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Zakázky - Realizace\Mělník ISŠT_SEN\02_Vypracování\- Odevzdaná dokumentace\Rozpočty společné\Slepý\"/>
    </mc:Choice>
  </mc:AlternateContent>
  <xr:revisionPtr revIDLastSave="0" documentId="13_ncr:1_{6853E6C2-34B9-4333-BB40-96652BD22657}" xr6:coauthVersionLast="45" xr6:coauthVersionMax="45" xr10:uidLastSave="{00000000-0000-0000-0000-000000000000}"/>
  <bookViews>
    <workbookView xWindow="21315" yWindow="495" windowWidth="14400" windowHeight="17400" tabRatio="798" xr2:uid="{00000000-000D-0000-FFFF-FFFF00000000}"/>
  </bookViews>
  <sheets>
    <sheet name="Rekapitulace stavby" sheetId="1" r:id="rId1"/>
    <sheet name="MELNIK 1 - SO-01-Vlastní ..." sheetId="2" r:id="rId2"/>
    <sheet name="MELNIK 2 - SO-02-ÚT" sheetId="3" r:id="rId3"/>
    <sheet name="MELNIK 2 - SO-02-1-ÚT" sheetId="27" r:id="rId4"/>
    <sheet name="MELNIK 3 - SO-03-ZTI" sheetId="4" r:id="rId5"/>
    <sheet name="MELNIK 3 - SO-03-1 Vodovod" sheetId="25" r:id="rId6"/>
    <sheet name="MELNIK 3 - SO-03-2 Kanalizace" sheetId="26" r:id="rId7"/>
    <sheet name="MELNIK 4 - SO-04-MaR" sheetId="5" r:id="rId8"/>
    <sheet name="SO-04 -MaR" sheetId="24" r:id="rId9"/>
    <sheet name="ESIL - Snížení energetick..." sheetId="6" r:id="rId10"/>
    <sheet name="OPB - Snížení energetické..." sheetId="7" r:id="rId11"/>
    <sheet name="MELNIK 6 - SO-06-VZD" sheetId="9" r:id="rId12"/>
    <sheet name=" SO-06-1 VZD" sheetId="15" r:id="rId13"/>
    <sheet name="SO-06-2 VZD" sheetId="16" r:id="rId14"/>
    <sheet name="SO-06-3 VZD" sheetId="19" r:id="rId15"/>
    <sheet name="SO-06-4 VZD" sheetId="18" r:id="rId16"/>
    <sheet name="SO-06-5 VZD" sheetId="17" r:id="rId17"/>
    <sheet name="SO-06-6 VZD" sheetId="20" r:id="rId18"/>
    <sheet name="SO-06-7 VZD" sheetId="23" r:id="rId19"/>
    <sheet name="SO-06-8 VZD" sheetId="22" r:id="rId20"/>
    <sheet name="SO-06-9 VZD" sheetId="21" r:id="rId21"/>
    <sheet name="ROZVÁDĚČE - Snížení energ..." sheetId="8" r:id="rId22"/>
    <sheet name="MELNIK 7 - SO-07-Rozvody ..." sheetId="10" r:id="rId23"/>
    <sheet name="SO - 07 - Rozvody stlačeného vz" sheetId="11" r:id="rId24"/>
  </sheets>
  <definedNames>
    <definedName name="_xlnm._FilterDatabase" localSheetId="12" hidden="1">' SO-06-1 VZD'!$A$9:$G$43</definedName>
    <definedName name="_xlnm._FilterDatabase" localSheetId="9" hidden="1">'ESIL - Snížení energetick...'!$C$131:$K$208</definedName>
    <definedName name="_xlnm._FilterDatabase" localSheetId="1" hidden="1">'MELNIK 1 - SO-01-Vlastní ...'!$C$145:$K$474</definedName>
    <definedName name="_xlnm._FilterDatabase" localSheetId="3" hidden="1">'MELNIK 2 - SO-02-1-ÚT'!$A$9:$F$353</definedName>
    <definedName name="_xlnm._FilterDatabase" localSheetId="2" hidden="1">'MELNIK 2 - SO-02-ÚT'!$C$117:$K$121</definedName>
    <definedName name="_xlnm._FilterDatabase" localSheetId="5" hidden="1">'MELNIK 3 - SO-03-1 Vodovod'!$A$9:$F$186</definedName>
    <definedName name="_xlnm._FilterDatabase" localSheetId="6" hidden="1">'MELNIK 3 - SO-03-2 Kanalizace'!$A$9:$F$109</definedName>
    <definedName name="_xlnm._FilterDatabase" localSheetId="4" hidden="1">'MELNIK 3 - SO-03-ZTI'!$C$117:$K$121</definedName>
    <definedName name="_xlnm._FilterDatabase" localSheetId="7" hidden="1">'MELNIK 4 - SO-04-MaR'!$C$117:$K$121</definedName>
    <definedName name="_xlnm._FilterDatabase" localSheetId="11" hidden="1">'MELNIK 6 - SO-06-VZD'!$C$117:$K$121</definedName>
    <definedName name="_xlnm._FilterDatabase" localSheetId="22" hidden="1">'MELNIK 7 - SO-07-Rozvody ...'!$C$117:$K$121</definedName>
    <definedName name="_xlnm._FilterDatabase" localSheetId="10" hidden="1">'OPB - Snížení energetické...'!$C$127:$K$181</definedName>
    <definedName name="_xlnm._FilterDatabase" localSheetId="21" hidden="1">'ROZVÁDĚČE - Snížení energ...'!$C$121:$K$219</definedName>
    <definedName name="_xlnm._FilterDatabase" localSheetId="8" hidden="1">'SO-04 -MaR'!$A$8:$G$364</definedName>
    <definedName name="_xlnm.Print_Titles" localSheetId="9">'ESIL - Snížení energetick...'!$131:$131</definedName>
    <definedName name="_xlnm.Print_Titles" localSheetId="1">'MELNIK 1 - SO-01-Vlastní ...'!$145:$145</definedName>
    <definedName name="_xlnm.Print_Titles" localSheetId="2">'MELNIK 2 - SO-02-ÚT'!$117:$117</definedName>
    <definedName name="_xlnm.Print_Titles" localSheetId="4">'MELNIK 3 - SO-03-ZTI'!$117:$117</definedName>
    <definedName name="_xlnm.Print_Titles" localSheetId="7">'MELNIK 4 - SO-04-MaR'!$117:$117</definedName>
    <definedName name="_xlnm.Print_Titles" localSheetId="11">'MELNIK 6 - SO-06-VZD'!$117:$117</definedName>
    <definedName name="_xlnm.Print_Titles" localSheetId="22">'MELNIK 7 - SO-07-Rozvody ...'!$117:$117</definedName>
    <definedName name="_xlnm.Print_Titles" localSheetId="10">'OPB - Snížení energetické...'!$127:$127</definedName>
    <definedName name="_xlnm.Print_Titles" localSheetId="0">'Rekapitulace stavby'!$92:$92</definedName>
    <definedName name="_xlnm.Print_Titles" localSheetId="21">'ROZVÁDĚČE - Snížení energ...'!$121:$121</definedName>
    <definedName name="_xlnm.Print_Area" localSheetId="9">'ESIL - Snížení energetick...'!$C$4:$J$76,'ESIL - Snížení energetick...'!$C$82:$J$111,'ESIL - Snížení energetick...'!$C$117:$K$208</definedName>
    <definedName name="_xlnm.Print_Area" localSheetId="1">'MELNIK 1 - SO-01-Vlastní ...'!$C$4:$J$76,'MELNIK 1 - SO-01-Vlastní ...'!$C$82:$J$127,'MELNIK 1 - SO-01-Vlastní ...'!$C$133:$K$474</definedName>
    <definedName name="_xlnm.Print_Area" localSheetId="2">'MELNIK 2 - SO-02-ÚT'!$C$4:$J$76,'MELNIK 2 - SO-02-ÚT'!$C$82:$J$99,'MELNIK 2 - SO-02-ÚT'!$C$105:$K$121</definedName>
    <definedName name="_xlnm.Print_Area" localSheetId="4">'MELNIK 3 - SO-03-ZTI'!$C$4:$J$76,'MELNIK 3 - SO-03-ZTI'!$C$82:$J$99,'MELNIK 3 - SO-03-ZTI'!$C$105:$K$121</definedName>
    <definedName name="_xlnm.Print_Area" localSheetId="7">'MELNIK 4 - SO-04-MaR'!$C$4:$J$76,'MELNIK 4 - SO-04-MaR'!$C$82:$J$99,'MELNIK 4 - SO-04-MaR'!$C$105:$K$121</definedName>
    <definedName name="_xlnm.Print_Area" localSheetId="11">'MELNIK 6 - SO-06-VZD'!$C$4:$J$76,'MELNIK 6 - SO-06-VZD'!$C$82:$J$99,'MELNIK 6 - SO-06-VZD'!$C$105:$K$121</definedName>
    <definedName name="_xlnm.Print_Area" localSheetId="22">'MELNIK 7 - SO-07-Rozvody ...'!$C$4:$J$76,'MELNIK 7 - SO-07-Rozvody ...'!$C$82:$J$99,'MELNIK 7 - SO-07-Rozvody ...'!$C$105:$K$121</definedName>
    <definedName name="_xlnm.Print_Area" localSheetId="10">'OPB - Snížení energetické...'!$C$4:$J$76,'OPB - Snížení energetické...'!$C$82:$J$107,'OPB - Snížení energetické...'!$C$113:$K$181</definedName>
    <definedName name="_xlnm.Print_Area" localSheetId="0">'Rekapitulace stavby'!$D$4:$AO$76,'Rekapitulace stavby'!$C$82:$AQ$106</definedName>
    <definedName name="_xlnm.Print_Area" localSheetId="21">'ROZVÁDĚČE - Snížení energ...'!$C$4:$J$76,'ROZVÁDĚČE - Snížení energ...'!$C$82:$J$101,'ROZVÁDĚČE - Snížení energ...'!$C$107:$K$219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0" i="25" l="1"/>
  <c r="F181" i="25"/>
  <c r="G14" i="20" l="1"/>
  <c r="G41" i="17"/>
  <c r="G39" i="15"/>
  <c r="G28" i="15"/>
  <c r="J135" i="7" l="1"/>
  <c r="B2" i="26" l="1"/>
  <c r="B2" i="25"/>
  <c r="F334" i="27"/>
  <c r="B2" i="27"/>
  <c r="F340" i="27" l="1"/>
  <c r="F339" i="27"/>
  <c r="F338" i="27"/>
  <c r="F337" i="27"/>
  <c r="F336" i="27"/>
  <c r="F335" i="27"/>
  <c r="F333" i="27"/>
  <c r="F332" i="27"/>
  <c r="F331" i="27"/>
  <c r="F330" i="27"/>
  <c r="F329" i="27"/>
  <c r="F328" i="27"/>
  <c r="F327" i="27"/>
  <c r="F326" i="27"/>
  <c r="F325" i="27"/>
  <c r="F324" i="27"/>
  <c r="F323" i="27"/>
  <c r="F322" i="27"/>
  <c r="F321" i="27"/>
  <c r="F320" i="27"/>
  <c r="F319" i="27"/>
  <c r="F318" i="27"/>
  <c r="F317" i="27"/>
  <c r="F316" i="27"/>
  <c r="F315" i="27"/>
  <c r="F314" i="27"/>
  <c r="F313" i="27"/>
  <c r="F312" i="27"/>
  <c r="F311" i="27"/>
  <c r="F310" i="27"/>
  <c r="F309" i="27"/>
  <c r="F308" i="27"/>
  <c r="F307" i="27"/>
  <c r="F306" i="27"/>
  <c r="F305" i="27"/>
  <c r="F304" i="27"/>
  <c r="F303" i="27"/>
  <c r="F302" i="27"/>
  <c r="F301" i="27"/>
  <c r="F300" i="27"/>
  <c r="F299" i="27"/>
  <c r="F298" i="27"/>
  <c r="F297" i="27"/>
  <c r="F296" i="27"/>
  <c r="F295" i="27"/>
  <c r="F294" i="27"/>
  <c r="F293" i="27"/>
  <c r="F292" i="27"/>
  <c r="F291" i="27"/>
  <c r="F290" i="27"/>
  <c r="F289" i="27"/>
  <c r="F288" i="27"/>
  <c r="F287" i="27"/>
  <c r="F286" i="27"/>
  <c r="F285" i="27"/>
  <c r="F284" i="27"/>
  <c r="F283" i="27"/>
  <c r="F282" i="27"/>
  <c r="F279" i="27"/>
  <c r="F278" i="27"/>
  <c r="F277" i="27"/>
  <c r="F276" i="27"/>
  <c r="F275" i="27"/>
  <c r="F274" i="27"/>
  <c r="F273" i="27"/>
  <c r="F272" i="27"/>
  <c r="F271" i="27"/>
  <c r="F270" i="27"/>
  <c r="F269" i="27"/>
  <c r="F268" i="27"/>
  <c r="F267" i="27"/>
  <c r="F266" i="27"/>
  <c r="F265" i="27"/>
  <c r="F264" i="27"/>
  <c r="F263" i="27"/>
  <c r="F262" i="27"/>
  <c r="F261" i="27"/>
  <c r="F260" i="27"/>
  <c r="F259" i="27"/>
  <c r="F258" i="27"/>
  <c r="F257" i="27"/>
  <c r="F256" i="27"/>
  <c r="F255" i="27"/>
  <c r="F254" i="27"/>
  <c r="F253" i="27"/>
  <c r="F252" i="27"/>
  <c r="F251" i="27"/>
  <c r="F250" i="27"/>
  <c r="F249" i="27"/>
  <c r="F248" i="27"/>
  <c r="F247" i="27"/>
  <c r="F246" i="27"/>
  <c r="F245" i="27"/>
  <c r="F244" i="27"/>
  <c r="F243" i="27"/>
  <c r="F242" i="27"/>
  <c r="F241" i="27"/>
  <c r="F240" i="27"/>
  <c r="F239" i="27"/>
  <c r="F238" i="27"/>
  <c r="F237" i="27"/>
  <c r="F236" i="27"/>
  <c r="F235" i="27"/>
  <c r="F234" i="27"/>
  <c r="E233" i="27"/>
  <c r="F233" i="27" s="1"/>
  <c r="F232" i="27"/>
  <c r="F231" i="27"/>
  <c r="F230" i="27"/>
  <c r="F229" i="27"/>
  <c r="F228" i="27"/>
  <c r="F227" i="27"/>
  <c r="F226" i="27"/>
  <c r="F225" i="27"/>
  <c r="F224" i="27"/>
  <c r="F223" i="27"/>
  <c r="F222" i="27"/>
  <c r="F221" i="27"/>
  <c r="F220" i="27"/>
  <c r="F219" i="27"/>
  <c r="F218" i="27"/>
  <c r="F217" i="27"/>
  <c r="F216" i="27"/>
  <c r="F215" i="27"/>
  <c r="F214" i="27"/>
  <c r="F213" i="27"/>
  <c r="F212" i="27"/>
  <c r="F211" i="27"/>
  <c r="F210" i="27"/>
  <c r="F209" i="27"/>
  <c r="F208" i="27"/>
  <c r="F207" i="27"/>
  <c r="F206" i="27"/>
  <c r="F205" i="27"/>
  <c r="F204" i="27"/>
  <c r="F203" i="27"/>
  <c r="F202" i="27"/>
  <c r="F201" i="27"/>
  <c r="F200" i="27"/>
  <c r="F199" i="27"/>
  <c r="F198" i="27"/>
  <c r="F197" i="27"/>
  <c r="F196" i="27"/>
  <c r="F195" i="27"/>
  <c r="F194" i="27"/>
  <c r="F193" i="27"/>
  <c r="F192" i="27"/>
  <c r="F191" i="27"/>
  <c r="F190" i="27"/>
  <c r="F189" i="27"/>
  <c r="F188" i="27"/>
  <c r="F187" i="27"/>
  <c r="F186" i="27"/>
  <c r="F185" i="27"/>
  <c r="F184" i="27"/>
  <c r="F183" i="27"/>
  <c r="F182" i="27"/>
  <c r="F181" i="27"/>
  <c r="F180" i="27"/>
  <c r="F179" i="27"/>
  <c r="F178" i="27"/>
  <c r="F177" i="27"/>
  <c r="F176" i="27"/>
  <c r="E175" i="27"/>
  <c r="F175" i="27" s="1"/>
  <c r="F174" i="27"/>
  <c r="F173" i="27"/>
  <c r="F172" i="27"/>
  <c r="F171" i="27"/>
  <c r="F170" i="27"/>
  <c r="F169" i="27"/>
  <c r="F168" i="27"/>
  <c r="F167" i="27"/>
  <c r="F166" i="27"/>
  <c r="F165" i="27"/>
  <c r="F164" i="27"/>
  <c r="F163" i="27"/>
  <c r="F162" i="27"/>
  <c r="F161" i="27"/>
  <c r="F160" i="27"/>
  <c r="F159" i="27"/>
  <c r="F158" i="27"/>
  <c r="F157" i="27"/>
  <c r="F156" i="27"/>
  <c r="F155" i="27"/>
  <c r="F154" i="27"/>
  <c r="F153" i="27"/>
  <c r="F152" i="27"/>
  <c r="F151" i="27"/>
  <c r="F150" i="27"/>
  <c r="F149" i="27"/>
  <c r="F148" i="27"/>
  <c r="F147" i="27"/>
  <c r="F146" i="27"/>
  <c r="F145" i="27"/>
  <c r="F144" i="27"/>
  <c r="F143" i="27"/>
  <c r="F142" i="27"/>
  <c r="F141" i="27"/>
  <c r="F140" i="27"/>
  <c r="F139" i="27"/>
  <c r="F138" i="27"/>
  <c r="F137" i="27"/>
  <c r="F136" i="27"/>
  <c r="F135" i="27"/>
  <c r="F134" i="27"/>
  <c r="F133" i="27"/>
  <c r="F132" i="27"/>
  <c r="F131" i="27"/>
  <c r="F130" i="27"/>
  <c r="F129" i="27"/>
  <c r="F128" i="27"/>
  <c r="F127" i="27"/>
  <c r="F126" i="27"/>
  <c r="F125" i="27"/>
  <c r="F124" i="27"/>
  <c r="F123" i="27"/>
  <c r="F122" i="27"/>
  <c r="F121" i="27"/>
  <c r="F120" i="27"/>
  <c r="F119" i="27"/>
  <c r="F118" i="27"/>
  <c r="F117" i="27"/>
  <c r="F116" i="27"/>
  <c r="F115" i="27"/>
  <c r="F114" i="27"/>
  <c r="F113" i="27"/>
  <c r="F112" i="27"/>
  <c r="F111" i="27"/>
  <c r="F110" i="27"/>
  <c r="F109" i="27"/>
  <c r="F108" i="27"/>
  <c r="F107" i="27"/>
  <c r="F106" i="27"/>
  <c r="F105" i="27"/>
  <c r="F104" i="27"/>
  <c r="F103" i="27"/>
  <c r="F102" i="27"/>
  <c r="F101" i="27"/>
  <c r="F100" i="27"/>
  <c r="F99" i="27"/>
  <c r="F98" i="27"/>
  <c r="F97" i="27"/>
  <c r="F96" i="27"/>
  <c r="F95" i="27"/>
  <c r="F94" i="27"/>
  <c r="F93" i="27"/>
  <c r="F92" i="27"/>
  <c r="F91" i="27"/>
  <c r="F90" i="27"/>
  <c r="F89" i="27"/>
  <c r="F88" i="27"/>
  <c r="F87" i="27"/>
  <c r="F86" i="27"/>
  <c r="F85" i="27"/>
  <c r="F84" i="27"/>
  <c r="F83" i="27"/>
  <c r="F82" i="27"/>
  <c r="F81" i="27"/>
  <c r="F80" i="27"/>
  <c r="F79" i="27"/>
  <c r="F78" i="27"/>
  <c r="F77" i="27"/>
  <c r="F76" i="27"/>
  <c r="F75" i="27"/>
  <c r="F74" i="27"/>
  <c r="F73" i="27"/>
  <c r="F72" i="27"/>
  <c r="F71" i="27"/>
  <c r="F70" i="27"/>
  <c r="F69" i="27"/>
  <c r="F68" i="27"/>
  <c r="F67" i="27"/>
  <c r="F66" i="27"/>
  <c r="F65" i="27"/>
  <c r="F64" i="27"/>
  <c r="F63" i="27"/>
  <c r="F62" i="27"/>
  <c r="F61" i="27"/>
  <c r="F60" i="27"/>
  <c r="F59" i="27"/>
  <c r="F58" i="27"/>
  <c r="F57" i="27"/>
  <c r="F56" i="27"/>
  <c r="F55" i="27"/>
  <c r="F54" i="27"/>
  <c r="F53" i="27"/>
  <c r="F52" i="27"/>
  <c r="F51" i="27"/>
  <c r="F50" i="27"/>
  <c r="F49" i="27"/>
  <c r="F48" i="27"/>
  <c r="F47" i="27"/>
  <c r="F46" i="27"/>
  <c r="F45" i="27"/>
  <c r="F44" i="27"/>
  <c r="F43" i="27"/>
  <c r="F42" i="27"/>
  <c r="F41" i="27"/>
  <c r="F40" i="27"/>
  <c r="F39" i="27"/>
  <c r="F38" i="27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0" i="27"/>
  <c r="F13" i="25"/>
  <c r="F173" i="25"/>
  <c r="F172" i="25"/>
  <c r="F171" i="25"/>
  <c r="F170" i="25"/>
  <c r="F169" i="25"/>
  <c r="F168" i="25"/>
  <c r="F167" i="25"/>
  <c r="F166" i="25"/>
  <c r="F165" i="25"/>
  <c r="F164" i="25"/>
  <c r="F163" i="25"/>
  <c r="F162" i="25"/>
  <c r="F161" i="25"/>
  <c r="F160" i="25"/>
  <c r="F159" i="25"/>
  <c r="F158" i="25"/>
  <c r="F157" i="25"/>
  <c r="F156" i="25"/>
  <c r="F155" i="25"/>
  <c r="F154" i="25"/>
  <c r="F153" i="25"/>
  <c r="F152" i="25"/>
  <c r="F151" i="25"/>
  <c r="F150" i="25"/>
  <c r="F149" i="25"/>
  <c r="F148" i="25"/>
  <c r="F147" i="25"/>
  <c r="F146" i="25"/>
  <c r="F145" i="25"/>
  <c r="F144" i="25"/>
  <c r="F143" i="25"/>
  <c r="F142" i="25"/>
  <c r="F141" i="25"/>
  <c r="F140" i="25"/>
  <c r="F139" i="25"/>
  <c r="F138" i="25"/>
  <c r="F137" i="25"/>
  <c r="F136" i="25"/>
  <c r="F135" i="25"/>
  <c r="F134" i="25"/>
  <c r="F133" i="25"/>
  <c r="F132" i="25"/>
  <c r="F131" i="25"/>
  <c r="F130" i="25"/>
  <c r="F129" i="25"/>
  <c r="F128" i="25"/>
  <c r="F127" i="25"/>
  <c r="F126" i="25"/>
  <c r="F125" i="25"/>
  <c r="F124" i="25"/>
  <c r="F123" i="25"/>
  <c r="F122" i="25"/>
  <c r="F121" i="25"/>
  <c r="F120" i="25"/>
  <c r="F119" i="25"/>
  <c r="F118" i="25"/>
  <c r="F117" i="25"/>
  <c r="F116" i="25"/>
  <c r="F115" i="25"/>
  <c r="F114" i="25"/>
  <c r="F113" i="25"/>
  <c r="F112" i="25"/>
  <c r="F111" i="25"/>
  <c r="F110" i="25"/>
  <c r="F109" i="25"/>
  <c r="F108" i="25"/>
  <c r="F107" i="25"/>
  <c r="F106" i="25"/>
  <c r="F105" i="25"/>
  <c r="F104" i="25"/>
  <c r="F103" i="25"/>
  <c r="F102" i="25"/>
  <c r="F101" i="25"/>
  <c r="F100" i="25"/>
  <c r="F99" i="25"/>
  <c r="F98" i="25"/>
  <c r="F97" i="25"/>
  <c r="F96" i="25"/>
  <c r="F95" i="25"/>
  <c r="F94" i="25"/>
  <c r="F93" i="25"/>
  <c r="F92" i="25"/>
  <c r="F91" i="25"/>
  <c r="F90" i="25"/>
  <c r="F89" i="25"/>
  <c r="F88" i="25"/>
  <c r="F87" i="25"/>
  <c r="F86" i="25"/>
  <c r="F85" i="25"/>
  <c r="F84" i="25"/>
  <c r="F83" i="25"/>
  <c r="F82" i="25"/>
  <c r="F81" i="25"/>
  <c r="F80" i="25"/>
  <c r="F79" i="25"/>
  <c r="F78" i="25"/>
  <c r="F77" i="25"/>
  <c r="F76" i="25"/>
  <c r="F75" i="25"/>
  <c r="F74" i="25"/>
  <c r="F73" i="25"/>
  <c r="F72" i="25"/>
  <c r="F71" i="25"/>
  <c r="F70" i="25"/>
  <c r="F69" i="25"/>
  <c r="F68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F55" i="25"/>
  <c r="F54" i="25"/>
  <c r="F53" i="25"/>
  <c r="F52" i="25"/>
  <c r="F51" i="25"/>
  <c r="F50" i="25"/>
  <c r="F49" i="25"/>
  <c r="F48" i="25"/>
  <c r="F47" i="25"/>
  <c r="F46" i="25"/>
  <c r="F45" i="25"/>
  <c r="F44" i="25"/>
  <c r="F43" i="25"/>
  <c r="F42" i="25"/>
  <c r="F41" i="25"/>
  <c r="F40" i="25"/>
  <c r="F39" i="25"/>
  <c r="F38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4" i="25"/>
  <c r="F23" i="25"/>
  <c r="F22" i="25"/>
  <c r="F21" i="25"/>
  <c r="F20" i="25"/>
  <c r="F19" i="25"/>
  <c r="F18" i="25"/>
  <c r="F17" i="25"/>
  <c r="F16" i="25"/>
  <c r="F15" i="25"/>
  <c r="F14" i="25"/>
  <c r="F12" i="25"/>
  <c r="F11" i="25"/>
  <c r="F10" i="25"/>
  <c r="F101" i="26"/>
  <c r="F100" i="26"/>
  <c r="F99" i="26"/>
  <c r="F98" i="26"/>
  <c r="F97" i="26"/>
  <c r="F96" i="26"/>
  <c r="F95" i="26"/>
  <c r="F94" i="26"/>
  <c r="F93" i="26"/>
  <c r="F92" i="26"/>
  <c r="F91" i="26"/>
  <c r="F90" i="26"/>
  <c r="F89" i="26"/>
  <c r="F88" i="26"/>
  <c r="F87" i="26"/>
  <c r="F86" i="26"/>
  <c r="F85" i="26"/>
  <c r="F84" i="26"/>
  <c r="F83" i="26"/>
  <c r="F82" i="26"/>
  <c r="F81" i="26"/>
  <c r="F80" i="26"/>
  <c r="F79" i="26"/>
  <c r="F78" i="26"/>
  <c r="F77" i="26"/>
  <c r="F76" i="26"/>
  <c r="F75" i="26"/>
  <c r="F74" i="26"/>
  <c r="F73" i="26"/>
  <c r="F72" i="26"/>
  <c r="F71" i="26"/>
  <c r="F70" i="26"/>
  <c r="F69" i="26"/>
  <c r="F68" i="26"/>
  <c r="F67" i="26"/>
  <c r="F66" i="26"/>
  <c r="F65" i="26"/>
  <c r="F64" i="26"/>
  <c r="F63" i="26"/>
  <c r="F62" i="26"/>
  <c r="F61" i="26"/>
  <c r="F60" i="26"/>
  <c r="F59" i="26"/>
  <c r="F58" i="26"/>
  <c r="F57" i="26"/>
  <c r="F56" i="26"/>
  <c r="F55" i="26"/>
  <c r="F54" i="26"/>
  <c r="F53" i="26"/>
  <c r="F52" i="26"/>
  <c r="F51" i="26"/>
  <c r="F50" i="26"/>
  <c r="F49" i="26"/>
  <c r="F48" i="26"/>
  <c r="F47" i="26"/>
  <c r="F46" i="26"/>
  <c r="F45" i="26"/>
  <c r="F44" i="26"/>
  <c r="F43" i="26"/>
  <c r="F42" i="26"/>
  <c r="F41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104" i="26" l="1"/>
  <c r="F109" i="26" s="1"/>
  <c r="B6" i="26" s="1"/>
  <c r="B7" i="26" s="1"/>
  <c r="B8" i="26" s="1"/>
  <c r="F343" i="27"/>
  <c r="F353" i="27" s="1"/>
  <c r="F176" i="25"/>
  <c r="F186" i="25" s="1"/>
  <c r="G359" i="24"/>
  <c r="G358" i="24"/>
  <c r="G357" i="24"/>
  <c r="G356" i="24"/>
  <c r="G355" i="24"/>
  <c r="G354" i="24"/>
  <c r="G353" i="24"/>
  <c r="G352" i="24"/>
  <c r="G351" i="24"/>
  <c r="G350" i="24"/>
  <c r="G349" i="24"/>
  <c r="G348" i="24"/>
  <c r="G347" i="24"/>
  <c r="G346" i="24"/>
  <c r="G345" i="24"/>
  <c r="G342" i="24"/>
  <c r="G341" i="24"/>
  <c r="G340" i="24"/>
  <c r="G339" i="24"/>
  <c r="G338" i="24"/>
  <c r="G337" i="24"/>
  <c r="G336" i="24"/>
  <c r="G335" i="24"/>
  <c r="G334" i="24"/>
  <c r="G333" i="24"/>
  <c r="G332" i="24"/>
  <c r="G331" i="24"/>
  <c r="G328" i="24"/>
  <c r="G327" i="24"/>
  <c r="G326" i="24"/>
  <c r="G325" i="24"/>
  <c r="G324" i="24"/>
  <c r="G323" i="24"/>
  <c r="G322" i="24"/>
  <c r="G321" i="24"/>
  <c r="G320" i="24"/>
  <c r="G319" i="24"/>
  <c r="G318" i="24"/>
  <c r="G317" i="24"/>
  <c r="G316" i="24"/>
  <c r="G313" i="24"/>
  <c r="G310" i="24"/>
  <c r="G309" i="24"/>
  <c r="G308" i="24"/>
  <c r="G306" i="24"/>
  <c r="G305" i="24"/>
  <c r="G304" i="24"/>
  <c r="G301" i="24"/>
  <c r="G300" i="24"/>
  <c r="G297" i="24"/>
  <c r="G296" i="24"/>
  <c r="G295" i="24"/>
  <c r="G294" i="24"/>
  <c r="G293" i="24"/>
  <c r="G292" i="24"/>
  <c r="G290" i="24"/>
  <c r="G289" i="24"/>
  <c r="G288" i="24"/>
  <c r="G287" i="24"/>
  <c r="G286" i="24"/>
  <c r="G285" i="24"/>
  <c r="G283" i="24"/>
  <c r="G282" i="24"/>
  <c r="G281" i="24"/>
  <c r="G279" i="24"/>
  <c r="G278" i="24"/>
  <c r="G277" i="24"/>
  <c r="G275" i="24"/>
  <c r="G274" i="24"/>
  <c r="G273" i="24"/>
  <c r="G272" i="24"/>
  <c r="G271" i="24"/>
  <c r="G267" i="24"/>
  <c r="G265" i="24"/>
  <c r="G264" i="24"/>
  <c r="G263" i="24"/>
  <c r="G262" i="24"/>
  <c r="G261" i="24"/>
  <c r="G260" i="24"/>
  <c r="G259" i="24"/>
  <c r="G258" i="24"/>
  <c r="G255" i="24"/>
  <c r="G254" i="24"/>
  <c r="G252" i="24"/>
  <c r="G250" i="24"/>
  <c r="G249" i="24"/>
  <c r="G248" i="24"/>
  <c r="G247" i="24"/>
  <c r="G246" i="24"/>
  <c r="G245" i="24"/>
  <c r="G243" i="24"/>
  <c r="G242" i="24"/>
  <c r="G241" i="24"/>
  <c r="G239" i="24"/>
  <c r="G238" i="24"/>
  <c r="G237" i="24"/>
  <c r="G235" i="24"/>
  <c r="G234" i="24"/>
  <c r="G233" i="24"/>
  <c r="G232" i="24"/>
  <c r="G230" i="24"/>
  <c r="G229" i="24"/>
  <c r="G228" i="24"/>
  <c r="G224" i="24"/>
  <c r="G222" i="24"/>
  <c r="G221" i="24"/>
  <c r="G220" i="24"/>
  <c r="G219" i="24"/>
  <c r="G218" i="24"/>
  <c r="G217" i="24"/>
  <c r="G216" i="24"/>
  <c r="G215" i="24"/>
  <c r="G212" i="24"/>
  <c r="G210" i="24"/>
  <c r="G209" i="24"/>
  <c r="G208" i="24"/>
  <c r="G206" i="24"/>
  <c r="G205" i="24"/>
  <c r="G204" i="24"/>
  <c r="G202" i="24"/>
  <c r="G201" i="24"/>
  <c r="G200" i="24"/>
  <c r="G197" i="24"/>
  <c r="G196" i="24"/>
  <c r="G195" i="24"/>
  <c r="G194" i="24"/>
  <c r="G193" i="24"/>
  <c r="G192" i="24"/>
  <c r="G191" i="24"/>
  <c r="G189" i="24"/>
  <c r="G188" i="24"/>
  <c r="G187" i="24"/>
  <c r="G186" i="24"/>
  <c r="G185" i="24"/>
  <c r="G184" i="24"/>
  <c r="G183" i="24"/>
  <c r="G181" i="24"/>
  <c r="G180" i="24"/>
  <c r="G179" i="24"/>
  <c r="G177" i="24"/>
  <c r="G175" i="24"/>
  <c r="G173" i="24"/>
  <c r="G172" i="24"/>
  <c r="G171" i="24"/>
  <c r="G170" i="24"/>
  <c r="G169" i="24"/>
  <c r="G168" i="24"/>
  <c r="G164" i="24"/>
  <c r="G163" i="24"/>
  <c r="G161" i="24"/>
  <c r="G160" i="24"/>
  <c r="G159" i="24"/>
  <c r="G158" i="24"/>
  <c r="G157" i="24"/>
  <c r="G156" i="24"/>
  <c r="G155" i="24"/>
  <c r="G154" i="24"/>
  <c r="G153" i="24"/>
  <c r="G152" i="24"/>
  <c r="G148" i="24"/>
  <c r="G147" i="24"/>
  <c r="G146" i="24"/>
  <c r="G145" i="24"/>
  <c r="G142" i="24"/>
  <c r="G141" i="24"/>
  <c r="G140" i="24"/>
  <c r="G138" i="24"/>
  <c r="G137" i="24"/>
  <c r="G136" i="24"/>
  <c r="G135" i="24"/>
  <c r="G134" i="24"/>
  <c r="G133" i="24"/>
  <c r="G132" i="24"/>
  <c r="G131" i="24"/>
  <c r="G130" i="24"/>
  <c r="G129" i="24"/>
  <c r="G128" i="24"/>
  <c r="G126" i="24"/>
  <c r="G125" i="24"/>
  <c r="G124" i="24"/>
  <c r="G123" i="24"/>
  <c r="G121" i="24"/>
  <c r="G118" i="24"/>
  <c r="G117" i="24"/>
  <c r="G116" i="24"/>
  <c r="G114" i="24"/>
  <c r="G113" i="24"/>
  <c r="G112" i="24"/>
  <c r="G111" i="24"/>
  <c r="G110" i="24"/>
  <c r="G109" i="24"/>
  <c r="G108" i="24"/>
  <c r="G107" i="24"/>
  <c r="G106" i="24"/>
  <c r="G105" i="24"/>
  <c r="G104" i="24"/>
  <c r="G102" i="24"/>
  <c r="G101" i="24"/>
  <c r="G100" i="24"/>
  <c r="G99" i="24"/>
  <c r="G97" i="24"/>
  <c r="G94" i="24"/>
  <c r="G93" i="24"/>
  <c r="G92" i="24"/>
  <c r="G90" i="24"/>
  <c r="G89" i="24"/>
  <c r="G88" i="24"/>
  <c r="G87" i="24"/>
  <c r="G86" i="24"/>
  <c r="G85" i="24"/>
  <c r="G84" i="24"/>
  <c r="G83" i="24"/>
  <c r="G82" i="24"/>
  <c r="G81" i="24"/>
  <c r="G80" i="24"/>
  <c r="G78" i="24"/>
  <c r="G77" i="24"/>
  <c r="G76" i="24"/>
  <c r="G75" i="24"/>
  <c r="G73" i="24"/>
  <c r="G70" i="24"/>
  <c r="G69" i="24"/>
  <c r="G68" i="24"/>
  <c r="G67" i="24"/>
  <c r="G65" i="24"/>
  <c r="G64" i="24"/>
  <c r="G63" i="24"/>
  <c r="G62" i="24"/>
  <c r="G61" i="24"/>
  <c r="G60" i="24"/>
  <c r="G59" i="24"/>
  <c r="G58" i="24"/>
  <c r="G57" i="24"/>
  <c r="G56" i="24"/>
  <c r="G55" i="24"/>
  <c r="G54" i="24"/>
  <c r="G53" i="24"/>
  <c r="G51" i="24"/>
  <c r="G50" i="24"/>
  <c r="G49" i="24"/>
  <c r="G48" i="24"/>
  <c r="G46" i="24"/>
  <c r="G43" i="24"/>
  <c r="G42" i="24"/>
  <c r="G41" i="24"/>
  <c r="G40" i="24"/>
  <c r="G38" i="24"/>
  <c r="G35" i="24"/>
  <c r="G34" i="24"/>
  <c r="G33" i="24"/>
  <c r="G32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7" i="24"/>
  <c r="G16" i="24"/>
  <c r="G15" i="24"/>
  <c r="G14" i="24"/>
  <c r="G12" i="24"/>
  <c r="B5" i="24" l="1"/>
  <c r="I121" i="5" s="1"/>
  <c r="I121" i="4"/>
  <c r="B6" i="25"/>
  <c r="B7" i="25" s="1"/>
  <c r="B8" i="25" s="1"/>
  <c r="I121" i="3"/>
  <c r="B6" i="27"/>
  <c r="B6" i="24" l="1"/>
  <c r="B7" i="24" s="1"/>
  <c r="B7" i="27"/>
  <c r="B8" i="27" s="1"/>
  <c r="G15" i="21" l="1"/>
  <c r="G14" i="21"/>
  <c r="G13" i="21"/>
  <c r="G12" i="21"/>
  <c r="G11" i="21"/>
  <c r="G10" i="21"/>
  <c r="H41" i="22"/>
  <c r="B41" i="22"/>
  <c r="H39" i="22"/>
  <c r="B39" i="22"/>
  <c r="H38" i="22"/>
  <c r="B38" i="22"/>
  <c r="H36" i="22"/>
  <c r="B36" i="22"/>
  <c r="H35" i="22"/>
  <c r="B35" i="22"/>
  <c r="H34" i="22"/>
  <c r="B34" i="22"/>
  <c r="H33" i="22"/>
  <c r="B33" i="22"/>
  <c r="H32" i="22"/>
  <c r="B32" i="22"/>
  <c r="H31" i="22"/>
  <c r="B31" i="22"/>
  <c r="H30" i="22"/>
  <c r="B30" i="22"/>
  <c r="H29" i="22"/>
  <c r="B29" i="22"/>
  <c r="H28" i="22"/>
  <c r="B28" i="22"/>
  <c r="H27" i="22"/>
  <c r="B27" i="22"/>
  <c r="H26" i="22"/>
  <c r="B26" i="22"/>
  <c r="H25" i="22"/>
  <c r="B25" i="22"/>
  <c r="H24" i="22"/>
  <c r="B24" i="22"/>
  <c r="H23" i="22"/>
  <c r="B23" i="22"/>
  <c r="H22" i="22"/>
  <c r="B22" i="22"/>
  <c r="H21" i="22"/>
  <c r="B21" i="22"/>
  <c r="H20" i="22"/>
  <c r="B20" i="22"/>
  <c r="H18" i="22"/>
  <c r="H17" i="22"/>
  <c r="H16" i="22"/>
  <c r="H15" i="22"/>
  <c r="H14" i="22"/>
  <c r="H13" i="22"/>
  <c r="H12" i="22"/>
  <c r="H11" i="22"/>
  <c r="H10" i="22"/>
  <c r="H39" i="23"/>
  <c r="B39" i="23"/>
  <c r="H37" i="23"/>
  <c r="B37" i="23"/>
  <c r="H36" i="23"/>
  <c r="B36" i="23"/>
  <c r="H34" i="23"/>
  <c r="B34" i="23"/>
  <c r="H33" i="23"/>
  <c r="B33" i="23"/>
  <c r="H32" i="23"/>
  <c r="B32" i="23"/>
  <c r="H31" i="23"/>
  <c r="B31" i="23"/>
  <c r="H30" i="23"/>
  <c r="B30" i="23"/>
  <c r="H29" i="23"/>
  <c r="B29" i="23"/>
  <c r="H28" i="23"/>
  <c r="B28" i="23"/>
  <c r="H27" i="23"/>
  <c r="B27" i="23"/>
  <c r="H26" i="23"/>
  <c r="B26" i="23"/>
  <c r="H25" i="23"/>
  <c r="B25" i="23"/>
  <c r="H24" i="23"/>
  <c r="B24" i="23"/>
  <c r="H23" i="23"/>
  <c r="B23" i="23"/>
  <c r="H22" i="23"/>
  <c r="B22" i="23"/>
  <c r="H21" i="23"/>
  <c r="B21" i="23"/>
  <c r="H19" i="23"/>
  <c r="B19" i="23"/>
  <c r="H18" i="23"/>
  <c r="B18" i="23"/>
  <c r="H17" i="23"/>
  <c r="B17" i="23"/>
  <c r="H16" i="23"/>
  <c r="B16" i="23"/>
  <c r="H15" i="23"/>
  <c r="B15" i="23"/>
  <c r="H14" i="23"/>
  <c r="B14" i="23"/>
  <c r="H13" i="23"/>
  <c r="B13" i="23"/>
  <c r="H12" i="23"/>
  <c r="B12" i="23"/>
  <c r="H11" i="23"/>
  <c r="B11" i="23"/>
  <c r="H10" i="23"/>
  <c r="B10" i="23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4" i="20"/>
  <c r="G33" i="20"/>
  <c r="G32" i="20"/>
  <c r="G31" i="20"/>
  <c r="G30" i="20"/>
  <c r="G29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3" i="20"/>
  <c r="G12" i="20"/>
  <c r="G11" i="20"/>
  <c r="G10" i="20"/>
  <c r="G40" i="17"/>
  <c r="G39" i="17"/>
  <c r="G38" i="17"/>
  <c r="G37" i="17"/>
  <c r="G36" i="17"/>
  <c r="G35" i="17"/>
  <c r="G34" i="17"/>
  <c r="G33" i="17"/>
  <c r="G32" i="17"/>
  <c r="G31" i="17"/>
  <c r="G29" i="17"/>
  <c r="G28" i="17"/>
  <c r="G27" i="17"/>
  <c r="G26" i="17"/>
  <c r="G25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1" i="18"/>
  <c r="G30" i="18"/>
  <c r="G29" i="18"/>
  <c r="G28" i="18"/>
  <c r="G27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69" i="19"/>
  <c r="G68" i="19"/>
  <c r="G67" i="19"/>
  <c r="G66" i="19"/>
  <c r="G65" i="19"/>
  <c r="G64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5" i="19"/>
  <c r="G34" i="19"/>
  <c r="G33" i="19"/>
  <c r="G32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7" i="16"/>
  <c r="G36" i="16"/>
  <c r="G35" i="16"/>
  <c r="G34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38" i="15"/>
  <c r="G37" i="15"/>
  <c r="G36" i="15"/>
  <c r="G35" i="15"/>
  <c r="G34" i="15"/>
  <c r="G33" i="15"/>
  <c r="G32" i="15"/>
  <c r="G31" i="15"/>
  <c r="G29" i="15"/>
  <c r="G27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32" i="11"/>
  <c r="G31" i="11"/>
  <c r="G30" i="11"/>
  <c r="G29" i="11"/>
  <c r="G28" i="11"/>
  <c r="G25" i="11"/>
  <c r="G23" i="11"/>
  <c r="G22" i="11"/>
  <c r="G21" i="11"/>
  <c r="G20" i="11"/>
  <c r="G19" i="11"/>
  <c r="G18" i="11"/>
  <c r="G17" i="11"/>
  <c r="G14" i="11"/>
  <c r="G13" i="11"/>
  <c r="G12" i="11"/>
  <c r="G11" i="11"/>
  <c r="G10" i="11"/>
  <c r="G37" i="11" l="1"/>
  <c r="D5" i="11" s="1"/>
  <c r="D6" i="11" s="1"/>
  <c r="D7" i="11" s="1"/>
  <c r="G18" i="21"/>
  <c r="D5" i="21" s="1"/>
  <c r="G52" i="18"/>
  <c r="D5" i="18" s="1"/>
  <c r="D6" i="18" s="1"/>
  <c r="D7" i="18" s="1"/>
  <c r="G64" i="16"/>
  <c r="D5" i="16" s="1"/>
  <c r="D6" i="16" s="1"/>
  <c r="D7" i="16" s="1"/>
  <c r="H46" i="22"/>
  <c r="D5" i="22" s="1"/>
  <c r="D6" i="22" s="1"/>
  <c r="D7" i="22" s="1"/>
  <c r="H44" i="23"/>
  <c r="D5" i="23" s="1"/>
  <c r="D6" i="23" s="1"/>
  <c r="D7" i="23" s="1"/>
  <c r="G59" i="20"/>
  <c r="D5" i="20" s="1"/>
  <c r="D6" i="20" s="1"/>
  <c r="D7" i="20" s="1"/>
  <c r="G45" i="17"/>
  <c r="D5" i="17" s="1"/>
  <c r="D6" i="17" s="1"/>
  <c r="D7" i="17" s="1"/>
  <c r="G73" i="19"/>
  <c r="D5" i="19" s="1"/>
  <c r="D6" i="19" s="1"/>
  <c r="D7" i="19" s="1"/>
  <c r="D6" i="21"/>
  <c r="D7" i="21" s="1"/>
  <c r="G43" i="15"/>
  <c r="D5" i="15" s="1"/>
  <c r="AY105" i="1"/>
  <c r="AX105" i="1"/>
  <c r="BD105" i="1"/>
  <c r="BC105" i="1"/>
  <c r="BB105" i="1"/>
  <c r="AW105" i="1"/>
  <c r="BA105" i="1"/>
  <c r="AU105" i="1"/>
  <c r="AV105" i="1"/>
  <c r="J37" i="10"/>
  <c r="J36" i="10"/>
  <c r="AY104" i="1"/>
  <c r="J35" i="10"/>
  <c r="AX104" i="1"/>
  <c r="BI121" i="10"/>
  <c r="F37" i="10" s="1"/>
  <c r="BD104" i="1" s="1"/>
  <c r="BH121" i="10"/>
  <c r="F36" i="10" s="1"/>
  <c r="BC104" i="1" s="1"/>
  <c r="BG121" i="10"/>
  <c r="F35" i="10" s="1"/>
  <c r="BB104" i="1" s="1"/>
  <c r="BF121" i="10"/>
  <c r="F34" i="10" s="1"/>
  <c r="BA104" i="1" s="1"/>
  <c r="T121" i="10"/>
  <c r="T120" i="10" s="1"/>
  <c r="T119" i="10" s="1"/>
  <c r="T118" i="10" s="1"/>
  <c r="R121" i="10"/>
  <c r="R120" i="10" s="1"/>
  <c r="R119" i="10" s="1"/>
  <c r="R118" i="10" s="1"/>
  <c r="P121" i="10"/>
  <c r="P120" i="10" s="1"/>
  <c r="P119" i="10" s="1"/>
  <c r="P118" i="10" s="1"/>
  <c r="AU104" i="1" s="1"/>
  <c r="F112" i="10"/>
  <c r="E110" i="10"/>
  <c r="F89" i="10"/>
  <c r="E87" i="10"/>
  <c r="J24" i="10"/>
  <c r="E24" i="10"/>
  <c r="J115" i="10" s="1"/>
  <c r="J23" i="10"/>
  <c r="J21" i="10"/>
  <c r="E21" i="10"/>
  <c r="J91" i="10" s="1"/>
  <c r="J20" i="10"/>
  <c r="J18" i="10"/>
  <c r="E18" i="10"/>
  <c r="F115" i="10" s="1"/>
  <c r="F92" i="10"/>
  <c r="J17" i="10"/>
  <c r="J15" i="10"/>
  <c r="E15" i="10"/>
  <c r="J14" i="10"/>
  <c r="J12" i="10"/>
  <c r="J89" i="10" s="1"/>
  <c r="E7" i="10"/>
  <c r="E108" i="10" s="1"/>
  <c r="J37" i="9"/>
  <c r="J36" i="9"/>
  <c r="AY103" i="1" s="1"/>
  <c r="J35" i="9"/>
  <c r="AX103" i="1" s="1"/>
  <c r="BI121" i="9"/>
  <c r="F37" i="9" s="1"/>
  <c r="BD103" i="1" s="1"/>
  <c r="BH121" i="9"/>
  <c r="F36" i="9" s="1"/>
  <c r="BC103" i="1" s="1"/>
  <c r="BG121" i="9"/>
  <c r="F35" i="9" s="1"/>
  <c r="BB103" i="1" s="1"/>
  <c r="BF121" i="9"/>
  <c r="T121" i="9"/>
  <c r="T120" i="9" s="1"/>
  <c r="T119" i="9" s="1"/>
  <c r="T118" i="9" s="1"/>
  <c r="R121" i="9"/>
  <c r="R120" i="9" s="1"/>
  <c r="R119" i="9" s="1"/>
  <c r="R118" i="9" s="1"/>
  <c r="P121" i="9"/>
  <c r="P120" i="9" s="1"/>
  <c r="P119" i="9" s="1"/>
  <c r="P118" i="9" s="1"/>
  <c r="AU103" i="1" s="1"/>
  <c r="F112" i="9"/>
  <c r="E110" i="9"/>
  <c r="F89" i="9"/>
  <c r="E87" i="9"/>
  <c r="J24" i="9"/>
  <c r="E24" i="9"/>
  <c r="J115" i="9" s="1"/>
  <c r="J92" i="9"/>
  <c r="J23" i="9"/>
  <c r="J21" i="9"/>
  <c r="E21" i="9"/>
  <c r="J91" i="9" s="1"/>
  <c r="J114" i="9"/>
  <c r="J20" i="9"/>
  <c r="J18" i="9"/>
  <c r="E18" i="9"/>
  <c r="F92" i="9" s="1"/>
  <c r="F115" i="9"/>
  <c r="J17" i="9"/>
  <c r="J15" i="9"/>
  <c r="E15" i="9"/>
  <c r="F114" i="9" s="1"/>
  <c r="F91" i="9"/>
  <c r="J14" i="9"/>
  <c r="J12" i="9"/>
  <c r="J112" i="9" s="1"/>
  <c r="E7" i="9"/>
  <c r="J39" i="8"/>
  <c r="J38" i="8"/>
  <c r="AY102" i="1"/>
  <c r="J37" i="8"/>
  <c r="AX102" i="1"/>
  <c r="BI219" i="8"/>
  <c r="BH219" i="8"/>
  <c r="BG219" i="8"/>
  <c r="BF219" i="8"/>
  <c r="T219" i="8"/>
  <c r="R219" i="8"/>
  <c r="P219" i="8"/>
  <c r="BK219" i="8"/>
  <c r="J219" i="8"/>
  <c r="BE219" i="8" s="1"/>
  <c r="BI218" i="8"/>
  <c r="BH218" i="8"/>
  <c r="BG218" i="8"/>
  <c r="BF218" i="8"/>
  <c r="T218" i="8"/>
  <c r="R218" i="8"/>
  <c r="P218" i="8"/>
  <c r="BK218" i="8"/>
  <c r="J218" i="8"/>
  <c r="BE218" i="8"/>
  <c r="BI217" i="8"/>
  <c r="BH217" i="8"/>
  <c r="BG217" i="8"/>
  <c r="BF217" i="8"/>
  <c r="T217" i="8"/>
  <c r="R217" i="8"/>
  <c r="P217" i="8"/>
  <c r="BK217" i="8"/>
  <c r="J217" i="8"/>
  <c r="BE217" i="8" s="1"/>
  <c r="BI216" i="8"/>
  <c r="BH216" i="8"/>
  <c r="BG216" i="8"/>
  <c r="BF216" i="8"/>
  <c r="T216" i="8"/>
  <c r="R216" i="8"/>
  <c r="P216" i="8"/>
  <c r="BK216" i="8"/>
  <c r="J216" i="8"/>
  <c r="BE216" i="8" s="1"/>
  <c r="BI215" i="8"/>
  <c r="BH215" i="8"/>
  <c r="BG215" i="8"/>
  <c r="BF215" i="8"/>
  <c r="T215" i="8"/>
  <c r="R215" i="8"/>
  <c r="P215" i="8"/>
  <c r="BK215" i="8"/>
  <c r="J215" i="8"/>
  <c r="BE215" i="8" s="1"/>
  <c r="BI214" i="8"/>
  <c r="BH214" i="8"/>
  <c r="BG214" i="8"/>
  <c r="BF214" i="8"/>
  <c r="T214" i="8"/>
  <c r="R214" i="8"/>
  <c r="P214" i="8"/>
  <c r="BK214" i="8"/>
  <c r="J214" i="8"/>
  <c r="BE214" i="8" s="1"/>
  <c r="BI213" i="8"/>
  <c r="BH213" i="8"/>
  <c r="BG213" i="8"/>
  <c r="BF213" i="8"/>
  <c r="T213" i="8"/>
  <c r="R213" i="8"/>
  <c r="P213" i="8"/>
  <c r="BK213" i="8"/>
  <c r="J213" i="8"/>
  <c r="BE213" i="8" s="1"/>
  <c r="BI212" i="8"/>
  <c r="BH212" i="8"/>
  <c r="BG212" i="8"/>
  <c r="BF212" i="8"/>
  <c r="T212" i="8"/>
  <c r="R212" i="8"/>
  <c r="P212" i="8"/>
  <c r="BK212" i="8"/>
  <c r="J212" i="8"/>
  <c r="BE212" i="8" s="1"/>
  <c r="BI211" i="8"/>
  <c r="BH211" i="8"/>
  <c r="BG211" i="8"/>
  <c r="BF211" i="8"/>
  <c r="T211" i="8"/>
  <c r="R211" i="8"/>
  <c r="P211" i="8"/>
  <c r="BK211" i="8"/>
  <c r="J211" i="8"/>
  <c r="BE211" i="8" s="1"/>
  <c r="BI210" i="8"/>
  <c r="BH210" i="8"/>
  <c r="BG210" i="8"/>
  <c r="BF210" i="8"/>
  <c r="T210" i="8"/>
  <c r="R210" i="8"/>
  <c r="P210" i="8"/>
  <c r="BK210" i="8"/>
  <c r="J210" i="8"/>
  <c r="BE210" i="8" s="1"/>
  <c r="BI209" i="8"/>
  <c r="BH209" i="8"/>
  <c r="BG209" i="8"/>
  <c r="BF209" i="8"/>
  <c r="T209" i="8"/>
  <c r="R209" i="8"/>
  <c r="P209" i="8"/>
  <c r="BK209" i="8"/>
  <c r="J209" i="8"/>
  <c r="BE209" i="8" s="1"/>
  <c r="BI208" i="8"/>
  <c r="BH208" i="8"/>
  <c r="BG208" i="8"/>
  <c r="BF208" i="8"/>
  <c r="T208" i="8"/>
  <c r="R208" i="8"/>
  <c r="P208" i="8"/>
  <c r="BK208" i="8"/>
  <c r="J208" i="8"/>
  <c r="BE208" i="8" s="1"/>
  <c r="BI207" i="8"/>
  <c r="BH207" i="8"/>
  <c r="BG207" i="8"/>
  <c r="BF207" i="8"/>
  <c r="T207" i="8"/>
  <c r="R207" i="8"/>
  <c r="P207" i="8"/>
  <c r="BK207" i="8"/>
  <c r="J207" i="8"/>
  <c r="BE207" i="8" s="1"/>
  <c r="BI206" i="8"/>
  <c r="BH206" i="8"/>
  <c r="BG206" i="8"/>
  <c r="BF206" i="8"/>
  <c r="T206" i="8"/>
  <c r="R206" i="8"/>
  <c r="P206" i="8"/>
  <c r="BK206" i="8"/>
  <c r="J206" i="8"/>
  <c r="BE206" i="8" s="1"/>
  <c r="BI205" i="8"/>
  <c r="BH205" i="8"/>
  <c r="BG205" i="8"/>
  <c r="BF205" i="8"/>
  <c r="T205" i="8"/>
  <c r="R205" i="8"/>
  <c r="P205" i="8"/>
  <c r="BK205" i="8"/>
  <c r="J205" i="8"/>
  <c r="BE205" i="8" s="1"/>
  <c r="BI204" i="8"/>
  <c r="BH204" i="8"/>
  <c r="BG204" i="8"/>
  <c r="BF204" i="8"/>
  <c r="T204" i="8"/>
  <c r="R204" i="8"/>
  <c r="P204" i="8"/>
  <c r="BK204" i="8"/>
  <c r="J204" i="8"/>
  <c r="BE204" i="8" s="1"/>
  <c r="BI203" i="8"/>
  <c r="BH203" i="8"/>
  <c r="BG203" i="8"/>
  <c r="BF203" i="8"/>
  <c r="T203" i="8"/>
  <c r="R203" i="8"/>
  <c r="P203" i="8"/>
  <c r="BK203" i="8"/>
  <c r="J203" i="8"/>
  <c r="BE203" i="8" s="1"/>
  <c r="BI202" i="8"/>
  <c r="BH202" i="8"/>
  <c r="BG202" i="8"/>
  <c r="BF202" i="8"/>
  <c r="T202" i="8"/>
  <c r="R202" i="8"/>
  <c r="P202" i="8"/>
  <c r="BK202" i="8"/>
  <c r="J202" i="8"/>
  <c r="BE202" i="8" s="1"/>
  <c r="BI201" i="8"/>
  <c r="BH201" i="8"/>
  <c r="BG201" i="8"/>
  <c r="BF201" i="8"/>
  <c r="T201" i="8"/>
  <c r="R201" i="8"/>
  <c r="P201" i="8"/>
  <c r="BK201" i="8"/>
  <c r="J201" i="8"/>
  <c r="BE201" i="8" s="1"/>
  <c r="BI200" i="8"/>
  <c r="BH200" i="8"/>
  <c r="BG200" i="8"/>
  <c r="BF200" i="8"/>
  <c r="T200" i="8"/>
  <c r="R200" i="8"/>
  <c r="P200" i="8"/>
  <c r="BK200" i="8"/>
  <c r="J200" i="8"/>
  <c r="BE200" i="8" s="1"/>
  <c r="BI199" i="8"/>
  <c r="BH199" i="8"/>
  <c r="BG199" i="8"/>
  <c r="BF199" i="8"/>
  <c r="T199" i="8"/>
  <c r="R199" i="8"/>
  <c r="P199" i="8"/>
  <c r="BK199" i="8"/>
  <c r="J199" i="8"/>
  <c r="BE199" i="8" s="1"/>
  <c r="BI198" i="8"/>
  <c r="BH198" i="8"/>
  <c r="BG198" i="8"/>
  <c r="BF198" i="8"/>
  <c r="T198" i="8"/>
  <c r="R198" i="8"/>
  <c r="P198" i="8"/>
  <c r="BK198" i="8"/>
  <c r="J198" i="8"/>
  <c r="BE198" i="8" s="1"/>
  <c r="BI197" i="8"/>
  <c r="BH197" i="8"/>
  <c r="BG197" i="8"/>
  <c r="BF197" i="8"/>
  <c r="T197" i="8"/>
  <c r="R197" i="8"/>
  <c r="P197" i="8"/>
  <c r="BK197" i="8"/>
  <c r="J197" i="8"/>
  <c r="BE197" i="8" s="1"/>
  <c r="BI196" i="8"/>
  <c r="BH196" i="8"/>
  <c r="BG196" i="8"/>
  <c r="BF196" i="8"/>
  <c r="T196" i="8"/>
  <c r="R196" i="8"/>
  <c r="P196" i="8"/>
  <c r="BK196" i="8"/>
  <c r="J196" i="8"/>
  <c r="BE196" i="8" s="1"/>
  <c r="BI195" i="8"/>
  <c r="BH195" i="8"/>
  <c r="BG195" i="8"/>
  <c r="BF195" i="8"/>
  <c r="T195" i="8"/>
  <c r="R195" i="8"/>
  <c r="P195" i="8"/>
  <c r="BK195" i="8"/>
  <c r="J195" i="8"/>
  <c r="BE195" i="8" s="1"/>
  <c r="BI194" i="8"/>
  <c r="BH194" i="8"/>
  <c r="BG194" i="8"/>
  <c r="BF194" i="8"/>
  <c r="T194" i="8"/>
  <c r="R194" i="8"/>
  <c r="P194" i="8"/>
  <c r="BK194" i="8"/>
  <c r="J194" i="8"/>
  <c r="BE194" i="8" s="1"/>
  <c r="BI193" i="8"/>
  <c r="BH193" i="8"/>
  <c r="BG193" i="8"/>
  <c r="BF193" i="8"/>
  <c r="T193" i="8"/>
  <c r="R193" i="8"/>
  <c r="P193" i="8"/>
  <c r="BK193" i="8"/>
  <c r="J193" i="8"/>
  <c r="BE193" i="8" s="1"/>
  <c r="BI192" i="8"/>
  <c r="BH192" i="8"/>
  <c r="BG192" i="8"/>
  <c r="BF192" i="8"/>
  <c r="T192" i="8"/>
  <c r="R192" i="8"/>
  <c r="P192" i="8"/>
  <c r="BK192" i="8"/>
  <c r="J192" i="8"/>
  <c r="BE192" i="8"/>
  <c r="BI191" i="8"/>
  <c r="BH191" i="8"/>
  <c r="BG191" i="8"/>
  <c r="BF191" i="8"/>
  <c r="T191" i="8"/>
  <c r="R191" i="8"/>
  <c r="P191" i="8"/>
  <c r="BK191" i="8"/>
  <c r="J191" i="8"/>
  <c r="BE191" i="8" s="1"/>
  <c r="BI190" i="8"/>
  <c r="BH190" i="8"/>
  <c r="BG190" i="8"/>
  <c r="BF190" i="8"/>
  <c r="T190" i="8"/>
  <c r="R190" i="8"/>
  <c r="P190" i="8"/>
  <c r="BK190" i="8"/>
  <c r="J190" i="8"/>
  <c r="BE190" i="8" s="1"/>
  <c r="BI189" i="8"/>
  <c r="BH189" i="8"/>
  <c r="BG189" i="8"/>
  <c r="BF189" i="8"/>
  <c r="T189" i="8"/>
  <c r="R189" i="8"/>
  <c r="P189" i="8"/>
  <c r="BK189" i="8"/>
  <c r="J189" i="8"/>
  <c r="BE189" i="8"/>
  <c r="BI188" i="8"/>
  <c r="BH188" i="8"/>
  <c r="BG188" i="8"/>
  <c r="BF188" i="8"/>
  <c r="T188" i="8"/>
  <c r="R188" i="8"/>
  <c r="P188" i="8"/>
  <c r="BK188" i="8"/>
  <c r="J188" i="8"/>
  <c r="BE188" i="8" s="1"/>
  <c r="BI187" i="8"/>
  <c r="BH187" i="8"/>
  <c r="BG187" i="8"/>
  <c r="BF187" i="8"/>
  <c r="T187" i="8"/>
  <c r="R187" i="8"/>
  <c r="P187" i="8"/>
  <c r="BK187" i="8"/>
  <c r="J187" i="8"/>
  <c r="BE187" i="8" s="1"/>
  <c r="BI186" i="8"/>
  <c r="BH186" i="8"/>
  <c r="BG186" i="8"/>
  <c r="BF186" i="8"/>
  <c r="T186" i="8"/>
  <c r="R186" i="8"/>
  <c r="P186" i="8"/>
  <c r="BK186" i="8"/>
  <c r="J186" i="8"/>
  <c r="BE186" i="8" s="1"/>
  <c r="BI185" i="8"/>
  <c r="BH185" i="8"/>
  <c r="BG185" i="8"/>
  <c r="BF185" i="8"/>
  <c r="T185" i="8"/>
  <c r="R185" i="8"/>
  <c r="P185" i="8"/>
  <c r="BK185" i="8"/>
  <c r="J185" i="8"/>
  <c r="BE185" i="8" s="1"/>
  <c r="BI184" i="8"/>
  <c r="BH184" i="8"/>
  <c r="BG184" i="8"/>
  <c r="BF184" i="8"/>
  <c r="T184" i="8"/>
  <c r="R184" i="8"/>
  <c r="P184" i="8"/>
  <c r="BK184" i="8"/>
  <c r="J184" i="8"/>
  <c r="BE184" i="8" s="1"/>
  <c r="BI183" i="8"/>
  <c r="BH183" i="8"/>
  <c r="BG183" i="8"/>
  <c r="BF183" i="8"/>
  <c r="T183" i="8"/>
  <c r="R183" i="8"/>
  <c r="P183" i="8"/>
  <c r="BK183" i="8"/>
  <c r="J183" i="8"/>
  <c r="BE183" i="8" s="1"/>
  <c r="BI182" i="8"/>
  <c r="BH182" i="8"/>
  <c r="BG182" i="8"/>
  <c r="BF182" i="8"/>
  <c r="T182" i="8"/>
  <c r="R182" i="8"/>
  <c r="P182" i="8"/>
  <c r="BK182" i="8"/>
  <c r="J182" i="8"/>
  <c r="BE182" i="8" s="1"/>
  <c r="BI181" i="8"/>
  <c r="BH181" i="8"/>
  <c r="BG181" i="8"/>
  <c r="BF181" i="8"/>
  <c r="T181" i="8"/>
  <c r="R181" i="8"/>
  <c r="P181" i="8"/>
  <c r="BK181" i="8"/>
  <c r="J181" i="8"/>
  <c r="BE181" i="8" s="1"/>
  <c r="BI180" i="8"/>
  <c r="BH180" i="8"/>
  <c r="BG180" i="8"/>
  <c r="BF180" i="8"/>
  <c r="T180" i="8"/>
  <c r="R180" i="8"/>
  <c r="P180" i="8"/>
  <c r="BK180" i="8"/>
  <c r="J180" i="8"/>
  <c r="BE180" i="8" s="1"/>
  <c r="BI179" i="8"/>
  <c r="BH179" i="8"/>
  <c r="BG179" i="8"/>
  <c r="BF179" i="8"/>
  <c r="T179" i="8"/>
  <c r="R179" i="8"/>
  <c r="P179" i="8"/>
  <c r="BK179" i="8"/>
  <c r="J179" i="8"/>
  <c r="BE179" i="8" s="1"/>
  <c r="BI178" i="8"/>
  <c r="BH178" i="8"/>
  <c r="BG178" i="8"/>
  <c r="BF178" i="8"/>
  <c r="T178" i="8"/>
  <c r="R178" i="8"/>
  <c r="P178" i="8"/>
  <c r="BK178" i="8"/>
  <c r="J178" i="8"/>
  <c r="BE178" i="8" s="1"/>
  <c r="BI177" i="8"/>
  <c r="BH177" i="8"/>
  <c r="BG177" i="8"/>
  <c r="BF177" i="8"/>
  <c r="T177" i="8"/>
  <c r="R177" i="8"/>
  <c r="P177" i="8"/>
  <c r="BK177" i="8"/>
  <c r="J177" i="8"/>
  <c r="BE177" i="8" s="1"/>
  <c r="BI176" i="8"/>
  <c r="BH176" i="8"/>
  <c r="BG176" i="8"/>
  <c r="BF176" i="8"/>
  <c r="T176" i="8"/>
  <c r="R176" i="8"/>
  <c r="P176" i="8"/>
  <c r="BK176" i="8"/>
  <c r="J176" i="8"/>
  <c r="BE176" i="8" s="1"/>
  <c r="BI175" i="8"/>
  <c r="BH175" i="8"/>
  <c r="BG175" i="8"/>
  <c r="BF175" i="8"/>
  <c r="T175" i="8"/>
  <c r="R175" i="8"/>
  <c r="P175" i="8"/>
  <c r="BK175" i="8"/>
  <c r="J175" i="8"/>
  <c r="BE175" i="8" s="1"/>
  <c r="BI174" i="8"/>
  <c r="BH174" i="8"/>
  <c r="BG174" i="8"/>
  <c r="BF174" i="8"/>
  <c r="T174" i="8"/>
  <c r="R174" i="8"/>
  <c r="P174" i="8"/>
  <c r="BK174" i="8"/>
  <c r="J174" i="8"/>
  <c r="BE174" i="8" s="1"/>
  <c r="BI173" i="8"/>
  <c r="BH173" i="8"/>
  <c r="BG173" i="8"/>
  <c r="BF173" i="8"/>
  <c r="T173" i="8"/>
  <c r="R173" i="8"/>
  <c r="P173" i="8"/>
  <c r="BK173" i="8"/>
  <c r="J173" i="8"/>
  <c r="BE173" i="8"/>
  <c r="BI172" i="8"/>
  <c r="BH172" i="8"/>
  <c r="BG172" i="8"/>
  <c r="BF172" i="8"/>
  <c r="T172" i="8"/>
  <c r="R172" i="8"/>
  <c r="P172" i="8"/>
  <c r="BK172" i="8"/>
  <c r="J172" i="8"/>
  <c r="BE172" i="8" s="1"/>
  <c r="BI171" i="8"/>
  <c r="BH171" i="8"/>
  <c r="BG171" i="8"/>
  <c r="BF171" i="8"/>
  <c r="T171" i="8"/>
  <c r="R171" i="8"/>
  <c r="P171" i="8"/>
  <c r="BK171" i="8"/>
  <c r="J171" i="8"/>
  <c r="BE171" i="8" s="1"/>
  <c r="BI170" i="8"/>
  <c r="BH170" i="8"/>
  <c r="BG170" i="8"/>
  <c r="BF170" i="8"/>
  <c r="T170" i="8"/>
  <c r="R170" i="8"/>
  <c r="P170" i="8"/>
  <c r="BK170" i="8"/>
  <c r="J170" i="8"/>
  <c r="BE170" i="8" s="1"/>
  <c r="BI169" i="8"/>
  <c r="BH169" i="8"/>
  <c r="BG169" i="8"/>
  <c r="BF169" i="8"/>
  <c r="T169" i="8"/>
  <c r="R169" i="8"/>
  <c r="P169" i="8"/>
  <c r="BK169" i="8"/>
  <c r="J169" i="8"/>
  <c r="BE169" i="8" s="1"/>
  <c r="BI168" i="8"/>
  <c r="BH168" i="8"/>
  <c r="BG168" i="8"/>
  <c r="BF168" i="8"/>
  <c r="T168" i="8"/>
  <c r="R168" i="8"/>
  <c r="P168" i="8"/>
  <c r="BK168" i="8"/>
  <c r="J168" i="8"/>
  <c r="BE168" i="8" s="1"/>
  <c r="BI167" i="8"/>
  <c r="BH167" i="8"/>
  <c r="BG167" i="8"/>
  <c r="BF167" i="8"/>
  <c r="T167" i="8"/>
  <c r="R167" i="8"/>
  <c r="P167" i="8"/>
  <c r="BK167" i="8"/>
  <c r="J167" i="8"/>
  <c r="BE167" i="8" s="1"/>
  <c r="BI166" i="8"/>
  <c r="BH166" i="8"/>
  <c r="BG166" i="8"/>
  <c r="BF166" i="8"/>
  <c r="T166" i="8"/>
  <c r="R166" i="8"/>
  <c r="P166" i="8"/>
  <c r="BK166" i="8"/>
  <c r="J166" i="8"/>
  <c r="BE166" i="8" s="1"/>
  <c r="BI165" i="8"/>
  <c r="BH165" i="8"/>
  <c r="BG165" i="8"/>
  <c r="BF165" i="8"/>
  <c r="T165" i="8"/>
  <c r="R165" i="8"/>
  <c r="P165" i="8"/>
  <c r="BK165" i="8"/>
  <c r="J165" i="8"/>
  <c r="BE165" i="8" s="1"/>
  <c r="BI164" i="8"/>
  <c r="BH164" i="8"/>
  <c r="BG164" i="8"/>
  <c r="BF164" i="8"/>
  <c r="T164" i="8"/>
  <c r="R164" i="8"/>
  <c r="P164" i="8"/>
  <c r="BK164" i="8"/>
  <c r="J164" i="8"/>
  <c r="BE164" i="8" s="1"/>
  <c r="BI163" i="8"/>
  <c r="BH163" i="8"/>
  <c r="BG163" i="8"/>
  <c r="BF163" i="8"/>
  <c r="T163" i="8"/>
  <c r="R163" i="8"/>
  <c r="P163" i="8"/>
  <c r="BK163" i="8"/>
  <c r="J163" i="8"/>
  <c r="BE163" i="8" s="1"/>
  <c r="BI162" i="8"/>
  <c r="BH162" i="8"/>
  <c r="BG162" i="8"/>
  <c r="BF162" i="8"/>
  <c r="T162" i="8"/>
  <c r="R162" i="8"/>
  <c r="P162" i="8"/>
  <c r="BK162" i="8"/>
  <c r="J162" i="8"/>
  <c r="BE162" i="8" s="1"/>
  <c r="BI161" i="8"/>
  <c r="BH161" i="8"/>
  <c r="BG161" i="8"/>
  <c r="BF161" i="8"/>
  <c r="T161" i="8"/>
  <c r="R161" i="8"/>
  <c r="P161" i="8"/>
  <c r="BK161" i="8"/>
  <c r="J161" i="8"/>
  <c r="BE161" i="8" s="1"/>
  <c r="BI160" i="8"/>
  <c r="BH160" i="8"/>
  <c r="BG160" i="8"/>
  <c r="BF160" i="8"/>
  <c r="T160" i="8"/>
  <c r="R160" i="8"/>
  <c r="P160" i="8"/>
  <c r="BK160" i="8"/>
  <c r="J160" i="8"/>
  <c r="BE160" i="8"/>
  <c r="BI159" i="8"/>
  <c r="BH159" i="8"/>
  <c r="BG159" i="8"/>
  <c r="BF159" i="8"/>
  <c r="T159" i="8"/>
  <c r="R159" i="8"/>
  <c r="P159" i="8"/>
  <c r="BK159" i="8"/>
  <c r="J159" i="8"/>
  <c r="BE159" i="8" s="1"/>
  <c r="BI158" i="8"/>
  <c r="BH158" i="8"/>
  <c r="BG158" i="8"/>
  <c r="BF158" i="8"/>
  <c r="T158" i="8"/>
  <c r="R158" i="8"/>
  <c r="P158" i="8"/>
  <c r="BK158" i="8"/>
  <c r="J158" i="8"/>
  <c r="BE158" i="8" s="1"/>
  <c r="BI157" i="8"/>
  <c r="BH157" i="8"/>
  <c r="BG157" i="8"/>
  <c r="BF157" i="8"/>
  <c r="T157" i="8"/>
  <c r="R157" i="8"/>
  <c r="P157" i="8"/>
  <c r="BK157" i="8"/>
  <c r="J157" i="8"/>
  <c r="BE157" i="8"/>
  <c r="BI156" i="8"/>
  <c r="BH156" i="8"/>
  <c r="BG156" i="8"/>
  <c r="BF156" i="8"/>
  <c r="T156" i="8"/>
  <c r="R156" i="8"/>
  <c r="P156" i="8"/>
  <c r="BK156" i="8"/>
  <c r="J156" i="8"/>
  <c r="BE156" i="8" s="1"/>
  <c r="BI155" i="8"/>
  <c r="BH155" i="8"/>
  <c r="BG155" i="8"/>
  <c r="BF155" i="8"/>
  <c r="T155" i="8"/>
  <c r="R155" i="8"/>
  <c r="P155" i="8"/>
  <c r="BK155" i="8"/>
  <c r="J155" i="8"/>
  <c r="BE155" i="8" s="1"/>
  <c r="BI154" i="8"/>
  <c r="BH154" i="8"/>
  <c r="BG154" i="8"/>
  <c r="BF154" i="8"/>
  <c r="T154" i="8"/>
  <c r="R154" i="8"/>
  <c r="P154" i="8"/>
  <c r="BK154" i="8"/>
  <c r="J154" i="8"/>
  <c r="BE154" i="8" s="1"/>
  <c r="BI153" i="8"/>
  <c r="BH153" i="8"/>
  <c r="BG153" i="8"/>
  <c r="BF153" i="8"/>
  <c r="T153" i="8"/>
  <c r="R153" i="8"/>
  <c r="P153" i="8"/>
  <c r="BK153" i="8"/>
  <c r="J153" i="8"/>
  <c r="BE153" i="8" s="1"/>
  <c r="BI152" i="8"/>
  <c r="BH152" i="8"/>
  <c r="BG152" i="8"/>
  <c r="BF152" i="8"/>
  <c r="T152" i="8"/>
  <c r="R152" i="8"/>
  <c r="P152" i="8"/>
  <c r="BK152" i="8"/>
  <c r="J152" i="8"/>
  <c r="BE152" i="8" s="1"/>
  <c r="BI151" i="8"/>
  <c r="BH151" i="8"/>
  <c r="BG151" i="8"/>
  <c r="BF151" i="8"/>
  <c r="T151" i="8"/>
  <c r="R151" i="8"/>
  <c r="P151" i="8"/>
  <c r="BK151" i="8"/>
  <c r="J151" i="8"/>
  <c r="BE151" i="8" s="1"/>
  <c r="BI150" i="8"/>
  <c r="BH150" i="8"/>
  <c r="BG150" i="8"/>
  <c r="BF150" i="8"/>
  <c r="T150" i="8"/>
  <c r="R150" i="8"/>
  <c r="P150" i="8"/>
  <c r="BK150" i="8"/>
  <c r="J150" i="8"/>
  <c r="BE150" i="8" s="1"/>
  <c r="BI149" i="8"/>
  <c r="BH149" i="8"/>
  <c r="BG149" i="8"/>
  <c r="BF149" i="8"/>
  <c r="T149" i="8"/>
  <c r="R149" i="8"/>
  <c r="P149" i="8"/>
  <c r="BK149" i="8"/>
  <c r="J149" i="8"/>
  <c r="BE149" i="8"/>
  <c r="BI148" i="8"/>
  <c r="BH148" i="8"/>
  <c r="BG148" i="8"/>
  <c r="BF148" i="8"/>
  <c r="T148" i="8"/>
  <c r="R148" i="8"/>
  <c r="P148" i="8"/>
  <c r="BK148" i="8"/>
  <c r="J148" i="8"/>
  <c r="BE148" i="8" s="1"/>
  <c r="BI147" i="8"/>
  <c r="BH147" i="8"/>
  <c r="BG147" i="8"/>
  <c r="BF147" i="8"/>
  <c r="T147" i="8"/>
  <c r="R147" i="8"/>
  <c r="P147" i="8"/>
  <c r="BK147" i="8"/>
  <c r="J147" i="8"/>
  <c r="BE147" i="8" s="1"/>
  <c r="BI146" i="8"/>
  <c r="BH146" i="8"/>
  <c r="BG146" i="8"/>
  <c r="BF146" i="8"/>
  <c r="T146" i="8"/>
  <c r="R146" i="8"/>
  <c r="P146" i="8"/>
  <c r="BK146" i="8"/>
  <c r="J146" i="8"/>
  <c r="BE146" i="8" s="1"/>
  <c r="BI145" i="8"/>
  <c r="BH145" i="8"/>
  <c r="BG145" i="8"/>
  <c r="BF145" i="8"/>
  <c r="T145" i="8"/>
  <c r="R145" i="8"/>
  <c r="P145" i="8"/>
  <c r="BK145" i="8"/>
  <c r="J145" i="8"/>
  <c r="BE145" i="8" s="1"/>
  <c r="BI144" i="8"/>
  <c r="BH144" i="8"/>
  <c r="BG144" i="8"/>
  <c r="BF144" i="8"/>
  <c r="T144" i="8"/>
  <c r="R144" i="8"/>
  <c r="P144" i="8"/>
  <c r="BK144" i="8"/>
  <c r="J144" i="8"/>
  <c r="BE144" i="8" s="1"/>
  <c r="BI143" i="8"/>
  <c r="BH143" i="8"/>
  <c r="BG143" i="8"/>
  <c r="BF143" i="8"/>
  <c r="T143" i="8"/>
  <c r="R143" i="8"/>
  <c r="P143" i="8"/>
  <c r="BK143" i="8"/>
  <c r="J143" i="8"/>
  <c r="BE143" i="8" s="1"/>
  <c r="BI142" i="8"/>
  <c r="BH142" i="8"/>
  <c r="BG142" i="8"/>
  <c r="BF142" i="8"/>
  <c r="T142" i="8"/>
  <c r="R142" i="8"/>
  <c r="P142" i="8"/>
  <c r="BK142" i="8"/>
  <c r="J142" i="8"/>
  <c r="BE142" i="8" s="1"/>
  <c r="BI141" i="8"/>
  <c r="BH141" i="8"/>
  <c r="BG141" i="8"/>
  <c r="BF141" i="8"/>
  <c r="T141" i="8"/>
  <c r="R141" i="8"/>
  <c r="P141" i="8"/>
  <c r="BK141" i="8"/>
  <c r="J141" i="8"/>
  <c r="BE141" i="8" s="1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T139" i="8"/>
  <c r="R139" i="8"/>
  <c r="P139" i="8"/>
  <c r="BK139" i="8"/>
  <c r="J139" i="8"/>
  <c r="BE139" i="8" s="1"/>
  <c r="BI138" i="8"/>
  <c r="BH138" i="8"/>
  <c r="BG138" i="8"/>
  <c r="BF138" i="8"/>
  <c r="T138" i="8"/>
  <c r="R138" i="8"/>
  <c r="P138" i="8"/>
  <c r="BK138" i="8"/>
  <c r="J138" i="8"/>
  <c r="BE138" i="8" s="1"/>
  <c r="BI137" i="8"/>
  <c r="BH137" i="8"/>
  <c r="BG137" i="8"/>
  <c r="BF137" i="8"/>
  <c r="T137" i="8"/>
  <c r="R137" i="8"/>
  <c r="P137" i="8"/>
  <c r="BK137" i="8"/>
  <c r="J137" i="8"/>
  <c r="BE137" i="8"/>
  <c r="BI136" i="8"/>
  <c r="BH136" i="8"/>
  <c r="BG136" i="8"/>
  <c r="BF136" i="8"/>
  <c r="T136" i="8"/>
  <c r="R136" i="8"/>
  <c r="P136" i="8"/>
  <c r="BK136" i="8"/>
  <c r="J136" i="8"/>
  <c r="BE136" i="8" s="1"/>
  <c r="BI135" i="8"/>
  <c r="BH135" i="8"/>
  <c r="BG135" i="8"/>
  <c r="BF135" i="8"/>
  <c r="T135" i="8"/>
  <c r="R135" i="8"/>
  <c r="P135" i="8"/>
  <c r="BK135" i="8"/>
  <c r="J135" i="8"/>
  <c r="BE135" i="8" s="1"/>
  <c r="BI134" i="8"/>
  <c r="BH134" i="8"/>
  <c r="BG134" i="8"/>
  <c r="BF134" i="8"/>
  <c r="T134" i="8"/>
  <c r="R134" i="8"/>
  <c r="P134" i="8"/>
  <c r="BK134" i="8"/>
  <c r="J134" i="8"/>
  <c r="BE134" i="8" s="1"/>
  <c r="BI133" i="8"/>
  <c r="BH133" i="8"/>
  <c r="BG133" i="8"/>
  <c r="BF133" i="8"/>
  <c r="T133" i="8"/>
  <c r="R133" i="8"/>
  <c r="P133" i="8"/>
  <c r="BK133" i="8"/>
  <c r="J133" i="8"/>
  <c r="BE133" i="8" s="1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T131" i="8"/>
  <c r="R131" i="8"/>
  <c r="P131" i="8"/>
  <c r="BK131" i="8"/>
  <c r="J131" i="8"/>
  <c r="BE131" i="8" s="1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BF129" i="8"/>
  <c r="T129" i="8"/>
  <c r="R129" i="8"/>
  <c r="P129" i="8"/>
  <c r="BK129" i="8"/>
  <c r="J129" i="8"/>
  <c r="BE129" i="8" s="1"/>
  <c r="BI128" i="8"/>
  <c r="BH128" i="8"/>
  <c r="BG128" i="8"/>
  <c r="BF128" i="8"/>
  <c r="T128" i="8"/>
  <c r="R128" i="8"/>
  <c r="P128" i="8"/>
  <c r="BK128" i="8"/>
  <c r="J128" i="8"/>
  <c r="BE128" i="8" s="1"/>
  <c r="BI127" i="8"/>
  <c r="BH127" i="8"/>
  <c r="BG127" i="8"/>
  <c r="BF127" i="8"/>
  <c r="T127" i="8"/>
  <c r="R127" i="8"/>
  <c r="P127" i="8"/>
  <c r="BK127" i="8"/>
  <c r="J127" i="8"/>
  <c r="BE127" i="8" s="1"/>
  <c r="BI126" i="8"/>
  <c r="BH126" i="8"/>
  <c r="BG126" i="8"/>
  <c r="BF126" i="8"/>
  <c r="T126" i="8"/>
  <c r="R126" i="8"/>
  <c r="P126" i="8"/>
  <c r="BK126" i="8"/>
  <c r="J126" i="8"/>
  <c r="BE126" i="8" s="1"/>
  <c r="BI125" i="8"/>
  <c r="BH125" i="8"/>
  <c r="BG125" i="8"/>
  <c r="BF125" i="8"/>
  <c r="T125" i="8"/>
  <c r="R125" i="8"/>
  <c r="P125" i="8"/>
  <c r="BK125" i="8"/>
  <c r="J125" i="8"/>
  <c r="BE125" i="8" s="1"/>
  <c r="J119" i="8"/>
  <c r="F119" i="8"/>
  <c r="J118" i="8"/>
  <c r="F118" i="8"/>
  <c r="F116" i="8"/>
  <c r="E114" i="8"/>
  <c r="J94" i="8"/>
  <c r="F94" i="8"/>
  <c r="J93" i="8"/>
  <c r="F93" i="8"/>
  <c r="F91" i="8"/>
  <c r="E89" i="8"/>
  <c r="J14" i="8"/>
  <c r="J116" i="8" s="1"/>
  <c r="E7" i="8"/>
  <c r="E110" i="8" s="1"/>
  <c r="J170" i="7"/>
  <c r="J39" i="7"/>
  <c r="J38" i="7"/>
  <c r="AY101" i="1" s="1"/>
  <c r="J37" i="7"/>
  <c r="AX101" i="1" s="1"/>
  <c r="BI181" i="7"/>
  <c r="BH181" i="7"/>
  <c r="BG181" i="7"/>
  <c r="BF181" i="7"/>
  <c r="T181" i="7"/>
  <c r="R181" i="7"/>
  <c r="P181" i="7"/>
  <c r="BK181" i="7"/>
  <c r="J181" i="7"/>
  <c r="BE181" i="7" s="1"/>
  <c r="BI180" i="7"/>
  <c r="BH180" i="7"/>
  <c r="BG180" i="7"/>
  <c r="BF180" i="7"/>
  <c r="T180" i="7"/>
  <c r="R180" i="7"/>
  <c r="P180" i="7"/>
  <c r="BK180" i="7"/>
  <c r="BK179" i="7" s="1"/>
  <c r="J180" i="7"/>
  <c r="BE180" i="7" s="1"/>
  <c r="BI177" i="7"/>
  <c r="BH177" i="7"/>
  <c r="BG177" i="7"/>
  <c r="BF177" i="7"/>
  <c r="T177" i="7"/>
  <c r="R177" i="7"/>
  <c r="P177" i="7"/>
  <c r="BK177" i="7"/>
  <c r="J177" i="7"/>
  <c r="BE177" i="7" s="1"/>
  <c r="BI176" i="7"/>
  <c r="BH176" i="7"/>
  <c r="BG176" i="7"/>
  <c r="BF176" i="7"/>
  <c r="T176" i="7"/>
  <c r="R176" i="7"/>
  <c r="R175" i="7" s="1"/>
  <c r="P176" i="7"/>
  <c r="BK176" i="7"/>
  <c r="J176" i="7"/>
  <c r="BE176" i="7" s="1"/>
  <c r="BI174" i="7"/>
  <c r="BH174" i="7"/>
  <c r="BG174" i="7"/>
  <c r="BF174" i="7"/>
  <c r="T174" i="7"/>
  <c r="R174" i="7"/>
  <c r="P174" i="7"/>
  <c r="BK174" i="7"/>
  <c r="J174" i="7"/>
  <c r="BE174" i="7" s="1"/>
  <c r="BI173" i="7"/>
  <c r="BH173" i="7"/>
  <c r="BG173" i="7"/>
  <c r="BF173" i="7"/>
  <c r="T173" i="7"/>
  <c r="T172" i="7" s="1"/>
  <c r="R173" i="7"/>
  <c r="P173" i="7"/>
  <c r="BK173" i="7"/>
  <c r="BK172" i="7" s="1"/>
  <c r="J173" i="7"/>
  <c r="BE173" i="7" s="1"/>
  <c r="J101" i="7"/>
  <c r="BI169" i="7"/>
  <c r="BH169" i="7"/>
  <c r="BG169" i="7"/>
  <c r="BF169" i="7"/>
  <c r="T169" i="7"/>
  <c r="R169" i="7"/>
  <c r="P169" i="7"/>
  <c r="BK169" i="7"/>
  <c r="J169" i="7"/>
  <c r="BE169" i="7" s="1"/>
  <c r="BI168" i="7"/>
  <c r="BH168" i="7"/>
  <c r="BG168" i="7"/>
  <c r="BF168" i="7"/>
  <c r="T168" i="7"/>
  <c r="R168" i="7"/>
  <c r="P168" i="7"/>
  <c r="BK168" i="7"/>
  <c r="J168" i="7"/>
  <c r="BE168" i="7" s="1"/>
  <c r="BI167" i="7"/>
  <c r="BH167" i="7"/>
  <c r="BG167" i="7"/>
  <c r="BF167" i="7"/>
  <c r="T167" i="7"/>
  <c r="R167" i="7"/>
  <c r="P167" i="7"/>
  <c r="BK167" i="7"/>
  <c r="J167" i="7"/>
  <c r="BE167" i="7" s="1"/>
  <c r="BI166" i="7"/>
  <c r="BH166" i="7"/>
  <c r="BG166" i="7"/>
  <c r="BF166" i="7"/>
  <c r="T166" i="7"/>
  <c r="R166" i="7"/>
  <c r="P166" i="7"/>
  <c r="BK166" i="7"/>
  <c r="J166" i="7"/>
  <c r="BE166" i="7" s="1"/>
  <c r="BI165" i="7"/>
  <c r="BH165" i="7"/>
  <c r="BG165" i="7"/>
  <c r="BF165" i="7"/>
  <c r="T165" i="7"/>
  <c r="R165" i="7"/>
  <c r="P165" i="7"/>
  <c r="BK165" i="7"/>
  <c r="J165" i="7"/>
  <c r="BE165" i="7" s="1"/>
  <c r="BI164" i="7"/>
  <c r="BH164" i="7"/>
  <c r="BG164" i="7"/>
  <c r="BF164" i="7"/>
  <c r="T164" i="7"/>
  <c r="R164" i="7"/>
  <c r="P164" i="7"/>
  <c r="BK164" i="7"/>
  <c r="J164" i="7"/>
  <c r="BE164" i="7" s="1"/>
  <c r="BI163" i="7"/>
  <c r="BH163" i="7"/>
  <c r="BG163" i="7"/>
  <c r="BF163" i="7"/>
  <c r="T163" i="7"/>
  <c r="R163" i="7"/>
  <c r="P163" i="7"/>
  <c r="BK163" i="7"/>
  <c r="J163" i="7"/>
  <c r="BE163" i="7" s="1"/>
  <c r="BI162" i="7"/>
  <c r="BH162" i="7"/>
  <c r="BG162" i="7"/>
  <c r="BF162" i="7"/>
  <c r="T162" i="7"/>
  <c r="R162" i="7"/>
  <c r="P162" i="7"/>
  <c r="BK162" i="7"/>
  <c r="J162" i="7"/>
  <c r="BE162" i="7" s="1"/>
  <c r="BI161" i="7"/>
  <c r="BH161" i="7"/>
  <c r="BG161" i="7"/>
  <c r="BF161" i="7"/>
  <c r="T161" i="7"/>
  <c r="R161" i="7"/>
  <c r="P161" i="7"/>
  <c r="BK161" i="7"/>
  <c r="J161" i="7"/>
  <c r="BE161" i="7" s="1"/>
  <c r="BI160" i="7"/>
  <c r="BH160" i="7"/>
  <c r="BG160" i="7"/>
  <c r="BF160" i="7"/>
  <c r="T160" i="7"/>
  <c r="R160" i="7"/>
  <c r="P160" i="7"/>
  <c r="BK160" i="7"/>
  <c r="J160" i="7"/>
  <c r="BE160" i="7"/>
  <c r="BI159" i="7"/>
  <c r="BH159" i="7"/>
  <c r="BG159" i="7"/>
  <c r="BF159" i="7"/>
  <c r="T159" i="7"/>
  <c r="R159" i="7"/>
  <c r="P159" i="7"/>
  <c r="BK159" i="7"/>
  <c r="J159" i="7"/>
  <c r="BE159" i="7" s="1"/>
  <c r="BI158" i="7"/>
  <c r="BH158" i="7"/>
  <c r="BG158" i="7"/>
  <c r="BF158" i="7"/>
  <c r="T158" i="7"/>
  <c r="R158" i="7"/>
  <c r="P158" i="7"/>
  <c r="BK158" i="7"/>
  <c r="J158" i="7"/>
  <c r="BE158" i="7" s="1"/>
  <c r="BI157" i="7"/>
  <c r="BH157" i="7"/>
  <c r="BG157" i="7"/>
  <c r="BF157" i="7"/>
  <c r="T157" i="7"/>
  <c r="R157" i="7"/>
  <c r="P157" i="7"/>
  <c r="BK157" i="7"/>
  <c r="J157" i="7"/>
  <c r="BE157" i="7" s="1"/>
  <c r="BI156" i="7"/>
  <c r="BH156" i="7"/>
  <c r="BG156" i="7"/>
  <c r="BF156" i="7"/>
  <c r="T156" i="7"/>
  <c r="R156" i="7"/>
  <c r="P156" i="7"/>
  <c r="BK156" i="7"/>
  <c r="J156" i="7"/>
  <c r="BE156" i="7" s="1"/>
  <c r="BI155" i="7"/>
  <c r="BH155" i="7"/>
  <c r="BG155" i="7"/>
  <c r="BF155" i="7"/>
  <c r="T155" i="7"/>
  <c r="R155" i="7"/>
  <c r="P155" i="7"/>
  <c r="BK155" i="7"/>
  <c r="J155" i="7"/>
  <c r="BE155" i="7"/>
  <c r="BI154" i="7"/>
  <c r="BH154" i="7"/>
  <c r="BG154" i="7"/>
  <c r="BF154" i="7"/>
  <c r="T154" i="7"/>
  <c r="R154" i="7"/>
  <c r="P154" i="7"/>
  <c r="BK154" i="7"/>
  <c r="J154" i="7"/>
  <c r="BE154" i="7" s="1"/>
  <c r="BI153" i="7"/>
  <c r="BH153" i="7"/>
  <c r="BG153" i="7"/>
  <c r="BF153" i="7"/>
  <c r="T153" i="7"/>
  <c r="R153" i="7"/>
  <c r="P153" i="7"/>
  <c r="BK153" i="7"/>
  <c r="J153" i="7"/>
  <c r="BE153" i="7" s="1"/>
  <c r="BI152" i="7"/>
  <c r="BH152" i="7"/>
  <c r="BG152" i="7"/>
  <c r="BF152" i="7"/>
  <c r="T152" i="7"/>
  <c r="R152" i="7"/>
  <c r="P152" i="7"/>
  <c r="BK152" i="7"/>
  <c r="J152" i="7"/>
  <c r="BE152" i="7" s="1"/>
  <c r="BI151" i="7"/>
  <c r="BH151" i="7"/>
  <c r="BG151" i="7"/>
  <c r="BF151" i="7"/>
  <c r="T151" i="7"/>
  <c r="R151" i="7"/>
  <c r="P151" i="7"/>
  <c r="BK151" i="7"/>
  <c r="J151" i="7"/>
  <c r="BE151" i="7" s="1"/>
  <c r="BI150" i="7"/>
  <c r="BH150" i="7"/>
  <c r="BG150" i="7"/>
  <c r="BF150" i="7"/>
  <c r="T150" i="7"/>
  <c r="R150" i="7"/>
  <c r="P150" i="7"/>
  <c r="BK150" i="7"/>
  <c r="J150" i="7"/>
  <c r="BE150" i="7" s="1"/>
  <c r="BI149" i="7"/>
  <c r="BH149" i="7"/>
  <c r="BG149" i="7"/>
  <c r="BF149" i="7"/>
  <c r="T149" i="7"/>
  <c r="R149" i="7"/>
  <c r="P149" i="7"/>
  <c r="BK149" i="7"/>
  <c r="J149" i="7"/>
  <c r="BE149" i="7" s="1"/>
  <c r="BI148" i="7"/>
  <c r="BH148" i="7"/>
  <c r="BG148" i="7"/>
  <c r="BF148" i="7"/>
  <c r="T148" i="7"/>
  <c r="R148" i="7"/>
  <c r="P148" i="7"/>
  <c r="BK148" i="7"/>
  <c r="J148" i="7"/>
  <c r="BE148" i="7"/>
  <c r="BI147" i="7"/>
  <c r="BH147" i="7"/>
  <c r="BG147" i="7"/>
  <c r="BF147" i="7"/>
  <c r="T147" i="7"/>
  <c r="R147" i="7"/>
  <c r="P147" i="7"/>
  <c r="BK147" i="7"/>
  <c r="J147" i="7"/>
  <c r="BE147" i="7" s="1"/>
  <c r="BI146" i="7"/>
  <c r="BH146" i="7"/>
  <c r="BG146" i="7"/>
  <c r="BF146" i="7"/>
  <c r="T146" i="7"/>
  <c r="R146" i="7"/>
  <c r="P146" i="7"/>
  <c r="BK146" i="7"/>
  <c r="J146" i="7"/>
  <c r="BE146" i="7" s="1"/>
  <c r="BI145" i="7"/>
  <c r="BH145" i="7"/>
  <c r="BG145" i="7"/>
  <c r="BF145" i="7"/>
  <c r="T145" i="7"/>
  <c r="R145" i="7"/>
  <c r="P145" i="7"/>
  <c r="BK145" i="7"/>
  <c r="J145" i="7"/>
  <c r="BE145" i="7" s="1"/>
  <c r="BI144" i="7"/>
  <c r="BH144" i="7"/>
  <c r="BG144" i="7"/>
  <c r="BF144" i="7"/>
  <c r="T144" i="7"/>
  <c r="R144" i="7"/>
  <c r="P144" i="7"/>
  <c r="BK144" i="7"/>
  <c r="J144" i="7"/>
  <c r="BE144" i="7" s="1"/>
  <c r="BI143" i="7"/>
  <c r="BH143" i="7"/>
  <c r="BG143" i="7"/>
  <c r="BF143" i="7"/>
  <c r="T143" i="7"/>
  <c r="R143" i="7"/>
  <c r="P143" i="7"/>
  <c r="BK143" i="7"/>
  <c r="J143" i="7"/>
  <c r="BE143" i="7"/>
  <c r="BI142" i="7"/>
  <c r="BH142" i="7"/>
  <c r="BG142" i="7"/>
  <c r="BF142" i="7"/>
  <c r="T142" i="7"/>
  <c r="R142" i="7"/>
  <c r="P142" i="7"/>
  <c r="BK142" i="7"/>
  <c r="J142" i="7"/>
  <c r="BE142" i="7" s="1"/>
  <c r="BI141" i="7"/>
  <c r="BH141" i="7"/>
  <c r="BG141" i="7"/>
  <c r="BF141" i="7"/>
  <c r="T141" i="7"/>
  <c r="R141" i="7"/>
  <c r="P141" i="7"/>
  <c r="BK141" i="7"/>
  <c r="J141" i="7"/>
  <c r="BE141" i="7" s="1"/>
  <c r="BI140" i="7"/>
  <c r="BH140" i="7"/>
  <c r="BG140" i="7"/>
  <c r="BF140" i="7"/>
  <c r="T140" i="7"/>
  <c r="R140" i="7"/>
  <c r="P140" i="7"/>
  <c r="BK140" i="7"/>
  <c r="J140" i="7"/>
  <c r="BE140" i="7"/>
  <c r="BI139" i="7"/>
  <c r="BH139" i="7"/>
  <c r="BG139" i="7"/>
  <c r="BF139" i="7"/>
  <c r="T139" i="7"/>
  <c r="R139" i="7"/>
  <c r="P139" i="7"/>
  <c r="BK139" i="7"/>
  <c r="J139" i="7"/>
  <c r="BE139" i="7" s="1"/>
  <c r="BI138" i="7"/>
  <c r="BH138" i="7"/>
  <c r="BG138" i="7"/>
  <c r="BF138" i="7"/>
  <c r="T138" i="7"/>
  <c r="R138" i="7"/>
  <c r="P138" i="7"/>
  <c r="BK138" i="7"/>
  <c r="J138" i="7"/>
  <c r="BE138" i="7" s="1"/>
  <c r="BI137" i="7"/>
  <c r="BH137" i="7"/>
  <c r="BG137" i="7"/>
  <c r="BF137" i="7"/>
  <c r="T137" i="7"/>
  <c r="R137" i="7"/>
  <c r="P137" i="7"/>
  <c r="BK137" i="7"/>
  <c r="J137" i="7"/>
  <c r="BE137" i="7" s="1"/>
  <c r="BI136" i="7"/>
  <c r="BH136" i="7"/>
  <c r="BG136" i="7"/>
  <c r="BF136" i="7"/>
  <c r="T136" i="7"/>
  <c r="R136" i="7"/>
  <c r="P136" i="7"/>
  <c r="BK136" i="7"/>
  <c r="J136" i="7"/>
  <c r="BE136" i="7" s="1"/>
  <c r="BI135" i="7"/>
  <c r="BH135" i="7"/>
  <c r="BG135" i="7"/>
  <c r="BF135" i="7"/>
  <c r="T135" i="7"/>
  <c r="R135" i="7"/>
  <c r="P135" i="7"/>
  <c r="BK135" i="7"/>
  <c r="BE135" i="7"/>
  <c r="BI134" i="7"/>
  <c r="BH134" i="7"/>
  <c r="BG134" i="7"/>
  <c r="BF134" i="7"/>
  <c r="T134" i="7"/>
  <c r="T130" i="7" s="1"/>
  <c r="T129" i="7" s="1"/>
  <c r="R134" i="7"/>
  <c r="P134" i="7"/>
  <c r="BK134" i="7"/>
  <c r="J134" i="7"/>
  <c r="BE134" i="7" s="1"/>
  <c r="BI133" i="7"/>
  <c r="BH133" i="7"/>
  <c r="BG133" i="7"/>
  <c r="BF133" i="7"/>
  <c r="T133" i="7"/>
  <c r="R133" i="7"/>
  <c r="P133" i="7"/>
  <c r="BK133" i="7"/>
  <c r="J133" i="7"/>
  <c r="BE133" i="7" s="1"/>
  <c r="BI132" i="7"/>
  <c r="BH132" i="7"/>
  <c r="BG132" i="7"/>
  <c r="BF132" i="7"/>
  <c r="T132" i="7"/>
  <c r="R132" i="7"/>
  <c r="P132" i="7"/>
  <c r="BK132" i="7"/>
  <c r="J132" i="7"/>
  <c r="BE132" i="7" s="1"/>
  <c r="BI131" i="7"/>
  <c r="BH131" i="7"/>
  <c r="BG131" i="7"/>
  <c r="BF131" i="7"/>
  <c r="T131" i="7"/>
  <c r="R131" i="7"/>
  <c r="P131" i="7"/>
  <c r="P130" i="7" s="1"/>
  <c r="P129" i="7" s="1"/>
  <c r="BK131" i="7"/>
  <c r="J131" i="7"/>
  <c r="BE131" i="7" s="1"/>
  <c r="J125" i="7"/>
  <c r="F125" i="7"/>
  <c r="J124" i="7"/>
  <c r="F124" i="7"/>
  <c r="F122" i="7"/>
  <c r="E120" i="7"/>
  <c r="J94" i="7"/>
  <c r="F94" i="7"/>
  <c r="J93" i="7"/>
  <c r="F93" i="7"/>
  <c r="F91" i="7"/>
  <c r="E89" i="7"/>
  <c r="J14" i="7"/>
  <c r="J122" i="7" s="1"/>
  <c r="E7" i="7"/>
  <c r="E85" i="7" s="1"/>
  <c r="J39" i="6"/>
  <c r="J38" i="6"/>
  <c r="AY100" i="1" s="1"/>
  <c r="J37" i="6"/>
  <c r="AX100" i="1"/>
  <c r="BI208" i="6"/>
  <c r="BH208" i="6"/>
  <c r="BG208" i="6"/>
  <c r="BF208" i="6"/>
  <c r="T208" i="6"/>
  <c r="R208" i="6"/>
  <c r="P208" i="6"/>
  <c r="BK208" i="6"/>
  <c r="J208" i="6"/>
  <c r="BE208" i="6" s="1"/>
  <c r="BI207" i="6"/>
  <c r="BH207" i="6"/>
  <c r="BG207" i="6"/>
  <c r="BF207" i="6"/>
  <c r="T207" i="6"/>
  <c r="T206" i="6"/>
  <c r="R207" i="6"/>
  <c r="R206" i="6" s="1"/>
  <c r="P207" i="6"/>
  <c r="P206" i="6" s="1"/>
  <c r="BK207" i="6"/>
  <c r="J207" i="6"/>
  <c r="BE207" i="6" s="1"/>
  <c r="BI205" i="6"/>
  <c r="BH205" i="6"/>
  <c r="BG205" i="6"/>
  <c r="BF205" i="6"/>
  <c r="T205" i="6"/>
  <c r="R205" i="6"/>
  <c r="P205" i="6"/>
  <c r="BK205" i="6"/>
  <c r="J205" i="6"/>
  <c r="BE205" i="6" s="1"/>
  <c r="BI204" i="6"/>
  <c r="BH204" i="6"/>
  <c r="BG204" i="6"/>
  <c r="BF204" i="6"/>
  <c r="T204" i="6"/>
  <c r="T203" i="6" s="1"/>
  <c r="R204" i="6"/>
  <c r="P204" i="6"/>
  <c r="P203" i="6" s="1"/>
  <c r="BK204" i="6"/>
  <c r="J204" i="6"/>
  <c r="BE204" i="6" s="1"/>
  <c r="BI202" i="6"/>
  <c r="BH202" i="6"/>
  <c r="BG202" i="6"/>
  <c r="BF202" i="6"/>
  <c r="T202" i="6"/>
  <c r="T201" i="6"/>
  <c r="R202" i="6"/>
  <c r="R201" i="6" s="1"/>
  <c r="P202" i="6"/>
  <c r="P201" i="6" s="1"/>
  <c r="BK202" i="6"/>
  <c r="BK201" i="6" s="1"/>
  <c r="J201" i="6" s="1"/>
  <c r="J108" i="6" s="1"/>
  <c r="J202" i="6"/>
  <c r="BE202" i="6" s="1"/>
  <c r="BI199" i="6"/>
  <c r="BH199" i="6"/>
  <c r="BG199" i="6"/>
  <c r="BF199" i="6"/>
  <c r="T199" i="6"/>
  <c r="T198" i="6"/>
  <c r="T197" i="6" s="1"/>
  <c r="R199" i="6"/>
  <c r="R198" i="6"/>
  <c r="R197" i="6" s="1"/>
  <c r="P199" i="6"/>
  <c r="P198" i="6" s="1"/>
  <c r="P197" i="6" s="1"/>
  <c r="BK199" i="6"/>
  <c r="BK198" i="6" s="1"/>
  <c r="J198" i="6" s="1"/>
  <c r="J106" i="6" s="1"/>
  <c r="J199" i="6"/>
  <c r="BE199" i="6" s="1"/>
  <c r="BI196" i="6"/>
  <c r="BH196" i="6"/>
  <c r="BG196" i="6"/>
  <c r="BF196" i="6"/>
  <c r="T196" i="6"/>
  <c r="R196" i="6"/>
  <c r="P196" i="6"/>
  <c r="BK196" i="6"/>
  <c r="J196" i="6"/>
  <c r="BE196" i="6" s="1"/>
  <c r="BI195" i="6"/>
  <c r="BH195" i="6"/>
  <c r="BG195" i="6"/>
  <c r="BF195" i="6"/>
  <c r="T195" i="6"/>
  <c r="R195" i="6"/>
  <c r="P195" i="6"/>
  <c r="BK195" i="6"/>
  <c r="J195" i="6"/>
  <c r="BE195" i="6" s="1"/>
  <c r="BI194" i="6"/>
  <c r="BH194" i="6"/>
  <c r="BG194" i="6"/>
  <c r="BF194" i="6"/>
  <c r="T194" i="6"/>
  <c r="R194" i="6"/>
  <c r="P194" i="6"/>
  <c r="P193" i="6" s="1"/>
  <c r="BK194" i="6"/>
  <c r="J194" i="6"/>
  <c r="BE194" i="6" s="1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T190" i="6"/>
  <c r="R190" i="6"/>
  <c r="P190" i="6"/>
  <c r="BK190" i="6"/>
  <c r="J190" i="6"/>
  <c r="BE190" i="6"/>
  <c r="BI189" i="6"/>
  <c r="BH189" i="6"/>
  <c r="BG189" i="6"/>
  <c r="BF189" i="6"/>
  <c r="T189" i="6"/>
  <c r="R189" i="6"/>
  <c r="P189" i="6"/>
  <c r="BK189" i="6"/>
  <c r="J189" i="6"/>
  <c r="BE189" i="6" s="1"/>
  <c r="BI188" i="6"/>
  <c r="BH188" i="6"/>
  <c r="BG188" i="6"/>
  <c r="BF188" i="6"/>
  <c r="T188" i="6"/>
  <c r="R188" i="6"/>
  <c r="P188" i="6"/>
  <c r="BK188" i="6"/>
  <c r="J188" i="6"/>
  <c r="BE188" i="6" s="1"/>
  <c r="BI187" i="6"/>
  <c r="BH187" i="6"/>
  <c r="BG187" i="6"/>
  <c r="BF187" i="6"/>
  <c r="T187" i="6"/>
  <c r="R187" i="6"/>
  <c r="P187" i="6"/>
  <c r="BK187" i="6"/>
  <c r="J187" i="6"/>
  <c r="BE187" i="6" s="1"/>
  <c r="BI186" i="6"/>
  <c r="BH186" i="6"/>
  <c r="BG186" i="6"/>
  <c r="BF186" i="6"/>
  <c r="T186" i="6"/>
  <c r="R186" i="6"/>
  <c r="P186" i="6"/>
  <c r="BK186" i="6"/>
  <c r="J186" i="6"/>
  <c r="BE186" i="6" s="1"/>
  <c r="BI185" i="6"/>
  <c r="BH185" i="6"/>
  <c r="BG185" i="6"/>
  <c r="BF185" i="6"/>
  <c r="T185" i="6"/>
  <c r="R185" i="6"/>
  <c r="P185" i="6"/>
  <c r="BK185" i="6"/>
  <c r="J185" i="6"/>
  <c r="BE185" i="6" s="1"/>
  <c r="BI184" i="6"/>
  <c r="BH184" i="6"/>
  <c r="BG184" i="6"/>
  <c r="BF184" i="6"/>
  <c r="T184" i="6"/>
  <c r="R184" i="6"/>
  <c r="P184" i="6"/>
  <c r="BK184" i="6"/>
  <c r="J184" i="6"/>
  <c r="BE184" i="6" s="1"/>
  <c r="BI183" i="6"/>
  <c r="BH183" i="6"/>
  <c r="BG183" i="6"/>
  <c r="BF183" i="6"/>
  <c r="T183" i="6"/>
  <c r="R183" i="6"/>
  <c r="P183" i="6"/>
  <c r="BK183" i="6"/>
  <c r="J183" i="6"/>
  <c r="BE183" i="6"/>
  <c r="BI182" i="6"/>
  <c r="BH182" i="6"/>
  <c r="BG182" i="6"/>
  <c r="BF182" i="6"/>
  <c r="T182" i="6"/>
  <c r="R182" i="6"/>
  <c r="P182" i="6"/>
  <c r="BK182" i="6"/>
  <c r="J182" i="6"/>
  <c r="BE182" i="6" s="1"/>
  <c r="BI181" i="6"/>
  <c r="BH181" i="6"/>
  <c r="BG181" i="6"/>
  <c r="BF181" i="6"/>
  <c r="T181" i="6"/>
  <c r="R181" i="6"/>
  <c r="P181" i="6"/>
  <c r="BK181" i="6"/>
  <c r="J181" i="6"/>
  <c r="BE181" i="6" s="1"/>
  <c r="BI180" i="6"/>
  <c r="BH180" i="6"/>
  <c r="BG180" i="6"/>
  <c r="BF180" i="6"/>
  <c r="T180" i="6"/>
  <c r="R180" i="6"/>
  <c r="P180" i="6"/>
  <c r="BK180" i="6"/>
  <c r="J180" i="6"/>
  <c r="BE180" i="6" s="1"/>
  <c r="BI179" i="6"/>
  <c r="BH179" i="6"/>
  <c r="BG179" i="6"/>
  <c r="BF179" i="6"/>
  <c r="T179" i="6"/>
  <c r="R179" i="6"/>
  <c r="P179" i="6"/>
  <c r="BK179" i="6"/>
  <c r="J179" i="6"/>
  <c r="BE179" i="6" s="1"/>
  <c r="BI178" i="6"/>
  <c r="BH178" i="6"/>
  <c r="BG178" i="6"/>
  <c r="BF178" i="6"/>
  <c r="T178" i="6"/>
  <c r="R178" i="6"/>
  <c r="P178" i="6"/>
  <c r="BK178" i="6"/>
  <c r="J178" i="6"/>
  <c r="BE178" i="6" s="1"/>
  <c r="BI177" i="6"/>
  <c r="BH177" i="6"/>
  <c r="BG177" i="6"/>
  <c r="BF177" i="6"/>
  <c r="T177" i="6"/>
  <c r="R177" i="6"/>
  <c r="P177" i="6"/>
  <c r="BK177" i="6"/>
  <c r="J177" i="6"/>
  <c r="BE177" i="6" s="1"/>
  <c r="BI176" i="6"/>
  <c r="BH176" i="6"/>
  <c r="BG176" i="6"/>
  <c r="BF176" i="6"/>
  <c r="T176" i="6"/>
  <c r="R176" i="6"/>
  <c r="P176" i="6"/>
  <c r="BK176" i="6"/>
  <c r="J176" i="6"/>
  <c r="BE176" i="6" s="1"/>
  <c r="BI175" i="6"/>
  <c r="BH175" i="6"/>
  <c r="BG175" i="6"/>
  <c r="BF175" i="6"/>
  <c r="T175" i="6"/>
  <c r="R175" i="6"/>
  <c r="P175" i="6"/>
  <c r="BK175" i="6"/>
  <c r="J175" i="6"/>
  <c r="BE175" i="6" s="1"/>
  <c r="BI174" i="6"/>
  <c r="BH174" i="6"/>
  <c r="BG174" i="6"/>
  <c r="BF174" i="6"/>
  <c r="T174" i="6"/>
  <c r="R174" i="6"/>
  <c r="P174" i="6"/>
  <c r="BK174" i="6"/>
  <c r="J174" i="6"/>
  <c r="BE174" i="6" s="1"/>
  <c r="BI173" i="6"/>
  <c r="BH173" i="6"/>
  <c r="BG173" i="6"/>
  <c r="BF173" i="6"/>
  <c r="T173" i="6"/>
  <c r="R173" i="6"/>
  <c r="P173" i="6"/>
  <c r="BK173" i="6"/>
  <c r="J173" i="6"/>
  <c r="BE173" i="6" s="1"/>
  <c r="BI172" i="6"/>
  <c r="BH172" i="6"/>
  <c r="BG172" i="6"/>
  <c r="BF172" i="6"/>
  <c r="T172" i="6"/>
  <c r="R172" i="6"/>
  <c r="P172" i="6"/>
  <c r="BK172" i="6"/>
  <c r="J172" i="6"/>
  <c r="BE172" i="6" s="1"/>
  <c r="BI171" i="6"/>
  <c r="BH171" i="6"/>
  <c r="BG171" i="6"/>
  <c r="BF171" i="6"/>
  <c r="T171" i="6"/>
  <c r="R171" i="6"/>
  <c r="P171" i="6"/>
  <c r="BK171" i="6"/>
  <c r="J171" i="6"/>
  <c r="BE171" i="6"/>
  <c r="BI170" i="6"/>
  <c r="BH170" i="6"/>
  <c r="BG170" i="6"/>
  <c r="BF170" i="6"/>
  <c r="T170" i="6"/>
  <c r="R170" i="6"/>
  <c r="P170" i="6"/>
  <c r="BK170" i="6"/>
  <c r="J170" i="6"/>
  <c r="BE170" i="6" s="1"/>
  <c r="BI169" i="6"/>
  <c r="BH169" i="6"/>
  <c r="BG169" i="6"/>
  <c r="BF169" i="6"/>
  <c r="T169" i="6"/>
  <c r="R169" i="6"/>
  <c r="P169" i="6"/>
  <c r="BK169" i="6"/>
  <c r="J169" i="6"/>
  <c r="BE169" i="6" s="1"/>
  <c r="BI168" i="6"/>
  <c r="BH168" i="6"/>
  <c r="BG168" i="6"/>
  <c r="BF168" i="6"/>
  <c r="T168" i="6"/>
  <c r="R168" i="6"/>
  <c r="P168" i="6"/>
  <c r="BK168" i="6"/>
  <c r="J168" i="6"/>
  <c r="BE168" i="6" s="1"/>
  <c r="BI167" i="6"/>
  <c r="BH167" i="6"/>
  <c r="BG167" i="6"/>
  <c r="BF167" i="6"/>
  <c r="T167" i="6"/>
  <c r="R167" i="6"/>
  <c r="P167" i="6"/>
  <c r="BK167" i="6"/>
  <c r="J167" i="6"/>
  <c r="BE167" i="6"/>
  <c r="BI166" i="6"/>
  <c r="BH166" i="6"/>
  <c r="BG166" i="6"/>
  <c r="BF166" i="6"/>
  <c r="T166" i="6"/>
  <c r="R166" i="6"/>
  <c r="P166" i="6"/>
  <c r="BK166" i="6"/>
  <c r="J166" i="6"/>
  <c r="BE166" i="6" s="1"/>
  <c r="BI165" i="6"/>
  <c r="BH165" i="6"/>
  <c r="BG165" i="6"/>
  <c r="BF165" i="6"/>
  <c r="T165" i="6"/>
  <c r="R165" i="6"/>
  <c r="P165" i="6"/>
  <c r="BK165" i="6"/>
  <c r="J165" i="6"/>
  <c r="BE165" i="6" s="1"/>
  <c r="BI164" i="6"/>
  <c r="BH164" i="6"/>
  <c r="BG164" i="6"/>
  <c r="BF164" i="6"/>
  <c r="T164" i="6"/>
  <c r="R164" i="6"/>
  <c r="P164" i="6"/>
  <c r="BK164" i="6"/>
  <c r="J164" i="6"/>
  <c r="BE164" i="6" s="1"/>
  <c r="BI163" i="6"/>
  <c r="BH163" i="6"/>
  <c r="BG163" i="6"/>
  <c r="BF163" i="6"/>
  <c r="T163" i="6"/>
  <c r="R163" i="6"/>
  <c r="P163" i="6"/>
  <c r="BK163" i="6"/>
  <c r="J163" i="6"/>
  <c r="BE163" i="6" s="1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 s="1"/>
  <c r="BI159" i="6"/>
  <c r="BH159" i="6"/>
  <c r="BG159" i="6"/>
  <c r="BF159" i="6"/>
  <c r="T159" i="6"/>
  <c r="R159" i="6"/>
  <c r="P159" i="6"/>
  <c r="BK159" i="6"/>
  <c r="J159" i="6"/>
  <c r="BE159" i="6" s="1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P157" i="6"/>
  <c r="BK157" i="6"/>
  <c r="J157" i="6"/>
  <c r="BE157" i="6" s="1"/>
  <c r="BI156" i="6"/>
  <c r="BH156" i="6"/>
  <c r="BG156" i="6"/>
  <c r="BF156" i="6"/>
  <c r="T156" i="6"/>
  <c r="R156" i="6"/>
  <c r="P156" i="6"/>
  <c r="BK156" i="6"/>
  <c r="J156" i="6"/>
  <c r="BE156" i="6" s="1"/>
  <c r="BI155" i="6"/>
  <c r="BH155" i="6"/>
  <c r="BG155" i="6"/>
  <c r="BF155" i="6"/>
  <c r="T155" i="6"/>
  <c r="R155" i="6"/>
  <c r="P155" i="6"/>
  <c r="BK155" i="6"/>
  <c r="J155" i="6"/>
  <c r="BE155" i="6"/>
  <c r="BI154" i="6"/>
  <c r="BH154" i="6"/>
  <c r="BG154" i="6"/>
  <c r="BF154" i="6"/>
  <c r="T154" i="6"/>
  <c r="R154" i="6"/>
  <c r="P154" i="6"/>
  <c r="BK154" i="6"/>
  <c r="J154" i="6"/>
  <c r="BE154" i="6" s="1"/>
  <c r="BI153" i="6"/>
  <c r="BH153" i="6"/>
  <c r="BG153" i="6"/>
  <c r="BF153" i="6"/>
  <c r="T153" i="6"/>
  <c r="R153" i="6"/>
  <c r="P153" i="6"/>
  <c r="BK153" i="6"/>
  <c r="J153" i="6"/>
  <c r="BE153" i="6" s="1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T139" i="6" s="1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R142" i="6"/>
  <c r="R139" i="6" s="1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 s="1"/>
  <c r="BI140" i="6"/>
  <c r="BH140" i="6"/>
  <c r="BG140" i="6"/>
  <c r="BF140" i="6"/>
  <c r="T140" i="6"/>
  <c r="R140" i="6"/>
  <c r="P140" i="6"/>
  <c r="BK140" i="6"/>
  <c r="J140" i="6"/>
  <c r="BE140" i="6" s="1"/>
  <c r="BI137" i="6"/>
  <c r="BH137" i="6"/>
  <c r="BG137" i="6"/>
  <c r="BF137" i="6"/>
  <c r="T137" i="6"/>
  <c r="T136" i="6"/>
  <c r="R137" i="6"/>
  <c r="R136" i="6" s="1"/>
  <c r="P137" i="6"/>
  <c r="P136" i="6" s="1"/>
  <c r="BK137" i="6"/>
  <c r="BK136" i="6" s="1"/>
  <c r="J136" i="6" s="1"/>
  <c r="J101" i="6" s="1"/>
  <c r="J137" i="6"/>
  <c r="BE137" i="6" s="1"/>
  <c r="BI135" i="6"/>
  <c r="BH135" i="6"/>
  <c r="BG135" i="6"/>
  <c r="BF135" i="6"/>
  <c r="T135" i="6"/>
  <c r="T134" i="6" s="1"/>
  <c r="T133" i="6" s="1"/>
  <c r="R135" i="6"/>
  <c r="R134" i="6" s="1"/>
  <c r="P135" i="6"/>
  <c r="P134" i="6"/>
  <c r="BK135" i="6"/>
  <c r="BK134" i="6" s="1"/>
  <c r="J135" i="6"/>
  <c r="BE135" i="6" s="1"/>
  <c r="J129" i="6"/>
  <c r="F129" i="6"/>
  <c r="J128" i="6"/>
  <c r="F128" i="6"/>
  <c r="F126" i="6"/>
  <c r="E124" i="6"/>
  <c r="J94" i="6"/>
  <c r="F94" i="6"/>
  <c r="J93" i="6"/>
  <c r="F93" i="6"/>
  <c r="F91" i="6"/>
  <c r="E89" i="6"/>
  <c r="J14" i="6"/>
  <c r="J126" i="6" s="1"/>
  <c r="E7" i="6"/>
  <c r="E120" i="6" s="1"/>
  <c r="J37" i="5"/>
  <c r="J36" i="5"/>
  <c r="AY98" i="1" s="1"/>
  <c r="J35" i="5"/>
  <c r="AX98" i="1"/>
  <c r="BI121" i="5"/>
  <c r="F37" i="5" s="1"/>
  <c r="BD98" i="1" s="1"/>
  <c r="BH121" i="5"/>
  <c r="F36" i="5" s="1"/>
  <c r="BC98" i="1" s="1"/>
  <c r="BG121" i="5"/>
  <c r="F35" i="5" s="1"/>
  <c r="BB98" i="1" s="1"/>
  <c r="BF121" i="5"/>
  <c r="T121" i="5"/>
  <c r="T120" i="5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98" i="1" s="1"/>
  <c r="BK121" i="5"/>
  <c r="BK120" i="5" s="1"/>
  <c r="J121" i="5"/>
  <c r="BE121" i="5" s="1"/>
  <c r="J33" i="5" s="1"/>
  <c r="AV98" i="1" s="1"/>
  <c r="F112" i="5"/>
  <c r="E110" i="5"/>
  <c r="F89" i="5"/>
  <c r="E87" i="5"/>
  <c r="J24" i="5"/>
  <c r="E24" i="5"/>
  <c r="J115" i="5" s="1"/>
  <c r="J23" i="5"/>
  <c r="J21" i="5"/>
  <c r="E21" i="5"/>
  <c r="J114" i="5" s="1"/>
  <c r="J20" i="5"/>
  <c r="J18" i="5"/>
  <c r="E18" i="5"/>
  <c r="F115" i="5" s="1"/>
  <c r="J17" i="5"/>
  <c r="J15" i="5"/>
  <c r="E15" i="5"/>
  <c r="F114" i="5" s="1"/>
  <c r="J14" i="5"/>
  <c r="J12" i="5"/>
  <c r="J89" i="5" s="1"/>
  <c r="J112" i="5"/>
  <c r="E7" i="5"/>
  <c r="J37" i="4"/>
  <c r="J36" i="4"/>
  <c r="AY97" i="1" s="1"/>
  <c r="J35" i="4"/>
  <c r="AX97" i="1" s="1"/>
  <c r="BI121" i="4"/>
  <c r="F37" i="4" s="1"/>
  <c r="BD97" i="1" s="1"/>
  <c r="BH121" i="4"/>
  <c r="F36" i="4" s="1"/>
  <c r="BC97" i="1" s="1"/>
  <c r="BG121" i="4"/>
  <c r="F35" i="4" s="1"/>
  <c r="BB97" i="1" s="1"/>
  <c r="BF121" i="4"/>
  <c r="J34" i="4" s="1"/>
  <c r="AW97" i="1" s="1"/>
  <c r="T121" i="4"/>
  <c r="T120" i="4" s="1"/>
  <c r="T119" i="4" s="1"/>
  <c r="T118" i="4" s="1"/>
  <c r="R121" i="4"/>
  <c r="R120" i="4" s="1"/>
  <c r="R119" i="4" s="1"/>
  <c r="R118" i="4" s="1"/>
  <c r="P121" i="4"/>
  <c r="P120" i="4" s="1"/>
  <c r="P119" i="4" s="1"/>
  <c r="P118" i="4" s="1"/>
  <c r="AU97" i="1" s="1"/>
  <c r="BK121" i="4"/>
  <c r="BK120" i="4" s="1"/>
  <c r="J121" i="4"/>
  <c r="BE121" i="4" s="1"/>
  <c r="F112" i="4"/>
  <c r="E110" i="4"/>
  <c r="F89" i="4"/>
  <c r="E87" i="4"/>
  <c r="J24" i="4"/>
  <c r="E24" i="4"/>
  <c r="J115" i="4" s="1"/>
  <c r="J23" i="4"/>
  <c r="J21" i="4"/>
  <c r="E21" i="4"/>
  <c r="J20" i="4"/>
  <c r="J18" i="4"/>
  <c r="E18" i="4"/>
  <c r="F92" i="4" s="1"/>
  <c r="J17" i="4"/>
  <c r="J15" i="4"/>
  <c r="E15" i="4"/>
  <c r="F114" i="4" s="1"/>
  <c r="J14" i="4"/>
  <c r="J12" i="4"/>
  <c r="J112" i="4" s="1"/>
  <c r="E7" i="4"/>
  <c r="E108" i="4" s="1"/>
  <c r="J37" i="3"/>
  <c r="J36" i="3"/>
  <c r="AY96" i="1"/>
  <c r="J35" i="3"/>
  <c r="AX96" i="1" s="1"/>
  <c r="BI121" i="3"/>
  <c r="F37" i="3" s="1"/>
  <c r="BD96" i="1" s="1"/>
  <c r="BH121" i="3"/>
  <c r="F36" i="3" s="1"/>
  <c r="BC96" i="1" s="1"/>
  <c r="BG121" i="3"/>
  <c r="F35" i="3" s="1"/>
  <c r="BB96" i="1" s="1"/>
  <c r="BF121" i="3"/>
  <c r="J34" i="3" s="1"/>
  <c r="AW96" i="1" s="1"/>
  <c r="T121" i="3"/>
  <c r="T120" i="3"/>
  <c r="T119" i="3" s="1"/>
  <c r="T118" i="3" s="1"/>
  <c r="R121" i="3"/>
  <c r="R120" i="3" s="1"/>
  <c r="R119" i="3" s="1"/>
  <c r="R118" i="3" s="1"/>
  <c r="P121" i="3"/>
  <c r="P120" i="3"/>
  <c r="P119" i="3" s="1"/>
  <c r="P118" i="3" s="1"/>
  <c r="AU96" i="1" s="1"/>
  <c r="BK121" i="3"/>
  <c r="BK120" i="3" s="1"/>
  <c r="BK119" i="3" s="1"/>
  <c r="BK118" i="3" s="1"/>
  <c r="J118" i="3" s="1"/>
  <c r="J121" i="3"/>
  <c r="BE121" i="3" s="1"/>
  <c r="F33" i="3" s="1"/>
  <c r="AZ96" i="1" s="1"/>
  <c r="F112" i="3"/>
  <c r="E110" i="3"/>
  <c r="F89" i="3"/>
  <c r="E87" i="3"/>
  <c r="J24" i="3"/>
  <c r="E24" i="3"/>
  <c r="J115" i="3"/>
  <c r="J92" i="3"/>
  <c r="J23" i="3"/>
  <c r="J21" i="3"/>
  <c r="E21" i="3"/>
  <c r="J114" i="3" s="1"/>
  <c r="J20" i="3"/>
  <c r="J18" i="3"/>
  <c r="E18" i="3"/>
  <c r="F115" i="3" s="1"/>
  <c r="F92" i="3"/>
  <c r="J17" i="3"/>
  <c r="J15" i="3"/>
  <c r="E15" i="3"/>
  <c r="F91" i="3" s="1"/>
  <c r="F114" i="3"/>
  <c r="J14" i="3"/>
  <c r="J12" i="3"/>
  <c r="J89" i="3" s="1"/>
  <c r="J112" i="3"/>
  <c r="E7" i="3"/>
  <c r="E108" i="3" s="1"/>
  <c r="J37" i="2"/>
  <c r="J36" i="2"/>
  <c r="AY95" i="1" s="1"/>
  <c r="J35" i="2"/>
  <c r="AX95" i="1" s="1"/>
  <c r="BI474" i="2"/>
  <c r="BH474" i="2"/>
  <c r="BG474" i="2"/>
  <c r="BF474" i="2"/>
  <c r="T474" i="2"/>
  <c r="T473" i="2" s="1"/>
  <c r="R474" i="2"/>
  <c r="R473" i="2"/>
  <c r="P474" i="2"/>
  <c r="P473" i="2" s="1"/>
  <c r="BK474" i="2"/>
  <c r="BK473" i="2" s="1"/>
  <c r="J473" i="2" s="1"/>
  <c r="J126" i="2" s="1"/>
  <c r="J474" i="2"/>
  <c r="BE474" i="2" s="1"/>
  <c r="BI472" i="2"/>
  <c r="BH472" i="2"/>
  <c r="BG472" i="2"/>
  <c r="BF472" i="2"/>
  <c r="T472" i="2"/>
  <c r="R472" i="2"/>
  <c r="P472" i="2"/>
  <c r="BK472" i="2"/>
  <c r="J472" i="2"/>
  <c r="BE472" i="2" s="1"/>
  <c r="BI471" i="2"/>
  <c r="BH471" i="2"/>
  <c r="BG471" i="2"/>
  <c r="BF471" i="2"/>
  <c r="T471" i="2"/>
  <c r="R471" i="2"/>
  <c r="P471" i="2"/>
  <c r="BK471" i="2"/>
  <c r="J471" i="2"/>
  <c r="BE471" i="2" s="1"/>
  <c r="BI470" i="2"/>
  <c r="BH470" i="2"/>
  <c r="BG470" i="2"/>
  <c r="BF470" i="2"/>
  <c r="T470" i="2"/>
  <c r="R470" i="2"/>
  <c r="P470" i="2"/>
  <c r="BK470" i="2"/>
  <c r="J470" i="2"/>
  <c r="BE470" i="2" s="1"/>
  <c r="BI469" i="2"/>
  <c r="BH469" i="2"/>
  <c r="BG469" i="2"/>
  <c r="BF469" i="2"/>
  <c r="T469" i="2"/>
  <c r="R469" i="2"/>
  <c r="P469" i="2"/>
  <c r="BK469" i="2"/>
  <c r="J469" i="2"/>
  <c r="BE469" i="2"/>
  <c r="BI467" i="2"/>
  <c r="BH467" i="2"/>
  <c r="BG467" i="2"/>
  <c r="BF467" i="2"/>
  <c r="T467" i="2"/>
  <c r="R467" i="2"/>
  <c r="P467" i="2"/>
  <c r="BK467" i="2"/>
  <c r="J467" i="2"/>
  <c r="BE467" i="2" s="1"/>
  <c r="BI466" i="2"/>
  <c r="BH466" i="2"/>
  <c r="BG466" i="2"/>
  <c r="BF466" i="2"/>
  <c r="T466" i="2"/>
  <c r="R466" i="2"/>
  <c r="P466" i="2"/>
  <c r="BK466" i="2"/>
  <c r="J466" i="2"/>
  <c r="BE466" i="2" s="1"/>
  <c r="BI465" i="2"/>
  <c r="BH465" i="2"/>
  <c r="BG465" i="2"/>
  <c r="BF465" i="2"/>
  <c r="T465" i="2"/>
  <c r="R465" i="2"/>
  <c r="P465" i="2"/>
  <c r="BK465" i="2"/>
  <c r="J465" i="2"/>
  <c r="BE465" i="2" s="1"/>
  <c r="BI462" i="2"/>
  <c r="BH462" i="2"/>
  <c r="BG462" i="2"/>
  <c r="BF462" i="2"/>
  <c r="T462" i="2"/>
  <c r="R462" i="2"/>
  <c r="P462" i="2"/>
  <c r="BK462" i="2"/>
  <c r="J462" i="2"/>
  <c r="BE462" i="2" s="1"/>
  <c r="BI461" i="2"/>
  <c r="BH461" i="2"/>
  <c r="BG461" i="2"/>
  <c r="BF461" i="2"/>
  <c r="T461" i="2"/>
  <c r="T460" i="2" s="1"/>
  <c r="R461" i="2"/>
  <c r="R460" i="2" s="1"/>
  <c r="P461" i="2"/>
  <c r="BK461" i="2"/>
  <c r="J461" i="2"/>
  <c r="BE461" i="2" s="1"/>
  <c r="BI459" i="2"/>
  <c r="BH459" i="2"/>
  <c r="BG459" i="2"/>
  <c r="BF459" i="2"/>
  <c r="T459" i="2"/>
  <c r="R459" i="2"/>
  <c r="R457" i="2" s="1"/>
  <c r="P459" i="2"/>
  <c r="BK459" i="2"/>
  <c r="J459" i="2"/>
  <c r="BE459" i="2" s="1"/>
  <c r="BI458" i="2"/>
  <c r="BH458" i="2"/>
  <c r="BG458" i="2"/>
  <c r="BF458" i="2"/>
  <c r="T458" i="2"/>
  <c r="R458" i="2"/>
  <c r="P458" i="2"/>
  <c r="P457" i="2" s="1"/>
  <c r="BK458" i="2"/>
  <c r="BK457" i="2" s="1"/>
  <c r="J457" i="2" s="1"/>
  <c r="J121" i="2" s="1"/>
  <c r="J458" i="2"/>
  <c r="BE458" i="2" s="1"/>
  <c r="BI456" i="2"/>
  <c r="BH456" i="2"/>
  <c r="BG456" i="2"/>
  <c r="BF456" i="2"/>
  <c r="T456" i="2"/>
  <c r="T455" i="2" s="1"/>
  <c r="R456" i="2"/>
  <c r="R455" i="2"/>
  <c r="P456" i="2"/>
  <c r="P455" i="2" s="1"/>
  <c r="BK456" i="2"/>
  <c r="BK455" i="2" s="1"/>
  <c r="J455" i="2" s="1"/>
  <c r="J120" i="2" s="1"/>
  <c r="J456" i="2"/>
  <c r="BE456" i="2" s="1"/>
  <c r="BI454" i="2"/>
  <c r="BH454" i="2"/>
  <c r="BG454" i="2"/>
  <c r="BF454" i="2"/>
  <c r="T454" i="2"/>
  <c r="T452" i="2" s="1"/>
  <c r="R454" i="2"/>
  <c r="P454" i="2"/>
  <c r="BK454" i="2"/>
  <c r="J454" i="2"/>
  <c r="BE454" i="2" s="1"/>
  <c r="BI453" i="2"/>
  <c r="BH453" i="2"/>
  <c r="BG453" i="2"/>
  <c r="BF453" i="2"/>
  <c r="T453" i="2"/>
  <c r="R453" i="2"/>
  <c r="R452" i="2" s="1"/>
  <c r="P453" i="2"/>
  <c r="P452" i="2" s="1"/>
  <c r="BK453" i="2"/>
  <c r="J453" i="2"/>
  <c r="BE453" i="2" s="1"/>
  <c r="BI451" i="2"/>
  <c r="BH451" i="2"/>
  <c r="BG451" i="2"/>
  <c r="BF451" i="2"/>
  <c r="T451" i="2"/>
  <c r="R451" i="2"/>
  <c r="P451" i="2"/>
  <c r="BK451" i="2"/>
  <c r="J451" i="2"/>
  <c r="BE451" i="2" s="1"/>
  <c r="BI450" i="2"/>
  <c r="BH450" i="2"/>
  <c r="BG450" i="2"/>
  <c r="BF450" i="2"/>
  <c r="T450" i="2"/>
  <c r="R450" i="2"/>
  <c r="P450" i="2"/>
  <c r="BK450" i="2"/>
  <c r="J450" i="2"/>
  <c r="BE450" i="2" s="1"/>
  <c r="BI449" i="2"/>
  <c r="BH449" i="2"/>
  <c r="BG449" i="2"/>
  <c r="BF449" i="2"/>
  <c r="T449" i="2"/>
  <c r="R449" i="2"/>
  <c r="P449" i="2"/>
  <c r="BK449" i="2"/>
  <c r="J449" i="2"/>
  <c r="BE449" i="2" s="1"/>
  <c r="BI448" i="2"/>
  <c r="BH448" i="2"/>
  <c r="BG448" i="2"/>
  <c r="BF448" i="2"/>
  <c r="T448" i="2"/>
  <c r="R448" i="2"/>
  <c r="P448" i="2"/>
  <c r="BK448" i="2"/>
  <c r="J448" i="2"/>
  <c r="BE448" i="2" s="1"/>
  <c r="BI447" i="2"/>
  <c r="BH447" i="2"/>
  <c r="BG447" i="2"/>
  <c r="BF447" i="2"/>
  <c r="T447" i="2"/>
  <c r="R447" i="2"/>
  <c r="P447" i="2"/>
  <c r="BK447" i="2"/>
  <c r="J447" i="2"/>
  <c r="BE447" i="2" s="1"/>
  <c r="BI446" i="2"/>
  <c r="BH446" i="2"/>
  <c r="BG446" i="2"/>
  <c r="BF446" i="2"/>
  <c r="T446" i="2"/>
  <c r="R446" i="2"/>
  <c r="P446" i="2"/>
  <c r="BK446" i="2"/>
  <c r="J446" i="2"/>
  <c r="BE446" i="2" s="1"/>
  <c r="BI445" i="2"/>
  <c r="BH445" i="2"/>
  <c r="BG445" i="2"/>
  <c r="BF445" i="2"/>
  <c r="T445" i="2"/>
  <c r="R445" i="2"/>
  <c r="P445" i="2"/>
  <c r="BK445" i="2"/>
  <c r="J445" i="2"/>
  <c r="BE445" i="2" s="1"/>
  <c r="BI443" i="2"/>
  <c r="BH443" i="2"/>
  <c r="BG443" i="2"/>
  <c r="BF443" i="2"/>
  <c r="T443" i="2"/>
  <c r="R443" i="2"/>
  <c r="P443" i="2"/>
  <c r="BK443" i="2"/>
  <c r="J443" i="2"/>
  <c r="BE443" i="2" s="1"/>
  <c r="BI442" i="2"/>
  <c r="BH442" i="2"/>
  <c r="BG442" i="2"/>
  <c r="BF442" i="2"/>
  <c r="T442" i="2"/>
  <c r="R442" i="2"/>
  <c r="P442" i="2"/>
  <c r="BK442" i="2"/>
  <c r="J442" i="2"/>
  <c r="BE442" i="2" s="1"/>
  <c r="BI441" i="2"/>
  <c r="BH441" i="2"/>
  <c r="BG441" i="2"/>
  <c r="BF441" i="2"/>
  <c r="T441" i="2"/>
  <c r="R441" i="2"/>
  <c r="P441" i="2"/>
  <c r="BK441" i="2"/>
  <c r="J441" i="2"/>
  <c r="BE441" i="2" s="1"/>
  <c r="BI440" i="2"/>
  <c r="BH440" i="2"/>
  <c r="BG440" i="2"/>
  <c r="BF440" i="2"/>
  <c r="T440" i="2"/>
  <c r="R440" i="2"/>
  <c r="P440" i="2"/>
  <c r="BK440" i="2"/>
  <c r="J440" i="2"/>
  <c r="BE440" i="2" s="1"/>
  <c r="BI438" i="2"/>
  <c r="BH438" i="2"/>
  <c r="BG438" i="2"/>
  <c r="BF438" i="2"/>
  <c r="T438" i="2"/>
  <c r="R438" i="2"/>
  <c r="P438" i="2"/>
  <c r="BK438" i="2"/>
  <c r="J438" i="2"/>
  <c r="BE438" i="2" s="1"/>
  <c r="BI437" i="2"/>
  <c r="BH437" i="2"/>
  <c r="BG437" i="2"/>
  <c r="BF437" i="2"/>
  <c r="T437" i="2"/>
  <c r="R437" i="2"/>
  <c r="P437" i="2"/>
  <c r="BK437" i="2"/>
  <c r="J437" i="2"/>
  <c r="BE437" i="2" s="1"/>
  <c r="BI436" i="2"/>
  <c r="BH436" i="2"/>
  <c r="BG436" i="2"/>
  <c r="BF436" i="2"/>
  <c r="T436" i="2"/>
  <c r="R436" i="2"/>
  <c r="P436" i="2"/>
  <c r="BK436" i="2"/>
  <c r="J436" i="2"/>
  <c r="BE436" i="2" s="1"/>
  <c r="BI435" i="2"/>
  <c r="BH435" i="2"/>
  <c r="BG435" i="2"/>
  <c r="BF435" i="2"/>
  <c r="T435" i="2"/>
  <c r="R435" i="2"/>
  <c r="P435" i="2"/>
  <c r="BK435" i="2"/>
  <c r="J435" i="2"/>
  <c r="BE435" i="2" s="1"/>
  <c r="BI434" i="2"/>
  <c r="BH434" i="2"/>
  <c r="BG434" i="2"/>
  <c r="BF434" i="2"/>
  <c r="T434" i="2"/>
  <c r="R434" i="2"/>
  <c r="P434" i="2"/>
  <c r="BK434" i="2"/>
  <c r="J434" i="2"/>
  <c r="BE434" i="2" s="1"/>
  <c r="BI433" i="2"/>
  <c r="BH433" i="2"/>
  <c r="BG433" i="2"/>
  <c r="BF433" i="2"/>
  <c r="T433" i="2"/>
  <c r="R433" i="2"/>
  <c r="P433" i="2"/>
  <c r="BK433" i="2"/>
  <c r="J433" i="2"/>
  <c r="BE433" i="2" s="1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 s="1"/>
  <c r="BI430" i="2"/>
  <c r="BH430" i="2"/>
  <c r="BG430" i="2"/>
  <c r="BF430" i="2"/>
  <c r="T430" i="2"/>
  <c r="R430" i="2"/>
  <c r="P430" i="2"/>
  <c r="BK430" i="2"/>
  <c r="J430" i="2"/>
  <c r="BE430" i="2" s="1"/>
  <c r="BI429" i="2"/>
  <c r="BH429" i="2"/>
  <c r="BG429" i="2"/>
  <c r="BF429" i="2"/>
  <c r="T429" i="2"/>
  <c r="R429" i="2"/>
  <c r="P429" i="2"/>
  <c r="BK429" i="2"/>
  <c r="J429" i="2"/>
  <c r="BE429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P427" i="2"/>
  <c r="BK427" i="2"/>
  <c r="J427" i="2"/>
  <c r="BE427" i="2" s="1"/>
  <c r="BI426" i="2"/>
  <c r="BH426" i="2"/>
  <c r="BG426" i="2"/>
  <c r="BF426" i="2"/>
  <c r="T426" i="2"/>
  <c r="R426" i="2"/>
  <c r="P426" i="2"/>
  <c r="BK426" i="2"/>
  <c r="J426" i="2"/>
  <c r="BE426" i="2" s="1"/>
  <c r="BI425" i="2"/>
  <c r="BH425" i="2"/>
  <c r="BG425" i="2"/>
  <c r="BF425" i="2"/>
  <c r="T425" i="2"/>
  <c r="R425" i="2"/>
  <c r="P425" i="2"/>
  <c r="BK425" i="2"/>
  <c r="J425" i="2"/>
  <c r="BE425" i="2" s="1"/>
  <c r="BI424" i="2"/>
  <c r="BH424" i="2"/>
  <c r="BG424" i="2"/>
  <c r="BF424" i="2"/>
  <c r="T424" i="2"/>
  <c r="R424" i="2"/>
  <c r="P424" i="2"/>
  <c r="BK424" i="2"/>
  <c r="J424" i="2"/>
  <c r="BE424" i="2" s="1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 s="1"/>
  <c r="BI420" i="2"/>
  <c r="BH420" i="2"/>
  <c r="BG420" i="2"/>
  <c r="BF420" i="2"/>
  <c r="T420" i="2"/>
  <c r="R420" i="2"/>
  <c r="P420" i="2"/>
  <c r="BK420" i="2"/>
  <c r="J420" i="2"/>
  <c r="BE420" i="2" s="1"/>
  <c r="BI419" i="2"/>
  <c r="BH419" i="2"/>
  <c r="BG419" i="2"/>
  <c r="BF419" i="2"/>
  <c r="T419" i="2"/>
  <c r="R419" i="2"/>
  <c r="P419" i="2"/>
  <c r="BK419" i="2"/>
  <c r="J419" i="2"/>
  <c r="BE419" i="2"/>
  <c r="BI418" i="2"/>
  <c r="BH418" i="2"/>
  <c r="BG418" i="2"/>
  <c r="BF418" i="2"/>
  <c r="T418" i="2"/>
  <c r="R418" i="2"/>
  <c r="P418" i="2"/>
  <c r="BK418" i="2"/>
  <c r="J418" i="2"/>
  <c r="BE418" i="2" s="1"/>
  <c r="BI417" i="2"/>
  <c r="BH417" i="2"/>
  <c r="BG417" i="2"/>
  <c r="BF417" i="2"/>
  <c r="T417" i="2"/>
  <c r="R417" i="2"/>
  <c r="P417" i="2"/>
  <c r="BK417" i="2"/>
  <c r="J417" i="2"/>
  <c r="BE417" i="2" s="1"/>
  <c r="BI416" i="2"/>
  <c r="BH416" i="2"/>
  <c r="BG416" i="2"/>
  <c r="BF416" i="2"/>
  <c r="T416" i="2"/>
  <c r="R416" i="2"/>
  <c r="P416" i="2"/>
  <c r="BK416" i="2"/>
  <c r="J416" i="2"/>
  <c r="BE416" i="2" s="1"/>
  <c r="BI415" i="2"/>
  <c r="BH415" i="2"/>
  <c r="BG415" i="2"/>
  <c r="BF415" i="2"/>
  <c r="T415" i="2"/>
  <c r="R415" i="2"/>
  <c r="P415" i="2"/>
  <c r="BK415" i="2"/>
  <c r="J415" i="2"/>
  <c r="BE415" i="2" s="1"/>
  <c r="BI414" i="2"/>
  <c r="BH414" i="2"/>
  <c r="BG414" i="2"/>
  <c r="BF414" i="2"/>
  <c r="T414" i="2"/>
  <c r="R414" i="2"/>
  <c r="P414" i="2"/>
  <c r="BK414" i="2"/>
  <c r="J414" i="2"/>
  <c r="BE414" i="2" s="1"/>
  <c r="BI413" i="2"/>
  <c r="BH413" i="2"/>
  <c r="BG413" i="2"/>
  <c r="BF413" i="2"/>
  <c r="T413" i="2"/>
  <c r="R413" i="2"/>
  <c r="P413" i="2"/>
  <c r="BK413" i="2"/>
  <c r="J413" i="2"/>
  <c r="BE413" i="2" s="1"/>
  <c r="BI412" i="2"/>
  <c r="BH412" i="2"/>
  <c r="BG412" i="2"/>
  <c r="BF412" i="2"/>
  <c r="T412" i="2"/>
  <c r="R412" i="2"/>
  <c r="P412" i="2"/>
  <c r="BK412" i="2"/>
  <c r="J412" i="2"/>
  <c r="BE412" i="2" s="1"/>
  <c r="BI411" i="2"/>
  <c r="BH411" i="2"/>
  <c r="BG411" i="2"/>
  <c r="BF411" i="2"/>
  <c r="T411" i="2"/>
  <c r="R411" i="2"/>
  <c r="P411" i="2"/>
  <c r="BK411" i="2"/>
  <c r="J411" i="2"/>
  <c r="BE411" i="2" s="1"/>
  <c r="BI410" i="2"/>
  <c r="BH410" i="2"/>
  <c r="BG410" i="2"/>
  <c r="BF410" i="2"/>
  <c r="T410" i="2"/>
  <c r="R410" i="2"/>
  <c r="P410" i="2"/>
  <c r="BK410" i="2"/>
  <c r="J410" i="2"/>
  <c r="BE410" i="2" s="1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P407" i="2"/>
  <c r="BK407" i="2"/>
  <c r="J407" i="2"/>
  <c r="BE407" i="2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T405" i="2"/>
  <c r="R405" i="2"/>
  <c r="P405" i="2"/>
  <c r="BK405" i="2"/>
  <c r="J405" i="2"/>
  <c r="BE405" i="2" s="1"/>
  <c r="BI404" i="2"/>
  <c r="BH404" i="2"/>
  <c r="BG404" i="2"/>
  <c r="BF404" i="2"/>
  <c r="T404" i="2"/>
  <c r="R404" i="2"/>
  <c r="P404" i="2"/>
  <c r="BK404" i="2"/>
  <c r="J404" i="2"/>
  <c r="BE404" i="2" s="1"/>
  <c r="BI403" i="2"/>
  <c r="BH403" i="2"/>
  <c r="BG403" i="2"/>
  <c r="BF403" i="2"/>
  <c r="T403" i="2"/>
  <c r="R403" i="2"/>
  <c r="P403" i="2"/>
  <c r="BK403" i="2"/>
  <c r="J403" i="2"/>
  <c r="BE403" i="2" s="1"/>
  <c r="BI402" i="2"/>
  <c r="BH402" i="2"/>
  <c r="BG402" i="2"/>
  <c r="BF402" i="2"/>
  <c r="T402" i="2"/>
  <c r="R402" i="2"/>
  <c r="P402" i="2"/>
  <c r="BK402" i="2"/>
  <c r="J402" i="2"/>
  <c r="BE402" i="2" s="1"/>
  <c r="BI401" i="2"/>
  <c r="BH401" i="2"/>
  <c r="BG401" i="2"/>
  <c r="BF401" i="2"/>
  <c r="T401" i="2"/>
  <c r="R401" i="2"/>
  <c r="P401" i="2"/>
  <c r="BK401" i="2"/>
  <c r="J401" i="2"/>
  <c r="BE401" i="2" s="1"/>
  <c r="BI400" i="2"/>
  <c r="BH400" i="2"/>
  <c r="BG400" i="2"/>
  <c r="BF400" i="2"/>
  <c r="T400" i="2"/>
  <c r="R400" i="2"/>
  <c r="P400" i="2"/>
  <c r="BK400" i="2"/>
  <c r="J400" i="2"/>
  <c r="BE400" i="2" s="1"/>
  <c r="BI399" i="2"/>
  <c r="BH399" i="2"/>
  <c r="BG399" i="2"/>
  <c r="BF399" i="2"/>
  <c r="T399" i="2"/>
  <c r="R399" i="2"/>
  <c r="P399" i="2"/>
  <c r="BK399" i="2"/>
  <c r="J399" i="2"/>
  <c r="BE399" i="2" s="1"/>
  <c r="BI398" i="2"/>
  <c r="BH398" i="2"/>
  <c r="BG398" i="2"/>
  <c r="BF398" i="2"/>
  <c r="T398" i="2"/>
  <c r="R398" i="2"/>
  <c r="P398" i="2"/>
  <c r="BK398" i="2"/>
  <c r="J398" i="2"/>
  <c r="BE398" i="2" s="1"/>
  <c r="BI397" i="2"/>
  <c r="BH397" i="2"/>
  <c r="BG397" i="2"/>
  <c r="BF397" i="2"/>
  <c r="T397" i="2"/>
  <c r="R397" i="2"/>
  <c r="P397" i="2"/>
  <c r="BK397" i="2"/>
  <c r="J397" i="2"/>
  <c r="BE397" i="2" s="1"/>
  <c r="BI396" i="2"/>
  <c r="BH396" i="2"/>
  <c r="BG396" i="2"/>
  <c r="BF396" i="2"/>
  <c r="T396" i="2"/>
  <c r="R396" i="2"/>
  <c r="P396" i="2"/>
  <c r="BK396" i="2"/>
  <c r="J396" i="2"/>
  <c r="BE396" i="2" s="1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R393" i="2"/>
  <c r="P393" i="2"/>
  <c r="BK393" i="2"/>
  <c r="J393" i="2"/>
  <c r="BE393" i="2" s="1"/>
  <c r="BI392" i="2"/>
  <c r="BH392" i="2"/>
  <c r="BG392" i="2"/>
  <c r="BF392" i="2"/>
  <c r="T392" i="2"/>
  <c r="R392" i="2"/>
  <c r="P392" i="2"/>
  <c r="BK392" i="2"/>
  <c r="J392" i="2"/>
  <c r="BE392" i="2" s="1"/>
  <c r="BI391" i="2"/>
  <c r="BH391" i="2"/>
  <c r="BG391" i="2"/>
  <c r="BF391" i="2"/>
  <c r="T391" i="2"/>
  <c r="R391" i="2"/>
  <c r="P391" i="2"/>
  <c r="BK391" i="2"/>
  <c r="J391" i="2"/>
  <c r="BE391" i="2" s="1"/>
  <c r="BI390" i="2"/>
  <c r="BH390" i="2"/>
  <c r="BG390" i="2"/>
  <c r="BF390" i="2"/>
  <c r="T390" i="2"/>
  <c r="R390" i="2"/>
  <c r="P390" i="2"/>
  <c r="BK390" i="2"/>
  <c r="J390" i="2"/>
  <c r="BE390" i="2" s="1"/>
  <c r="BI389" i="2"/>
  <c r="BH389" i="2"/>
  <c r="BG389" i="2"/>
  <c r="BF389" i="2"/>
  <c r="T389" i="2"/>
  <c r="R389" i="2"/>
  <c r="P389" i="2"/>
  <c r="BK389" i="2"/>
  <c r="J389" i="2"/>
  <c r="BE389" i="2" s="1"/>
  <c r="BI388" i="2"/>
  <c r="BH388" i="2"/>
  <c r="BG388" i="2"/>
  <c r="BF388" i="2"/>
  <c r="T388" i="2"/>
  <c r="R388" i="2"/>
  <c r="P388" i="2"/>
  <c r="BK388" i="2"/>
  <c r="J388" i="2"/>
  <c r="BE388" i="2" s="1"/>
  <c r="BI387" i="2"/>
  <c r="BH387" i="2"/>
  <c r="BG387" i="2"/>
  <c r="BF387" i="2"/>
  <c r="T387" i="2"/>
  <c r="R387" i="2"/>
  <c r="P387" i="2"/>
  <c r="BK387" i="2"/>
  <c r="J387" i="2"/>
  <c r="BE387" i="2" s="1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P385" i="2"/>
  <c r="BK385" i="2"/>
  <c r="J385" i="2"/>
  <c r="BE385" i="2" s="1"/>
  <c r="BI384" i="2"/>
  <c r="BH384" i="2"/>
  <c r="BG384" i="2"/>
  <c r="BF384" i="2"/>
  <c r="T384" i="2"/>
  <c r="R384" i="2"/>
  <c r="P384" i="2"/>
  <c r="BK384" i="2"/>
  <c r="J384" i="2"/>
  <c r="BE384" i="2" s="1"/>
  <c r="BI383" i="2"/>
  <c r="BH383" i="2"/>
  <c r="BG383" i="2"/>
  <c r="BF383" i="2"/>
  <c r="T383" i="2"/>
  <c r="R383" i="2"/>
  <c r="P383" i="2"/>
  <c r="BK383" i="2"/>
  <c r="J383" i="2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 s="1"/>
  <c r="BI376" i="2"/>
  <c r="BH376" i="2"/>
  <c r="BG376" i="2"/>
  <c r="BF376" i="2"/>
  <c r="T376" i="2"/>
  <c r="R376" i="2"/>
  <c r="P376" i="2"/>
  <c r="BK376" i="2"/>
  <c r="J376" i="2"/>
  <c r="BE376" i="2" s="1"/>
  <c r="BI375" i="2"/>
  <c r="BH375" i="2"/>
  <c r="BG375" i="2"/>
  <c r="BF375" i="2"/>
  <c r="T375" i="2"/>
  <c r="R375" i="2"/>
  <c r="P375" i="2"/>
  <c r="BK375" i="2"/>
  <c r="J375" i="2"/>
  <c r="BE375" i="2" s="1"/>
  <c r="BI374" i="2"/>
  <c r="BH374" i="2"/>
  <c r="BG374" i="2"/>
  <c r="BF374" i="2"/>
  <c r="T374" i="2"/>
  <c r="R374" i="2"/>
  <c r="P374" i="2"/>
  <c r="BK374" i="2"/>
  <c r="J374" i="2"/>
  <c r="BE374" i="2" s="1"/>
  <c r="BI373" i="2"/>
  <c r="BH373" i="2"/>
  <c r="BG373" i="2"/>
  <c r="BF373" i="2"/>
  <c r="T373" i="2"/>
  <c r="R373" i="2"/>
  <c r="P373" i="2"/>
  <c r="BK373" i="2"/>
  <c r="J373" i="2"/>
  <c r="BE373" i="2" s="1"/>
  <c r="BI372" i="2"/>
  <c r="BH372" i="2"/>
  <c r="BG372" i="2"/>
  <c r="BF372" i="2"/>
  <c r="T372" i="2"/>
  <c r="R372" i="2"/>
  <c r="P372" i="2"/>
  <c r="BK372" i="2"/>
  <c r="J372" i="2"/>
  <c r="BE372" i="2" s="1"/>
  <c r="BI371" i="2"/>
  <c r="BH371" i="2"/>
  <c r="BG371" i="2"/>
  <c r="BF371" i="2"/>
  <c r="T371" i="2"/>
  <c r="R371" i="2"/>
  <c r="P371" i="2"/>
  <c r="BK371" i="2"/>
  <c r="J371" i="2"/>
  <c r="BE371" i="2" s="1"/>
  <c r="BI370" i="2"/>
  <c r="BH370" i="2"/>
  <c r="BG370" i="2"/>
  <c r="BF370" i="2"/>
  <c r="T370" i="2"/>
  <c r="R370" i="2"/>
  <c r="P370" i="2"/>
  <c r="BK370" i="2"/>
  <c r="J370" i="2"/>
  <c r="BE370" i="2" s="1"/>
  <c r="BI369" i="2"/>
  <c r="BH369" i="2"/>
  <c r="BG369" i="2"/>
  <c r="BF369" i="2"/>
  <c r="T369" i="2"/>
  <c r="R369" i="2"/>
  <c r="P369" i="2"/>
  <c r="BK369" i="2"/>
  <c r="J369" i="2"/>
  <c r="BE369" i="2" s="1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I365" i="2"/>
  <c r="BH365" i="2"/>
  <c r="BG365" i="2"/>
  <c r="BF365" i="2"/>
  <c r="T365" i="2"/>
  <c r="R365" i="2"/>
  <c r="P365" i="2"/>
  <c r="BK365" i="2"/>
  <c r="J365" i="2"/>
  <c r="V365" i="2" s="1"/>
  <c r="BI364" i="2"/>
  <c r="BH364" i="2"/>
  <c r="BG364" i="2"/>
  <c r="BF364" i="2"/>
  <c r="T364" i="2"/>
  <c r="R364" i="2"/>
  <c r="P364" i="2"/>
  <c r="BK364" i="2"/>
  <c r="J364" i="2"/>
  <c r="BI363" i="2"/>
  <c r="BH363" i="2"/>
  <c r="BG363" i="2"/>
  <c r="BF363" i="2"/>
  <c r="T363" i="2"/>
  <c r="R363" i="2"/>
  <c r="P363" i="2"/>
  <c r="BK363" i="2"/>
  <c r="J363" i="2"/>
  <c r="BI362" i="2"/>
  <c r="BH362" i="2"/>
  <c r="BG362" i="2"/>
  <c r="BF362" i="2"/>
  <c r="T362" i="2"/>
  <c r="R362" i="2"/>
  <c r="P362" i="2"/>
  <c r="BK362" i="2"/>
  <c r="J362" i="2"/>
  <c r="BI361" i="2"/>
  <c r="BH361" i="2"/>
  <c r="BG361" i="2"/>
  <c r="BF361" i="2"/>
  <c r="T361" i="2"/>
  <c r="R361" i="2"/>
  <c r="P361" i="2"/>
  <c r="BK361" i="2"/>
  <c r="J361" i="2"/>
  <c r="BI360" i="2"/>
  <c r="BH360" i="2"/>
  <c r="BG360" i="2"/>
  <c r="BF360" i="2"/>
  <c r="T360" i="2"/>
  <c r="R360" i="2"/>
  <c r="P360" i="2"/>
  <c r="BK360" i="2"/>
  <c r="J360" i="2"/>
  <c r="BI359" i="2"/>
  <c r="BH359" i="2"/>
  <c r="BG359" i="2"/>
  <c r="BF359" i="2"/>
  <c r="T359" i="2"/>
  <c r="R359" i="2"/>
  <c r="P359" i="2"/>
  <c r="BK359" i="2"/>
  <c r="J359" i="2"/>
  <c r="BI358" i="2"/>
  <c r="BH358" i="2"/>
  <c r="BG358" i="2"/>
  <c r="BF358" i="2"/>
  <c r="T358" i="2"/>
  <c r="R358" i="2"/>
  <c r="P358" i="2"/>
  <c r="BK358" i="2"/>
  <c r="J358" i="2"/>
  <c r="BI357" i="2"/>
  <c r="BH357" i="2"/>
  <c r="BG357" i="2"/>
  <c r="BF357" i="2"/>
  <c r="T357" i="2"/>
  <c r="R357" i="2"/>
  <c r="P357" i="2"/>
  <c r="BK357" i="2"/>
  <c r="J357" i="2"/>
  <c r="BI356" i="2"/>
  <c r="BH356" i="2"/>
  <c r="BG356" i="2"/>
  <c r="BF356" i="2"/>
  <c r="T356" i="2"/>
  <c r="R356" i="2"/>
  <c r="R355" i="2" s="1"/>
  <c r="P356" i="2"/>
  <c r="BK356" i="2"/>
  <c r="J356" i="2"/>
  <c r="V356" i="2" s="1"/>
  <c r="BI354" i="2"/>
  <c r="BH354" i="2"/>
  <c r="BG354" i="2"/>
  <c r="BF354" i="2"/>
  <c r="T354" i="2"/>
  <c r="R354" i="2"/>
  <c r="P354" i="2"/>
  <c r="BK354" i="2"/>
  <c r="J354" i="2"/>
  <c r="BE354" i="2" s="1"/>
  <c r="BI353" i="2"/>
  <c r="BH353" i="2"/>
  <c r="BG353" i="2"/>
  <c r="BF353" i="2"/>
  <c r="T353" i="2"/>
  <c r="R353" i="2"/>
  <c r="P353" i="2"/>
  <c r="BK353" i="2"/>
  <c r="J353" i="2"/>
  <c r="BE353" i="2" s="1"/>
  <c r="BI352" i="2"/>
  <c r="BH352" i="2"/>
  <c r="BG352" i="2"/>
  <c r="BF352" i="2"/>
  <c r="T352" i="2"/>
  <c r="R352" i="2"/>
  <c r="P352" i="2"/>
  <c r="BK352" i="2"/>
  <c r="J352" i="2"/>
  <c r="BE352" i="2" s="1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R349" i="2"/>
  <c r="P349" i="2"/>
  <c r="BK349" i="2"/>
  <c r="J349" i="2"/>
  <c r="BE349" i="2" s="1"/>
  <c r="BI348" i="2"/>
  <c r="BH348" i="2"/>
  <c r="BG348" i="2"/>
  <c r="BF348" i="2"/>
  <c r="T348" i="2"/>
  <c r="R348" i="2"/>
  <c r="P348" i="2"/>
  <c r="BK348" i="2"/>
  <c r="J348" i="2"/>
  <c r="BE348" i="2" s="1"/>
  <c r="BI347" i="2"/>
  <c r="BH347" i="2"/>
  <c r="BG347" i="2"/>
  <c r="BF347" i="2"/>
  <c r="T347" i="2"/>
  <c r="R347" i="2"/>
  <c r="P347" i="2"/>
  <c r="BK347" i="2"/>
  <c r="J347" i="2"/>
  <c r="BE347" i="2" s="1"/>
  <c r="BI346" i="2"/>
  <c r="BH346" i="2"/>
  <c r="BG346" i="2"/>
  <c r="BF346" i="2"/>
  <c r="T346" i="2"/>
  <c r="R346" i="2"/>
  <c r="P346" i="2"/>
  <c r="BK346" i="2"/>
  <c r="J346" i="2"/>
  <c r="BE346" i="2" s="1"/>
  <c r="BI345" i="2"/>
  <c r="BH345" i="2"/>
  <c r="BG345" i="2"/>
  <c r="BF345" i="2"/>
  <c r="T345" i="2"/>
  <c r="R345" i="2"/>
  <c r="P345" i="2"/>
  <c r="BK345" i="2"/>
  <c r="J345" i="2"/>
  <c r="BE345" i="2" s="1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P340" i="2"/>
  <c r="BK341" i="2"/>
  <c r="J341" i="2"/>
  <c r="BE341" i="2" s="1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P338" i="2"/>
  <c r="BK338" i="2"/>
  <c r="J338" i="2"/>
  <c r="BE338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 s="1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T330" i="2"/>
  <c r="R330" i="2"/>
  <c r="P330" i="2"/>
  <c r="BK330" i="2"/>
  <c r="J330" i="2"/>
  <c r="BE330" i="2" s="1"/>
  <c r="BI329" i="2"/>
  <c r="BH329" i="2"/>
  <c r="BG329" i="2"/>
  <c r="BF329" i="2"/>
  <c r="T329" i="2"/>
  <c r="R329" i="2"/>
  <c r="P329" i="2"/>
  <c r="BK329" i="2"/>
  <c r="J329" i="2"/>
  <c r="BE329" i="2" s="1"/>
  <c r="BI328" i="2"/>
  <c r="BH328" i="2"/>
  <c r="BG328" i="2"/>
  <c r="BF328" i="2"/>
  <c r="T328" i="2"/>
  <c r="R328" i="2"/>
  <c r="P328" i="2"/>
  <c r="BK328" i="2"/>
  <c r="J328" i="2"/>
  <c r="BE328" i="2" s="1"/>
  <c r="BI327" i="2"/>
  <c r="BH327" i="2"/>
  <c r="BG327" i="2"/>
  <c r="BF327" i="2"/>
  <c r="T327" i="2"/>
  <c r="R327" i="2"/>
  <c r="P327" i="2"/>
  <c r="BK327" i="2"/>
  <c r="J327" i="2"/>
  <c r="BE327" i="2" s="1"/>
  <c r="BI326" i="2"/>
  <c r="BH326" i="2"/>
  <c r="BG326" i="2"/>
  <c r="BF326" i="2"/>
  <c r="T326" i="2"/>
  <c r="R326" i="2"/>
  <c r="P326" i="2"/>
  <c r="BK326" i="2"/>
  <c r="J326" i="2"/>
  <c r="BE326" i="2" s="1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R323" i="2"/>
  <c r="P323" i="2"/>
  <c r="BK323" i="2"/>
  <c r="J323" i="2"/>
  <c r="BE323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/>
  <c r="BI320" i="2"/>
  <c r="BH320" i="2"/>
  <c r="BG320" i="2"/>
  <c r="BF320" i="2"/>
  <c r="T320" i="2"/>
  <c r="R320" i="2"/>
  <c r="P320" i="2"/>
  <c r="BK320" i="2"/>
  <c r="J320" i="2"/>
  <c r="BE320" i="2" s="1"/>
  <c r="BI319" i="2"/>
  <c r="BH319" i="2"/>
  <c r="BG319" i="2"/>
  <c r="BF319" i="2"/>
  <c r="T319" i="2"/>
  <c r="R319" i="2"/>
  <c r="P319" i="2"/>
  <c r="BK319" i="2"/>
  <c r="J319" i="2"/>
  <c r="BE319" i="2" s="1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R315" i="2" s="1"/>
  <c r="P317" i="2"/>
  <c r="BK317" i="2"/>
  <c r="J317" i="2"/>
  <c r="BE317" i="2" s="1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 s="1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T312" i="2"/>
  <c r="R312" i="2"/>
  <c r="P312" i="2"/>
  <c r="BK312" i="2"/>
  <c r="J312" i="2"/>
  <c r="BE312" i="2" s="1"/>
  <c r="BI311" i="2"/>
  <c r="BH311" i="2"/>
  <c r="BG311" i="2"/>
  <c r="BF311" i="2"/>
  <c r="T311" i="2"/>
  <c r="R311" i="2"/>
  <c r="P311" i="2"/>
  <c r="BK311" i="2"/>
  <c r="J311" i="2"/>
  <c r="BE311" i="2" s="1"/>
  <c r="BI310" i="2"/>
  <c r="BH310" i="2"/>
  <c r="BG310" i="2"/>
  <c r="BF310" i="2"/>
  <c r="T310" i="2"/>
  <c r="R310" i="2"/>
  <c r="P310" i="2"/>
  <c r="BK310" i="2"/>
  <c r="J310" i="2"/>
  <c r="BE310" i="2" s="1"/>
  <c r="BI309" i="2"/>
  <c r="BH309" i="2"/>
  <c r="BG309" i="2"/>
  <c r="BF309" i="2"/>
  <c r="T309" i="2"/>
  <c r="R309" i="2"/>
  <c r="P309" i="2"/>
  <c r="BK309" i="2"/>
  <c r="J309" i="2"/>
  <c r="BE309" i="2" s="1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R305" i="2" s="1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P303" i="2"/>
  <c r="BK303" i="2"/>
  <c r="J303" i="2"/>
  <c r="BE303" i="2" s="1"/>
  <c r="BI302" i="2"/>
  <c r="BH302" i="2"/>
  <c r="BG302" i="2"/>
  <c r="BF302" i="2"/>
  <c r="T302" i="2"/>
  <c r="R302" i="2"/>
  <c r="P302" i="2"/>
  <c r="BK302" i="2"/>
  <c r="J302" i="2"/>
  <c r="BE302" i="2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BK296" i="2"/>
  <c r="J296" i="2"/>
  <c r="BE296" i="2" s="1"/>
  <c r="BI295" i="2"/>
  <c r="BH295" i="2"/>
  <c r="BG295" i="2"/>
  <c r="BF295" i="2"/>
  <c r="T295" i="2"/>
  <c r="R295" i="2"/>
  <c r="P295" i="2"/>
  <c r="BK295" i="2"/>
  <c r="J295" i="2"/>
  <c r="BE295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P292" i="2"/>
  <c r="BK292" i="2"/>
  <c r="J292" i="2"/>
  <c r="BE292" i="2" s="1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BK290" i="2"/>
  <c r="J290" i="2"/>
  <c r="BE290" i="2" s="1"/>
  <c r="BI289" i="2"/>
  <c r="BH289" i="2"/>
  <c r="BG289" i="2"/>
  <c r="BF289" i="2"/>
  <c r="T289" i="2"/>
  <c r="R289" i="2"/>
  <c r="P289" i="2"/>
  <c r="BK289" i="2"/>
  <c r="J289" i="2"/>
  <c r="BE289" i="2" s="1"/>
  <c r="BI286" i="2"/>
  <c r="BH286" i="2"/>
  <c r="BG286" i="2"/>
  <c r="BF286" i="2"/>
  <c r="T286" i="2"/>
  <c r="T285" i="2"/>
  <c r="R286" i="2"/>
  <c r="R285" i="2" s="1"/>
  <c r="P286" i="2"/>
  <c r="P285" i="2" s="1"/>
  <c r="BK286" i="2"/>
  <c r="BK285" i="2" s="1"/>
  <c r="J285" i="2" s="1"/>
  <c r="J106" i="2" s="1"/>
  <c r="J286" i="2"/>
  <c r="BE286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2" i="2"/>
  <c r="BH282" i="2"/>
  <c r="BG282" i="2"/>
  <c r="BF282" i="2"/>
  <c r="T282" i="2"/>
  <c r="R282" i="2"/>
  <c r="P282" i="2"/>
  <c r="BK282" i="2"/>
  <c r="J282" i="2"/>
  <c r="BE282" i="2" s="1"/>
  <c r="BI281" i="2"/>
  <c r="BH281" i="2"/>
  <c r="BG281" i="2"/>
  <c r="BF281" i="2"/>
  <c r="T281" i="2"/>
  <c r="T280" i="2" s="1"/>
  <c r="R281" i="2"/>
  <c r="P281" i="2"/>
  <c r="BK281" i="2"/>
  <c r="J281" i="2"/>
  <c r="BE281" i="2" s="1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T278" i="2"/>
  <c r="R278" i="2"/>
  <c r="P278" i="2"/>
  <c r="BK278" i="2"/>
  <c r="J278" i="2"/>
  <c r="BE278" i="2" s="1"/>
  <c r="BI277" i="2"/>
  <c r="BH277" i="2"/>
  <c r="BG277" i="2"/>
  <c r="BF277" i="2"/>
  <c r="T277" i="2"/>
  <c r="R277" i="2"/>
  <c r="P277" i="2"/>
  <c r="BK277" i="2"/>
  <c r="J277" i="2"/>
  <c r="BE277" i="2" s="1"/>
  <c r="BI276" i="2"/>
  <c r="BH276" i="2"/>
  <c r="BG276" i="2"/>
  <c r="BF276" i="2"/>
  <c r="T276" i="2"/>
  <c r="R276" i="2"/>
  <c r="P276" i="2"/>
  <c r="BK276" i="2"/>
  <c r="J276" i="2"/>
  <c r="BE276" i="2" s="1"/>
  <c r="BI275" i="2"/>
  <c r="BH275" i="2"/>
  <c r="BG275" i="2"/>
  <c r="BF275" i="2"/>
  <c r="T275" i="2"/>
  <c r="R275" i="2"/>
  <c r="P275" i="2"/>
  <c r="BK275" i="2"/>
  <c r="J275" i="2"/>
  <c r="BE275" i="2" s="1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T266" i="2"/>
  <c r="R266" i="2"/>
  <c r="P266" i="2"/>
  <c r="BK266" i="2"/>
  <c r="J266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 s="1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 s="1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BK254" i="2"/>
  <c r="J254" i="2"/>
  <c r="BE254" i="2" s="1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T238" i="2" s="1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R238" i="2" s="1"/>
  <c r="P240" i="2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P194" i="2"/>
  <c r="BK195" i="2"/>
  <c r="J195" i="2"/>
  <c r="BE195" i="2" s="1"/>
  <c r="BI193" i="2"/>
  <c r="BH193" i="2"/>
  <c r="BG193" i="2"/>
  <c r="BF193" i="2"/>
  <c r="T193" i="2"/>
  <c r="T192" i="2" s="1"/>
  <c r="R193" i="2"/>
  <c r="R192" i="2"/>
  <c r="P193" i="2"/>
  <c r="P192" i="2" s="1"/>
  <c r="BK193" i="2"/>
  <c r="BK192" i="2" s="1"/>
  <c r="J192" i="2" s="1"/>
  <c r="J102" i="2" s="1"/>
  <c r="J193" i="2"/>
  <c r="BE193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P182" i="2" s="1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R169" i="2" s="1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R163" i="2" s="1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F140" i="2"/>
  <c r="E138" i="2"/>
  <c r="F89" i="2"/>
  <c r="E87" i="2"/>
  <c r="J24" i="2"/>
  <c r="E24" i="2"/>
  <c r="J143" i="2" s="1"/>
  <c r="J23" i="2"/>
  <c r="J21" i="2"/>
  <c r="E21" i="2"/>
  <c r="J91" i="2" s="1"/>
  <c r="J20" i="2"/>
  <c r="J18" i="2"/>
  <c r="E18" i="2"/>
  <c r="F143" i="2" s="1"/>
  <c r="J17" i="2"/>
  <c r="J15" i="2"/>
  <c r="E15" i="2"/>
  <c r="F142" i="2" s="1"/>
  <c r="J14" i="2"/>
  <c r="J140" i="2"/>
  <c r="E7" i="2"/>
  <c r="E136" i="2" s="1"/>
  <c r="AS99" i="1"/>
  <c r="AS94" i="1" s="1"/>
  <c r="AT105" i="1"/>
  <c r="L90" i="1"/>
  <c r="AM90" i="1"/>
  <c r="AM89" i="1"/>
  <c r="L89" i="1"/>
  <c r="AM87" i="1"/>
  <c r="L87" i="1"/>
  <c r="L85" i="1"/>
  <c r="L84" i="1"/>
  <c r="J33" i="2" l="1"/>
  <c r="J34" i="2"/>
  <c r="J91" i="6"/>
  <c r="J91" i="7"/>
  <c r="J91" i="8"/>
  <c r="BK340" i="2"/>
  <c r="J340" i="2" s="1"/>
  <c r="J111" i="2" s="1"/>
  <c r="BK203" i="6"/>
  <c r="J203" i="6" s="1"/>
  <c r="J109" i="6" s="1"/>
  <c r="F38" i="8"/>
  <c r="BC102" i="1" s="1"/>
  <c r="I121" i="10"/>
  <c r="BK124" i="8"/>
  <c r="J124" i="8" s="1"/>
  <c r="J100" i="8" s="1"/>
  <c r="F36" i="8"/>
  <c r="BA102" i="1" s="1"/>
  <c r="BK175" i="7"/>
  <c r="J175" i="7" s="1"/>
  <c r="J104" i="7" s="1"/>
  <c r="F37" i="7"/>
  <c r="BB101" i="1" s="1"/>
  <c r="BK193" i="6"/>
  <c r="J193" i="6" s="1"/>
  <c r="J104" i="6" s="1"/>
  <c r="BK139" i="6"/>
  <c r="J139" i="6" s="1"/>
  <c r="J103" i="6" s="1"/>
  <c r="F37" i="6"/>
  <c r="BB100" i="1" s="1"/>
  <c r="BK439" i="2"/>
  <c r="J439" i="2" s="1"/>
  <c r="J117" i="2" s="1"/>
  <c r="BK367" i="2"/>
  <c r="J367" i="2" s="1"/>
  <c r="J114" i="2" s="1"/>
  <c r="BE356" i="2"/>
  <c r="BK468" i="2"/>
  <c r="J468" i="2" s="1"/>
  <c r="J125" i="2" s="1"/>
  <c r="BK163" i="2"/>
  <c r="J163" i="2" s="1"/>
  <c r="J99" i="2" s="1"/>
  <c r="BK169" i="2"/>
  <c r="J169" i="2" s="1"/>
  <c r="J100" i="2" s="1"/>
  <c r="BK280" i="2"/>
  <c r="J280" i="2" s="1"/>
  <c r="J105" i="2" s="1"/>
  <c r="BE383" i="2"/>
  <c r="F39" i="7"/>
  <c r="BD101" i="1" s="1"/>
  <c r="D6" i="15"/>
  <c r="D7" i="15" s="1"/>
  <c r="I121" i="9"/>
  <c r="E85" i="6"/>
  <c r="E116" i="7"/>
  <c r="E85" i="10"/>
  <c r="J33" i="3"/>
  <c r="AV96" i="1" s="1"/>
  <c r="AT96" i="1" s="1"/>
  <c r="J34" i="10"/>
  <c r="AW104" i="1" s="1"/>
  <c r="J120" i="4"/>
  <c r="J98" i="4" s="1"/>
  <c r="BK119" i="4"/>
  <c r="J35" i="7"/>
  <c r="AV101" i="1" s="1"/>
  <c r="F36" i="2"/>
  <c r="BC95" i="1" s="1"/>
  <c r="F91" i="2"/>
  <c r="P163" i="2"/>
  <c r="R194" i="2"/>
  <c r="P305" i="2"/>
  <c r="R343" i="2"/>
  <c r="BK343" i="2"/>
  <c r="J343" i="2" s="1"/>
  <c r="J112" i="2" s="1"/>
  <c r="BE360" i="2"/>
  <c r="V360" i="2"/>
  <c r="T444" i="2"/>
  <c r="P460" i="2"/>
  <c r="F34" i="3"/>
  <c r="BA96" i="1" s="1"/>
  <c r="F92" i="5"/>
  <c r="F33" i="5"/>
  <c r="AZ98" i="1" s="1"/>
  <c r="P133" i="6"/>
  <c r="F35" i="7"/>
  <c r="AZ101" i="1" s="1"/>
  <c r="F38" i="7"/>
  <c r="BC101" i="1" s="1"/>
  <c r="R179" i="7"/>
  <c r="R178" i="7" s="1"/>
  <c r="P179" i="7"/>
  <c r="P178" i="7" s="1"/>
  <c r="J36" i="8"/>
  <c r="AW102" i="1" s="1"/>
  <c r="J114" i="10"/>
  <c r="BE362" i="2"/>
  <c r="V362" i="2"/>
  <c r="J142" i="2"/>
  <c r="R148" i="2"/>
  <c r="BK148" i="2"/>
  <c r="BK182" i="2"/>
  <c r="J182" i="2" s="1"/>
  <c r="J101" i="2" s="1"/>
  <c r="T194" i="2"/>
  <c r="BE266" i="2"/>
  <c r="P315" i="2"/>
  <c r="BE361" i="2"/>
  <c r="V361" i="2"/>
  <c r="P464" i="2"/>
  <c r="R193" i="6"/>
  <c r="T179" i="7"/>
  <c r="T178" i="7" s="1"/>
  <c r="R124" i="8"/>
  <c r="R123" i="8" s="1"/>
  <c r="R122" i="8" s="1"/>
  <c r="AW95" i="1"/>
  <c r="T169" i="2"/>
  <c r="P169" i="2"/>
  <c r="R280" i="2"/>
  <c r="BE363" i="2"/>
  <c r="V363" i="2"/>
  <c r="T394" i="2"/>
  <c r="T468" i="2"/>
  <c r="J92" i="4"/>
  <c r="P175" i="7"/>
  <c r="J89" i="2"/>
  <c r="F92" i="2"/>
  <c r="BK194" i="2"/>
  <c r="J194" i="2" s="1"/>
  <c r="J103" i="2" s="1"/>
  <c r="P288" i="2"/>
  <c r="BK305" i="2"/>
  <c r="J305" i="2" s="1"/>
  <c r="J109" i="2" s="1"/>
  <c r="BE364" i="2"/>
  <c r="V364" i="2"/>
  <c r="P394" i="2"/>
  <c r="BK444" i="2"/>
  <c r="J444" i="2" s="1"/>
  <c r="J118" i="2" s="1"/>
  <c r="T457" i="2"/>
  <c r="T464" i="2"/>
  <c r="T463" i="2" s="1"/>
  <c r="J120" i="3"/>
  <c r="J98" i="3" s="1"/>
  <c r="F115" i="4"/>
  <c r="P172" i="7"/>
  <c r="P171" i="7" s="1"/>
  <c r="P128" i="7" s="1"/>
  <c r="AU101" i="1" s="1"/>
  <c r="T175" i="7"/>
  <c r="E85" i="8"/>
  <c r="J92" i="10"/>
  <c r="F37" i="2"/>
  <c r="BD95" i="1" s="1"/>
  <c r="R138" i="6"/>
  <c r="J92" i="2"/>
  <c r="R182" i="2"/>
  <c r="BK238" i="2"/>
  <c r="J238" i="2" s="1"/>
  <c r="J104" i="2" s="1"/>
  <c r="T288" i="2"/>
  <c r="T305" i="2"/>
  <c r="BK315" i="2"/>
  <c r="J315" i="2" s="1"/>
  <c r="J110" i="2" s="1"/>
  <c r="R340" i="2"/>
  <c r="BE357" i="2"/>
  <c r="V357" i="2"/>
  <c r="BE365" i="2"/>
  <c r="R439" i="2"/>
  <c r="BK460" i="2"/>
  <c r="J460" i="2" s="1"/>
  <c r="J122" i="2" s="1"/>
  <c r="R464" i="2"/>
  <c r="J91" i="5"/>
  <c r="R133" i="6"/>
  <c r="T193" i="6"/>
  <c r="T138" i="6" s="1"/>
  <c r="T132" i="6" s="1"/>
  <c r="T200" i="6"/>
  <c r="R172" i="7"/>
  <c r="J112" i="10"/>
  <c r="F35" i="2"/>
  <c r="BB95" i="1" s="1"/>
  <c r="T148" i="2"/>
  <c r="P148" i="2"/>
  <c r="P147" i="2" s="1"/>
  <c r="T163" i="2"/>
  <c r="T182" i="2"/>
  <c r="P238" i="2"/>
  <c r="R288" i="2"/>
  <c r="BK288" i="2"/>
  <c r="J288" i="2" s="1"/>
  <c r="J108" i="2" s="1"/>
  <c r="T315" i="2"/>
  <c r="BE358" i="2"/>
  <c r="V358" i="2"/>
  <c r="T382" i="2"/>
  <c r="P468" i="2"/>
  <c r="P463" i="2" s="1"/>
  <c r="J89" i="4"/>
  <c r="F36" i="7"/>
  <c r="BA101" i="1" s="1"/>
  <c r="BK130" i="7"/>
  <c r="BK129" i="7" s="1"/>
  <c r="P280" i="2"/>
  <c r="BE359" i="2"/>
  <c r="V359" i="2"/>
  <c r="BE366" i="2"/>
  <c r="V366" i="2"/>
  <c r="P439" i="2"/>
  <c r="BK452" i="2"/>
  <c r="J452" i="2" s="1"/>
  <c r="J119" i="2" s="1"/>
  <c r="R468" i="2"/>
  <c r="R463" i="2" s="1"/>
  <c r="P139" i="6"/>
  <c r="P138" i="6" s="1"/>
  <c r="R147" i="2"/>
  <c r="J148" i="2"/>
  <c r="J98" i="2" s="1"/>
  <c r="T147" i="2"/>
  <c r="F33" i="4"/>
  <c r="AZ97" i="1" s="1"/>
  <c r="J33" i="4"/>
  <c r="AV97" i="1" s="1"/>
  <c r="AT97" i="1" s="1"/>
  <c r="T343" i="2"/>
  <c r="P367" i="2"/>
  <c r="J96" i="3"/>
  <c r="J30" i="3"/>
  <c r="T355" i="2"/>
  <c r="R367" i="2"/>
  <c r="R444" i="2"/>
  <c r="J36" i="6"/>
  <c r="AW100" i="1" s="1"/>
  <c r="T367" i="2"/>
  <c r="BK382" i="2"/>
  <c r="J382" i="2" s="1"/>
  <c r="J115" i="2" s="1"/>
  <c r="P444" i="2"/>
  <c r="J35" i="6"/>
  <c r="AV100" i="1" s="1"/>
  <c r="F35" i="6"/>
  <c r="AZ100" i="1" s="1"/>
  <c r="T340" i="2"/>
  <c r="P382" i="2"/>
  <c r="BK394" i="2"/>
  <c r="J394" i="2" s="1"/>
  <c r="J116" i="2" s="1"/>
  <c r="T439" i="2"/>
  <c r="J114" i="4"/>
  <c r="J91" i="4"/>
  <c r="F34" i="2"/>
  <c r="BA95" i="1" s="1"/>
  <c r="R382" i="2"/>
  <c r="J120" i="5"/>
  <c r="J98" i="5" s="1"/>
  <c r="BK119" i="5"/>
  <c r="J34" i="5"/>
  <c r="AW98" i="1" s="1"/>
  <c r="AT98" i="1" s="1"/>
  <c r="F34" i="5"/>
  <c r="BA98" i="1" s="1"/>
  <c r="J134" i="6"/>
  <c r="J100" i="6" s="1"/>
  <c r="BK133" i="6"/>
  <c r="E85" i="2"/>
  <c r="BK355" i="2"/>
  <c r="J355" i="2" s="1"/>
  <c r="J113" i="2" s="1"/>
  <c r="P343" i="2"/>
  <c r="P355" i="2"/>
  <c r="R394" i="2"/>
  <c r="BK464" i="2"/>
  <c r="J119" i="3"/>
  <c r="J97" i="3" s="1"/>
  <c r="E108" i="5"/>
  <c r="E85" i="5"/>
  <c r="R171" i="7"/>
  <c r="J179" i="7"/>
  <c r="J106" i="7" s="1"/>
  <c r="BK178" i="7"/>
  <c r="J178" i="7" s="1"/>
  <c r="J105" i="7" s="1"/>
  <c r="F37" i="8"/>
  <c r="BB102" i="1" s="1"/>
  <c r="T171" i="7"/>
  <c r="T128" i="7" s="1"/>
  <c r="F114" i="10"/>
  <c r="F91" i="10"/>
  <c r="F38" i="6"/>
  <c r="BC100" i="1" s="1"/>
  <c r="J36" i="7"/>
  <c r="AW101" i="1" s="1"/>
  <c r="P124" i="8"/>
  <c r="P123" i="8" s="1"/>
  <c r="P122" i="8" s="1"/>
  <c r="AU102" i="1" s="1"/>
  <c r="J34" i="9"/>
  <c r="AW103" i="1" s="1"/>
  <c r="F34" i="9"/>
  <c r="BA103" i="1" s="1"/>
  <c r="E85" i="3"/>
  <c r="F91" i="4"/>
  <c r="F34" i="4"/>
  <c r="BA97" i="1" s="1"/>
  <c r="J92" i="5"/>
  <c r="J91" i="3"/>
  <c r="E85" i="4"/>
  <c r="F91" i="5"/>
  <c r="F39" i="6"/>
  <c r="BD100" i="1" s="1"/>
  <c r="BK197" i="6"/>
  <c r="J197" i="6" s="1"/>
  <c r="J105" i="6" s="1"/>
  <c r="P200" i="6"/>
  <c r="P132" i="6" s="1"/>
  <c r="AU100" i="1" s="1"/>
  <c r="AU99" i="1" s="1"/>
  <c r="R203" i="6"/>
  <c r="R200" i="6" s="1"/>
  <c r="J35" i="8"/>
  <c r="AV102" i="1" s="1"/>
  <c r="F35" i="8"/>
  <c r="AZ102" i="1" s="1"/>
  <c r="F39" i="8"/>
  <c r="BD102" i="1" s="1"/>
  <c r="F36" i="6"/>
  <c r="BA100" i="1" s="1"/>
  <c r="BK206" i="6"/>
  <c r="R130" i="7"/>
  <c r="R129" i="7" s="1"/>
  <c r="J172" i="7"/>
  <c r="J103" i="7" s="1"/>
  <c r="BK171" i="7"/>
  <c r="J171" i="7" s="1"/>
  <c r="J102" i="7" s="1"/>
  <c r="T124" i="8"/>
  <c r="T123" i="8" s="1"/>
  <c r="T122" i="8" s="1"/>
  <c r="E108" i="9"/>
  <c r="E85" i="9"/>
  <c r="J89" i="9"/>
  <c r="AZ105" i="1"/>
  <c r="AT102" i="1" l="1"/>
  <c r="BK123" i="8"/>
  <c r="BK121" i="10"/>
  <c r="BK120" i="10" s="1"/>
  <c r="J121" i="10"/>
  <c r="BE121" i="10" s="1"/>
  <c r="BC99" i="1"/>
  <c r="AY99" i="1" s="1"/>
  <c r="J130" i="7"/>
  <c r="J100" i="7" s="1"/>
  <c r="BK138" i="6"/>
  <c r="J138" i="6" s="1"/>
  <c r="J102" i="6" s="1"/>
  <c r="BB99" i="1"/>
  <c r="AX99" i="1" s="1"/>
  <c r="AT100" i="1"/>
  <c r="F33" i="2"/>
  <c r="AZ95" i="1" s="1"/>
  <c r="BK147" i="2"/>
  <c r="J147" i="2" s="1"/>
  <c r="J97" i="2" s="1"/>
  <c r="BA99" i="1"/>
  <c r="AW99" i="1" s="1"/>
  <c r="J121" i="9"/>
  <c r="BE121" i="9" s="1"/>
  <c r="BK121" i="9"/>
  <c r="BK120" i="9" s="1"/>
  <c r="R132" i="6"/>
  <c r="R287" i="2"/>
  <c r="T287" i="2"/>
  <c r="V477" i="2"/>
  <c r="J119" i="4"/>
  <c r="J97" i="4" s="1"/>
  <c r="BK118" i="4"/>
  <c r="J118" i="4" s="1"/>
  <c r="P287" i="2"/>
  <c r="AV95" i="1"/>
  <c r="AT95" i="1" s="1"/>
  <c r="AT101" i="1"/>
  <c r="AZ99" i="1"/>
  <c r="AV99" i="1" s="1"/>
  <c r="R128" i="7"/>
  <c r="BK118" i="5"/>
  <c r="J118" i="5" s="1"/>
  <c r="J30" i="5" s="1"/>
  <c r="J119" i="5"/>
  <c r="J97" i="5" s="1"/>
  <c r="P146" i="2"/>
  <c r="AU95" i="1" s="1"/>
  <c r="AU94" i="1" s="1"/>
  <c r="T146" i="2"/>
  <c r="J206" i="6"/>
  <c r="J110" i="6" s="1"/>
  <c r="BK200" i="6"/>
  <c r="J200" i="6" s="1"/>
  <c r="J107" i="6" s="1"/>
  <c r="BD99" i="1"/>
  <c r="BD94" i="1" s="1"/>
  <c r="W33" i="1" s="1"/>
  <c r="BK128" i="7"/>
  <c r="J128" i="7" s="1"/>
  <c r="J129" i="7"/>
  <c r="J99" i="7" s="1"/>
  <c r="J464" i="2"/>
  <c r="J124" i="2" s="1"/>
  <c r="BK463" i="2"/>
  <c r="J463" i="2" s="1"/>
  <c r="J123" i="2" s="1"/>
  <c r="J133" i="6"/>
  <c r="J99" i="6" s="1"/>
  <c r="J39" i="3"/>
  <c r="AG96" i="1"/>
  <c r="AN96" i="1" s="1"/>
  <c r="BK287" i="2"/>
  <c r="J287" i="2" s="1"/>
  <c r="J107" i="2" s="1"/>
  <c r="R146" i="2"/>
  <c r="BB94" i="1" l="1"/>
  <c r="AX94" i="1" s="1"/>
  <c r="AT99" i="1"/>
  <c r="J123" i="8"/>
  <c r="J99" i="8" s="1"/>
  <c r="BK122" i="8"/>
  <c r="J122" i="8" s="1"/>
  <c r="J120" i="10"/>
  <c r="J98" i="10" s="1"/>
  <c r="BK119" i="10"/>
  <c r="F33" i="10"/>
  <c r="AZ104" i="1" s="1"/>
  <c r="J33" i="10"/>
  <c r="AV104" i="1" s="1"/>
  <c r="AT104" i="1" s="1"/>
  <c r="BA94" i="1"/>
  <c r="AW94" i="1" s="1"/>
  <c r="BC94" i="1"/>
  <c r="W32" i="1" s="1"/>
  <c r="J120" i="9"/>
  <c r="J98" i="9" s="1"/>
  <c r="BK119" i="9"/>
  <c r="J33" i="9"/>
  <c r="AV103" i="1" s="1"/>
  <c r="AT103" i="1" s="1"/>
  <c r="F33" i="9"/>
  <c r="AZ103" i="1" s="1"/>
  <c r="J96" i="4"/>
  <c r="J30" i="4"/>
  <c r="J98" i="7"/>
  <c r="J32" i="7"/>
  <c r="J96" i="5"/>
  <c r="BK132" i="6"/>
  <c r="J132" i="6" s="1"/>
  <c r="BK146" i="2"/>
  <c r="J146" i="2" s="1"/>
  <c r="W31" i="1" l="1"/>
  <c r="J98" i="8"/>
  <c r="J32" i="8"/>
  <c r="AZ94" i="1"/>
  <c r="AV94" i="1" s="1"/>
  <c r="AT94" i="1" s="1"/>
  <c r="BK118" i="10"/>
  <c r="J118" i="10" s="1"/>
  <c r="J119" i="10"/>
  <c r="J97" i="10" s="1"/>
  <c r="AY94" i="1"/>
  <c r="J119" i="9"/>
  <c r="J97" i="9" s="1"/>
  <c r="BK118" i="9"/>
  <c r="J118" i="9" s="1"/>
  <c r="J39" i="4"/>
  <c r="AG97" i="1"/>
  <c r="AN97" i="1" s="1"/>
  <c r="AG98" i="1"/>
  <c r="AN98" i="1" s="1"/>
  <c r="J39" i="5"/>
  <c r="J32" i="6"/>
  <c r="J98" i="6"/>
  <c r="J96" i="2"/>
  <c r="J30" i="2"/>
  <c r="AG101" i="1"/>
  <c r="AN101" i="1" s="1"/>
  <c r="J41" i="7"/>
  <c r="J41" i="8" l="1"/>
  <c r="AG102" i="1"/>
  <c r="AN102" i="1" s="1"/>
  <c r="J96" i="10"/>
  <c r="J30" i="10"/>
  <c r="J30" i="9"/>
  <c r="J96" i="9"/>
  <c r="AG100" i="1"/>
  <c r="J41" i="6"/>
  <c r="AG95" i="1"/>
  <c r="J39" i="2"/>
  <c r="J39" i="10" l="1"/>
  <c r="AG104" i="1"/>
  <c r="AN104" i="1" s="1"/>
  <c r="AG103" i="1"/>
  <c r="AN103" i="1" s="1"/>
  <c r="J39" i="9"/>
  <c r="AN95" i="1"/>
  <c r="AN100" i="1"/>
  <c r="AG99" i="1"/>
  <c r="AN99" i="1" s="1"/>
  <c r="AN94" i="1" l="1"/>
  <c r="AK35" i="1" s="1"/>
  <c r="AG94" i="1"/>
  <c r="W29" i="1" l="1"/>
  <c r="AK26" i="1"/>
  <c r="AR26" i="1" s="1"/>
  <c r="AK29" i="1" l="1"/>
</calcChain>
</file>

<file path=xl/sharedStrings.xml><?xml version="1.0" encoding="utf-8"?>
<sst xmlns="http://schemas.openxmlformats.org/spreadsheetml/2006/main" count="12034" uniqueCount="2986">
  <si>
    <t>Export Komplet</t>
  </si>
  <si>
    <t/>
  </si>
  <si>
    <t>2.0</t>
  </si>
  <si>
    <t>False</t>
  </si>
  <si>
    <t>{4930392d-ebec-4995-9e04-11e1bee16336}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</si>
  <si>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</si>
  <si>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</si>
  <si>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</si>
  <si>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</si>
  <si>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</si>
  <si>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</si>
  <si>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</si>
  <si>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</si>
  <si>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MELNIK</t>
  </si>
  <si>
    <t>Stavba:</t>
  </si>
  <si>
    <t>KSO:</t>
  </si>
  <si>
    <t>CC-CZ:</t>
  </si>
  <si>
    <t>Místo:</t>
  </si>
  <si>
    <t>ISŠT Mělník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</si>
  <si>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</si>
  <si>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</si>
  <si>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</si>
  <si>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</si>
  <si>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</si>
  <si>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</si>
  <si>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</si>
  <si>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</si>
  <si>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</si>
  <si>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</si>
  <si>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</si>
  <si>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</si>
  <si>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</si>
  <si>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</si>
  <si>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</si>
  <si>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</si>
  <si>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</si>
  <si>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</si>
  <si>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</si>
  <si>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</si>
  <si>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</si>
  <si>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</si>
  <si>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</si>
  <si>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</si>
  <si>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</si>
  <si>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</si>
  <si>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</si>
  <si>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</si>
  <si>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</si>
  <si>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</si>
  <si>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</si>
  <si>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</si>
  <si>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</si>
  <si>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</si>
  <si>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</si>
  <si>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</si>
  <si>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</si>
  <si>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</si>
  <si>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</si>
  <si>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</si>
  <si>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</si>
  <si>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</si>
  <si>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</si>
  <si>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</si>
  <si>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</si>
  <si>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</si>
  <si>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</si>
  <si>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</si>
  <si>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</si>
  <si>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</si>
  <si>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</si>
  <si>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</si>
  <si>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</si>
  <si>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</si>
  <si>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</si>
  <si>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</si>
  <si>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MELNIK 1</t>
  </si>
  <si>
    <t>SO-01-Vlastní budova-stavební část</t>
  </si>
  <si>
    <t>STA</t>
  </si>
  <si>
    <t>1</t>
  </si>
  <si>
    <t>{284989d9-db4c-4607-890a-4d3b41220fc6}</t>
  </si>
  <si>
    <t>2</t>
  </si>
  <si>
    <t>MELNIK 2</t>
  </si>
  <si>
    <t>SO-02-ÚT</t>
  </si>
  <si>
    <t>{9b660c6c-bf51-4d53-814a-66a350cae9fe}</t>
  </si>
  <si>
    <t>MELNIK 3</t>
  </si>
  <si>
    <t>SO-03-ZTI</t>
  </si>
  <si>
    <t>{312fbf67-7271-4ab7-a6f1-1b1cee6ef354}</t>
  </si>
  <si>
    <t>MELNIK 4</t>
  </si>
  <si>
    <t>SO-04-MaR</t>
  </si>
  <si>
    <t>{7791e2f4-b612-4cdc-a3cf-a037eb35013f}</t>
  </si>
  <si>
    <t>MELNIK 5</t>
  </si>
  <si>
    <t xml:space="preserve">SO-05-Elektroinstalace </t>
  </si>
  <si>
    <t>{6e3fb7f5-4539-45a4-b89d-dcf2b4edc794}</t>
  </si>
  <si>
    <t>ESIL</t>
  </si>
  <si>
    <t>Snížení energetické náročnosti areálu ISŠT Mělník</t>
  </si>
  <si>
    <t>Soupis</t>
  </si>
  <si>
    <t>{aafeb335-d239-4b8e-8af3-f3a8cce43a9d}</t>
  </si>
  <si>
    <t>OPB</t>
  </si>
  <si>
    <t>{abb4579c-d00f-4ade-be18-7569f8d3b985}</t>
  </si>
  <si>
    <t>ROZVÁDĚČE</t>
  </si>
  <si>
    <t>{1c664ec8-aa5e-4fe1-bba6-5756eee65ae2}</t>
  </si>
  <si>
    <t>MELNIK 6</t>
  </si>
  <si>
    <t>SO-06-VZD</t>
  </si>
  <si>
    <t>{5d731617-f651-4a55-89e0-e6644e17f599}</t>
  </si>
  <si>
    <t>MELNIK 7</t>
  </si>
  <si>
    <t xml:space="preserve">SO-07-Rozvody stlačeného vzduchu </t>
  </si>
  <si>
    <t>{b5e45030-a557-44e9-b412-e07b25173f78}</t>
  </si>
  <si>
    <t>{1f9c02ea-d941-4cb9-b97c-490063cc46cd}</t>
  </si>
  <si>
    <t>KRYCÍ LIST SOUPISU PRACÍ</t>
  </si>
  <si>
    <t>Objekt:</t>
  </si>
  <si>
    <t>MELNIK 1 - SO-01-Vlastní budova-stavební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</si>
  <si>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</si>
  <si>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</si>
  <si>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</si>
  <si>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</si>
  <si>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</si>
  <si>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</si>
  <si>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</si>
  <si>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</si>
  <si>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</si>
  <si>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</si>
  <si>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</si>
  <si>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</si>
  <si>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</si>
  <si>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</si>
  <si>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</si>
  <si>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</si>
  <si>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</si>
  <si>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</si>
  <si>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</si>
  <si>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</si>
  <si>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</si>
  <si>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</si>
  <si>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</si>
  <si>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</si>
  <si>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</si>
  <si>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</si>
  <si>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</si>
  <si>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</si>
  <si>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</si>
  <si>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</si>
  <si>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</si>
  <si>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</si>
  <si>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</si>
  <si>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</si>
  <si>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</si>
  <si>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</si>
  <si>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</si>
  <si>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</si>
  <si>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</si>
  <si>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</si>
  <si>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</si>
  <si>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</si>
  <si>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</si>
  <si>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</si>
  <si>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</si>
  <si>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</si>
  <si>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</si>
  <si>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</si>
  <si>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</si>
  <si>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</si>
  <si>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</si>
  <si>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</si>
  <si>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</si>
  <si>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</si>
  <si>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</si>
  <si>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</si>
  <si>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</si>
  <si>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132201101</t>
  </si>
  <si>
    <t>Hloubení rýh š do 600 mm v hornině tř. 3 objemu do 100 m3</t>
  </si>
  <si>
    <t>m3</t>
  </si>
  <si>
    <t>3</t>
  </si>
  <si>
    <t>6</t>
  </si>
  <si>
    <t>8</t>
  </si>
  <si>
    <t>5</t>
  </si>
  <si>
    <t>132201102</t>
  </si>
  <si>
    <t>Hloubení rýh š do 600 mm v hornině tř. 3 objemu přes 100 m3</t>
  </si>
  <si>
    <t>10</t>
  </si>
  <si>
    <t>132201109</t>
  </si>
  <si>
    <t>Příplatek za lepivost k hloubení rýh š do 600 mm v hornině tř. 3</t>
  </si>
  <si>
    <t>12</t>
  </si>
  <si>
    <t>7</t>
  </si>
  <si>
    <t>132201201</t>
  </si>
  <si>
    <t>Hloubení rýh š do 2000 mm v hornině tř. 3 objemu do 100 m3</t>
  </si>
  <si>
    <t>14</t>
  </si>
  <si>
    <t>161101101</t>
  </si>
  <si>
    <t>Svislé přemístění výkopku z horniny tř. 1 až 4 hl výkopu do 2,5 m</t>
  </si>
  <si>
    <t>16</t>
  </si>
  <si>
    <t>9</t>
  </si>
  <si>
    <t>162301101</t>
  </si>
  <si>
    <t>Vodorovné přemístění do 500 m výkopku/sypaniny z horniny tř. 1 až 4</t>
  </si>
  <si>
    <t>18</t>
  </si>
  <si>
    <t>162701105</t>
  </si>
  <si>
    <t>Vodorovné přemístění do 10000 m výkopku/sypaniny z horniny tř. 1 až 4</t>
  </si>
  <si>
    <t>20</t>
  </si>
  <si>
    <t>11</t>
  </si>
  <si>
    <t>167101102</t>
  </si>
  <si>
    <t>Nakládání výkopku z hornin tř. 1 až 4 přes 100 m3</t>
  </si>
  <si>
    <t>22</t>
  </si>
  <si>
    <t>171201201</t>
  </si>
  <si>
    <t>Uložení sypaniny na skládky</t>
  </si>
  <si>
    <t>24</t>
  </si>
  <si>
    <t>13</t>
  </si>
  <si>
    <t>171201211</t>
  </si>
  <si>
    <t>Poplatek za uložení stavebního odpadu - zeminy a kameniva na skládce</t>
  </si>
  <si>
    <t>t</t>
  </si>
  <si>
    <t>26</t>
  </si>
  <si>
    <t>174101101</t>
  </si>
  <si>
    <t>Zásyp jam, šachet rýh nebo kolem objektů sypaninou se zhutněním</t>
  </si>
  <si>
    <t>28</t>
  </si>
  <si>
    <t>Zakládání</t>
  </si>
  <si>
    <t>274313611</t>
  </si>
  <si>
    <t>Základové pásy z betonu tř. C 16/20</t>
  </si>
  <si>
    <t>30</t>
  </si>
  <si>
    <t>274313711</t>
  </si>
  <si>
    <t>Základové pásy z betonu tř. C 20/25</t>
  </si>
  <si>
    <t>32</t>
  </si>
  <si>
    <t>17</t>
  </si>
  <si>
    <t>274351121</t>
  </si>
  <si>
    <t>Zřízení bednění základových pasů rovného</t>
  </si>
  <si>
    <t>34</t>
  </si>
  <si>
    <t>274351122</t>
  </si>
  <si>
    <t>Odstranění bednění základových pasů rovného</t>
  </si>
  <si>
    <t>36</t>
  </si>
  <si>
    <t>19</t>
  </si>
  <si>
    <t>274353131</t>
  </si>
  <si>
    <t>Bednění kotevních otvorů v základových pásech průřezu do 0,10 m2 hl 1 m</t>
  </si>
  <si>
    <t>kus</t>
  </si>
  <si>
    <t>38</t>
  </si>
  <si>
    <t>Svislé a kompletní konstrukce</t>
  </si>
  <si>
    <t>310238211</t>
  </si>
  <si>
    <t>Zazdívka otvorů pl do 1 m2 ve zdivu nadzákladovém cihlami pálenými na MVC</t>
  </si>
  <si>
    <t>40</t>
  </si>
  <si>
    <t>310239211</t>
  </si>
  <si>
    <t>Zazdívka otvorů pl do 4 m2 ve zdivu nadzákladovém cihlami pálenými na MVC</t>
  </si>
  <si>
    <t>42</t>
  </si>
  <si>
    <t>311235151</t>
  </si>
  <si>
    <t>Zdivo jednovrstvé z cihel broušených do P10 na tenkovrstvou maltu tl 300 mm</t>
  </si>
  <si>
    <t>44</t>
  </si>
  <si>
    <t>23</t>
  </si>
  <si>
    <t>317121101</t>
  </si>
  <si>
    <t>Montáž prefabrikovaných překladů délky do 1500 mm</t>
  </si>
  <si>
    <t>46</t>
  </si>
  <si>
    <t>M</t>
  </si>
  <si>
    <t>59321071</t>
  </si>
  <si>
    <t>překlad železobetonový RZP 149x14x14 cm</t>
  </si>
  <si>
    <t>48</t>
  </si>
  <si>
    <t>25</t>
  </si>
  <si>
    <t>317168022</t>
  </si>
  <si>
    <t>Překlad keramický plochý š 145 mm dl 1250 mm</t>
  </si>
  <si>
    <t>50</t>
  </si>
  <si>
    <t>317168054</t>
  </si>
  <si>
    <t>Překlad keramický vysoký v 238 mm dl 1750 mm</t>
  </si>
  <si>
    <t>52</t>
  </si>
  <si>
    <t>27</t>
  </si>
  <si>
    <t>317168056</t>
  </si>
  <si>
    <t>Překlad keramický vysoký v 238 mm dl 2250 mm</t>
  </si>
  <si>
    <t>54</t>
  </si>
  <si>
    <t>317234410</t>
  </si>
  <si>
    <t>Vyzdívka mezi nosníky z cihel pálených na MC</t>
  </si>
  <si>
    <t>56</t>
  </si>
  <si>
    <t>29</t>
  </si>
  <si>
    <t>317944323</t>
  </si>
  <si>
    <t>Válcované nosníky č.14 až 22 dodatečně osazované do připravených otvorů</t>
  </si>
  <si>
    <t>58</t>
  </si>
  <si>
    <t>342244221</t>
  </si>
  <si>
    <t>Příčka z cihel broušených na tenkovrstvou maltu tloušťky 140 mm</t>
  </si>
  <si>
    <t>60</t>
  </si>
  <si>
    <t>31</t>
  </si>
  <si>
    <t>349231811</t>
  </si>
  <si>
    <t>Přizdívka ostění s ozubem z cihel tl do 150 mm</t>
  </si>
  <si>
    <t>62</t>
  </si>
  <si>
    <t>Vodorovné konstrukce</t>
  </si>
  <si>
    <t>411001</t>
  </si>
  <si>
    <t>D+M stropní panely Spiroll tl.250mm vč. zálivkové výztuže</t>
  </si>
  <si>
    <t>64</t>
  </si>
  <si>
    <t>33</t>
  </si>
  <si>
    <t>430362021</t>
  </si>
  <si>
    <t>Výztuž schodišťové konstrukce a rampy svařovanými sítěmi Kari</t>
  </si>
  <si>
    <t>66</t>
  </si>
  <si>
    <t>68</t>
  </si>
  <si>
    <t>35</t>
  </si>
  <si>
    <t>434311115</t>
  </si>
  <si>
    <t>Schodišťové stupně dusané na terén z betonu tř. C 20/25 bez potěru</t>
  </si>
  <si>
    <t>m</t>
  </si>
  <si>
    <t>70</t>
  </si>
  <si>
    <t>72</t>
  </si>
  <si>
    <t>37</t>
  </si>
  <si>
    <t>434351141</t>
  </si>
  <si>
    <t>Zřízení bednění stupňů přímočarých schodišť</t>
  </si>
  <si>
    <t>74</t>
  </si>
  <si>
    <t>76</t>
  </si>
  <si>
    <t>39</t>
  </si>
  <si>
    <t>434351142</t>
  </si>
  <si>
    <t>Odstranění bednění stupňů přímočarých schodišť</t>
  </si>
  <si>
    <t>78</t>
  </si>
  <si>
    <t>80</t>
  </si>
  <si>
    <t>Komunikace pozemní</t>
  </si>
  <si>
    <t>41</t>
  </si>
  <si>
    <t>596211110</t>
  </si>
  <si>
    <t>Kladení zámkové dlažby komunikací pro pěší tl 60 mm skupiny A pl do 50 m2</t>
  </si>
  <si>
    <t>82</t>
  </si>
  <si>
    <t>Úpravy povrchů, podlahy a osazování výplní</t>
  </si>
  <si>
    <t>612321141</t>
  </si>
  <si>
    <t>Vápenocementová omítka štuková dvouvrstvá vnitřních stěn nanášená ručně</t>
  </si>
  <si>
    <t>84</t>
  </si>
  <si>
    <t>43</t>
  </si>
  <si>
    <t>612321191</t>
  </si>
  <si>
    <t>Příplatek k vápenocementové omítce vnitřních stěn za každých dalších 5 mm tloušťky ručně</t>
  </si>
  <si>
    <t>86</t>
  </si>
  <si>
    <t>612325302</t>
  </si>
  <si>
    <t>Vápenocementová štuková omítka ostění nebo nadpraží</t>
  </si>
  <si>
    <t>88</t>
  </si>
  <si>
    <t>45</t>
  </si>
  <si>
    <t>613321141</t>
  </si>
  <si>
    <t>Vápenocementová omítka štuková dvouvrstvá vnitřních pilířů nebo sloupů nanášená ručně</t>
  </si>
  <si>
    <t>90</t>
  </si>
  <si>
    <t>613321191</t>
  </si>
  <si>
    <t>Příplatek k vápenocementové omítce vnitřních sloupů za každých dalších 5 mm tloušťky ručně</t>
  </si>
  <si>
    <t>92</t>
  </si>
  <si>
    <t>47</t>
  </si>
  <si>
    <t>621211001</t>
  </si>
  <si>
    <t>Montáž kontaktního zateplení vnějších podhledů z polystyrénových desek tl do 40 mm</t>
  </si>
  <si>
    <t>94</t>
  </si>
  <si>
    <t>28375932</t>
  </si>
  <si>
    <t>deska EPS 70 fasádní ?=0,039 tl 40mm</t>
  </si>
  <si>
    <t>96</t>
  </si>
  <si>
    <t>49</t>
  </si>
  <si>
    <t>621221001</t>
  </si>
  <si>
    <t>Montáž kontaktního zateplení vnějších podhledů z minerální vlny s podélnou orientací tl do 40 mm</t>
  </si>
  <si>
    <t>98</t>
  </si>
  <si>
    <t>63151518</t>
  </si>
  <si>
    <t>deska izolační minerální kontaktních fasád podélné vlákno ?=0,036 tl 40mm</t>
  </si>
  <si>
    <t>100</t>
  </si>
  <si>
    <t>51</t>
  </si>
  <si>
    <t>621531031</t>
  </si>
  <si>
    <t>Tenkovrstvá silikonová zrnitá omítka tl. 3,0 mm včetně penetrace vnějších podhledů</t>
  </si>
  <si>
    <t>102</t>
  </si>
  <si>
    <t>104</t>
  </si>
  <si>
    <t>53</t>
  </si>
  <si>
    <t>622143004</t>
  </si>
  <si>
    <t>Montáž omítkových samolepících začišťovacích profilů pro spojení s okenním rámem</t>
  </si>
  <si>
    <t>106</t>
  </si>
  <si>
    <t>59051476</t>
  </si>
  <si>
    <t>profil okenní začišťovací se sklovláknitou armovací tkaninou 9 mm/2,4 m</t>
  </si>
  <si>
    <t>108</t>
  </si>
  <si>
    <t>55</t>
  </si>
  <si>
    <t>622211031</t>
  </si>
  <si>
    <t>Montáž kontaktního zateplení vnějších stěn z polystyrénových desek tl do 160 mm</t>
  </si>
  <si>
    <t>110</t>
  </si>
  <si>
    <t>28376384</t>
  </si>
  <si>
    <t>deska z polystyrénu XPS, hrana polodrážková a hladký povrch s vyšší odolností  m3</t>
  </si>
  <si>
    <t>112</t>
  </si>
  <si>
    <t>57</t>
  </si>
  <si>
    <t>622211041</t>
  </si>
  <si>
    <t>Montáž kontaktního zateplení vnějších stěn z polystyrénových desek tl do 200 mm</t>
  </si>
  <si>
    <t>114</t>
  </si>
  <si>
    <t>28375954</t>
  </si>
  <si>
    <t>deska EPS 70 fasádní ?=0,039 tl 200mm</t>
  </si>
  <si>
    <t>116</t>
  </si>
  <si>
    <t>59</t>
  </si>
  <si>
    <t>622212001</t>
  </si>
  <si>
    <t>Montáž kontaktního zateplení vnějšího ostění hl. špalety do 200 mm z polystyrenu tl do 40 mm</t>
  </si>
  <si>
    <t>118</t>
  </si>
  <si>
    <t>28376365</t>
  </si>
  <si>
    <t>deska XPS hladký povrch ?=0,034 tl 40mm</t>
  </si>
  <si>
    <t>120</t>
  </si>
  <si>
    <t>61</t>
  </si>
  <si>
    <t>622252001</t>
  </si>
  <si>
    <t>Montáž zakládacích soklových lišt kontaktního zateplení</t>
  </si>
  <si>
    <t>122</t>
  </si>
  <si>
    <t>59051657</t>
  </si>
  <si>
    <t>lišta soklová Al s okapničkou zakládací U 20cm 0,95/200cm</t>
  </si>
  <si>
    <t>124</t>
  </si>
  <si>
    <t>63</t>
  </si>
  <si>
    <t>622252002</t>
  </si>
  <si>
    <t>Montáž ostatních lišt kontaktního zateplení</t>
  </si>
  <si>
    <t>126</t>
  </si>
  <si>
    <t>59051486</t>
  </si>
  <si>
    <t>lišta rohová PVC 10/15cm s tkaninou</t>
  </si>
  <si>
    <t>128</t>
  </si>
  <si>
    <t>65</t>
  </si>
  <si>
    <t>622325102</t>
  </si>
  <si>
    <t>Oprava vnější vápenocementové hladké omítky složitosti 1 stěn v rozsahu do 30%</t>
  </si>
  <si>
    <t>130</t>
  </si>
  <si>
    <t>622511111</t>
  </si>
  <si>
    <t>Tenkovrstvá akrylátová mozaiková střednězrnná omítka včetně penetrace vnějších stěn</t>
  </si>
  <si>
    <t>132</t>
  </si>
  <si>
    <t>67</t>
  </si>
  <si>
    <t>622531031</t>
  </si>
  <si>
    <t>Tenkovrstvá silikonová zrnitá omítka tl. 3,0 mm včetně penetrace vnějších stěn</t>
  </si>
  <si>
    <t>134</t>
  </si>
  <si>
    <t>623531031</t>
  </si>
  <si>
    <t>Tenkovrstvá silikonová zrnitá omítka tl. 3,0 mm včetně penetrace vnějších pilířů nebo sloupů</t>
  </si>
  <si>
    <t>136</t>
  </si>
  <si>
    <t>69</t>
  </si>
  <si>
    <t>629991011</t>
  </si>
  <si>
    <t>Zakrytí výplní otvorů a svislých ploch fólií přilepenou lepící páskou</t>
  </si>
  <si>
    <t>138</t>
  </si>
  <si>
    <t>629995101</t>
  </si>
  <si>
    <t>Očištění vnějších ploch tlakovou vodou</t>
  </si>
  <si>
    <t>140</t>
  </si>
  <si>
    <t>71</t>
  </si>
  <si>
    <t>631311134</t>
  </si>
  <si>
    <t>Mazanina tl do 240 mm z betonu prostého bez zvýšených nároků na prostředí tř. C 16/20</t>
  </si>
  <si>
    <t>142</t>
  </si>
  <si>
    <t>631312141</t>
  </si>
  <si>
    <t>Doplnění rýh v dosavadních mazaninách betonem prostým</t>
  </si>
  <si>
    <t>144</t>
  </si>
  <si>
    <t>73</t>
  </si>
  <si>
    <t>631319175</t>
  </si>
  <si>
    <t>Příplatek k mazanině tl do 240 mm za stržení povrchu spodní vrstvy před vložením výztuže</t>
  </si>
  <si>
    <t>146</t>
  </si>
  <si>
    <t>631362021</t>
  </si>
  <si>
    <t>Výztuž mazanin svařovanými sítěmi Kari</t>
  </si>
  <si>
    <t>148</t>
  </si>
  <si>
    <t>75</t>
  </si>
  <si>
    <t>632441225</t>
  </si>
  <si>
    <t>Potěr anhydritový samonivelační tl do 50 mm C30 litý</t>
  </si>
  <si>
    <t>150</t>
  </si>
  <si>
    <t>632450123</t>
  </si>
  <si>
    <t>Vyrovnávací cementový potěr tl do 40 mm ze suchých směsí provedený v pásu</t>
  </si>
  <si>
    <t>152</t>
  </si>
  <si>
    <t>77</t>
  </si>
  <si>
    <t>632451455</t>
  </si>
  <si>
    <t>Potěr pískocementový tl do 50 mm tř. C 20 běžný</t>
  </si>
  <si>
    <t>154</t>
  </si>
  <si>
    <t>632481212</t>
  </si>
  <si>
    <t>Separační vrstva z asfaltovaného pásu</t>
  </si>
  <si>
    <t>156</t>
  </si>
  <si>
    <t>79</t>
  </si>
  <si>
    <t>632481213</t>
  </si>
  <si>
    <t>Separační vrstva z PE fólie</t>
  </si>
  <si>
    <t>158</t>
  </si>
  <si>
    <t>634111113</t>
  </si>
  <si>
    <t>Obvodová dilatace pružnou těsnicí páskou v 80 mm mezi stěnou a mazaninou</t>
  </si>
  <si>
    <t>160</t>
  </si>
  <si>
    <t>81</t>
  </si>
  <si>
    <t>635111115</t>
  </si>
  <si>
    <t>Násyp pod podlahy ze štěrkopísku s udusáním</t>
  </si>
  <si>
    <t>162</t>
  </si>
  <si>
    <t>635111241</t>
  </si>
  <si>
    <t>Násyp pod podlahy z hrubého kameniva 8-16 se zhutněním</t>
  </si>
  <si>
    <t>164</t>
  </si>
  <si>
    <t>83</t>
  </si>
  <si>
    <t>637211121</t>
  </si>
  <si>
    <t>Okapový chodník z betonových dlaždic tl 40 mm kladených do písku se zalitím spár MC</t>
  </si>
  <si>
    <t>166</t>
  </si>
  <si>
    <t>637311131</t>
  </si>
  <si>
    <t>Okapový chodník z betonových záhonových obrubníků lože beton</t>
  </si>
  <si>
    <t>168</t>
  </si>
  <si>
    <t>Ostatní konstrukce a práce, bourání</t>
  </si>
  <si>
    <t>85</t>
  </si>
  <si>
    <t>941111122</t>
  </si>
  <si>
    <t>Montáž lešení řadového trubkového lehkého s podlahami zatížení do 200 kg/m2 š do 1,2 m v do 25 m</t>
  </si>
  <si>
    <t>170</t>
  </si>
  <si>
    <t>941111222</t>
  </si>
  <si>
    <t>Příplatek k lešení řadovému trubkovému lehkému s podlahami š 1,2 m v 25 m za první a ZKD den použití</t>
  </si>
  <si>
    <t>172</t>
  </si>
  <si>
    <t>87</t>
  </si>
  <si>
    <t>941111822</t>
  </si>
  <si>
    <t>Demontáž lešení řadového trubkového lehkého s podlahami zatížení do 200 kg/m2 š do 1,2 m v do 25 m</t>
  </si>
  <si>
    <t>174</t>
  </si>
  <si>
    <t>944511111</t>
  </si>
  <si>
    <t>Montáž ochranné sítě z textilie z umělých vláken</t>
  </si>
  <si>
    <t>176</t>
  </si>
  <si>
    <t>89</t>
  </si>
  <si>
    <t>944511211</t>
  </si>
  <si>
    <t>Příplatek k ochranné síti za první a ZKD den použití</t>
  </si>
  <si>
    <t>178</t>
  </si>
  <si>
    <t>944511811</t>
  </si>
  <si>
    <t>Demontáž ochranné sítě z textilie z umělých vláken</t>
  </si>
  <si>
    <t>180</t>
  </si>
  <si>
    <t>91</t>
  </si>
  <si>
    <t>949101111</t>
  </si>
  <si>
    <t>Lešení pomocné pro objekty pozemních staveb s lešeňovou podlahou v do 1,9 m zatížení do 150 kg/m2</t>
  </si>
  <si>
    <t>182</t>
  </si>
  <si>
    <t>952901111</t>
  </si>
  <si>
    <t>Vyčištění budov bytové a občanské výstavby při výšce podlaží do 4 m</t>
  </si>
  <si>
    <t>184</t>
  </si>
  <si>
    <t>93</t>
  </si>
  <si>
    <t>953002</t>
  </si>
  <si>
    <t>Úprava angl. dvorků u objektu dílen</t>
  </si>
  <si>
    <t>ks</t>
  </si>
  <si>
    <t>186</t>
  </si>
  <si>
    <t>953312125</t>
  </si>
  <si>
    <t>Vložky do svislých dilatačních spár z extrudovaných polystyrénových desek tl 50 mm</t>
  </si>
  <si>
    <t>188</t>
  </si>
  <si>
    <t>95</t>
  </si>
  <si>
    <t>962052211</t>
  </si>
  <si>
    <t>Bourání zdiva nadzákladového ze ŽB přes 1 m3</t>
  </si>
  <si>
    <t>190</t>
  </si>
  <si>
    <t>962081141</t>
  </si>
  <si>
    <t>Bourání příček ze skleněných tvárnic tl do 150 mm</t>
  </si>
  <si>
    <t>192</t>
  </si>
  <si>
    <t>97</t>
  </si>
  <si>
    <t>963015141</t>
  </si>
  <si>
    <t>Demontáž prefabrikovaných krycích desek kanálů, šachet nebo žump do hmotnosti 0,5 t</t>
  </si>
  <si>
    <t>194</t>
  </si>
  <si>
    <t>963042819</t>
  </si>
  <si>
    <t>Bourání schodišťových stupňů betonových zhotovených na místě</t>
  </si>
  <si>
    <t>196</t>
  </si>
  <si>
    <t>99</t>
  </si>
  <si>
    <t>965043341</t>
  </si>
  <si>
    <t>Bourání podkladů pod dlažby betonových s potěrem nebo teracem tl do 100 mm pl přes 4 m2</t>
  </si>
  <si>
    <t>198</t>
  </si>
  <si>
    <t>965081213</t>
  </si>
  <si>
    <t>Bourání podlah z dlaždic keramických nebo xylolitových tl do 10 mm plochy přes 1 m2</t>
  </si>
  <si>
    <t>200</t>
  </si>
  <si>
    <t>101</t>
  </si>
  <si>
    <t>202</t>
  </si>
  <si>
    <t>967031132</t>
  </si>
  <si>
    <t>Přisekání rovných ostění v cihelném zdivu na MV nebo MVC</t>
  </si>
  <si>
    <t>204</t>
  </si>
  <si>
    <t>103</t>
  </si>
  <si>
    <t>967041112</t>
  </si>
  <si>
    <t>Přisekání rovných ostění v betonu</t>
  </si>
  <si>
    <t>206</t>
  </si>
  <si>
    <t>968062374</t>
  </si>
  <si>
    <t>Vybourání dřevěných rámů oken zdvojených včetně křídel pl do 1 m2</t>
  </si>
  <si>
    <t>208</t>
  </si>
  <si>
    <t>105</t>
  </si>
  <si>
    <t>968062375</t>
  </si>
  <si>
    <t>Vybourání dřevěných rámů oken zdvojených včetně křídel pl do 2 m2</t>
  </si>
  <si>
    <t>210</t>
  </si>
  <si>
    <t>968062376</t>
  </si>
  <si>
    <t>Vybourání dřevěných rámů oken zdvojených včetně křídel pl do 4 m2</t>
  </si>
  <si>
    <t>212</t>
  </si>
  <si>
    <t>107</t>
  </si>
  <si>
    <t>968062377</t>
  </si>
  <si>
    <t>Vybourání dřevěných rámů oken zdvojených včetně křídel pl přes 4 m2</t>
  </si>
  <si>
    <t>214</t>
  </si>
  <si>
    <t>968072455</t>
  </si>
  <si>
    <t>Vybourání kovových dveřních zárubní pl do 2 m2</t>
  </si>
  <si>
    <t>216</t>
  </si>
  <si>
    <t>109</t>
  </si>
  <si>
    <t>968072456</t>
  </si>
  <si>
    <t>Vybourání kovových dveřních zárubní pl přes 2 m2</t>
  </si>
  <si>
    <t>218</t>
  </si>
  <si>
    <t>968072559</t>
  </si>
  <si>
    <t>Vybourání kovových vrat pl přes 5 m2</t>
  </si>
  <si>
    <t>220</t>
  </si>
  <si>
    <t>111</t>
  </si>
  <si>
    <t>968072876</t>
  </si>
  <si>
    <t>Vybourání vnějších zatemňovacích rolet</t>
  </si>
  <si>
    <t>222</t>
  </si>
  <si>
    <t>971033681</t>
  </si>
  <si>
    <t>Vybourání otvorů ve zdivu cihelném pl do 4 m2 na MVC nebo MV tl do 900 mm</t>
  </si>
  <si>
    <t>224</t>
  </si>
  <si>
    <t>113</t>
  </si>
  <si>
    <t>974031666</t>
  </si>
  <si>
    <t>Vysekání rýh ve zdivu cihelném pro vtahování nosníků hl do 150 mm v do 250 mm</t>
  </si>
  <si>
    <t>226</t>
  </si>
  <si>
    <t>974042567</t>
  </si>
  <si>
    <t>Vysekání rýh v dlažbě betonové nebo jiné monolitické hl do 150 mm š do 300 mm</t>
  </si>
  <si>
    <t>228</t>
  </si>
  <si>
    <t>115</t>
  </si>
  <si>
    <t>976085211</t>
  </si>
  <si>
    <t>Vybourání kanalizačních rámů včetně poklopů nebo mříží pl do 0,3 m2</t>
  </si>
  <si>
    <t>230</t>
  </si>
  <si>
    <t>976085311</t>
  </si>
  <si>
    <t>Vybourání kanalizačních rámů včetně poklopů nebo mříží pl do 0,6 m2</t>
  </si>
  <si>
    <t>232</t>
  </si>
  <si>
    <t>117</t>
  </si>
  <si>
    <t>976085411</t>
  </si>
  <si>
    <t>Vybourání kanalizačních rámů včetně poklopů nebo mříží pl přes 0,6 m2</t>
  </si>
  <si>
    <t>234</t>
  </si>
  <si>
    <t>978015341</t>
  </si>
  <si>
    <t>Otlučení (osekání) vnější vápenné nebo vápenocementové omítky stupně členitosti 1 a 2 rozsahu do 30%</t>
  </si>
  <si>
    <t>236</t>
  </si>
  <si>
    <t>119</t>
  </si>
  <si>
    <t>978059641</t>
  </si>
  <si>
    <t>Odsekání a odebrání obkladů stěn z vnějších obkládaček plochy přes 1 m2</t>
  </si>
  <si>
    <t>238</t>
  </si>
  <si>
    <t>981011313</t>
  </si>
  <si>
    <t>Demolice budov zděných na MVC podíl konstrukcí do 20 % postupným rozebíráním</t>
  </si>
  <si>
    <t>240</t>
  </si>
  <si>
    <t>121</t>
  </si>
  <si>
    <t>985131211</t>
  </si>
  <si>
    <t>Očištění ploch stěn, rubu kleneb a podlah sušeným křemičitým pískem</t>
  </si>
  <si>
    <t>242</t>
  </si>
  <si>
    <t>985311111</t>
  </si>
  <si>
    <t>Reprofilace stěn cementovými sanačními maltami tl 10 mm</t>
  </si>
  <si>
    <t>244</t>
  </si>
  <si>
    <t>123</t>
  </si>
  <si>
    <t>985311211</t>
  </si>
  <si>
    <t>Reprofilace líce kleneb a podhledů cementovými sanačními maltami tl 10 mm</t>
  </si>
  <si>
    <t>246</t>
  </si>
  <si>
    <t>985312111</t>
  </si>
  <si>
    <t>Stěrka k vyrovnání betonových ploch stěn tl 2 mm</t>
  </si>
  <si>
    <t>248</t>
  </si>
  <si>
    <t>125</t>
  </si>
  <si>
    <t>985312131</t>
  </si>
  <si>
    <t>Stěrka k vyrovnání betonových ploch rubu kleneb a podlah tl 2 mm</t>
  </si>
  <si>
    <t>250</t>
  </si>
  <si>
    <t>997</t>
  </si>
  <si>
    <t>Přesun sutě</t>
  </si>
  <si>
    <t>997013114</t>
  </si>
  <si>
    <t>Vnitrostaveništní doprava suti a vybouraných hmot pro budovy v do 15 m s použitím mechanizace</t>
  </si>
  <si>
    <t>252</t>
  </si>
  <si>
    <t>127</t>
  </si>
  <si>
    <t>997013501</t>
  </si>
  <si>
    <t>Odvoz suti a vybouraných hmot na skládku nebo meziskládku do 1 km se složením</t>
  </si>
  <si>
    <t>254</t>
  </si>
  <si>
    <t>997013509</t>
  </si>
  <si>
    <t>Příplatek k odvozu suti a vybouraných hmot na skládku ZKD 1 km přes 1 km</t>
  </si>
  <si>
    <t>256</t>
  </si>
  <si>
    <t>129</t>
  </si>
  <si>
    <t>997013831</t>
  </si>
  <si>
    <t>Poplatek za uložení na skládce (skládkovné) stavebního odpadu směsného kód odpadu 170 904</t>
  </si>
  <si>
    <t>258</t>
  </si>
  <si>
    <t>998</t>
  </si>
  <si>
    <t>Přesun hmot</t>
  </si>
  <si>
    <t>998011003</t>
  </si>
  <si>
    <t>Přesun hmot pro budovy zděné v do 24 m</t>
  </si>
  <si>
    <t>260</t>
  </si>
  <si>
    <t>PSV</t>
  </si>
  <si>
    <t>Práce a dodávky PSV</t>
  </si>
  <si>
    <t>711</t>
  </si>
  <si>
    <t>Izolace proti vodě, vlhkosti a plynům</t>
  </si>
  <si>
    <t>131</t>
  </si>
  <si>
    <t>711111001</t>
  </si>
  <si>
    <t>Provedení izolace proti zemní vlhkosti vodorovné za studena nátěrem penetračním</t>
  </si>
  <si>
    <t>262</t>
  </si>
  <si>
    <t>11163150</t>
  </si>
  <si>
    <t>lak asfaltový penetrační</t>
  </si>
  <si>
    <t>264</t>
  </si>
  <si>
    <t>133</t>
  </si>
  <si>
    <t>266</t>
  </si>
  <si>
    <t>268</t>
  </si>
  <si>
    <t>135</t>
  </si>
  <si>
    <t>711112001</t>
  </si>
  <si>
    <t>Provedení izolace proti zemní vlhkosti svislé za studena nátěrem penetračním</t>
  </si>
  <si>
    <t>270</t>
  </si>
  <si>
    <t>272</t>
  </si>
  <si>
    <t>137</t>
  </si>
  <si>
    <t>711131811</t>
  </si>
  <si>
    <t>Odstranění izolace proti zemní vlhkosti vodorovné</t>
  </si>
  <si>
    <t>274</t>
  </si>
  <si>
    <t>711141559</t>
  </si>
  <si>
    <t>Provedení izolace proti zemní vlhkosti pásy přitavením vodorovné NAIP</t>
  </si>
  <si>
    <t>276</t>
  </si>
  <si>
    <t>139</t>
  </si>
  <si>
    <t>62836110</t>
  </si>
  <si>
    <t>pás těžký asfaltovaný s Al folií nosnou vložkou</t>
  </si>
  <si>
    <t>278</t>
  </si>
  <si>
    <t>280</t>
  </si>
  <si>
    <t>141</t>
  </si>
  <si>
    <t>282</t>
  </si>
  <si>
    <t>711142559</t>
  </si>
  <si>
    <t>Provedení izolace proti zemní vlhkosti pásy přitavením svislé NAIP</t>
  </si>
  <si>
    <t>284</t>
  </si>
  <si>
    <t>143</t>
  </si>
  <si>
    <t>62832134</t>
  </si>
  <si>
    <t>pás těžký asfaltovaný V60 S40</t>
  </si>
  <si>
    <t>286</t>
  </si>
  <si>
    <t>711491272</t>
  </si>
  <si>
    <t>Provedení izolace proti tlakové vodě svislé z textilií vrstva ochranná</t>
  </si>
  <si>
    <t>288</t>
  </si>
  <si>
    <t>145</t>
  </si>
  <si>
    <t>69311006</t>
  </si>
  <si>
    <t>geotextilie tkaná PP 15kN/m</t>
  </si>
  <si>
    <t>290</t>
  </si>
  <si>
    <t>998711203</t>
  </si>
  <si>
    <t>Přesun hmot procentní pro izolace proti vodě, vlhkosti a plynům v objektech v do 60 m</t>
  </si>
  <si>
    <t>%</t>
  </si>
  <si>
    <t>292</t>
  </si>
  <si>
    <t>712</t>
  </si>
  <si>
    <t>Povlakové krytiny</t>
  </si>
  <si>
    <t>147</t>
  </si>
  <si>
    <t>712300833</t>
  </si>
  <si>
    <t>Odstranění povlakové krytiny střech do 10° třívrstvé</t>
  </si>
  <si>
    <t>294</t>
  </si>
  <si>
    <t>712311101</t>
  </si>
  <si>
    <t>Provedení povlakové krytiny střech do 10° za studena lakem penetračním nebo asfaltovým</t>
  </si>
  <si>
    <t>296</t>
  </si>
  <si>
    <t>149</t>
  </si>
  <si>
    <t>298</t>
  </si>
  <si>
    <t>712341559</t>
  </si>
  <si>
    <t>Provedení povlakové krytiny střech do 10° pásy NAIP přitavením v plné ploše</t>
  </si>
  <si>
    <t>300</t>
  </si>
  <si>
    <t>151</t>
  </si>
  <si>
    <t>302</t>
  </si>
  <si>
    <t>712363601</t>
  </si>
  <si>
    <t>Provedení povlak krytiny mechanicky kotvenou do betonu TI tl přes 240mm vnitřní pole,budova v do 18m vč. skelné rohože B ROOF 120g/m2 tl.2mm</t>
  </si>
  <si>
    <t>304</t>
  </si>
  <si>
    <t>153</t>
  </si>
  <si>
    <t>28322041</t>
  </si>
  <si>
    <t>fólie střešní mPVC ke kotvení 1,5 mm</t>
  </si>
  <si>
    <t>306</t>
  </si>
  <si>
    <t>712391176</t>
  </si>
  <si>
    <t>Provedení povlakové krytiny střech do 10° připevnění izolace kotvícími terči vč. dodávky</t>
  </si>
  <si>
    <t>308</t>
  </si>
  <si>
    <t>155</t>
  </si>
  <si>
    <t>998712203</t>
  </si>
  <si>
    <t>Přesun hmot procentní pro krytiny povlakové v objektech v do 24 m</t>
  </si>
  <si>
    <t>310</t>
  </si>
  <si>
    <t>713</t>
  </si>
  <si>
    <t>Izolace tepelné</t>
  </si>
  <si>
    <t>713001</t>
  </si>
  <si>
    <t>D+M výplň prostoru okraje římsy u jeřábové haly</t>
  </si>
  <si>
    <t>312</t>
  </si>
  <si>
    <t>157</t>
  </si>
  <si>
    <t>713111111</t>
  </si>
  <si>
    <t>Montáž izolace tepelné vrchem stropů volně kladenými rohožemi, pásy, dílci, deskami</t>
  </si>
  <si>
    <t>314</t>
  </si>
  <si>
    <t>63148106.ISV</t>
  </si>
  <si>
    <t>Minerální izolace tl. 140mm, ?D = 0,038 (W·m-1·K-1),1200 x 600 x 140 mm, univerzální izolace do šikmých střech.</t>
  </si>
  <si>
    <t>316</t>
  </si>
  <si>
    <t>159</t>
  </si>
  <si>
    <t>63148107.ISV</t>
  </si>
  <si>
    <t>Minerální izolace tl. 160mm, ?D = 0,038 (W·m-1·K-1),1200 x 600 x 160 mm, univerzální izolace do šikmých střech.</t>
  </si>
  <si>
    <t>318</t>
  </si>
  <si>
    <t>713111121</t>
  </si>
  <si>
    <t>Montáž izolace tepelné spodem stropů s uchycením drátem rohoží, pásů, dílců, desek</t>
  </si>
  <si>
    <t>320</t>
  </si>
  <si>
    <t>161</t>
  </si>
  <si>
    <t>322</t>
  </si>
  <si>
    <t>324</t>
  </si>
  <si>
    <t>163</t>
  </si>
  <si>
    <t>713111131</t>
  </si>
  <si>
    <t>Montáž izolace tepelné spodem stropů žebrových s úpravou drátem rohoží, pásů, dílců, desek</t>
  </si>
  <si>
    <t>326</t>
  </si>
  <si>
    <t>63148154.ISV</t>
  </si>
  <si>
    <t>Minerální izolace tl. 100mm, ?D = 0,035 (W·m-1·K-1),1200 x 600 x1000 mm, velmi kvalitní univerzální izolace z čedičových vláken, vhodná zejména mezi a pod krokve.</t>
  </si>
  <si>
    <t>328</t>
  </si>
  <si>
    <t>165</t>
  </si>
  <si>
    <t>713120821</t>
  </si>
  <si>
    <t>Odstranění tepelné izolace podlah volně kladené z polystyrenu tl do 100 mm</t>
  </si>
  <si>
    <t>330</t>
  </si>
  <si>
    <t>713121111</t>
  </si>
  <si>
    <t>Montáž izolace tepelné podlah volně kladenými rohožemi, pásy, dílci, deskami 1 vrstva</t>
  </si>
  <si>
    <t>332</t>
  </si>
  <si>
    <t>167</t>
  </si>
  <si>
    <t>28372319</t>
  </si>
  <si>
    <t>deska EPS 100 pro trvalé zatížení v tlaku (max. 2000 kg/m2) tl 160mm</t>
  </si>
  <si>
    <t>334</t>
  </si>
  <si>
    <t>336</t>
  </si>
  <si>
    <t>169</t>
  </si>
  <si>
    <t>28376366</t>
  </si>
  <si>
    <t>deska XPS hladký povrch ?=0,034 tl 50mm</t>
  </si>
  <si>
    <t>338</t>
  </si>
  <si>
    <t>713131121</t>
  </si>
  <si>
    <t>Montáž izolace tepelné stěn přichycením dráty rohoží, pásů, dílců, desek</t>
  </si>
  <si>
    <t>340</t>
  </si>
  <si>
    <t>171</t>
  </si>
  <si>
    <t>63148104.ISV</t>
  </si>
  <si>
    <t>Minerální izolace tl.100mm, ?D = 0,038 (W·m-1·K-1),1200 x 600 x 100 mm, univerzální izolace do šikmých střech.</t>
  </si>
  <si>
    <t>342</t>
  </si>
  <si>
    <t>713131141</t>
  </si>
  <si>
    <t>Montáž izolace tepelné stěn a základů lepením celoplošně rohoží, pásů, dílců, desek</t>
  </si>
  <si>
    <t>344</t>
  </si>
  <si>
    <t>173</t>
  </si>
  <si>
    <t>28375985</t>
  </si>
  <si>
    <t>deska EPS 100 fasádní ?=0,037 tl 160mm</t>
  </si>
  <si>
    <t>346</t>
  </si>
  <si>
    <t>713140811</t>
  </si>
  <si>
    <t>Odstranění tepelné izolace střech nadstřešní volně kladené z vláknitých materiálů tl do 100 mm</t>
  </si>
  <si>
    <t>348</t>
  </si>
  <si>
    <t>175</t>
  </si>
  <si>
    <t>713140821</t>
  </si>
  <si>
    <t>Odstranění tepelné izolace střech nadstřešní volně kladené z polystyrenu tl do 100 mm</t>
  </si>
  <si>
    <t>350</t>
  </si>
  <si>
    <t>713140825</t>
  </si>
  <si>
    <t>Odstranění tepelné izolace střech nadstřešní volně kladené z desek pórobetonových tl do 200 mm</t>
  </si>
  <si>
    <t>352</t>
  </si>
  <si>
    <t>177</t>
  </si>
  <si>
    <t>713141151</t>
  </si>
  <si>
    <t>Montáž izolace tepelné střech plochých kladené volně 1 vrstva rohoží, pásů, dílců, desek</t>
  </si>
  <si>
    <t>354</t>
  </si>
  <si>
    <t>356</t>
  </si>
  <si>
    <t>179</t>
  </si>
  <si>
    <t>998713203</t>
  </si>
  <si>
    <t>Přesun hmot procentní pro izolace tepelné v objektech v do 24 m</t>
  </si>
  <si>
    <t>358</t>
  </si>
  <si>
    <t>721</t>
  </si>
  <si>
    <t>Zdravotechnika - vnitřní kanalizace</t>
  </si>
  <si>
    <t>721233112</t>
  </si>
  <si>
    <t>Střešní vtok polypropylen PP pro ploché střechy svislý odtok DN 110</t>
  </si>
  <si>
    <t>360</t>
  </si>
  <si>
    <t>181</t>
  </si>
  <si>
    <t>998721203</t>
  </si>
  <si>
    <t>Přesun hmot procentní pro vnitřní kanalizace v objektech v do 24 m</t>
  </si>
  <si>
    <t>362</t>
  </si>
  <si>
    <t>762</t>
  </si>
  <si>
    <t>Konstrukce tesařské</t>
  </si>
  <si>
    <t>762420815</t>
  </si>
  <si>
    <t>Demontáž obložení stropů z desek cementotřískových tl přes 16 mm na sraz šroubovaných</t>
  </si>
  <si>
    <t>364</t>
  </si>
  <si>
    <t>183</t>
  </si>
  <si>
    <t>762421016</t>
  </si>
  <si>
    <t>Obložení stropu z desek OSB tl 22 mm na sraz šroubovaných</t>
  </si>
  <si>
    <t>366</t>
  </si>
  <si>
    <t>762495000</t>
  </si>
  <si>
    <t>Spojovací prostředky pro montáž olištování, obložení stropů, střešních podhledů a stěn</t>
  </si>
  <si>
    <t>368</t>
  </si>
  <si>
    <t>185</t>
  </si>
  <si>
    <t>762511213</t>
  </si>
  <si>
    <t>Podlahové kce podkladové z desek OSB tl 15 mm na sraz lepených</t>
  </si>
  <si>
    <t>370</t>
  </si>
  <si>
    <t>762511227</t>
  </si>
  <si>
    <t>Podlahové kce podkladové z desek OSB tl 25 mm nebroušených na pero a drážku lepených</t>
  </si>
  <si>
    <t>372</t>
  </si>
  <si>
    <t>187</t>
  </si>
  <si>
    <t>762511246</t>
  </si>
  <si>
    <t>Podlahové kce podkladové z desek OSB tl 22 mm na sraz šroubovaných</t>
  </si>
  <si>
    <t>374</t>
  </si>
  <si>
    <t>762595001</t>
  </si>
  <si>
    <t>Spojovací prostředky pro položení dřevěných podlah a zakrytí kanálů</t>
  </si>
  <si>
    <t>376</t>
  </si>
  <si>
    <t>189</t>
  </si>
  <si>
    <t>762822120</t>
  </si>
  <si>
    <t>Montáž stropního trámu z hraněného řeziva průřezové plochy do 288 cm2 s výměnami</t>
  </si>
  <si>
    <t>378</t>
  </si>
  <si>
    <t>60512011</t>
  </si>
  <si>
    <t>řezivo jehličnaté hranol jakost I nad 120cm2</t>
  </si>
  <si>
    <t>380</t>
  </si>
  <si>
    <t>191</t>
  </si>
  <si>
    <t>762083121</t>
  </si>
  <si>
    <t>Impregnace řeziva proti dřevokaznému hmyzu, houbám a plísním máčením třída ohrožení 1 a 2</t>
  </si>
  <si>
    <t>382</t>
  </si>
  <si>
    <t>998762203</t>
  </si>
  <si>
    <t>Přesun hmot procentní pro kce tesařské v objektech v do 24 m</t>
  </si>
  <si>
    <t>384</t>
  </si>
  <si>
    <t>763</t>
  </si>
  <si>
    <t>Konstrukce suché výstavby</t>
  </si>
  <si>
    <t>193</t>
  </si>
  <si>
    <t>763111427</t>
  </si>
  <si>
    <t>SDK příčka tl 150 mm profil CW+UW 100 desky 2xDF 12,5 TI 80 mm EI 90 Rw 55 dB</t>
  </si>
  <si>
    <t>386</t>
  </si>
  <si>
    <t>763111717</t>
  </si>
  <si>
    <t>SDK příčka základní penetrační nátěr</t>
  </si>
  <si>
    <t>388</t>
  </si>
  <si>
    <t>195</t>
  </si>
  <si>
    <t>763112328</t>
  </si>
  <si>
    <t>SDK příčka mezibytová tl 255 mm zdvojený profil CW+UW 100 desky 2xDF 12,5 TI 100+100 mm EI90 Rw 65dB</t>
  </si>
  <si>
    <t>390</t>
  </si>
  <si>
    <t>763131532</t>
  </si>
  <si>
    <t>SDK podhled deska 1xDF 15 bez TI jednovrstvá spodní kce profil CD+UD</t>
  </si>
  <si>
    <t>392</t>
  </si>
  <si>
    <t>197</t>
  </si>
  <si>
    <t>763131714</t>
  </si>
  <si>
    <t>SDK podhled základní penetrační nátěr</t>
  </si>
  <si>
    <t>394</t>
  </si>
  <si>
    <t>763164531</t>
  </si>
  <si>
    <t>SDK obklad kovových kcí tvaru L š do 0,8 m desky 1xA 12,5</t>
  </si>
  <si>
    <t>396</t>
  </si>
  <si>
    <t>199</t>
  </si>
  <si>
    <t>763164555</t>
  </si>
  <si>
    <t>SDK obklad kovových kcí tvaru L š přes 0,8 m desky 1xDF 12,5</t>
  </si>
  <si>
    <t>398</t>
  </si>
  <si>
    <t>763251111</t>
  </si>
  <si>
    <t>Sádrovláknitá podlaha tl 20 mm z desek tl 2x10 mm bez podsypu</t>
  </si>
  <si>
    <t>400</t>
  </si>
  <si>
    <t>201</t>
  </si>
  <si>
    <t>763431001</t>
  </si>
  <si>
    <t>Montáž minerálního podhledu s vyjímatelnými panely vel. do 0,36 m2 na zavěšený viditelný rošt</t>
  </si>
  <si>
    <t>402</t>
  </si>
  <si>
    <t>59036010</t>
  </si>
  <si>
    <t>panel akustický nebarvená hrana viditelný rošt bílá rastr š.24, tl 20mm</t>
  </si>
  <si>
    <t>404</t>
  </si>
  <si>
    <t>203</t>
  </si>
  <si>
    <t>998763403</t>
  </si>
  <si>
    <t>Přesun hmot procentní pro sádrokartonové konstrukce v objektech v do 24 m</t>
  </si>
  <si>
    <t>406</t>
  </si>
  <si>
    <t>764</t>
  </si>
  <si>
    <t>Konstrukce klempířské</t>
  </si>
  <si>
    <t>764002841</t>
  </si>
  <si>
    <t>Demontáž oplechování horních ploch zdí a nadezdívek do suti</t>
  </si>
  <si>
    <t>408</t>
  </si>
  <si>
    <t>205</t>
  </si>
  <si>
    <t>764002851</t>
  </si>
  <si>
    <t>Demontáž oplechování parapetů do suti</t>
  </si>
  <si>
    <t>410</t>
  </si>
  <si>
    <t>764004801</t>
  </si>
  <si>
    <t>Demontáž podokapního žlabu do suti</t>
  </si>
  <si>
    <t>412</t>
  </si>
  <si>
    <t>207</t>
  </si>
  <si>
    <t>764004861</t>
  </si>
  <si>
    <t>Demontáž svodu do suti</t>
  </si>
  <si>
    <t>414</t>
  </si>
  <si>
    <t>764011621</t>
  </si>
  <si>
    <t>Dilatační připojovací lišta z Pz s povrchovou úpravou včetně tmelení rš 100 mm+ochranný nátěr proti UV záření</t>
  </si>
  <si>
    <t>416</t>
  </si>
  <si>
    <t>209</t>
  </si>
  <si>
    <t>764212663</t>
  </si>
  <si>
    <t>Oplechování rovné okapové hrany z Pz s povrchovou úpravou rš 250 mm+ochranná vrstva proti UV záření</t>
  </si>
  <si>
    <t>418</t>
  </si>
  <si>
    <t>764212665</t>
  </si>
  <si>
    <t>Oplechování rovné okapové hrany z Pz s povrchovou úpravou rš 400 mm+ochranná vrstva proti UV záření</t>
  </si>
  <si>
    <t>420</t>
  </si>
  <si>
    <t>211</t>
  </si>
  <si>
    <t>764214607</t>
  </si>
  <si>
    <t>Oplechování horních ploch a atik bez rohů z Pz s povrch úpravou mechanicky kotvené rš 590mm mm s ochrannou vrstvou proti UV záření</t>
  </si>
  <si>
    <t>422</t>
  </si>
  <si>
    <t>764216643</t>
  </si>
  <si>
    <t>Oplechování rovných parapetů celoplošně lepené z Pz s povrchovou úpravou rš 260mm s ochranou vrstvou proti UV záření</t>
  </si>
  <si>
    <t>424</t>
  </si>
  <si>
    <t>213</t>
  </si>
  <si>
    <t>764216644</t>
  </si>
  <si>
    <t>Oplechování rovných parapetů celoplošně lepené z Pz s povrchovou úpravou rš 300mm s ochrannou vrstvou proti UV záření</t>
  </si>
  <si>
    <t>426</t>
  </si>
  <si>
    <t>764511602</t>
  </si>
  <si>
    <t>Žlab podokapní půlkruhový z Pz s povrchovou úpravou rš 330 mm+ochranný nátěr proti UV záření</t>
  </si>
  <si>
    <t>428</t>
  </si>
  <si>
    <t>215</t>
  </si>
  <si>
    <t>764511642</t>
  </si>
  <si>
    <t>Kotlík oválný (trychtýřový) pro podokapní žlaby z Pz s povrchovou úpravou 330/100 mm+ochranný nátěr proti UV záření</t>
  </si>
  <si>
    <t>430</t>
  </si>
  <si>
    <t>764518622</t>
  </si>
  <si>
    <t>Svody kruhové včetně objímek, kolen, odskoků z Pz s povrchovou úpravou průměru 100 mm+ochranný nátěr proti UV záření</t>
  </si>
  <si>
    <t>432</t>
  </si>
  <si>
    <t>217</t>
  </si>
  <si>
    <t>998764203</t>
  </si>
  <si>
    <t>Přesun hmot procentní pro konstrukce klempířské v objektech v do 24 m</t>
  </si>
  <si>
    <t>434</t>
  </si>
  <si>
    <t>766</t>
  </si>
  <si>
    <t>Konstrukce truhlářské</t>
  </si>
  <si>
    <t>766001</t>
  </si>
  <si>
    <t>D+M laminovaná skříň před VZT jednotkou deska MDF tl.25mm s lamino povrchem dveře výška 2000mm vč. kování 2860/3150mm</t>
  </si>
  <si>
    <t>436</t>
  </si>
  <si>
    <t>219</t>
  </si>
  <si>
    <t>766002</t>
  </si>
  <si>
    <t>D+M okna plastová zasklená izolačním trojsklem vč. kování a vnitřních DTD s laminem parapetů  vč. parotěsnící a paropropustné pásky</t>
  </si>
  <si>
    <t>438</t>
  </si>
  <si>
    <t>766003</t>
  </si>
  <si>
    <t>D+M střešní okna světlíku plastová zasklení izolačním trojsklem vč. kování 800/1100mm</t>
  </si>
  <si>
    <t>440</t>
  </si>
  <si>
    <t>221</t>
  </si>
  <si>
    <t>766004</t>
  </si>
  <si>
    <t>D+M dveře vnitřní dřevěné plné vč. ocelové zárubně 2kř. se samozavíračem 2kř.  1600/2050mm</t>
  </si>
  <si>
    <t>442</t>
  </si>
  <si>
    <t>766004a</t>
  </si>
  <si>
    <t>dtto,avšak s PO EW 45 DP1</t>
  </si>
  <si>
    <t>444</t>
  </si>
  <si>
    <t>223</t>
  </si>
  <si>
    <t>766005</t>
  </si>
  <si>
    <t>dtto,avšak 1kř. 1000/2050 mm</t>
  </si>
  <si>
    <t>446</t>
  </si>
  <si>
    <t>766006</t>
  </si>
  <si>
    <t>D+M dveře vnitřní dřevěné prosklené s PO EW 30 DP 3 vč. ocelové zárubně a kování ,se samozavíračem 1500/2050mm</t>
  </si>
  <si>
    <t>448</t>
  </si>
  <si>
    <t>225</t>
  </si>
  <si>
    <t>766007</t>
  </si>
  <si>
    <t>D+M dveře vnitřní dřevěné plné vč. ocelové zárubně a kování se samozavíračem s PO EW 30 DP3 900/2050mm</t>
  </si>
  <si>
    <t>450</t>
  </si>
  <si>
    <t>766441811</t>
  </si>
  <si>
    <t>Demontáž parapetních desek dřevěných nebo plastových šířky do 30 cm délky do 1,0 m</t>
  </si>
  <si>
    <t>452</t>
  </si>
  <si>
    <t>227</t>
  </si>
  <si>
    <t>766441821</t>
  </si>
  <si>
    <t>Demontáž parapetních desek dřevěných nebo plastových šířky do 30 cm délky přes 1,0 m</t>
  </si>
  <si>
    <t>454</t>
  </si>
  <si>
    <t>998766203</t>
  </si>
  <si>
    <t>Přesun hmot procentní pro konstrukce truhlářské v objektech v do 24 m</t>
  </si>
  <si>
    <t>456</t>
  </si>
  <si>
    <t>767</t>
  </si>
  <si>
    <t>Konstrukce zámečnické</t>
  </si>
  <si>
    <t>229</t>
  </si>
  <si>
    <t>767001</t>
  </si>
  <si>
    <t>D+M vnitřní lamelové hliníkové žaluzie</t>
  </si>
  <si>
    <t>458</t>
  </si>
  <si>
    <t>767002</t>
  </si>
  <si>
    <t>D+M vnitřní zatemňovací roleta</t>
  </si>
  <si>
    <t>460</t>
  </si>
  <si>
    <t>231</t>
  </si>
  <si>
    <t>767003</t>
  </si>
  <si>
    <t>D+M kovová ventilační mřížka 300/250mm vč. nátěru</t>
  </si>
  <si>
    <t>462</t>
  </si>
  <si>
    <t>767004</t>
  </si>
  <si>
    <t>dtto,avšak 300/300mm</t>
  </si>
  <si>
    <t>464</t>
  </si>
  <si>
    <t>233</t>
  </si>
  <si>
    <t>767005</t>
  </si>
  <si>
    <t>dtto,avšak 1000/200</t>
  </si>
  <si>
    <t>466</t>
  </si>
  <si>
    <t>767006</t>
  </si>
  <si>
    <t>dtto,avšak 1100/600mm</t>
  </si>
  <si>
    <t>468</t>
  </si>
  <si>
    <t>235</t>
  </si>
  <si>
    <t>767007</t>
  </si>
  <si>
    <t>dtto,avšak 900/600mm</t>
  </si>
  <si>
    <t>470</t>
  </si>
  <si>
    <t>767008</t>
  </si>
  <si>
    <t>dtto,avšak 1000/700mm</t>
  </si>
  <si>
    <t>472</t>
  </si>
  <si>
    <t>237</t>
  </si>
  <si>
    <t>767009</t>
  </si>
  <si>
    <t>D+M střešní hřebenový světlík hliníkový zasklení trojsklem s bezpečnostní folií 18300/2900mm</t>
  </si>
  <si>
    <t>474</t>
  </si>
  <si>
    <t>767010</t>
  </si>
  <si>
    <t>D+M dveře vnější s hliníkovým rámem zasklení izolačním trojsklem bezpečnostním barva blá 1800/2200mm  2kř.</t>
  </si>
  <si>
    <t>476</t>
  </si>
  <si>
    <t>239</t>
  </si>
  <si>
    <t>767011</t>
  </si>
  <si>
    <t>dtto,avšak  1050/2080mm 1kř.</t>
  </si>
  <si>
    <t>478</t>
  </si>
  <si>
    <t>767012</t>
  </si>
  <si>
    <t>dtto,avšak zasklení izolačním dvojsklem  1000/2080mm</t>
  </si>
  <si>
    <t>480</t>
  </si>
  <si>
    <t>241</t>
  </si>
  <si>
    <t>767013</t>
  </si>
  <si>
    <t>D+M dveře vnější plechové vč. zárubně a kování barva šedá 1kř. 1100/2050mm</t>
  </si>
  <si>
    <t>482</t>
  </si>
  <si>
    <t>767014</t>
  </si>
  <si>
    <t>dtto,avšak 900/2050mm</t>
  </si>
  <si>
    <t>484</t>
  </si>
  <si>
    <t>243</t>
  </si>
  <si>
    <t>767015</t>
  </si>
  <si>
    <t>D+M dveře vstupní hliníkové s pevným bočním dílem zasklení izolačním trojsklem bezpečnostním 1500/2200mm</t>
  </si>
  <si>
    <t>486</t>
  </si>
  <si>
    <t>767016</t>
  </si>
  <si>
    <t>D+M dveře -výlez na střechu hliníkové barva bílá výplň PUR panel 1500/1620mm</t>
  </si>
  <si>
    <t>488</t>
  </si>
  <si>
    <t>245</t>
  </si>
  <si>
    <t>767017</t>
  </si>
  <si>
    <t>D+M dveře vnější 1200/2050mm hliníkové 1kř. zasklení izolačním trojsklem bezpečnostním vč. kování</t>
  </si>
  <si>
    <t>490</t>
  </si>
  <si>
    <t>767018</t>
  </si>
  <si>
    <t>D+M vrata do jeřábové haly hliníkový rám s nadsvětlíkem zaskleným izolačním trojsklem bezpečnostním výplň vrat PUR 3000/3300mm vč. kování</t>
  </si>
  <si>
    <t>492</t>
  </si>
  <si>
    <t>247</t>
  </si>
  <si>
    <t>767019</t>
  </si>
  <si>
    <t>D+M dveře vnější hliníkové zasklení izolačním trojsklem bezpečnostním vč.kování 1500/2020mm</t>
  </si>
  <si>
    <t>494</t>
  </si>
  <si>
    <t>767020</t>
  </si>
  <si>
    <t>D+M dveře plechové vč. zárubně 950/2050mm barva šedá  1kř.</t>
  </si>
  <si>
    <t>496</t>
  </si>
  <si>
    <t>249</t>
  </si>
  <si>
    <t>767021</t>
  </si>
  <si>
    <t>Repase stáv. vjezdových vrat plechových 2800/3000mm</t>
  </si>
  <si>
    <t>498</t>
  </si>
  <si>
    <t>767022</t>
  </si>
  <si>
    <t>D+M dveře vstupní hliníkové zasklené izolačním trojsklem bezpečnostním 1600/2100mm vč. kování</t>
  </si>
  <si>
    <t>500</t>
  </si>
  <si>
    <t>251</t>
  </si>
  <si>
    <t>767023</t>
  </si>
  <si>
    <t>dtto,avšak plné 1kř. výplň PUR panel barva bílá 850/2050mm</t>
  </si>
  <si>
    <t>502</t>
  </si>
  <si>
    <t>767024</t>
  </si>
  <si>
    <t>D+M zábradlí nákladové rampy z jakl. trubek 60/20mm vč. nátěru výška 900mm</t>
  </si>
  <si>
    <t>bm</t>
  </si>
  <si>
    <t>504</t>
  </si>
  <si>
    <t>253</t>
  </si>
  <si>
    <t>767025</t>
  </si>
  <si>
    <t>dtto,avšak zábradlí schodiště hlavního vstupu</t>
  </si>
  <si>
    <t>506</t>
  </si>
  <si>
    <t>767026</t>
  </si>
  <si>
    <t>dtto,avšak zábradlí rampy u schodiště hlavního vstupu</t>
  </si>
  <si>
    <t>508</t>
  </si>
  <si>
    <t>255</t>
  </si>
  <si>
    <t>767027</t>
  </si>
  <si>
    <t>dtto,avšak zábradlí schodiště vedlejšího vstupu</t>
  </si>
  <si>
    <t>510</t>
  </si>
  <si>
    <t>767028</t>
  </si>
  <si>
    <t>512</t>
  </si>
  <si>
    <t>257</t>
  </si>
  <si>
    <t>767029</t>
  </si>
  <si>
    <t>Repase venkovního požárního ocelového schodiště -nátěr,výměna prvků,posun</t>
  </si>
  <si>
    <t>514</t>
  </si>
  <si>
    <t>767030</t>
  </si>
  <si>
    <t>Oprava zábradlí a konstrukce přístřešku technických místností -nátěr,výměna zkorodovaných prvků</t>
  </si>
  <si>
    <t>516</t>
  </si>
  <si>
    <t>259</t>
  </si>
  <si>
    <t>767031</t>
  </si>
  <si>
    <t>Úprava ocelového plotu u objektu vrátnice</t>
  </si>
  <si>
    <t>518</t>
  </si>
  <si>
    <t>767032</t>
  </si>
  <si>
    <t>Repase ocelového přístřešku nad hlavním vstupem-nátěr,výměna zasklení ,výměna zkorodovaných prvků</t>
  </si>
  <si>
    <t>520</t>
  </si>
  <si>
    <t>261</t>
  </si>
  <si>
    <t>767033</t>
  </si>
  <si>
    <t>D+M žebřík na střechu strojovny VZD -svařovaná ocel,pororošt. plošina,bezpečnostní koš,povrch žárové zinkování</t>
  </si>
  <si>
    <t>522</t>
  </si>
  <si>
    <t>767034</t>
  </si>
  <si>
    <t>Kotevní prvek pro uchycení stáv. osvětlení na stěně jeřábové haly ,plech 200/200/12 žárově zinkováno</t>
  </si>
  <si>
    <t>524</t>
  </si>
  <si>
    <t>263</t>
  </si>
  <si>
    <t>767035</t>
  </si>
  <si>
    <t>D+M nosná rámová konstrukce pro VZT jednotku z jakl. profilů 120/120 žárově zinkováno 850/1600mm výška 720mm</t>
  </si>
  <si>
    <t>526</t>
  </si>
  <si>
    <t>767036</t>
  </si>
  <si>
    <t>D+M ocelová pomocná konstrukce u světlíku z válc. profilů vč.nátěru</t>
  </si>
  <si>
    <t>kg</t>
  </si>
  <si>
    <t>528</t>
  </si>
  <si>
    <t>265</t>
  </si>
  <si>
    <t>767037</t>
  </si>
  <si>
    <t>Demontáž ocelového venkovního schodiště vč. zábradlí</t>
  </si>
  <si>
    <t>530</t>
  </si>
  <si>
    <t>767038</t>
  </si>
  <si>
    <t>Demontáž a opětovná montáž vnějších fasádních prvků(svítidla,bezpečn. kamery,inform. tabule a pod.)</t>
  </si>
  <si>
    <t>532</t>
  </si>
  <si>
    <t>267</t>
  </si>
  <si>
    <t>767311810</t>
  </si>
  <si>
    <t>Demontáž světlíků všech typů se zasklením</t>
  </si>
  <si>
    <t>534</t>
  </si>
  <si>
    <t>767391112</t>
  </si>
  <si>
    <t>Montáž krytiny z tvarovaných plechů šroubováním</t>
  </si>
  <si>
    <t>536</t>
  </si>
  <si>
    <t>269</t>
  </si>
  <si>
    <t>15484142</t>
  </si>
  <si>
    <t>plech trapézový povrchová úprava aluzink 60/235 tl 1,00mm</t>
  </si>
  <si>
    <t>538</t>
  </si>
  <si>
    <t>767392802</t>
  </si>
  <si>
    <t>Demontáž krytin střech z plechů šroubovaných</t>
  </si>
  <si>
    <t>540</t>
  </si>
  <si>
    <t>271</t>
  </si>
  <si>
    <t>767832802</t>
  </si>
  <si>
    <t>Demontáž venkovních požárních žebříků bez ochranného koše</t>
  </si>
  <si>
    <t>542</t>
  </si>
  <si>
    <t>998767203</t>
  </si>
  <si>
    <t>Přesun hmot procentní pro zámečnické konstrukce v objektech v do 24 m</t>
  </si>
  <si>
    <t>544</t>
  </si>
  <si>
    <t>771</t>
  </si>
  <si>
    <t>Podlahy z dlaždic</t>
  </si>
  <si>
    <t>273</t>
  </si>
  <si>
    <t>771574113</t>
  </si>
  <si>
    <t>Montáž podlah keramických režných hladkých lepených flexibilním lepidlem do 12 ks/m2 vč. soklíků</t>
  </si>
  <si>
    <t>546</t>
  </si>
  <si>
    <t>59761290</t>
  </si>
  <si>
    <t>dlaždice keramické podlahové  (barevné) přes 9 do 12 ks/m2</t>
  </si>
  <si>
    <t>548</t>
  </si>
  <si>
    <t>275</t>
  </si>
  <si>
    <t>771990111</t>
  </si>
  <si>
    <t>Vyrovnání podkladu samonivelační stěrkou tl 4 mm pevnosti 15 Mpa</t>
  </si>
  <si>
    <t>550</t>
  </si>
  <si>
    <t>998771203</t>
  </si>
  <si>
    <t>Přesun hmot procentní pro podlahy z dlaždic v objektech v do 24 m</t>
  </si>
  <si>
    <t>552</t>
  </si>
  <si>
    <t>776</t>
  </si>
  <si>
    <t>Podlahy povlakové</t>
  </si>
  <si>
    <t>277</t>
  </si>
  <si>
    <t>776121111</t>
  </si>
  <si>
    <t>Vodou ředitelná penetrace savého podkladu povlakových podlah ředěná v poměru 1:3 vč. soklíků</t>
  </si>
  <si>
    <t>554</t>
  </si>
  <si>
    <t>776141111</t>
  </si>
  <si>
    <t>Vyrovnání podkladu povlakových podlah stěrkou pevnosti 20 MPa tl 3 mm</t>
  </si>
  <si>
    <t>556</t>
  </si>
  <si>
    <t>279</t>
  </si>
  <si>
    <t>776201812</t>
  </si>
  <si>
    <t>Demontáž lepených povlakových podlah s podložkou ručně</t>
  </si>
  <si>
    <t>558</t>
  </si>
  <si>
    <t>776221111</t>
  </si>
  <si>
    <t>Lepení pásů z PVC standardním lepidlem</t>
  </si>
  <si>
    <t>560</t>
  </si>
  <si>
    <t>281</t>
  </si>
  <si>
    <t>28412285</t>
  </si>
  <si>
    <t>krytina podlahová heterogenní tl. 2 mm</t>
  </si>
  <si>
    <t>562</t>
  </si>
  <si>
    <t>776223112</t>
  </si>
  <si>
    <t>Spoj povlakových podlahovin z PVC svařováním za studena</t>
  </si>
  <si>
    <t>564</t>
  </si>
  <si>
    <t>283</t>
  </si>
  <si>
    <t>998776203</t>
  </si>
  <si>
    <t>Přesun hmot procentní pro podlahy povlakové v objektech v do 24 m</t>
  </si>
  <si>
    <t>566</t>
  </si>
  <si>
    <t>777</t>
  </si>
  <si>
    <t>Podlahy lité</t>
  </si>
  <si>
    <t>777621121</t>
  </si>
  <si>
    <t>Krycí polyuretanový průmyslový nátěr podlahy</t>
  </si>
  <si>
    <t>568</t>
  </si>
  <si>
    <t>285</t>
  </si>
  <si>
    <t>998777203</t>
  </si>
  <si>
    <t>Přesun hmot procentní pro podlahy lité v objektech v do 24 m</t>
  </si>
  <si>
    <t>570</t>
  </si>
  <si>
    <t>783</t>
  </si>
  <si>
    <t>Dokončovací práce - nátěry</t>
  </si>
  <si>
    <t>783218111</t>
  </si>
  <si>
    <t>Lazurovací dvojnásobný syntetický nátěr tesařských konstrukcí</t>
  </si>
  <si>
    <t>572</t>
  </si>
  <si>
    <t>784</t>
  </si>
  <si>
    <t>Dokončovací práce - malby a tapety</t>
  </si>
  <si>
    <t>287</t>
  </si>
  <si>
    <t>784181101</t>
  </si>
  <si>
    <t>Základní akrylátová jednonásobná penetrace podkladu v místnostech výšky do 3,80m</t>
  </si>
  <si>
    <t>574</t>
  </si>
  <si>
    <t>784211101</t>
  </si>
  <si>
    <t>Dvojnásobné bílé malby ze směsí za mokra výborně otěruvzdorných v místnostech výšky do 3,80 m</t>
  </si>
  <si>
    <t>576</t>
  </si>
  <si>
    <t>HZS</t>
  </si>
  <si>
    <t>Hodinové zúčtovací sazby</t>
  </si>
  <si>
    <t>289</t>
  </si>
  <si>
    <t>HZS1212</t>
  </si>
  <si>
    <t>Hodinová zúčtovací sazba kopáč-výkopy a zásypy pro ZTI a ÚT</t>
  </si>
  <si>
    <t>hod</t>
  </si>
  <si>
    <t>262144</t>
  </si>
  <si>
    <t>578</t>
  </si>
  <si>
    <t>HZS1301</t>
  </si>
  <si>
    <t>Hodinová zúčtovací sazba zedník-stavební výpomocné práce pro profese</t>
  </si>
  <si>
    <t>580</t>
  </si>
  <si>
    <t>VRN</t>
  </si>
  <si>
    <t>Vedlejší rozpočtové náklady</t>
  </si>
  <si>
    <t>VRN1</t>
  </si>
  <si>
    <t>Průzkumné, geodetické a projektové práce</t>
  </si>
  <si>
    <t>291</t>
  </si>
  <si>
    <t>011503000</t>
  </si>
  <si>
    <t>Stavební průzkum -provedení sondy a zajištění odborného posudku statika</t>
  </si>
  <si>
    <t>soubor</t>
  </si>
  <si>
    <t>1024</t>
  </si>
  <si>
    <t>-1766265137</t>
  </si>
  <si>
    <t>012002000</t>
  </si>
  <si>
    <t>Geodetické práce-vytýčení stavby a inžen. sítí,geometr. zaměření pro vklad do KN</t>
  </si>
  <si>
    <t>582</t>
  </si>
  <si>
    <t>293</t>
  </si>
  <si>
    <t>013002000</t>
  </si>
  <si>
    <t>Projektové práce-dokumentace skutečného provedení</t>
  </si>
  <si>
    <t>584</t>
  </si>
  <si>
    <t>VRN3</t>
  </si>
  <si>
    <t>Zařízení staveniště</t>
  </si>
  <si>
    <t>032002000</t>
  </si>
  <si>
    <t>Vybavení staveniště-mobilní WC,sklad,kancelář,zdvihací mechanizmy</t>
  </si>
  <si>
    <t>586</t>
  </si>
  <si>
    <t>295</t>
  </si>
  <si>
    <t>033002000</t>
  </si>
  <si>
    <t>Připojení staveniště na inženýrské sítě-voda,elektro</t>
  </si>
  <si>
    <t>588</t>
  </si>
  <si>
    <t>034002000</t>
  </si>
  <si>
    <t>Zabezpečení staveniště-provizorní oplocení,výkopové práce</t>
  </si>
  <si>
    <t>590</t>
  </si>
  <si>
    <t>297</t>
  </si>
  <si>
    <t>039002000</t>
  </si>
  <si>
    <t>Zrušení zařízení staveniště</t>
  </si>
  <si>
    <t>592</t>
  </si>
  <si>
    <t>VRN4</t>
  </si>
  <si>
    <t>Inženýrská činnost</t>
  </si>
  <si>
    <t>043002000</t>
  </si>
  <si>
    <t>Zkoušky a ostatní měření</t>
  </si>
  <si>
    <t>594</t>
  </si>
  <si>
    <t>MELNIK 2 - SO-02-ÚT</t>
  </si>
  <si>
    <t xml:space="preserve">    731 - Ústřední vytápění</t>
  </si>
  <si>
    <t>731</t>
  </si>
  <si>
    <t>Ústřední vytápění</t>
  </si>
  <si>
    <t>731001</t>
  </si>
  <si>
    <t>UT dle dílčího rozpočtu</t>
  </si>
  <si>
    <t>kpl</t>
  </si>
  <si>
    <t>MELNIK 3 - SO-03-ZTI</t>
  </si>
  <si>
    <t xml:space="preserve">    721 - Zdravotechnika</t>
  </si>
  <si>
    <t>Zdravotechnika</t>
  </si>
  <si>
    <t>721001</t>
  </si>
  <si>
    <t>D+M vnitřní kanalizace a voda -dle dílčího rozpočtu</t>
  </si>
  <si>
    <t>MELNIK 4 - SO-04-MaR</t>
  </si>
  <si>
    <t>HSV - HSV</t>
  </si>
  <si>
    <t xml:space="preserve">    755 - Měření a regulace</t>
  </si>
  <si>
    <t>755</t>
  </si>
  <si>
    <t>Měření a regulace</t>
  </si>
  <si>
    <t>755001</t>
  </si>
  <si>
    <t>MaR-dle dílčího rozpočtu</t>
  </si>
  <si>
    <t xml:space="preserve">MELNIK 5 - SO-05-Elektroinstalace </t>
  </si>
  <si>
    <t>Soupis:</t>
  </si>
  <si>
    <t>ESIL - Snížení energetické náročnosti areálu ISŠT Mělník</t>
  </si>
  <si>
    <t>K Učilišti 2566</t>
  </si>
  <si>
    <t xml:space="preserve">    741 - Elektroinstalace - silnoproud</t>
  </si>
  <si>
    <t xml:space="preserve">    743 - Elektromontáže - hrubá montáž</t>
  </si>
  <si>
    <t>M - Práce a dodávky M</t>
  </si>
  <si>
    <t xml:space="preserve">    21-M - Elektromontáže</t>
  </si>
  <si>
    <t xml:space="preserve">    VRN2 - Příprava staveniště</t>
  </si>
  <si>
    <t xml:space="preserve">    VRN9 - Ostatní náklady</t>
  </si>
  <si>
    <t>974031122</t>
  </si>
  <si>
    <t>Vysekání rýh ve zdivu cihelném na maltu vápennou nebo vápenocementovou do hl. 30 mm a šířky do 70 mm</t>
  </si>
  <si>
    <t>-425045261</t>
  </si>
  <si>
    <t>997013011</t>
  </si>
  <si>
    <t>Vyklizení ulehlé suti na vzdálenost do 3 m od okraje vyklízeného prostoru nebo s naložením na dopravní prostředek z prostorů o půdorysné ploše přes 15 m2 z výšky (hloubky) do 2 m</t>
  </si>
  <si>
    <t>-1004897573</t>
  </si>
  <si>
    <t>741</t>
  </si>
  <si>
    <t>Elektroinstalace - silnoproud</t>
  </si>
  <si>
    <t>741110001</t>
  </si>
  <si>
    <t>Montáž trubek elektroinstalačních s nasunutím nebo našroubováním do krabic plastových tuhých, uložených pevně, vnější Ø přes 16 do 23 mm</t>
  </si>
  <si>
    <t>-1760398732</t>
  </si>
  <si>
    <t>1177208</t>
  </si>
  <si>
    <t>TRUBKA TUHA 1520HF KA SVETLE SEDA /3M/</t>
  </si>
  <si>
    <t>-2115468161</t>
  </si>
  <si>
    <t>1200120</t>
  </si>
  <si>
    <t>PRICHYTKA 20MM CERNA 5320HF FB</t>
  </si>
  <si>
    <t>1206342932</t>
  </si>
  <si>
    <t>10.549.333</t>
  </si>
  <si>
    <t>Kotva KPO 6X70 zinek</t>
  </si>
  <si>
    <t>KS</t>
  </si>
  <si>
    <t>-1992131821</t>
  </si>
  <si>
    <t>741110002</t>
  </si>
  <si>
    <t>Montáž trubek elektroinstalačních s nasunutím nebo našroubováním do krabic plastových tuhých, uložených pevně, vnější Ø přes 23 do 35 mm</t>
  </si>
  <si>
    <t>1247539172</t>
  </si>
  <si>
    <t>1233156</t>
  </si>
  <si>
    <t>TRUBKA TUHA 1532HF FA CERNA /3M/</t>
  </si>
  <si>
    <t>-467798343</t>
  </si>
  <si>
    <t>1221534</t>
  </si>
  <si>
    <t>PRICHYTKA 32MM CERNA 5332HF FB</t>
  </si>
  <si>
    <t>2137690144</t>
  </si>
  <si>
    <t>11.224.720</t>
  </si>
  <si>
    <t>KPO 8x77 POGMT pozink</t>
  </si>
  <si>
    <t>-401905411</t>
  </si>
  <si>
    <t>741112001</t>
  </si>
  <si>
    <t>Montáž krabic elektroinstalačních bez napojení na trubky a lišty, demontáže a montáže víčka a přístroje protahovacích nebo odbočných zapuštěných plastových kruhových</t>
  </si>
  <si>
    <t>1901871785</t>
  </si>
  <si>
    <t>34571512</t>
  </si>
  <si>
    <t>krabice přístrojová instalační 500 V, 71x71x42mm</t>
  </si>
  <si>
    <t>655090847</t>
  </si>
  <si>
    <t>741112131R</t>
  </si>
  <si>
    <t>Montáž krabic elektroinstalačních bez napojení na trubky a lišty, demontáže a montáže víčka a přístroje rozvodek se zapojením vodičů na svorkovnici nástěnných, rozvodka do zateplení</t>
  </si>
  <si>
    <t>-445027351</t>
  </si>
  <si>
    <t>1690005122</t>
  </si>
  <si>
    <t>Deska montážní do zateplení, MDZ XL 300</t>
  </si>
  <si>
    <t>36053144</t>
  </si>
  <si>
    <t>741120101</t>
  </si>
  <si>
    <t>Montáž vodičů izolovaných měděných bez ukončení uložených v trubkách nebo lištách zatažených plných a laněných s PVC pláštěm, bezhalogenových, ohniodolných (CY, CHAH-R(V)) průřezu žíly 0,15 až 16 mm2</t>
  </si>
  <si>
    <t>-162884560</t>
  </si>
  <si>
    <t>PKB.726976R</t>
  </si>
  <si>
    <t>PRAFlaSafe X 1x10 RE ZZ</t>
  </si>
  <si>
    <t>760177568</t>
  </si>
  <si>
    <t>PKB.726975R</t>
  </si>
  <si>
    <t>PRAFlaSafe X 1x6 RE ZZ</t>
  </si>
  <si>
    <t>-1808748708</t>
  </si>
  <si>
    <t>741122122</t>
  </si>
  <si>
    <t>Montáž kabelů měděných bez ukončení uložených v trubkách zatažených plných kulatých nebo bezhalogenových (CYKY) počtu a průřezu žil 3x1,5 až 6 mm2</t>
  </si>
  <si>
    <t>1724387268</t>
  </si>
  <si>
    <t>1222509</t>
  </si>
  <si>
    <t>KABEL PRAFLASAFE X J 3X1,5 RE</t>
  </si>
  <si>
    <t>-419567709</t>
  </si>
  <si>
    <t>1166595</t>
  </si>
  <si>
    <t>KABEL PRAFLASAFE X J 3X2,5 RE</t>
  </si>
  <si>
    <t>434862163</t>
  </si>
  <si>
    <t>741122142</t>
  </si>
  <si>
    <t>Montáž kabelů měděných bez ukončení uložených v trubkách zatažených plných kulatých nebo bezhalogenových (CYKY) počtu a průřezu žil 5x1,5 až 2,5 mm2</t>
  </si>
  <si>
    <t>1240717230</t>
  </si>
  <si>
    <t>1203878</t>
  </si>
  <si>
    <t>KABEL PRAFLASAFE X J 5X2,5</t>
  </si>
  <si>
    <t>-1910493877</t>
  </si>
  <si>
    <t>741122143</t>
  </si>
  <si>
    <t>Montáž kabelů měděných bez ukončení uložených v trubkách zatažených plných kulatých nebo bezhalogenových (CYKY) počtu a průřezu žil 5x4 až 6 mm2</t>
  </si>
  <si>
    <t>2036461804</t>
  </si>
  <si>
    <t>1146313</t>
  </si>
  <si>
    <t>KABEL PRAFLASAFE X J 5X4</t>
  </si>
  <si>
    <t>-1795727607</t>
  </si>
  <si>
    <t>1145942</t>
  </si>
  <si>
    <t>KABEL PRAFLASAFE X J 5X6</t>
  </si>
  <si>
    <t>510270642</t>
  </si>
  <si>
    <t>741122144</t>
  </si>
  <si>
    <t>Montáž kabelů měděných bez ukončení uložených v trubkách zatažených plných kulatých nebo bezhalogenových (CYKY) počtu a průřezu žil 5x10 mm2</t>
  </si>
  <si>
    <t>1574935344</t>
  </si>
  <si>
    <t>1203879</t>
  </si>
  <si>
    <t>KABEL PRAFLASAFE X J 5X10</t>
  </si>
  <si>
    <t>332122262</t>
  </si>
  <si>
    <t>741211843</t>
  </si>
  <si>
    <t>Demontáž rozvodnic kovových, uložených na povrchu, krytí přes IPx 4, plochy přes 0,2 do 0,8 m2</t>
  </si>
  <si>
    <t>-271025629</t>
  </si>
  <si>
    <t>741213811</t>
  </si>
  <si>
    <t>Demontáž kabelu z rozvodnice bez zachování funkčnosti (do suti) silových, průřezu do 4 mm2</t>
  </si>
  <si>
    <t>-997008440</t>
  </si>
  <si>
    <t>741213813</t>
  </si>
  <si>
    <t>Demontáž kabelu z rozvodnice bez zachování funkčnosti (do suti) silových, průřezu přes 4 do 10 mm2</t>
  </si>
  <si>
    <t>680888028</t>
  </si>
  <si>
    <t>741310121</t>
  </si>
  <si>
    <t>Montáž spínačů jedno nebo dvoupólových polozapuštěných nebo zapuštěných se zapojením vodičů bezšroubové připojení přepínačů, řazení 5-sériových</t>
  </si>
  <si>
    <t>1775795932</t>
  </si>
  <si>
    <t>8500143361</t>
  </si>
  <si>
    <t>Přepínač kompletní řazení 5, Tango bílá</t>
  </si>
  <si>
    <t>391986905</t>
  </si>
  <si>
    <t>741310125</t>
  </si>
  <si>
    <t>Montáž spínačů jedno nebo dvoupólových polozapuštěných nebo zapuštěných se zapojením vodičů bezšroubové připojení přepínačů, řazení 6+6-dvojitých střídavých</t>
  </si>
  <si>
    <t>-1475766549</t>
  </si>
  <si>
    <t>10.706.894R</t>
  </si>
  <si>
    <t>Přepínač 221604 střídavý 6+6, komplet bílá</t>
  </si>
  <si>
    <t>-1266250651</t>
  </si>
  <si>
    <t>741310251</t>
  </si>
  <si>
    <t>Montáž spínačů jedno nebo dvoupólových polozapuštěných nebo zapuštěných se zapojením vodičů šroubové připojení, pro prostředí venkovní nebo mokré vypínačů, řazení 1-jednopólových</t>
  </si>
  <si>
    <t>-1856470163</t>
  </si>
  <si>
    <t>10.069.957</t>
  </si>
  <si>
    <t>Spínač PRAKTIK 3553-01929 B IP44</t>
  </si>
  <si>
    <t>727602433</t>
  </si>
  <si>
    <t>741311003</t>
  </si>
  <si>
    <t>Montáž spínačů speciálních se zapojením vodičů čidla pohybu vestavného</t>
  </si>
  <si>
    <t>99974173</t>
  </si>
  <si>
    <t>1248284</t>
  </si>
  <si>
    <t>SNIMAC POHYBU STROPNI 3299-22103</t>
  </si>
  <si>
    <t>-1524562066</t>
  </si>
  <si>
    <t>741313042</t>
  </si>
  <si>
    <t>Montáž zásuvek domovních se zapojením vodičů šroubové připojení polozapuštěných nebo zapuštěných 10/16 A, provedení 2P + PE dvojí zapojení pro průběžnou montáž</t>
  </si>
  <si>
    <t>1925768446</t>
  </si>
  <si>
    <t>10.081.243</t>
  </si>
  <si>
    <t>Zásuvka TANGO 5518A-A2359 B</t>
  </si>
  <si>
    <t>599372532</t>
  </si>
  <si>
    <t>741313085</t>
  </si>
  <si>
    <t>Montáž zásuvek domovních se zapojením vodičů šroubové připojení venkovní nebo mokré, provedení 3P + N + PE</t>
  </si>
  <si>
    <t>1750404095</t>
  </si>
  <si>
    <t>10.082.434</t>
  </si>
  <si>
    <t>Zásuvka 416MM6 s blok.vypínačem, Al pouz</t>
  </si>
  <si>
    <t>-1223761071</t>
  </si>
  <si>
    <t>741371002</t>
  </si>
  <si>
    <t>Montáž svítidel zářivkových se zapojením vodičů bytových nebo společenských místností stropních přisazených 1 zdroj s krytem</t>
  </si>
  <si>
    <t>-779766042</t>
  </si>
  <si>
    <t>1146305</t>
  </si>
  <si>
    <t>SVITIDLO SLIM149AS</t>
  </si>
  <si>
    <t>-2071746641</t>
  </si>
  <si>
    <t>741372061</t>
  </si>
  <si>
    <t>Montáž svítidel LED se zapojením vodičů bytových nebo společenských místností přisazených stropních panelových, obsahu do 0,09 m2</t>
  </si>
  <si>
    <t>1954078696</t>
  </si>
  <si>
    <t>11.214.495</t>
  </si>
  <si>
    <t>LOVATO II přisazené, univerzální optika, přisazené, optika pro únikové cesty, světelný zdroj 1 W, 120 lm, Ra80</t>
  </si>
  <si>
    <t>-1059858605</t>
  </si>
  <si>
    <t>741372112</t>
  </si>
  <si>
    <t>Montáž svítidel LED se zapojením vodičů bytových nebo společenských místností vestavných podhledových čtvercových nebo obdélníkových, obsahu přes 0,09 do 0,36 m2</t>
  </si>
  <si>
    <t>527248345</t>
  </si>
  <si>
    <t>1510354</t>
  </si>
  <si>
    <t>LED PANEL, VESTAVNÝ/ZÁVĚSNÝ ČTVEREC A, MODUL 600, LED 838, CHROMATIČNOST 3800K, Ra 80-89, PŘÍKON 34W, DRIVER 700MA, BÍLÝ, OPÁLOVÝ PLASTOVÝ KRYT</t>
  </si>
  <si>
    <t>429345721</t>
  </si>
  <si>
    <t>741372151</t>
  </si>
  <si>
    <t>Montáž svítidel LED se zapojením vodičů průmyslových závěsných lamp</t>
  </si>
  <si>
    <t>736774710</t>
  </si>
  <si>
    <t>8500102004</t>
  </si>
  <si>
    <t>Svítidlo LED 58 W IP65, Modus VL Extra</t>
  </si>
  <si>
    <t>-161977509</t>
  </si>
  <si>
    <t>1155144</t>
  </si>
  <si>
    <t>ZAVESNY SYSTEM ZHX11</t>
  </si>
  <si>
    <t>1287453109</t>
  </si>
  <si>
    <t>741920051</t>
  </si>
  <si>
    <t>Montáž a zhotovení ohnivzdorných konstrukcí pro elektrozařízení přepážek z desek nebo vyztužených omítek silikátových s výplní ve stěnovém průchodu, tl. do 150 mm</t>
  </si>
  <si>
    <t>1790820051</t>
  </si>
  <si>
    <t>HLT.429802</t>
  </si>
  <si>
    <t>Protipožární pěna CFS-F FX</t>
  </si>
  <si>
    <t>-1696506263</t>
  </si>
  <si>
    <t>HLT.435859</t>
  </si>
  <si>
    <t>Akrylátový protipožární tmel CFS-S ACR C</t>
  </si>
  <si>
    <t>-1195838888</t>
  </si>
  <si>
    <t>HLT.3488604</t>
  </si>
  <si>
    <t>PROTIPOŽÁRNÍ ŠTÍTEK</t>
  </si>
  <si>
    <t>-1358194437</t>
  </si>
  <si>
    <t>743</t>
  </si>
  <si>
    <t>Elektromontáže - hrubá montáž</t>
  </si>
  <si>
    <t>743591315R</t>
  </si>
  <si>
    <t>Montáž příchytka kovová, skupinová držák</t>
  </si>
  <si>
    <t>-1752539451</t>
  </si>
  <si>
    <t>1242718</t>
  </si>
  <si>
    <t>DRZAK KABELU SKUPINOVY SD 2 S</t>
  </si>
  <si>
    <t>-1001642061</t>
  </si>
  <si>
    <t>10.549.332</t>
  </si>
  <si>
    <t>Úložný a instalační materiál Upevňovací technika Natloukací ocelové kotvy Kotva požárně odolná KPO 6X50 XX</t>
  </si>
  <si>
    <t>1838110403</t>
  </si>
  <si>
    <t>Práce a dodávky M</t>
  </si>
  <si>
    <t>21-M</t>
  </si>
  <si>
    <t>Elektromontáže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</si>
  <si>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</si>
  <si>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</si>
  <si>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-2056118607</t>
  </si>
  <si>
    <t>013254000</t>
  </si>
  <si>
    <t>Průzkumné, geodetické a projektové práce projektové práce dokumentace stavby (výkresová a textová) skutečného provedení stavby</t>
  </si>
  <si>
    <t>581826037</t>
  </si>
  <si>
    <t>VRN2</t>
  </si>
  <si>
    <t>Příprava staveniště</t>
  </si>
  <si>
    <t>023103010R</t>
  </si>
  <si>
    <t>Recyklační poplatek za svítidla</t>
  </si>
  <si>
    <t>1427196299</t>
  </si>
  <si>
    <t>023103020R</t>
  </si>
  <si>
    <t>Recyklační poplatek za světelné zdroje</t>
  </si>
  <si>
    <t>-1939218111</t>
  </si>
  <si>
    <t>VRN9</t>
  </si>
  <si>
    <t>Ostatní náklady</t>
  </si>
  <si>
    <t>090001000-R</t>
  </si>
  <si>
    <t>Základní rozdělení průvodních činností a nákladů ostatní matriálové náklady - pomocný montážní, spojovací, krycí materiál</t>
  </si>
  <si>
    <t>-1524549684</t>
  </si>
  <si>
    <t>090001077-R</t>
  </si>
  <si>
    <t xml:space="preserve">Ostatní instalační materiál - materiál kotvící a podpůrný kotvívcí materiíál </t>
  </si>
  <si>
    <t>1405868644</t>
  </si>
  <si>
    <t>OPB - Snížení energetické náročnosti areálu ISŠT Mělník</t>
  </si>
  <si>
    <t xml:space="preserve">    22-M - Montáže technologických zařízení - antény</t>
  </si>
  <si>
    <t xml:space="preserve">    46-M - Zemní práce při extr.mont.pracích</t>
  </si>
  <si>
    <t xml:space="preserve">    58-M - Revize vyhrazených technických zařízení</t>
  </si>
  <si>
    <t>741110402</t>
  </si>
  <si>
    <t>Montáž hadic ochranných s nasunutím do krabic kovových, uložených volně, Ø přes 25 do 50 mm</t>
  </si>
  <si>
    <t>-330749457</t>
  </si>
  <si>
    <t>1165254</t>
  </si>
  <si>
    <t>TRUBKA DVOUPL.KOPOFLEX 50 KF 09050 UVFA</t>
  </si>
  <si>
    <t>-619013611</t>
  </si>
  <si>
    <t>741120105</t>
  </si>
  <si>
    <t>Montáž vodičů izolovaných měděných bez ukončení uložených v trubkách nebo lištách zatažených plných a laněných s PVC pláštěm, bezhalogenových, ohniodolných (CY, CHAH-R(V)) průřezu žíly 50 až 70 mm2</t>
  </si>
  <si>
    <t>-735614532</t>
  </si>
  <si>
    <t>1149720</t>
  </si>
  <si>
    <t>KABEL 1-CXKH-R-J 1X50 B2CAS1DO</t>
  </si>
  <si>
    <t>-1871333879</t>
  </si>
  <si>
    <t>741410021</t>
  </si>
  <si>
    <t>Montáž uzemňovacího vedení s upevněním, propojením a připojením pomocí svorek v zemi s izolací spojů pásku průřezu do 120 mm2 v městské zástavbě</t>
  </si>
  <si>
    <t>-1153325564</t>
  </si>
  <si>
    <t>35442062</t>
  </si>
  <si>
    <t>pás zemnící 30x4mm FeZn</t>
  </si>
  <si>
    <t>906142269</t>
  </si>
  <si>
    <t>741410041</t>
  </si>
  <si>
    <t>Montáž uzemňovacího vedení s upevněním, propojením a připojením pomocí svorek v zemi s izolací spojů drátu nebo lana Ø do 10 mm v městské zástavbě</t>
  </si>
  <si>
    <t>-1999050050</t>
  </si>
  <si>
    <t>1208516</t>
  </si>
  <si>
    <t>DRAT FEZN RD 10MM S IZOLACI /800110/</t>
  </si>
  <si>
    <t>2094577807</t>
  </si>
  <si>
    <t>741420001</t>
  </si>
  <si>
    <t>Montáž hromosvodného vedení svodových drátů nebo lan s podpěrami, Ø do 10 mm</t>
  </si>
  <si>
    <t>1470387563</t>
  </si>
  <si>
    <t>1229411</t>
  </si>
  <si>
    <t>DRAT ALMGSI RD 8 /840018/ ORIGINAL NEMEC</t>
  </si>
  <si>
    <t>1367058379</t>
  </si>
  <si>
    <t>741420003R</t>
  </si>
  <si>
    <t>Montáž hromosvodného vedení svodových drátů nebo lan s podpěrami, Ø přes 10 mm</t>
  </si>
  <si>
    <t>1154009179</t>
  </si>
  <si>
    <t>1298828R</t>
  </si>
  <si>
    <t>VODIC HVIPOWER D27MM CERNY /819163/, skutečnou délku ověřit před instalací při objednání, ale minimální délky 6 m</t>
  </si>
  <si>
    <t>713784509</t>
  </si>
  <si>
    <t>1342980R</t>
  </si>
  <si>
    <t>DEHN PRIPOJOVACI SADA, montáž pro uložení do trubky /819142/</t>
  </si>
  <si>
    <t>1952209</t>
  </si>
  <si>
    <t>1302182R</t>
  </si>
  <si>
    <t>DRŽÁK VEDENÍ HVI, VÝŠKA 87 mm /253330/</t>
  </si>
  <si>
    <t>65420071</t>
  </si>
  <si>
    <t>741420021</t>
  </si>
  <si>
    <t>Montáž hromosvodného vedení svorek se 2 šrouby</t>
  </si>
  <si>
    <t>1743902032</t>
  </si>
  <si>
    <t>1256349</t>
  </si>
  <si>
    <t>SVORKA SZ ES RD 8-10MM /463010/</t>
  </si>
  <si>
    <t>200272425</t>
  </si>
  <si>
    <t>1284777</t>
  </si>
  <si>
    <t>DEHN SVORKA PRIPOJ. RD78-12,5/40 /610010</t>
  </si>
  <si>
    <t>-943854171</t>
  </si>
  <si>
    <t>1004211</t>
  </si>
  <si>
    <t>CISELNY STITEK BEZ CISLA DEHN /480003/</t>
  </si>
  <si>
    <t>-1597424765</t>
  </si>
  <si>
    <t>10.341.467</t>
  </si>
  <si>
    <t>Svorka DEHN 306020 FeZn</t>
  </si>
  <si>
    <t>441130633</t>
  </si>
  <si>
    <t>1235004</t>
  </si>
  <si>
    <t>SVORKA MV FEZN 8-16MM /392050/</t>
  </si>
  <si>
    <t>-1382818116</t>
  </si>
  <si>
    <t>1374282</t>
  </si>
  <si>
    <t>SVORKA SP FEZN KOLMA 6-10 MM /372110/</t>
  </si>
  <si>
    <t>1454611132</t>
  </si>
  <si>
    <t>741420022</t>
  </si>
  <si>
    <t>Montáž hromosvodného vedení svorek se 3 a více šrouby</t>
  </si>
  <si>
    <t>88859635</t>
  </si>
  <si>
    <t>1214593</t>
  </si>
  <si>
    <t>KRIZOVA SVORKA S DESKOU RD8-10 /319209/</t>
  </si>
  <si>
    <t>985142715</t>
  </si>
  <si>
    <t>1513916R</t>
  </si>
  <si>
    <t>UZEMN. PRIPOJNICE 240MM2, nerez, šrouby 10x25 mm /472219/</t>
  </si>
  <si>
    <t>330251509</t>
  </si>
  <si>
    <t>741420043R</t>
  </si>
  <si>
    <t>Montáž vedení hromosvodné-podpěra do XPS</t>
  </si>
  <si>
    <t>1756307527</t>
  </si>
  <si>
    <t>1228125</t>
  </si>
  <si>
    <t>PODPERA VEDENI DEHNHOLD RD 8-10 /274160/</t>
  </si>
  <si>
    <t>-1243490301</t>
  </si>
  <si>
    <t>10.341.925</t>
  </si>
  <si>
    <t>Hmoždinka DEHN 200601 85mm plast</t>
  </si>
  <si>
    <t>-2131481407</t>
  </si>
  <si>
    <t>741420045R</t>
  </si>
  <si>
    <t>Montáž vedení hromosvodné-podpěra na ploché střechy</t>
  </si>
  <si>
    <t>-1414622840</t>
  </si>
  <si>
    <t>10.342.027</t>
  </si>
  <si>
    <t>Podpěra DEHN 253015</t>
  </si>
  <si>
    <t>-227113967</t>
  </si>
  <si>
    <t>741430005</t>
  </si>
  <si>
    <t>Montáž jímacích tyčí délky do 3 m, na stojan</t>
  </si>
  <si>
    <t>779700959</t>
  </si>
  <si>
    <t>10.342.555</t>
  </si>
  <si>
    <t>Tyč DEHN 103231 ALMgSi jímací</t>
  </si>
  <si>
    <t>-1464752675</t>
  </si>
  <si>
    <t>10.341.836</t>
  </si>
  <si>
    <t>Podstavec DEHN 102002 k jím.tyči-beton</t>
  </si>
  <si>
    <t>-2085536653</t>
  </si>
  <si>
    <t>10.046.693</t>
  </si>
  <si>
    <t>Podložka plast. 102050 hromosvod.</t>
  </si>
  <si>
    <t>305024543</t>
  </si>
  <si>
    <t>741430012</t>
  </si>
  <si>
    <t>Montáž jímacích tyčí délky přes 3 m, na stojan</t>
  </si>
  <si>
    <t>-1084509886</t>
  </si>
  <si>
    <t>1502164R</t>
  </si>
  <si>
    <t>Podpůrná trubka D 50mm L 3500mm GFK/Al s jímačemD 10mm L 1000mm, vnitřní montáž, PA svorka uvnitř  /105563/</t>
  </si>
  <si>
    <t>103378504</t>
  </si>
  <si>
    <t>1413088R</t>
  </si>
  <si>
    <t>Tříramenný stativ sklopný pro trubku D 50 mm, s otvorem B 35 mm, rádius 600 mm, náklon do 5°, nerez /105390/</t>
  </si>
  <si>
    <t>-1302384699</t>
  </si>
  <si>
    <t>1225862</t>
  </si>
  <si>
    <t>PODLOZKA PLAST POD PODSTAVEC  /102050/</t>
  </si>
  <si>
    <t>-288347159</t>
  </si>
  <si>
    <t>1232980R</t>
  </si>
  <si>
    <t>BETONOVY PODSTAVEC DEHN /102012/</t>
  </si>
  <si>
    <t>339275413</t>
  </si>
  <si>
    <t>1327917r</t>
  </si>
  <si>
    <t>Sada závitových tyčí 3x M16x650mm, se základnou, maticemi a pérovými podložkami - nerez /105398/</t>
  </si>
  <si>
    <t>1508576701</t>
  </si>
  <si>
    <t>22-M</t>
  </si>
  <si>
    <t>Montáže technologických zařízení - antény</t>
  </si>
  <si>
    <t>46-M</t>
  </si>
  <si>
    <t>Zemní práce při extr.mont.pracích</t>
  </si>
  <si>
    <t>460150644</t>
  </si>
  <si>
    <t>Hloubení zapažených i nezapažených kabelových rýh ručně včetně urovnání dna s přemístěním výkopku do vzdálenosti 3 m od okraje jámy nebo naložením na dopravní prostředek šířky 65 cm, hloubky 80 cm, v hornině třídy 4</t>
  </si>
  <si>
    <t>1951372570</t>
  </si>
  <si>
    <t>460560644</t>
  </si>
  <si>
    <t>Zásyp kabelových rýh ručně s uložením výkopku ve vrstvách včetně zhutnění a urovnání povrchu šířky 65 cm hloubky 80 cm, v hornině třídy 4</t>
  </si>
  <si>
    <t>-503749727</t>
  </si>
  <si>
    <t>58-M</t>
  </si>
  <si>
    <t>Revize vyhrazených technických zařízení</t>
  </si>
  <si>
    <t>580105013</t>
  </si>
  <si>
    <t>Hromosvody kontrola stavu ochrany před úderem blesku hřebenové soustavy jednoho objektu přes 8 svodů</t>
  </si>
  <si>
    <t>svod</t>
  </si>
  <si>
    <t>650670895</t>
  </si>
  <si>
    <t>580105063</t>
  </si>
  <si>
    <t>Hromosvody měření zemního odporu svodu přes 8 svodů</t>
  </si>
  <si>
    <t>měření</t>
  </si>
  <si>
    <t>602391251</t>
  </si>
  <si>
    <t>090001000R</t>
  </si>
  <si>
    <t>Základní rozdělení průvodních činností a nákladů ostatní náklady - kotvící, přpojovací a propojovací materiál</t>
  </si>
  <si>
    <t>-1231894438</t>
  </si>
  <si>
    <t>090001277R</t>
  </si>
  <si>
    <t>Kabelový - klimatizační střešní prostup KP, kod produktu 004-02</t>
  </si>
  <si>
    <t>590773271</t>
  </si>
  <si>
    <t>ROZVÁDĚČE - Snížení energetické náročnosti areálu ISŠT Mělník</t>
  </si>
  <si>
    <t>741210011R</t>
  </si>
  <si>
    <t>Montáž rozvodnic oceloplechových nebo plastových bez zapojení vodičů běžných, hmotnosti do 50 kg</t>
  </si>
  <si>
    <t>640241020</t>
  </si>
  <si>
    <t>000286659</t>
  </si>
  <si>
    <t>BP-MF-600/7 Montážní rám, ŠxV=600x760</t>
  </si>
  <si>
    <t>1480275871</t>
  </si>
  <si>
    <t>000286701</t>
  </si>
  <si>
    <t>BP-TBP-600-CE Horní+dolní panel, s výřezy, šedý, Š=600</t>
  </si>
  <si>
    <t>1941574375</t>
  </si>
  <si>
    <t>000286708</t>
  </si>
  <si>
    <t>BP-FLP-600-2K Deska pro vstup kabelů, šedá, Š=600</t>
  </si>
  <si>
    <t>-514748530</t>
  </si>
  <si>
    <t>000286707</t>
  </si>
  <si>
    <t>BP-FLP-600-BL Deska pro vstup kabelů, bez výřezů, šedá, Š=600</t>
  </si>
  <si>
    <t>118314477</t>
  </si>
  <si>
    <t>000286694</t>
  </si>
  <si>
    <t>BP-SP-7 Boční panel, šedá, V=760</t>
  </si>
  <si>
    <t>-2022738063</t>
  </si>
  <si>
    <t>000286719</t>
  </si>
  <si>
    <t>BP-DS-600/7 Dveře plech, otočný zámek, šedá, ŠxV=600x700</t>
  </si>
  <si>
    <t>10304676</t>
  </si>
  <si>
    <t>000275422</t>
  </si>
  <si>
    <t>SS-KS-61005 Sada zámku s klíčem</t>
  </si>
  <si>
    <t>2054238233</t>
  </si>
  <si>
    <t>000275423</t>
  </si>
  <si>
    <t>MS-61005 Klíč kovový pro zámek 61005</t>
  </si>
  <si>
    <t>1708921659</t>
  </si>
  <si>
    <t>000107913</t>
  </si>
  <si>
    <t>LAB-BAG_A4 Schránka na dokumentaci A4</t>
  </si>
  <si>
    <t>-1665284556</t>
  </si>
  <si>
    <t>000106448</t>
  </si>
  <si>
    <t>BPZ-TSB-600 Lišta pro uchycení N/PE svorek, Š=600</t>
  </si>
  <si>
    <t>-1640707135</t>
  </si>
  <si>
    <t>000275445</t>
  </si>
  <si>
    <t>KT-3 Nosič svorkovnice KL-7...KL-60 na lištu, horizontální</t>
  </si>
  <si>
    <t>1110215811</t>
  </si>
  <si>
    <t>000275449</t>
  </si>
  <si>
    <t>KL-29 Svorkovnice: Rozbočovací můstek N/PE 2x25+27x16mm2</t>
  </si>
  <si>
    <t>1030580761</t>
  </si>
  <si>
    <t>000293595</t>
  </si>
  <si>
    <t>BPZ-DINR24-600 DIN lišta hliníková, šířka skříně = 600, šířka lišty = 488</t>
  </si>
  <si>
    <t>-1790951420</t>
  </si>
  <si>
    <t>000116651</t>
  </si>
  <si>
    <t>BPZ-TF/2 Držák DIN lišty, pevná hloubka, sada 1pár</t>
  </si>
  <si>
    <t>-175396393</t>
  </si>
  <si>
    <t>000286684</t>
  </si>
  <si>
    <t>BPZ-FP-600/150-45 Krycí deska, s výřezem 45mm, plechová, šedá, Š=600, V=150</t>
  </si>
  <si>
    <t>-1512724607</t>
  </si>
  <si>
    <t>000286683</t>
  </si>
  <si>
    <t>BPZ-FP-600/150-BL Krycí deska, bez výřezu, plechová, šedá, Š=600, V=150</t>
  </si>
  <si>
    <t>1448128679</t>
  </si>
  <si>
    <t>000286681</t>
  </si>
  <si>
    <t>BPZ-FP-600/050-BL Krycí deska, bez výřezu, plechová, šedá, Š=600, V=50</t>
  </si>
  <si>
    <t>445712351</t>
  </si>
  <si>
    <t>000275413</t>
  </si>
  <si>
    <t>NBP-1000 Zaslepovací pás max. délka 1m, pro výřezy 45mm, šedý</t>
  </si>
  <si>
    <t>1702495134</t>
  </si>
  <si>
    <t>STV-D02-3P</t>
  </si>
  <si>
    <t>STV-D02-3P Pojistkový odpojovač D02 63A 3P</t>
  </si>
  <si>
    <t>2134110198</t>
  </si>
  <si>
    <t>000170390</t>
  </si>
  <si>
    <t>FRCmM-16/2/003 Proudový chránič FRC, typ AC, 2-pólový, Idn=0,03A, In=16A, Ir=250A</t>
  </si>
  <si>
    <t>527908304</t>
  </si>
  <si>
    <t>000278555</t>
  </si>
  <si>
    <t>FAZ-C6/1 Jistič FAZ, char C, 1-pólový, In=6A, Icu=15kA (ČSN EN 60947-2)</t>
  </si>
  <si>
    <t>2074119863</t>
  </si>
  <si>
    <t>000278557</t>
  </si>
  <si>
    <t>FAZ-C10/1 Jistič FAZ, char C, 1-pólový, In=10A, Icu=15kA (ČSN EN 60947-2)</t>
  </si>
  <si>
    <t>833451907</t>
  </si>
  <si>
    <t>000279063</t>
  </si>
  <si>
    <t>FAZ-C25/4 Jistič FAZ, char C, 4-pólový, In=25A, Icu=15kA (ČSN EN 60947-2)</t>
  </si>
  <si>
    <t>-302166470</t>
  </si>
  <si>
    <t>000170410</t>
  </si>
  <si>
    <t>FRCmM-25/4/003 Proudový chránič FRC, typ AC, 4-pólový, Idn=0,03A, In=25A, Ir=250A</t>
  </si>
  <si>
    <t>-602314544</t>
  </si>
  <si>
    <t>000276269</t>
  </si>
  <si>
    <t>IS-32/4 Hlavní vypínač, 4-pól, In=32A</t>
  </si>
  <si>
    <t>1526624791</t>
  </si>
  <si>
    <t>000158331</t>
  </si>
  <si>
    <t>SPBT12-280/4 Svodič přepětí třídy T1+T2 (B+C), 4pól sada pro TN-S</t>
  </si>
  <si>
    <t>1093799032</t>
  </si>
  <si>
    <t>741210012R</t>
  </si>
  <si>
    <t>Montáž rozvodnic oceloplechových nebo plastových bez zapojení vodičů běžných, hmotnosti do 50 kg - R.1.1VZT ROZVÁDĚČ</t>
  </si>
  <si>
    <t>1136888323</t>
  </si>
  <si>
    <t>000111022</t>
  </si>
  <si>
    <t>BPM-O-600/4 Skříň s dveřmi, zámek Doppelbart, NA omítku, šedá, 600x460, IP54</t>
  </si>
  <si>
    <t>90348513</t>
  </si>
  <si>
    <t>000112343</t>
  </si>
  <si>
    <t>BPZ-FPS/350 Držák krycích desek, výška 350 (sada)</t>
  </si>
  <si>
    <t>591489668</t>
  </si>
  <si>
    <t>000081301</t>
  </si>
  <si>
    <t>F3A-4 Kabelová příruba s otvory pro průchodky 4xM16, 6xM25, 8xM32</t>
  </si>
  <si>
    <t>-1183933693</t>
  </si>
  <si>
    <t>000112639</t>
  </si>
  <si>
    <t>WFB-SET-CS Sada pro montáž rozváděče na stěnu</t>
  </si>
  <si>
    <t>1545801365</t>
  </si>
  <si>
    <t>000102467</t>
  </si>
  <si>
    <t>BPZ-LOCK Zámek šedý s plochým klíčem</t>
  </si>
  <si>
    <t>1025933639</t>
  </si>
  <si>
    <t>1606055827</t>
  </si>
  <si>
    <t>-642191048</t>
  </si>
  <si>
    <t>000106445</t>
  </si>
  <si>
    <t>BPZ-CTS-S Držák bočnice zkrácený (pár)</t>
  </si>
  <si>
    <t>-330126496</t>
  </si>
  <si>
    <t>1851218588</t>
  </si>
  <si>
    <t>-1367440081</t>
  </si>
  <si>
    <t>1643104923</t>
  </si>
  <si>
    <t>1983517441</t>
  </si>
  <si>
    <t>1423155043</t>
  </si>
  <si>
    <t>-2085204000</t>
  </si>
  <si>
    <t>-1642384632</t>
  </si>
  <si>
    <t>000276277</t>
  </si>
  <si>
    <t>IS-63/4 Hlavní vypínač, 4-pól, In=63A</t>
  </si>
  <si>
    <t>-256388221</t>
  </si>
  <si>
    <t>000279149</t>
  </si>
  <si>
    <t>FAZ-PN-B16/1N Jistič FAZ, char B, 1+N-pólový, In=16A, Icu=10kA (ČSN EN 60947-2)</t>
  </si>
  <si>
    <t>1189789326</t>
  </si>
  <si>
    <t>000278971</t>
  </si>
  <si>
    <t>FAZ-C10/3N Jistič FAZ, char C, 3+N-pólový, In=10A, Icu=15kA (ČSN EN 60947-2)</t>
  </si>
  <si>
    <t>-2001434469</t>
  </si>
  <si>
    <t>1725512248</t>
  </si>
  <si>
    <t>-895505854</t>
  </si>
  <si>
    <t>741210013R</t>
  </si>
  <si>
    <t>Montáž rozvodnic oceloplechových nebo plastových bez zapojení vodičů běžných, hmotnosti do 50 kg - R1.1VZT ROZVÁDĚČ</t>
  </si>
  <si>
    <t>-1592037838</t>
  </si>
  <si>
    <t>-420179198</t>
  </si>
  <si>
    <t>1685693210</t>
  </si>
  <si>
    <t>314633049</t>
  </si>
  <si>
    <t>-198467348</t>
  </si>
  <si>
    <t>-419521884</t>
  </si>
  <si>
    <t>-993664665</t>
  </si>
  <si>
    <t>1905824796</t>
  </si>
  <si>
    <t>354741980</t>
  </si>
  <si>
    <t>-484205836</t>
  </si>
  <si>
    <t>749034349</t>
  </si>
  <si>
    <t>-667793076</t>
  </si>
  <si>
    <t>-1179940947</t>
  </si>
  <si>
    <t>-1588946782</t>
  </si>
  <si>
    <t>-1591562524</t>
  </si>
  <si>
    <t>-20903195</t>
  </si>
  <si>
    <t>-1910968513</t>
  </si>
  <si>
    <t>913022762</t>
  </si>
  <si>
    <t>-483873096</t>
  </si>
  <si>
    <t>000278642</t>
  </si>
  <si>
    <t>FAZ-B6/1N Jistič FAZ, char B, 1+N-pólový, In=6A, Icu=15kA (ČSN EN 60947-2)</t>
  </si>
  <si>
    <t>907673185</t>
  </si>
  <si>
    <t>000278949</t>
  </si>
  <si>
    <t>FAZ-B16/3N Jistič FAZ, char B, 3+N-pólový, In=16A, Icu=15kA (ČSN EN 60947-2)</t>
  </si>
  <si>
    <t>-1969259208</t>
  </si>
  <si>
    <t>000278975</t>
  </si>
  <si>
    <t>FAZ-C16/3N Jistič FAZ, char C, 3+N-pólový, In=16A, Icu=15kA (ČSN EN 60947-2)</t>
  </si>
  <si>
    <t>-260432220</t>
  </si>
  <si>
    <t>741210014R</t>
  </si>
  <si>
    <t>Montáž rozvodnic oceloplechových nebo plastových bez zapojení vodičů běžných, hmotnosti do 50 kg - R2.1VZT ROZVÁDĚČ</t>
  </si>
  <si>
    <t>79269242</t>
  </si>
  <si>
    <t>-747511953</t>
  </si>
  <si>
    <t>1651833606</t>
  </si>
  <si>
    <t>1401152279</t>
  </si>
  <si>
    <t>1549398067</t>
  </si>
  <si>
    <t>596637826</t>
  </si>
  <si>
    <t>-369668502</t>
  </si>
  <si>
    <t>-1038580530</t>
  </si>
  <si>
    <t>15699474</t>
  </si>
  <si>
    <t>758452242</t>
  </si>
  <si>
    <t>-1526212564</t>
  </si>
  <si>
    <t>309459628</t>
  </si>
  <si>
    <t>911297958</t>
  </si>
  <si>
    <t>1350859391</t>
  </si>
  <si>
    <t>-795442429</t>
  </si>
  <si>
    <t>979618621</t>
  </si>
  <si>
    <t>-1567876555</t>
  </si>
  <si>
    <t>1653901690</t>
  </si>
  <si>
    <t>000276273</t>
  </si>
  <si>
    <t>IS-40/4 Hlavní vypínač, 4-pól, In=40A</t>
  </si>
  <si>
    <t>-1313545685</t>
  </si>
  <si>
    <t>000278734</t>
  </si>
  <si>
    <t>FAZ-B16/2 Jistič FAZ, char B, 2-pólový, In=16A, Icu=15kA (ČSN EN 60947-2)</t>
  </si>
  <si>
    <t>361945934</t>
  </si>
  <si>
    <t>000279031</t>
  </si>
  <si>
    <t>FAZ-B10/4 Jistič FAZ, char B, 4-pólový, In=10A, Icu=15kA (ČSN EN 60947-2)</t>
  </si>
  <si>
    <t>-950514070</t>
  </si>
  <si>
    <t>741313858R</t>
  </si>
  <si>
    <t>Demontáž jističčů se zachováním funkčnosti nástěnných, pro prostředí venkovní nebo mokré přes 10 A, připojení šroubové přes 2 svorky do 4 svorek</t>
  </si>
  <si>
    <t>1137476996</t>
  </si>
  <si>
    <t>741320115</t>
  </si>
  <si>
    <t>Montáž jističů se zapojením vodičů jednopólových nn do 63 A ve skříni</t>
  </si>
  <si>
    <t>-392713461</t>
  </si>
  <si>
    <t>000278875</t>
  </si>
  <si>
    <t>FAZ-C25/3 Jistič FAZ, char C, 3-pólový, In=25A, Icu=15kA (ČSN EN 60947-2)</t>
  </si>
  <si>
    <t>1925309160</t>
  </si>
  <si>
    <t>000278876</t>
  </si>
  <si>
    <t>FAZ-C32/3 Jistič FAZ, char C, 3-pólový, In=32A, Icu=15kA (ČSN EN 60947-2)</t>
  </si>
  <si>
    <t>2032083799</t>
  </si>
  <si>
    <t>MELNIK 6 - SO-06-VZD</t>
  </si>
  <si>
    <t xml:space="preserve">    751 - Vzduchotechnika</t>
  </si>
  <si>
    <t>751</t>
  </si>
  <si>
    <t>Vzduchotechnika</t>
  </si>
  <si>
    <t>751001</t>
  </si>
  <si>
    <t xml:space="preserve">MELNIK 7 - SO-07-Rozvody stlačeného vzduchu </t>
  </si>
  <si>
    <t xml:space="preserve">    756 - Rozvody stlačeného vzduchu</t>
  </si>
  <si>
    <t>756</t>
  </si>
  <si>
    <t>Rozvody stlačeného vzduchu</t>
  </si>
  <si>
    <t>756001</t>
  </si>
  <si>
    <t>D+M rozvody stlačeného vzduchu-dle dílčího rozpočtu</t>
  </si>
  <si>
    <r>
      <t xml:space="preserve">Investiční akce: </t>
    </r>
    <r>
      <rPr>
        <sz val="10"/>
        <rFont val="Calibri"/>
        <family val="2"/>
        <charset val="238"/>
      </rPr>
      <t>Snížení energetické náročnosti areálu ISŠT Mělník -  hlavní výuková budova, spojovací krček, novostavba, budova dílen, jeřábová hala, vrátnice</t>
    </r>
  </si>
  <si>
    <r>
      <t xml:space="preserve">Investor: </t>
    </r>
    <r>
      <rPr>
        <sz val="10"/>
        <rFont val="Calibri"/>
        <family val="2"/>
        <charset val="238"/>
      </rPr>
      <t>ISŠT Mělník, K Učilišti 2566, Mělník, 276 01</t>
    </r>
  </si>
  <si>
    <r>
      <t xml:space="preserve">Zpracovatel: </t>
    </r>
    <r>
      <rPr>
        <sz val="10"/>
        <rFont val="Calibri"/>
        <family val="2"/>
        <charset val="238"/>
      </rPr>
      <t>Energy Benefit Centre, Křenova 438/3, 162 00 Praha 6</t>
    </r>
  </si>
  <si>
    <t>Cena celkem bez DPH:</t>
  </si>
  <si>
    <t>DPH 21 %:</t>
  </si>
  <si>
    <t>Cena celkem s DPH:</t>
  </si>
  <si>
    <t>P.Č.</t>
  </si>
  <si>
    <t>Zn.</t>
  </si>
  <si>
    <t>Množ.</t>
  </si>
  <si>
    <t>Cena/MJ</t>
  </si>
  <si>
    <t xml:space="preserve">Celkem </t>
  </si>
  <si>
    <t>1.01 - Průmyslový, pomaloběžný, litinový, horizontální pístový kompresor , včetně chladícího ventilátoru,  tlumení vibrací gumovými elementy , jednostupňová komprese, objem vzdušníku 90l,  nasávané množství vzduchu 500l/min, výkonnost vztažená na sací podmínky 390l/min, vypínací tlak 10 bar, spínací tlak 8 bar, jmenovitý výkon 3 kW, hladina akustického tlaku 79 dB(A),  příslušenství - vzduchový filtr, manometr pro tlak ve vzdušníku, pojistný ventil, vypouštěcí ventil/ kohout kondenzátu, tlakový spínač s nadproudovou ochranou, chladící lamely, regulátor tlaku s manometrem, včetně příslušenství na připojení do systému</t>
  </si>
  <si>
    <t>2.01 - Kondenzační sušička vzduchu - měděný výměník tepla, výkon 500l/min, max.pracovní přetlak 16 bar, el.příkon 0,24 kW, min.teplota okolí 4,4°C, max.teplota okolí 49°C, tlakový rosný bod 3°C, chladivo R134a, hlučnost 45 dB(A), včetně příslušenství na připojení do systému</t>
  </si>
  <si>
    <t>3.01a - Univerzální filtr vzduchu - 1 mikron 0,5 ppm, max.pracovní přetlak 16 bar, objemový provozní průtok 566l/min, s diferenčním manometrem, indikace zanesení filtrační vložky, včetně příslušenství na připojení do systému</t>
  </si>
  <si>
    <t>3.01b - Vysoce výkonný velmi jemný filtr vzduchu - 0,01 mikron 0,0008 ppm, max.pracovní přetlak 16 bar, objemový provozní průtok 566l/min, s diferenčním manometrem, indikace zanesení filtrační vložky, včetně příslušenství na připojení do systému</t>
  </si>
  <si>
    <t>4.01 - Plastová nádoba na sběr kondenzátu</t>
  </si>
  <si>
    <t>Potrubí a tvarovky</t>
  </si>
  <si>
    <t xml:space="preserve">Potrubí pro stlačený vzduch, plastových trubek z polyamidu, pracovní teplota -30/+70°C, povolený tlak 15 bar, PA12 - vnitřní pr. 18mm/vnější 22mm </t>
  </si>
  <si>
    <t>Koleno 90° - vnitřní pr. 18mm/vnější 22mm</t>
  </si>
  <si>
    <t>T-kus - vnitřní pr. 18mm/vnější 22mm</t>
  </si>
  <si>
    <t>Propojovací pružná hadice pro stlačený vzduch PUJ - DN 15</t>
  </si>
  <si>
    <t>Propojovací pružná hadice pro stlačený vzduch PUJ - DN 10</t>
  </si>
  <si>
    <t>Rychlospojka DN 10</t>
  </si>
  <si>
    <t>Vsuvky, objímky, těsnící a montážní materiál</t>
  </si>
  <si>
    <t>Připojovací pružné hadice pro odvod kondenzátu DN 20</t>
  </si>
  <si>
    <t>Společně</t>
  </si>
  <si>
    <t>Požární ucpávka pro plast. potrubí do DN25</t>
  </si>
  <si>
    <t xml:space="preserve">Přesun hmot </t>
  </si>
  <si>
    <t>Lešení do výšky 4 m</t>
  </si>
  <si>
    <t>Zkoušky zařízení</t>
  </si>
  <si>
    <t>Projektová dokumentace skutečného stavu</t>
  </si>
  <si>
    <t>Veškeré položky ve výkazu jsou uvedeny včetně montážních prací a ostatních výkonů spojených s instalací systému</t>
  </si>
  <si>
    <t>CELKEM</t>
  </si>
  <si>
    <t>SO - 07 -Rozvod stlačeného vzduchu</t>
  </si>
  <si>
    <t>Soupis prací - Rozvody stlačeného vzduchu</t>
  </si>
  <si>
    <r>
      <rPr>
        <b/>
        <sz val="10"/>
        <rFont val="Calibri"/>
        <family val="2"/>
        <charset val="238"/>
      </rPr>
      <t>Investiční akce:</t>
    </r>
    <r>
      <rPr>
        <sz val="10"/>
        <rFont val="Calibri"/>
        <family val="2"/>
        <charset val="238"/>
      </rPr>
      <t xml:space="preserve"> Snížení energetické náročnosti areálu ISŠT Mělník - hlavní výuková budova, spojovací krček, novostavba,budova dílen, jeřábová hala, vrátnice</t>
    </r>
  </si>
  <si>
    <r>
      <t>Investor:</t>
    </r>
    <r>
      <rPr>
        <sz val="10"/>
        <rFont val="Calibri"/>
        <family val="2"/>
        <charset val="238"/>
      </rPr>
      <t xml:space="preserve"> ISŠT Mělník, K Učilišti 2566,276 01 Mělník</t>
    </r>
    <r>
      <rPr>
        <b/>
        <sz val="10"/>
        <rFont val="Calibri"/>
        <family val="2"/>
        <charset val="238"/>
      </rPr>
      <t xml:space="preserve"> </t>
    </r>
  </si>
  <si>
    <t>Zař. č. 5 VĚTRÁNÍ UČEBEN VE SPOJOVACÍM KRČKU</t>
  </si>
  <si>
    <t>5.01 - VZT jednotka kompaktní, horizontální pro  venkovní umístění, provedení pro přívod a odvod vzduchu Vp=1600m3/h/dpext=250 Pa,Vo=1600 m3/h/dpext=250 Pa, ventilátory s EC motory, rotační regenerační výměník -  teplotní účinnost dle EN 308 -80 %, SPF čisté filtry 1,98 kW/m3/s, vodní ohřívač vzduchu Q= 5,3kW,filtr pro přívod F7/odvod M5, opláštění protihluková izolace z minerální vlny s tloušťkou izolace 50 mm, včetně nástřešní sady a  stříšky, další parametry viz. TZ, rozměry viz. výkresová dokumentace, směšovací uzel bude v dodávce UT, hmotnost m= 249kg, zabudovaný řídicí systém včetně teplotních čidel, modbus komunikace a vestavěný WEB server</t>
  </si>
  <si>
    <t xml:space="preserve"> - Uzavírací klapka těsná s osazením pro servopohon (dodávka a montáž servopohonu s havarijní funkcí - MaR), rozměr 500x250mm - příslušenství VZT jednotky</t>
  </si>
  <si>
    <t xml:space="preserve"> - Pružná manžeta, rozměr 1200x600mm - příslušenství VZT jednotky</t>
  </si>
  <si>
    <t xml:space="preserve">Externí ovladač VZT jednotky s digitálním displejem, nastavení parametrů, časový program, včetně komunikačního kabelu 12m </t>
  </si>
  <si>
    <t>Uvedení VZT jednotky do provozu včetně nastavení parametrů</t>
  </si>
  <si>
    <t>5.02- Tlumič hluku 500x400x2000, 3 kulisy š.100mm, průtočná mezera 67mm s náběhovými a odtokovými hranami, parametry viz. TZ</t>
  </si>
  <si>
    <t>5.03- Tlumič hluku 500x400x1500, 3 kulisy š.100mm, průtočná mezera 67mm s náběhovými a odtokovými hranami, parametry viz. TZ</t>
  </si>
  <si>
    <t>5.04- Tlumič hluku 500x400x1000, 3 kulisy š.100mm, průtočná mezera 67mm s náběhovými a odtokovými hranami, parametry viz. TZ</t>
  </si>
  <si>
    <t>5.05- Tlumič hluku kruhový pozink., 200x900x58mm (pr. x d x tl. izolace), parametry viz. TZ</t>
  </si>
  <si>
    <t>5.06-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</si>
  <si>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5.07- Vyústka odvodní na kruhové potrubí 1225x75mm, komfortní, z hliníkového profilu, včetně regulační klapky - typ R1, jednořadá</t>
  </si>
  <si>
    <t>5.08- Vyústka přívodní na kruhové potrubí 1025x75mm, komfortní, z hliníkového profilu, včetně regulační klapky - typ R2, dvouřadá</t>
  </si>
  <si>
    <t>5.09- Vyústka odvodní na kruhové potrubí 825x75mm, komfortní, z hliníkového profilu, včetně regulační klapky - typ R1, jednořadá</t>
  </si>
  <si>
    <t>5.10- Vyústka přívodní na čtyřhranné potrubí 625x125mm, komfortní, z hliníkového profilu, včetně regulační klapky - typ R2, dvouřadá</t>
  </si>
  <si>
    <t>5.11- Vyústka odvodní na čtyřhranné potrubí 1025x125mm, komfortní, z hliníkového profilu, včetně regulační klapky - typ R1, jednořadá</t>
  </si>
  <si>
    <t>5.12 - Žaluzie protidešťová 500x400mm (š x v)  - mat. pozink. Plech</t>
  </si>
  <si>
    <t>Potrubí a tvarovky čtyřhranné třída těsnosti B</t>
  </si>
  <si>
    <t>Potrubí pozink. sk. I včetně tvarovek</t>
  </si>
  <si>
    <t>Závěsy, spojovací, těsnící a montážní materiál</t>
  </si>
  <si>
    <t>Tepelná izolace z minerální vaty tl. 100 mm včetně oplechování z pozinkovaného plechu, těsnících pásek, trnů a dalšího příslušentsví</t>
  </si>
  <si>
    <t>Potrubí a tvarovky kruhové třída těsnosti C</t>
  </si>
  <si>
    <t>Oblouk kruhový segmentový Ø 225mm 90°</t>
  </si>
  <si>
    <t>Oblouk kruhový segmentový Ø 200mm 90°</t>
  </si>
  <si>
    <t>Oblouk kruhový segmentový Ø 200mm 45°</t>
  </si>
  <si>
    <t>Redukce osová vni-vni Ø 225/Ø200</t>
  </si>
  <si>
    <t>Záslep kruhový vnitřní Ø 200</t>
  </si>
  <si>
    <t>Záslep kruhový vnitřní Ø 225</t>
  </si>
  <si>
    <t>Kruhové potrubí Ø 225mm</t>
  </si>
  <si>
    <t>Kruhové potrubí Ø 200mm</t>
  </si>
  <si>
    <t>Soupis prací</t>
  </si>
  <si>
    <t>Zař. č. 6 VĚTRÁNÍ – DÍLNY A SVAŘOVNY</t>
  </si>
  <si>
    <t>6.01 - VZT jednotka sestavná horizontální pro vnitřní  umístění, provedení pro přívod a odvod vzduchu Vp=3490m3/h/dpext=350 Pa,Vo=3490 m3/h/dpext=350 Pa, ventilátory s EC motory, deskový rekuperační výměník -  teplotní účinnost dle EN 308 -83 %, SPF čisté filtry 2,14 kW/m3/s,vodní ohřívač vzduchu Q= 8,2kW, filtr pro přívod F7/odvod M5, opláštění protihluková izolace z minerální vlny s tloušťkou izolace 50 mm,  další parametry viz. TZ, rozměry viz. výkresová dokumentace,směšovací uzel bude v dodávce UT,                 m= 938kg, zabudovaný řídicí systém včetně teplotních čidel, modbus komunikace a vestavěný WEB server</t>
  </si>
  <si>
    <t xml:space="preserve"> - Uzavírací klapka těsná s osazením pro servopohon (dodávka a montáž servopohonu s havarijní funkcí - VZT), rozměr 900x400mm - příslušenství VZT jednotky</t>
  </si>
  <si>
    <t xml:space="preserve"> - Pružná manžeta, rozměr 900x400mm - příslušenství VZT jednotky</t>
  </si>
  <si>
    <t>6.02- Tlumič hluku 710x400x1500, 3 kulisy š.100mm, průtočná mezera 136mm s náběhovými a odtokovými hranami, parametry viz. TZ</t>
  </si>
  <si>
    <t>6.03- Tlumič hluku 800x400x1500, 4 kulisy š.100mm, průtočná mezera 100mm s náběhovými a odtokovými hranami, parametry viz. TZ</t>
  </si>
  <si>
    <t>6.04- Tlumič hluku 900x400x1000, 5 kulisy š.100mm, průtočná mezera 80mm s náběhovými a odtokovými hranami, parametry viz. TZ</t>
  </si>
  <si>
    <t>6.05- Tlumič hluku 800x400x1500, 4 kulisy š.100mm, průtočná mezera 100mm s náběhovými a odtokovými hranami, parametry viz. TZ</t>
  </si>
  <si>
    <t>6.06 - Regulátor průtoku vzduchu variabilní, pro nźké rychlosti proudění vzduchu 0,6 až 6m/s a nízkotlaké rozvody, vysoká přesnost i při nepříznivých nátokových podmínkách, měření tlaku před a za regulační klapkou, kruhové provedení Ø 250mm, s komunikací MP-Bus,  vč. servopohonu 0-10 V</t>
  </si>
  <si>
    <t>6.07 - Regulátor průtoku vzduchu variabilní, pro nźké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</si>
  <si>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6.08 - Tlumič hluku kruhový pozink., 250x900x58mm (pr. x d x tl. izolace), parametry viz. TZ</t>
  </si>
  <si>
    <t>6.09 - Tlumič hluku kruhový pozink., 200x900x58mm (pr. x d x tl. izolace), parametry viz. TZ</t>
  </si>
  <si>
    <t>6.10- Vyústka přívodní na kruhové potrubí 800x100mm, komfortní, z hliníkového profilu, včetně regulační klapky - typ R2, dvouřadá</t>
  </si>
  <si>
    <t>6.11- Vyústka přívodní na kruhové potrubí 1025x75mm, komfortní, z hliníkového profilu, včetně regulační klapky - typ R2, dvouřadá</t>
  </si>
  <si>
    <t>6.12- Vyústka přívodní na kruhové potrubí 1025x75mm, komfortní, z hliníkového profilu, včetně regulační klapky - typ R2, dvouřadá</t>
  </si>
  <si>
    <t>6.13- Vyústka odvodní na kruhové potrubí 825x75mm, komfortní, z hliníkového profilu, včetně regulační klapky - typ R1, jednořadá</t>
  </si>
  <si>
    <t>6.14- Vyústka odvodní na kruhové potrubí 800x100mm, komfortní, z hliníkového profilu, včetně regulační klapky - typ R1, jednořadá</t>
  </si>
  <si>
    <t>6.15- Vyústka odvodní na kruhové potrubí 1225X75mm, komfortní, z hliníkového profilu, včetně regulační klapky - typ R1, jednořadá</t>
  </si>
  <si>
    <t>6.16 - Žaluzie protidešťová 1000x500mm (š x v)    - hliníková, barva RAL - dle výběru investora</t>
  </si>
  <si>
    <t>6.17 - Žaluzie protidešťová 800x500mm (š x v)  - hliníková, barva RAL - dle výběru investora</t>
  </si>
  <si>
    <t xml:space="preserve">6.18- Klapka protipožární 500x400 mm EIS 90- ovládaní  ruční a teplotní, s koncovým spínačem </t>
  </si>
  <si>
    <t>Montáž protipožární klapky s vyspravením otvoru dle výrobce</t>
  </si>
  <si>
    <t>Tepelná izolace z minerální vaty tl. 40 mm s ALU polepem, těsnících pásek, trnů a dalšího příslušentsví - přívodní a odvodní potrubí v strojovně VZT</t>
  </si>
  <si>
    <t xml:space="preserve">Tepelná izolace ze syntetického kaučuku(nenasákavá a parotěsná)  tl. 40 mm- 2x pásy tl.20mm , těsnících pásek, trnů a dalšího příslušentsví - sací a vyfukovací potrubí </t>
  </si>
  <si>
    <t>Oblouk kruhový segmentový Ø 280mm 90°</t>
  </si>
  <si>
    <t>Oblouk kruhový segmentový Ø 250mm 90°</t>
  </si>
  <si>
    <t>Oblouk kruhový segmentový Ø 280mm 30°</t>
  </si>
  <si>
    <t>Oblouk kruhový segmentový Ø 200mm 30°</t>
  </si>
  <si>
    <r>
      <t xml:space="preserve">T-kus 90°, </t>
    </r>
    <r>
      <rPr>
        <sz val="10"/>
        <rFont val="Calibri"/>
        <family val="2"/>
        <charset val="238"/>
      </rPr>
      <t>ø280-</t>
    </r>
    <r>
      <rPr>
        <sz val="10"/>
        <rFont val="Calibri"/>
        <family val="2"/>
        <charset val="238"/>
      </rPr>
      <t xml:space="preserve">  ø200- ø280</t>
    </r>
  </si>
  <si>
    <r>
      <t xml:space="preserve">T-kus 45°, </t>
    </r>
    <r>
      <rPr>
        <sz val="10"/>
        <rFont val="Calibri"/>
        <family val="2"/>
        <charset val="238"/>
      </rPr>
      <t>ø280-</t>
    </r>
    <r>
      <rPr>
        <sz val="10"/>
        <rFont val="Calibri"/>
        <family val="2"/>
        <charset val="238"/>
      </rPr>
      <t xml:space="preserve">  ø200- ø280</t>
    </r>
  </si>
  <si>
    <t>Redukce osová vni-vni Ø 280/Ø250</t>
  </si>
  <si>
    <t>Redukce osová vni-vni Ø 280/Ø200</t>
  </si>
  <si>
    <t>Redukce osová vni-vni Ø 250/Ø200</t>
  </si>
  <si>
    <t>Záslep kruhový vnitřní Ø 280</t>
  </si>
  <si>
    <t>Záslep kruhový vnitřní Ø 250</t>
  </si>
  <si>
    <t>Kruhové potrubí Ø 280mm</t>
  </si>
  <si>
    <t>Kruhové potrubí Ø 250mm</t>
  </si>
  <si>
    <t xml:space="preserve">Zař. č. 7 VĚTRÁNÍ – DÍLNY </t>
  </si>
  <si>
    <t>7.01 - VZT jednotka sestavná horizontální pro vnitřní  umístění, provedení pro přívod a odvod vzduchu Vp=3280m3/h/dpext=350 Pa,Vo=3280 m3/h/dpext=350 Pa, ventilátory s EC motory, deskový rekuperační výměník -  teplotní účinnost dle EN 308 -84 %, SPF čisté filtry 2,06 kW/m3/s,vodní ohřívač vzduchu Q= 6,1kW, filtr pro přívod F7/odvod M5, opláštění protihluková izolace z minerální vlny s tloušťkou izolace 50 mm,  další parametry viz. TZ, rozměry viz. výkresová dokumentace,směšovací uzel bude v dodávce UT,                 m= 938kg, zabudovaný řídicí systém včetně teplotních čidel, modbus komunikace a vestavěný WEB serve</t>
  </si>
  <si>
    <t>7.02- Tlumič hluku 710x400x1500, 3 kulisy š.100mm, průtočná mezera 136mm s náběhovými a odtokovými hranami, parametry viz. TZ</t>
  </si>
  <si>
    <t>7.03- Tlumič hluku 900x400x1000, 5 kulisy š.100mm, průtočná mezera 100mm s náběhovými a odtokovými hranami, parametry viz. TZ</t>
  </si>
  <si>
    <t>7.04- Tlumič hluku 800x400x1500, 4 kulisy š.100mm, průtočná mezera 100mm s náběhovými a odtokovými hranami, parametry viz. TZ</t>
  </si>
  <si>
    <t>7.06 -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</si>
  <si>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7.07 - Regulátor průtoku vzduchu variabilní, pro nízké rychlosti proudění vzduchu 0,6 až 6m/s a nízkotlaké rozvody, vysoká přesnost i při nepříznivých nátokových podmínkách, měření tlaku před a za regulační klapkou, kruhové provedení Ø 160mm, s komunikací MP-Bus,  vč. servopohonu 0-10 V</t>
  </si>
  <si>
    <t>7.08 - Tlumič hluku kruhový pozink., 200x900x58mm (pr. x d x tl. izolace), parametry viz. TZ</t>
  </si>
  <si>
    <t>7.09 - Tlumič hluku kruhový pozink., 160x900x55mm (pr. x d x tl. izolace), parametry viz. TZ</t>
  </si>
  <si>
    <t>7.10- Vyústka přívodní na kruhové potrubí 1025x75mm, komfortní, z hliníkového profilu, včetně regulační klapky - typ R2, dvouřadá</t>
  </si>
  <si>
    <t>7.11- Vyústka přívodní na kruhové potrubí 825x75mm, komfortní, z hliníkového profilu, včetně regulační klapky - typ R2, dvouřadá</t>
  </si>
  <si>
    <t>7.12- Vyústka odvodní na kruhové potrubí 825x75mm, komfortní, z hliníkového profilu, včetně regulační klapky - typ R1, jednořadá</t>
  </si>
  <si>
    <t>7.13- Vyústka odvodní na kruhové potrubí 1025x75mm, komfortní, z hliníkového profilu, včetně regulační klapky - typ R1, jednořadá</t>
  </si>
  <si>
    <t>7.14- Vyústka přívodní na kruhové potrubí 1225x75mm, komfortní, z hliníkového profilu, včetně regulační klapky - typ R2, dvouřadá</t>
  </si>
  <si>
    <t xml:space="preserve">7.15- Klapka protipožární 500x400 mm EIS 90-  ovládaní  ruční a teplotní, s koncovým spínačem  </t>
  </si>
  <si>
    <t>7.16 - Žaluzie protidešťová 1000x500mm (š x v) včetně montážního rámu   - hliníková, barva RAL - dle výběru investora</t>
  </si>
  <si>
    <t>7.17 - Žaluzie protidešťová 800x500mm (š x v)včetně montážního rámu  - hliníková, barva RAL - dle výběru investora</t>
  </si>
  <si>
    <t>Oblouk kruhový segmentový Ø 160mm 90°</t>
  </si>
  <si>
    <t>Oblouk kruhový segmentový Ø 250mm 60°</t>
  </si>
  <si>
    <t>Oblouk kruhový segmentový Ø225mm 60°</t>
  </si>
  <si>
    <t>Oblouk kruhový segmentový Ø160mm 60°</t>
  </si>
  <si>
    <t>Oblouk kruhový segmentový Ø 280mm 45°</t>
  </si>
  <si>
    <t>Oblouk kruhový segmentový Ø200mm 45°</t>
  </si>
  <si>
    <t>Oblouk kruhový segmentový Ø160mm 45°</t>
  </si>
  <si>
    <r>
      <t xml:space="preserve">T-kus 90°, </t>
    </r>
    <r>
      <rPr>
        <sz val="10"/>
        <rFont val="Calibri"/>
        <family val="2"/>
        <charset val="238"/>
      </rPr>
      <t>ø280-</t>
    </r>
    <r>
      <rPr>
        <sz val="10"/>
        <rFont val="Calibri"/>
        <family val="2"/>
        <charset val="238"/>
      </rPr>
      <t xml:space="preserve">  ø160- ø200</t>
    </r>
  </si>
  <si>
    <r>
      <t xml:space="preserve">T-kus 45°, </t>
    </r>
    <r>
      <rPr>
        <sz val="10"/>
        <rFont val="Calibri"/>
        <family val="2"/>
        <charset val="238"/>
      </rPr>
      <t>ø280-</t>
    </r>
    <r>
      <rPr>
        <sz val="10"/>
        <rFont val="Calibri"/>
        <family val="2"/>
        <charset val="238"/>
      </rPr>
      <t xml:space="preserve">  ø160- ø280</t>
    </r>
  </si>
  <si>
    <r>
      <t xml:space="preserve">T-kus 45°, </t>
    </r>
    <r>
      <rPr>
        <sz val="10"/>
        <rFont val="Calibri"/>
        <family val="2"/>
        <charset val="238"/>
      </rPr>
      <t>ø250-</t>
    </r>
    <r>
      <rPr>
        <sz val="10"/>
        <rFont val="Calibri"/>
        <family val="2"/>
        <charset val="238"/>
      </rPr>
      <t xml:space="preserve">  ø160- ø250</t>
    </r>
  </si>
  <si>
    <t>Redukce osová vni-vni Ø 280/Ø160</t>
  </si>
  <si>
    <t>Redukce osová vni-vni Ø 200/Ø180</t>
  </si>
  <si>
    <t>Redukce osová vni-vni Ø200/Ø160</t>
  </si>
  <si>
    <t>Záslep kruhový vnitřní Ø 180</t>
  </si>
  <si>
    <t>Připojovací hrdlo kruhové  Ø 250</t>
  </si>
  <si>
    <t>Připojovací hrdlo kruhové  Ø 225</t>
  </si>
  <si>
    <t>Připojovací hrdlo kruhové  Ø 160</t>
  </si>
  <si>
    <t>Zař. č. 8 VĚTRÁNÍ UČEBEN 1.NP</t>
  </si>
  <si>
    <t>8.01 - VZT jednotka kompaktní vertikální pro vnitřní  umístění, provedení pro přívod a odvod vzduchu Vp=3000m3/h/dpext=250 Pa,Vo=3000 m3/h/dpext=250 Pa, ventilátory s EC motory, rotační regenerační výměník -  teplotní účinnost dle EN 308 -82 %, SPF čisté filtry 1,73 kW/m3/s,vodní ohřívač vzduchu Q=8,6kW, filtr pro přívod F7/odvod M5, opláštění protihluková izolace z minerální vlny s tloušťkou izolace 50 mm,  další parametry viz. TZ, rozměry viz. výkresová dokumentace,směšovací uzel bude v dodávce UT,                 m= 570kg, zabudovaný řídicí systém včetně teplotních čidel, modbus komunikace a vestavěný WEB serve</t>
  </si>
  <si>
    <t xml:space="preserve"> - Uzavírací klapka těsná s osazením pro servopohon (dodávka a montáž servopohonu s havarijní funkcí - MaR), rozměr 800x350mm - příslušenství VZT jednotky</t>
  </si>
  <si>
    <t xml:space="preserve"> - Pružná manžeta, rozměr 80x350mm - příslušenství VZT jednotky</t>
  </si>
  <si>
    <t>8.02- Tlumič hluku 700x450x2500, 4 kulisy š.100mm L=1500mm a 4 kulisyš.100mm L=1000mm , průtočná mezera 75mm s náběhovými a odtokovými hranami, parametry viz. TZ</t>
  </si>
  <si>
    <t>8.03- Tlumič hluku 700x450x1000, 4 kulisy š.100mm, průtočná mezera 75mm s náběhovými a odtokovými hranami, parametry viz. TZ</t>
  </si>
  <si>
    <t>8.04- Tlumič hluku 700x450x1500, 4 kulisy š.100mm, průtočná mezera 75mm s náběhovými a odtokovými hranami, parametry viz. TZ</t>
  </si>
  <si>
    <t>8.05- Tlumič hluku 630x560x1500, 4 kulisy š.100mm, průtočná mezera 58mm s náběhovými a odtokovými hranami, parametry viz. TZ</t>
  </si>
  <si>
    <t>8.06 -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</si>
  <si>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8.07 - Tlumič hluku kruhový pozink., 200x900x58mm (pr. x d x tl. izolace), parametry viz. TZ</t>
  </si>
  <si>
    <t>8.08- Vyústka přívodní na čtyřhranné potrubí 825x125mm, komfortní, z hliníkového profilu, včetně regulační klapky - typ R2, dvouřadá</t>
  </si>
  <si>
    <t>8.09- Vyústka přívodní na čtyřhranné potrubí 625x125mm, komfortní, z hliníkového profilu, včetně regulační klapky - typ R2, dvouřadá</t>
  </si>
  <si>
    <t>8.10- Vyústka odvodní na čtyřhranné potrubí 1025x125mm, komfortní, z hliníkového profilu, včetně regulační klapky - typ R1, jednořadá</t>
  </si>
  <si>
    <t>8.11 - Žaluzie protidešťová 800x500mm (š x v) včetně montážního rámu   - hliníková, barva RAL - dle výběru investora</t>
  </si>
  <si>
    <t>8.12 - Výfukový oblouk  135° 560x560mm (š x v) s pletivem</t>
  </si>
  <si>
    <t>Oplechování protipožární izolace na střeše</t>
  </si>
  <si>
    <t>Protipožární izolace z minerální vaty s Al polepem, včetně těsnících pásek, trnů a dalšího příslušenství, odolnost viz PBŘ</t>
  </si>
  <si>
    <t>Oblouk kruhový segmentový Ø 200mm 60°</t>
  </si>
  <si>
    <t>Redukce asymerická vni-vni Ø 250/Ø225</t>
  </si>
  <si>
    <t>Redukce asymerická vni-vni Ø 250/Ø200</t>
  </si>
  <si>
    <t xml:space="preserve">Zař. č. 9 Větrání učeben 2.NP </t>
  </si>
  <si>
    <t>9.01 - VZT jednotka kompaktní vertikální pro vnitřní  umístění, provedení pro přívod a odvod vzduchu Vp=3250m3/h/dpext=250 Pa,Vo=3250 m3/h/dpext=250 Pa, ventilátory s EC motory, rotační regenerační výměník -  teplotní účinnost dle EN 308 -81 %, SPF čisté filtry 1,78 kW/m3/s,vodní ohřívač vzduchu Q=10,7kW, filtr pro přívod F7/odvod M5, opláštění protihluková izolace z minerální vlny s tloušťkou izolace 50 mm,  další parametry viz. TZ, rozměry viz. výkresová dokumentace,směšovací uzel bude v dodávce UT,                 m= 570kg,zabudovaný řídicí systém včetně teplotních čidel, modbus komunikace a vestavěný WEB serve</t>
  </si>
  <si>
    <t>9.02- Tlumič hluku 700x500x2500, 4 kulisy š.100mm L=1500mm a 4 kulisyš.100mm L=1000mm , průtočná mezera 75mm s náběhovými a odtokovými hranami, parametry viz. TZ</t>
  </si>
  <si>
    <t>9.03- Tlumič hluku 700x500x2000, 4 kulisy š.100mm, průtočná mezera 78mm s náběhovými a odtokovými hranami, parametry viz. TZ</t>
  </si>
  <si>
    <t>9.04- Tlumič hluku 710x500x1000, 4 kulisy š.100mm, průtočná mezera 78mm s náběhovými a odtokovými hranami, parametry viz. TZ</t>
  </si>
  <si>
    <t>9.05- Tlumič hluku 500x710x1500, 4 kulisy š.100mm, průtočná mezera 78mm s náběhovými a odtokovými hranami, parametry viz. TZ</t>
  </si>
  <si>
    <t>9.06 -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</si>
  <si>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9.07 - Tlumič hluku kruhový pozink., 200x900x58mm (pr. x d x tl. izolace), parametry viz. TZ</t>
  </si>
  <si>
    <r>
      <t xml:space="preserve">9.08- Vyústka přívodní na </t>
    </r>
    <r>
      <rPr>
        <sz val="10"/>
        <rFont val="Calibri"/>
        <family val="2"/>
        <charset val="238"/>
      </rPr>
      <t>čtyřhranné potrubí 825x125mm, komfortní, z hliníkového profilu, včetně regulační klapky - typ R2, dvouřadá</t>
    </r>
  </si>
  <si>
    <t>9.09- Vyústka odvodní na čtyřhranné potrubí 1025x125mm, komfortní, z hliníkového profilu, včetně regulační klapky - typ R1, jednořadá</t>
  </si>
  <si>
    <t>9.10 - Výfukový oblouk  135° 560x560mm (š x v) s pletivem</t>
  </si>
  <si>
    <t xml:space="preserve">Zař. č. 10 VĚTRÁNÍ UČEBEN 3.NP </t>
  </si>
  <si>
    <t>10.01 - VZT jednotka kompaktní horizontální pro vnitřní  provedení, provedení pro přívod a odvod vzduchu Vp=2320m3/h/dpext=250 Pa,Vo=2320 m3/h/dpext=250 Pa, ventilátory s EC motory, rotační regenerační výměník -  teplotní účinnost dle EN 308 -81 %, SPF čisté filtry 2,04 kW/m3/s,vodní ohřívač vzduchu Q=7,33kW, filtr pro přívod F7/odvod M5, opláštění protihluková izolace z minerální vlny s tloušťkou izolace 50 mm,  další parametry viz. TZ, rozměry viz. výkresová dokumentace,směšovací uzel bude v dodávce UT,                 m= 289kg, zabudovaný řídicí systém včetně teplotních čidel, modbus komunikace a vestavěný WEB serve</t>
  </si>
  <si>
    <t xml:space="preserve"> - Uzavírací klapka těsná s osazením pro servopohon (dodávka a montáž servopohonu s havarijní funkcí - MaR), rozměr 600x300mm - příslušenství VZT jednotky</t>
  </si>
  <si>
    <t xml:space="preserve"> - Pružná manžeta, rozměr 600x300mm - příslušenství VZT jednotky</t>
  </si>
  <si>
    <t>10.02- Tlumič hluku 630x450x1500, 4 kulisy š.100mm  , průtočná mezera 58mm s náběhovými a odtokovými hranami, parametry viz. TZ</t>
  </si>
  <si>
    <t>10.03- Tlumič hluku 560x400x1500, 3 kulisy š.100mm, průtočná mezera 87mm s náběhovými a odtokovými hranami, parametry viz. TZ</t>
  </si>
  <si>
    <t>10.04 - Regulátor průtoku vzduchu variabilní, pro nízké rychlosti proudění vzduchu 0,6 až 6m/s a nízkotlaké rozvody, vysoká přesnost i při nepříznivých nátokových podmínkách, měření tlaku před a za regulační klapkou, kruhové provedení Ø 200mm, s komunikací MP-Bus,  vč. servopohonu 0-10 V</t>
  </si>
  <si>
    <t>10.05 - Regulátor průtoku vzduchu variabilní, pro nízké rychlosti proudění vzduchu 0,6 až 6m/s a nízkotlaké rozvody, vysoká přesnost i při nepříznivých nátokových podmínkách, měření tlaku před a za regulační klapkou, kruhové provedení Ø 160, s komunikací MP-Bus,  vč. servopohonu 0-10 V</t>
  </si>
  <si>
    <t>10.06 - Tlumič hluku kruhový pozink., 200x900x58mm (pr. x d x tl. izolace), parametry viz. TZ</t>
  </si>
  <si>
    <t>10.07 - Tlumič hluku kruhový pozink., 160x900x50mm (pr. x d x tl. izolace), parametry viz. TZ</t>
  </si>
  <si>
    <t>10.08- Vyústka přívodní na čtyřhranné potrubí 525x125mm, komfortní, z hliníkového profilu, včetně regulační klapky - typ R2, dvouřadá</t>
  </si>
  <si>
    <t>10.09- Vyústka přívodní na čtyřhranné potrubí 825x125mm, komfortní, z hliníkového profilu, včetně regulační klapky - typ R2, dvouřadá</t>
  </si>
  <si>
    <t>10.10- Vyústka odvodní na čtyřhranné potrubí 525x125mm, komfortní, z hliníkového profilu, včetně regulační klapky - typ R1, jednořadá</t>
  </si>
  <si>
    <t>10.11- Vyústka odvodní na čtyřhranné potrubí 1025x125mm, komfortní, z hliníkového profilu, včetně regulační klapky - typ R1, jednořadá</t>
  </si>
  <si>
    <t>10.12 - Výfukový oblouk  135° 500x500mm (š x v) s pletivem</t>
  </si>
  <si>
    <t xml:space="preserve">10.13- Klapka protipožární 455x355 mm EIS 90- ovládaní  ruční a teplotní, s koncovým spínačem </t>
  </si>
  <si>
    <t>Oblouk kruhový segmentový Ø 180mm 90°</t>
  </si>
  <si>
    <t>Oblouk kruhový segmentový Ø 180mm 60°</t>
  </si>
  <si>
    <t>Oblouk kruhový segmentový Ø 180mm 45°</t>
  </si>
  <si>
    <t>Redukce asymetrická vni-vni Ø 250/Ø225</t>
  </si>
  <si>
    <t>Redukce osová vni-vni Ø 180/Ø160</t>
  </si>
  <si>
    <t>Redukce asymetrická vni-vni Ø 180/Ø160</t>
  </si>
  <si>
    <t>Záslep kruhový vnitřní Ø160</t>
  </si>
  <si>
    <t>Kruhové potrubí Ø 180mm</t>
  </si>
  <si>
    <t>Kruhové potrubí Ø 160mm</t>
  </si>
  <si>
    <t xml:space="preserve">Investiční akce: </t>
  </si>
  <si>
    <t>Snížení energetické náročnosti objektu dílen SOU Hubálov</t>
  </si>
  <si>
    <t xml:space="preserve">Investor: </t>
  </si>
  <si>
    <t>Střední odborné učiliště Hubálov,Hubálov 17, 294 11, Loukovec</t>
  </si>
  <si>
    <t xml:space="preserve">Zpracovatel: </t>
  </si>
  <si>
    <t>Energy Benefit Centre, Křenova 438/3, 162 00 Praha 6</t>
  </si>
  <si>
    <t>Zař. č. 11 - Odsávání a filtrace - obloukem+ CO</t>
  </si>
  <si>
    <t>11.01 - Centrální odsávací a filtrační jednotka, sací výkon V=4500 až 6480 m3/h, podtlak p=1400 až 2000 Pa, ventilátor 3x400V, P=7,5 kW, filtrační plocha 90m2, materiál fitru ePTFE, kategorie použití filtru: M, Stupeň odlučivosti:99,99 %, očišťování filtrů pneumaticky rotačními dýzami, spouštění čištění automaticky řízené tlakovým spádem, sběrná prachová nádoba: 1x 192 l, hmotnost: m=790 kg,  připojení DN450, vestavěný tlumič hluku na výfuku, hladina hluku v 1m Lp=65 dB(A), další parametry a rozměry viz. TZ a výkresová dokumentace</t>
  </si>
  <si>
    <t>Centrální odsávací a filtrační jednotka, sací výkon V=9500 až 12240 m3/h, podtlak p=1050 až 1650 Pa, ventilátor 3x400V, P=15,5 kW, filtrační plocha 160m2, materiál fitru ePTFE, kategorie použití filtru: M, Stupeň odlučivosti:99,99 %, očišťování filtrů pneumaticky rotačními dýzami, spouštění čištění automaticky řízené tlakovým spádem, sběrná prachová nádoba: 1x 192 l, hmotnost: m=1595 kg, rozměry (Š x Hl. x V) : 3526 x 1864 x 2670 mm
 připojení DN560, vestavěný tlumič hluku na výfuku, hladina hluku v 1m Lp=65 dB(A), další parametry viz. TZ, rozměry viz. výkresová dokumentace</t>
  </si>
  <si>
    <t>11.01b - Ovládací panel pro odsávací jednotku, ovládání pomocí dotykového displeje s diagnostickým systémem, včetně připojovacího kabelu l=25m</t>
  </si>
  <si>
    <t>Ovládací panel pro odsávací jednotku, ovládání pomocí dotykového displeje s diagnostickým systémem, včetně připojovacího kabelu l=25m</t>
  </si>
  <si>
    <t>Lišta pro instalaci ovl. kabelu včetně montážního a pomocného materiálu</t>
  </si>
  <si>
    <t>Uvedení filtrační jednotky do provozu</t>
  </si>
  <si>
    <t>11.02 - Klapka uzavírací DN450, jednolistá, osazení pro servopohon (servo dodávka MaR)</t>
  </si>
  <si>
    <t>Klapka uzavírací DN560, jednolistá, včetně servopohonu ON/OFF, ovl. napětí 230V</t>
  </si>
  <si>
    <t>11.03 - Vyústka přívodní na čtyřhrané potrubí 1225x325mm, průmyslová, včetně regulační klapky - typ R2, dvouřadá</t>
  </si>
  <si>
    <t>Vyústka přívodní na čtyřhrané potrubí 1225x225mm, průmyslová, včetně regulační klapky - typ R2, dvouřadá</t>
  </si>
  <si>
    <t>11.04 - Teleskopické odsávací rameno pro kouř ze svařování, DN150, délka ramene l=2,0m, vnitřní profilová výztuž držící nastavenou pozici samonosně,  hubice otočná o 360 stupňů, včetně škrtící klapky, konzola pro montáž na stěnu</t>
  </si>
  <si>
    <t>Odsávací flexibilní rameno pro kouř ze svařování, DN150, délka ramene l=2,0m, vnitřní rovnoběžníkový nosný tyčový mechanismus s pružinovou podpěrou držící nastavenou pozici samonosně,  hubice otočná o 360 stupňů, včetně škrtící klapky, konzola pro montáž na stěnu</t>
  </si>
  <si>
    <t>11.04a - Sada spojovacího materiálu pro připojení odsávacího ramena DN150/160</t>
  </si>
  <si>
    <t>11.05 - Stojan pro dvě odsávací ramena, mat. ocel, kotvení do podlahy, výška stojanu 2300mm, rozměry viz. TZ</t>
  </si>
  <si>
    <t>11.06 - Protidešťová žaluzie do rozměru 900x600, materiál pozink. plech, se sítí</t>
  </si>
  <si>
    <t>Výfukový kus šikmý DN560, s pletivem</t>
  </si>
  <si>
    <t>Potrubí a tvarovky z pozinkovaného plechu "SPIRO", kruhové, třída těsnosti D, s gumovým dvojbřitým těsněním, materiál těsnění EPDM, těsnění instalováno ve výrobě (podlak až 1600 Pa)</t>
  </si>
  <si>
    <t xml:space="preserve">Oblouk kruhový Ø 450mm 90° </t>
  </si>
  <si>
    <t>Oblouk kruhový segmentový Ø 560mm 90° s vývodem v oblouku Ø315</t>
  </si>
  <si>
    <t xml:space="preserve">Oblouk kruhový Ø 160mm 90° </t>
  </si>
  <si>
    <t xml:space="preserve">Oblouk kruhový Ø 160mm 45° </t>
  </si>
  <si>
    <t>Odbočka kruhová 90° Ø450-Ø450</t>
  </si>
  <si>
    <t>Odbočka kruhová 90° Ø560-Ø560</t>
  </si>
  <si>
    <t>Kalhotový kus Ø 250/2xØ160, 45°</t>
  </si>
  <si>
    <t>Sedlový kus Ø 450/160 mm</t>
  </si>
  <si>
    <t>Sedlový kus Ø 355/160 mm, náběh 45°</t>
  </si>
  <si>
    <t>Redukce osová vni-vni Ø 450/Ø355</t>
  </si>
  <si>
    <t>Redukce osová vni-vni Ø 400/Ø355</t>
  </si>
  <si>
    <t>Redukce osová vni-vni Ø 355/Ø250</t>
  </si>
  <si>
    <t>Redukce osová vni-vni Ø 355/Ø315</t>
  </si>
  <si>
    <t>Kruhové potrubí Ø 450 mm</t>
  </si>
  <si>
    <t>Kruhové potrubí Ø 355 mm</t>
  </si>
  <si>
    <t>Kruhové potrubí Ø 250 mm</t>
  </si>
  <si>
    <t>Kruhové potrubí Ø 160 mm</t>
  </si>
  <si>
    <t>Potrubí pozink. sk. I, třída těsnosti B</t>
  </si>
  <si>
    <t>Potrubí pozink. sk. I, třída těsnosti B,  včetně tvarovek</t>
  </si>
  <si>
    <t>Spojovací, těsnící a montážní materiál</t>
  </si>
  <si>
    <t>Ostatní</t>
  </si>
  <si>
    <t>Tepelná izolace z minerální vaty tl. 40 mm s Al polepem, včetně těsnících pásek, trnů a dalšího příslušentsví</t>
  </si>
  <si>
    <t>Zař. č. 11 - Odsávání a filtrace - svařovna plamenem</t>
  </si>
  <si>
    <t>12.01 - Centrální odsávací a filtrační jednotka, sací výkon V=4500 až 6480 m3/h, podtlak p=1400 až 2000 Pa, ventilátor 3x400V, P=7,5 kW, filtrační plocha 90m2, materiál fitru ePTFE, kategorie použití filtru: M, Stupeň odlučivosti:99,99 %, očišťování filtrů pneumaticky rotačními dýzami, spouštění čištění automaticky řízené tlakovým spádem, sběrná prachová nádoba: 1x 192 l, hmotnost: m=790 kg,  připojení DN450, vestavěný tlumič hluku na výfuku, hladina hluku v 1m Lp=65 dB(A), další parametry a rozměry viz. TZ a výkresová dokumentace</t>
  </si>
  <si>
    <t>12.01b - Ovládací panel pro odsávací jednotku, ovládání pomocí dotykového displeje s diagnostickým systémem, včetně připojovacího kabelu l=25m</t>
  </si>
  <si>
    <t>12.02 - Klapka uzavírací DN450, jednolistá, osazení pro servopohon (servo dodávka MaR)</t>
  </si>
  <si>
    <t>12.03 - Vyústka přívodní na čtyřhrané potrubí 1025x225mm, průmyslová, včetně regulační klapky - typ R2, dvouřadá</t>
  </si>
  <si>
    <t>12.04 - Teleskopické odsávací rameno pro kouř ze svařování, DN150, délka ramene l=2,0m, vnitřní profilová výztuž držící nastavenou pozici samonosně,  hubice otočná o 360 stupňů, včetně škrtící klapky, konzola pro montáž na stěnu</t>
  </si>
  <si>
    <t>12.04a - Sada spojovacího materiálu pro připojení odsávacího ramena DN150/160</t>
  </si>
  <si>
    <t>12.05 - Protidešťová žaluzie do rozměru 900x600, materiál pozink. plech, se sítí</t>
  </si>
  <si>
    <t xml:space="preserve">Oblouk kruhový Ø 450mm 30° </t>
  </si>
  <si>
    <t xml:space="preserve">Oblouk kruhový Ø 315mm 90° </t>
  </si>
  <si>
    <t xml:space="preserve">Oblouk kruhový Ø 315mm 45° </t>
  </si>
  <si>
    <t>Kalhotový kus Ø 450/2xØ315, 45°</t>
  </si>
  <si>
    <t>Odbočka kruhová 45° Ø315-Ø160</t>
  </si>
  <si>
    <t>Odbočka kruhová 45° Ø250-Ø160</t>
  </si>
  <si>
    <t>Odbočka kruhová 45° Ø280-Ø160</t>
  </si>
  <si>
    <t>Redukce osová vni-vni Ø 315/Ø250</t>
  </si>
  <si>
    <t>Redukce osová vni-vni Ø 315/Ø280</t>
  </si>
  <si>
    <t>Redukce osová vni-vni Ø 250/Ø160</t>
  </si>
  <si>
    <t>Kruhové potrubí Ø 315 mm</t>
  </si>
  <si>
    <r>
      <t xml:space="preserve">Investiční akce: </t>
    </r>
    <r>
      <rPr>
        <sz val="10"/>
        <rFont val="Calibri"/>
        <family val="2"/>
        <charset val="238"/>
      </rPr>
      <t>Snížení energetické náročnosti budov ISŠT Mělník - internát, stravovací provoz, administrativní část a tělocvična</t>
    </r>
  </si>
  <si>
    <r>
      <t>Investor:</t>
    </r>
    <r>
      <rPr>
        <sz val="10"/>
        <rFont val="Calibri"/>
        <family val="2"/>
        <charset val="238"/>
      </rPr>
      <t xml:space="preserve"> ISŠT Mělník, K Učilišti 2566,276 01 Mělník </t>
    </r>
  </si>
  <si>
    <t>Jeřábové práce ( transport VZT jednotek 6.1, 7.1, 5.1 do výšky max. 13 m)</t>
  </si>
  <si>
    <t>Lešení</t>
  </si>
  <si>
    <t>Zkoušky zařízení, zaregulování potrubního rozvodu VZT</t>
  </si>
  <si>
    <t>Měření hluku ve vnitřních a venkovních prostorách staveb dle požadavku hygieny</t>
  </si>
  <si>
    <t xml:space="preserve">Soupis prací </t>
  </si>
  <si>
    <t>D+M vzduchotechniky-dle dílčího rozpočtů (SO-06 - 1 až SO-06-9)</t>
  </si>
  <si>
    <t>Seznam položek - Rozpočet</t>
  </si>
  <si>
    <t>Investiční akce:</t>
  </si>
  <si>
    <t>Snížení energetické náročnosti areálu ISŠT Mělník - hlavní výuková budova, spojovací krček, novostavba, budova dílen, jeřábová hala, vrátnice</t>
  </si>
  <si>
    <t>Investor:</t>
  </si>
  <si>
    <t>ISŠT Mělník, K Učilišti 2566, 276 01 Mělník</t>
  </si>
  <si>
    <t>Energy Benefit Centre a.s., Křenova 438/3, 162 00 Praha 6</t>
  </si>
  <si>
    <t xml:space="preserve">Vypracoval: </t>
  </si>
  <si>
    <t>Filip Račák, DiS.</t>
  </si>
  <si>
    <t>Cena celkem bez DPH</t>
  </si>
  <si>
    <t>Zodpovědný projektant:</t>
  </si>
  <si>
    <t>Ing. Jiří Ondřej</t>
  </si>
  <si>
    <t>DPH 21 %</t>
  </si>
  <si>
    <t>Stupeň PD:</t>
  </si>
  <si>
    <t>DPS</t>
  </si>
  <si>
    <t>Cena celkem s DPH</t>
  </si>
  <si>
    <t>12/2018</t>
  </si>
  <si>
    <t>Položka</t>
  </si>
  <si>
    <t>Název</t>
  </si>
  <si>
    <t>Úkon</t>
  </si>
  <si>
    <t>Cena/jedn.</t>
  </si>
  <si>
    <t>Cena celkem</t>
  </si>
  <si>
    <t>Stavební objekt - Měření a regulace</t>
  </si>
  <si>
    <t>VZDUCHOTECHNIKA</t>
  </si>
  <si>
    <t>Zařízení č.5 - větrání učeben v 1.NP</t>
  </si>
  <si>
    <t>VZT5.1</t>
  </si>
  <si>
    <t>VZT jednotka, zabudovaný řídicí systém včetně teplotních čidel, Modbus komunikace a vestavěný WEB server, vodní ohřev, napájení 230V, napájení zajistí profese elektroinstalace - dodávka VZT</t>
  </si>
  <si>
    <t>P</t>
  </si>
  <si>
    <t>Prvky měření a regulace připojené z rozvaděče VZT jednotky</t>
  </si>
  <si>
    <t>OVL5.1</t>
  </si>
  <si>
    <t>Ovladač VZT jednotky - dodávka VZT, zapojení do regulace VZT jednotky</t>
  </si>
  <si>
    <t>MP</t>
  </si>
  <si>
    <t>MK5.1, MK5.2</t>
  </si>
  <si>
    <t>Klapkový servopohon s havarijní funkcí, napájení 24V, otevř.-zavř., zapojení do regulace VZT jednotky</t>
  </si>
  <si>
    <t>DMP</t>
  </si>
  <si>
    <t>Č5.1</t>
  </si>
  <si>
    <t>Čerpadlo ohřevu VZT jednotky, napájení 230V/22W - dodávka ÚT</t>
  </si>
  <si>
    <t>MV5.1</t>
  </si>
  <si>
    <t>Servopohon ventilu ohřevu, napájení 24V, ovládání 0-10V - dodávka ÚT</t>
  </si>
  <si>
    <t>Rozvaděč RA5</t>
  </si>
  <si>
    <t>RA5</t>
  </si>
  <si>
    <t>Rozváděčová skříň, svorkovnice nahoře, krytí IP55, rozměry šxvxh=600x800x210 včetně vnitřní výbavy: hlavní vypínač 16A/230V, napájení zajistí profese elektroinstalace</t>
  </si>
  <si>
    <t>DDC regulátor, komunikace Modbus-RTU, komunikace Ethernet, displej 4x20 znaků, klávesnice, 1xDI, webový server</t>
  </si>
  <si>
    <t>Jednofázový svodič přepětí typu 3</t>
  </si>
  <si>
    <t>Jednofázový jistič 10A, charakteristika B</t>
  </si>
  <si>
    <t>Jednofázový jistič 6A, charakteristika B</t>
  </si>
  <si>
    <t>Převodník MP-Bus/Modbus RTU, napájení 24V AC</t>
  </si>
  <si>
    <t>Bezpečnostní transformátor, 230/24V AC, 100VA</t>
  </si>
  <si>
    <t>Spínaný zdroj na DIN lištu, 24V DC, 100W, 4,5A, IP20</t>
  </si>
  <si>
    <t>Ethernet switch, 8 portů</t>
  </si>
  <si>
    <t>Zásuvka do rozvaděče, 230V</t>
  </si>
  <si>
    <t>Vyhodnocovací jednotka detektoru kouře, výstupní přepínací kontakt</t>
  </si>
  <si>
    <t>Ostatní elektrotechnický materiál - pojistkové svorky, svorky, lana, průchodky, DIN lišty atd. - sada</t>
  </si>
  <si>
    <t>Prvky měření a regulace připojené z rozvaděče RA5</t>
  </si>
  <si>
    <t>RP1.26, RP1.28, RP1.30</t>
  </si>
  <si>
    <t>Kompaktní regulátor variabilního průtoku vzduchu přívodní včetně servopohonu, napájení 24V AC, komunikace MP-Bus - dodávka VZT</t>
  </si>
  <si>
    <t>RO1.26, RO1.28, RO1.30</t>
  </si>
  <si>
    <t>Kompaktní regulátor variabilního průtoku vzduchu odvodní včetně servopohonu, napájení 24V AC, komunikace MP-Bus - dodávka VZT</t>
  </si>
  <si>
    <t>Q1.26, Q1.28, Q1.30</t>
  </si>
  <si>
    <t>Čidlo CO2 prostorové, měření koncentrace CO2 na principu infračervené absorpce–tzv. IR senzor, napájení 24V AC, výstup       0-10V, 0-2000ppm, zapojení do servopohonu přívodního regulátoru průtoku vzduchu dané místnosti</t>
  </si>
  <si>
    <t>DK5.1</t>
  </si>
  <si>
    <t>Čidlo kouře v provedení do VZT kanálu, včetně venturiho trubice,  připojení do vyhodnocovací jednotky</t>
  </si>
  <si>
    <t>Zařízení č.6 - větrání svařovny</t>
  </si>
  <si>
    <t>VZT6.1</t>
  </si>
  <si>
    <t>VZT jednotka, zabudovaný řídicí systém včetně teplotních čidel, Modbus komunikace a vestavěný WEB server, vodní ohřev, napájení 400V, napájení zajistí profese elektroinstalace - dodávka VZT</t>
  </si>
  <si>
    <t>OVL6.1</t>
  </si>
  <si>
    <t>MK6.1, MK6.2</t>
  </si>
  <si>
    <t>Č6.1</t>
  </si>
  <si>
    <t>MV6.1</t>
  </si>
  <si>
    <t>Zařízení č.7 - větrání dílen</t>
  </si>
  <si>
    <t>VZT7.1</t>
  </si>
  <si>
    <t>OVL7.1</t>
  </si>
  <si>
    <t>MK7.1, MK7.2</t>
  </si>
  <si>
    <t>Č7.1</t>
  </si>
  <si>
    <t>MV7.1</t>
  </si>
  <si>
    <t>Rozvaděč RA6</t>
  </si>
  <si>
    <t>RA6</t>
  </si>
  <si>
    <t>Rozváděčová skříň, svorkovnice nahoře, krytí IP55, rozměry šxvxh=800x1000x300 včetně vnitřní výbavy: hlavní vypínač 16A/230V, napájení zajistí profese elektroinstalace</t>
  </si>
  <si>
    <t>DDC regulátor, komunikace RS232, komunikace Modbus-RTU, komunikace Ethernet, displej 4x20 znaků, klávesnice, 1xDI, webový server</t>
  </si>
  <si>
    <t>Převodník RS232/RS485</t>
  </si>
  <si>
    <t>Bezpečnostní transformátor, 230/24V AC, 160VA</t>
  </si>
  <si>
    <t>Prvky měření a regulace připojené z rozvaděče RA6</t>
  </si>
  <si>
    <t>RP1.58, RP1.62, RP1.71, RP1.73, RP2.37, RP2.43, RP2.45, RP2.24, RP2.23, RP2.32, RP2.36, RP2.38</t>
  </si>
  <si>
    <t>RO1.58, RO1.62, RO1.71, RO1.73, RO2.37, RO2.43, RO2.45, RO2.24, RO2.23, RO2.32, RO2.36, RO2.38</t>
  </si>
  <si>
    <t>Q1.58, Q1.62, Q1.71, Q1.73, Q2.37, Q2.43, Q2.45, Q2.24, Q2.23, Q2.32, Q2.36, Q2.38</t>
  </si>
  <si>
    <t>Čidlo VOC prostorové, napájení 24V AC, výstup 0-10V,                         0-2000ppm, zapojení do servopohonu přívodního regulátoru průtoku vzduchu dané místnosti</t>
  </si>
  <si>
    <t>DK6.1, DK7.1</t>
  </si>
  <si>
    <t>Zařízení č.8 - větrání učeben v 1.NP</t>
  </si>
  <si>
    <t>VZT8.1</t>
  </si>
  <si>
    <t>OVL8.1</t>
  </si>
  <si>
    <t>MK8.1, MK8.2</t>
  </si>
  <si>
    <t>Č8.1</t>
  </si>
  <si>
    <t>MV8.1</t>
  </si>
  <si>
    <t>Rozvaděč RA8</t>
  </si>
  <si>
    <t>RA8</t>
  </si>
  <si>
    <t>Prvky měření a regulace připojené z rozvaděče RA8</t>
  </si>
  <si>
    <t>RP1.15, RP1.19, RP1.21, RP1.22, RP1.24</t>
  </si>
  <si>
    <t>RO1.15, RO1.19, RO1.21, RO1.22, RO1.24</t>
  </si>
  <si>
    <t>Q1.15, Q1.19, Q1.21, Q1.22, Q1.24</t>
  </si>
  <si>
    <t>Zařízení č.9 - větrání učeben v 2.NP</t>
  </si>
  <si>
    <t>VZT9.1</t>
  </si>
  <si>
    <t>OVL9.1</t>
  </si>
  <si>
    <t>MK9.1, MK9.2</t>
  </si>
  <si>
    <t>Č9.1</t>
  </si>
  <si>
    <t>MV9.1</t>
  </si>
  <si>
    <t>Rozvaděč RA9</t>
  </si>
  <si>
    <t>RA9</t>
  </si>
  <si>
    <t>Prvky měření a regulace připojené z rozvaděče RA9</t>
  </si>
  <si>
    <t>RP2.15, RP2.18, RP2.19, RP2.20, RP2.21</t>
  </si>
  <si>
    <t>RO2.15, RO2.18, RO2.19, RO2.20, RO2.21</t>
  </si>
  <si>
    <t>Q2.15, Q2.18, Q2.19, Q2.20, Q2.21</t>
  </si>
  <si>
    <t>Zařízení č.10 - větrání učeben v 3.NP</t>
  </si>
  <si>
    <t>VZT10.1</t>
  </si>
  <si>
    <t>OVL10.1</t>
  </si>
  <si>
    <t>MK10.1, MK10.2</t>
  </si>
  <si>
    <t>Č10.1</t>
  </si>
  <si>
    <t>MV10.1</t>
  </si>
  <si>
    <t>Rozvaděč RA10</t>
  </si>
  <si>
    <t>RA10</t>
  </si>
  <si>
    <t>Prvky měření a regulace připojené z rozvaděče RA10</t>
  </si>
  <si>
    <t>RP3.02, RP3.13, RP3.14, RP3.15</t>
  </si>
  <si>
    <t>RO3.02, RO3.13, RO3.14, RO3.15</t>
  </si>
  <si>
    <t>Q3.02, Q3.13, Q3.14, Q3.15</t>
  </si>
  <si>
    <t>Zařízení č.11 - odsávání a filtrace - svařovna</t>
  </si>
  <si>
    <t>VZT11.1, VZT11.2</t>
  </si>
  <si>
    <t>Odsávací VZT jednotka, zabudovaný řídicí systém včetně ovladače, napájení 400V, napájení zajistí profese elektroinstalace - dodávka VZT</t>
  </si>
  <si>
    <t>R11.1, R11.2</t>
  </si>
  <si>
    <t>Plastová krabice, včetně vnitřní výbavy: 1x jistič 6A/1B, svorky, lana, průchodky - napájení zajistí profese elektroinstalace</t>
  </si>
  <si>
    <t>MK11.1a, MK11.1b, MK11.2a, MK11.2b</t>
  </si>
  <si>
    <t>Klapkový servopohon, napájení 230V, otevř.-zavř.</t>
  </si>
  <si>
    <t>SA11.1, SA11.2, SA11.3, SA11.4</t>
  </si>
  <si>
    <t>Plastová krabice včetně přepínače O-I a příslušenství</t>
  </si>
  <si>
    <t>VYTÁPĚNÍ</t>
  </si>
  <si>
    <t>Rozvaděč RA2</t>
  </si>
  <si>
    <t>RA2</t>
  </si>
  <si>
    <t>Rozvaděčová skříň včetně podstavce a dalšího příslušenství, svorkovnice nahoře, krytí IP54, rozměry šxvxh=800x1000x300 včetně vnitřní výbavy: hlavní vypínač 25A/400V, jističe, relé, signálky, ovladače</t>
  </si>
  <si>
    <t>Další příslušenství rozvaděče: bezpečnostní trafo 230V/24V/160VA, napěťový zdroj 24VDC/5A, 2x servisní zásuvka 230V/10A, pomocná relé, jističe, svorky, pojistkové svorky, kabelové průchodky, přepěťová ochrana III.st. atd.</t>
  </si>
  <si>
    <t>Č2.1, Č3.1, Č4.1, Č5.1, Č5.2, Č7.1, Č8.1</t>
  </si>
  <si>
    <t>Vývod pro elektronický motor čerpadla do 500W/230V. V sestavě:  motorový spouštěč + jednotka pomoc.kontaktů, stykač + jednotky pomocných kontaktů, ovladač A-0-R a signálka chodu na panelu, montážní příslušenství</t>
  </si>
  <si>
    <t>AD15.1</t>
  </si>
  <si>
    <t>Vývod pro napájení automatického doplňovacího zařízení, napájení 230V/1kW, v sestavě: jistič 10A/1B, montážní příslušenství</t>
  </si>
  <si>
    <t>Vývod pro napájení DDC regulátoru MaR, 230V: V sestavě: jistič 6A/1B, montážní příslušenství</t>
  </si>
  <si>
    <t>Vývod pro ovládání stykačů 230V/50Hz: V sestavě: jistič 6A/1B, montážní příslušenství</t>
  </si>
  <si>
    <t>Vývod rezervní v sestavě: jistič 10A/1B, montážní příslušenství</t>
  </si>
  <si>
    <t>Vývod rezervní v sestavě: jistič 6A/1B, montážní příslušenství</t>
  </si>
  <si>
    <t>Vývod pro ochranné pospojování /předávací stanice školy/ pr.          6 mm2 Cu</t>
  </si>
  <si>
    <t>Vývod pro ochranné pospojování /směšovací stanice školy/ pr.          6 mm2 Cu</t>
  </si>
  <si>
    <t>Řídící systém (RA2)</t>
  </si>
  <si>
    <t>DDC regulátor včetně rozšiřujících modulů, komunikace RS485, komunikace Ethernet, GSM modul včetně antény, displej 4x20 znaků, klávesnice, 5xAO, 22xDI, 13xDO, 15xAI, webový server</t>
  </si>
  <si>
    <t>Ethernet switch, 8x port RJ45, napájení 230V (zásuvka)</t>
  </si>
  <si>
    <t>Prvky měření a regulace připojené z rozvaděče RA2</t>
  </si>
  <si>
    <t>Předávací stanice školy</t>
  </si>
  <si>
    <t>Okruh předávací stanice školy - přívod tepla</t>
  </si>
  <si>
    <t>Y1.1</t>
  </si>
  <si>
    <t>Servopohon s havarijní funkcí, napájení 24V, ovládání 0-10V, včetně příslušenství - dodávka ÚT</t>
  </si>
  <si>
    <t>T1.1, T1.2</t>
  </si>
  <si>
    <t>Odporový snímač teploty Ni1000/6180ppm, do jímky délky 100mm, rozsah -30 až +120°C, krytí IP54</t>
  </si>
  <si>
    <t>Jímka pro čidlo teploty, G1/2", 100 mm</t>
  </si>
  <si>
    <t>T1.3</t>
  </si>
  <si>
    <t>Odporový snímač teploty venkovní, Ni1000/6180ppm, IP54, -50 až +70°C</t>
  </si>
  <si>
    <t>ST1.1</t>
  </si>
  <si>
    <t>Regulátor teploty kapilárový, 70 až 140°C, kapilára 10 cm, rozpínací kontakt</t>
  </si>
  <si>
    <t>Jímka pro regulátor teploty, G3/4", 100 mm</t>
  </si>
  <si>
    <t>Okruh přívodu vody do směšovací stanice školy</t>
  </si>
  <si>
    <t>Č2.1</t>
  </si>
  <si>
    <t>Čerpadlo oběhové s elektronickým řízením, napájení 230V, 50Hz - dodávka ÚT</t>
  </si>
  <si>
    <t>Okruh přívodu vody do směšovací stanice dílen</t>
  </si>
  <si>
    <t>Č3.1</t>
  </si>
  <si>
    <t>Ekvitermní okruh ÚT - buňky</t>
  </si>
  <si>
    <t>Č4.1</t>
  </si>
  <si>
    <t>Y4.1</t>
  </si>
  <si>
    <t>Servopohon ventilu, napájení 24V, ovládání 0-10V, včetně příslušenství - dodávka ÚT</t>
  </si>
  <si>
    <t>T4.1</t>
  </si>
  <si>
    <t>Odporový snímač teploty Ni1000/6180ppm, příložný, rozsah -30 až +120°C, krytí IP54</t>
  </si>
  <si>
    <t>Okruh TUV - škola</t>
  </si>
  <si>
    <t>Č5.2</t>
  </si>
  <si>
    <t>Čerpadlo oběhové s elektronickým řízením, napájení 230V, 50Hz - dodávka ZTI</t>
  </si>
  <si>
    <t>Y5.1</t>
  </si>
  <si>
    <t>Servopohon ventilu, napájení 24V, ovládání otevř.-zavř., včetně příslušenství - dodávka ÚT</t>
  </si>
  <si>
    <t>T5.1</t>
  </si>
  <si>
    <t>Odporový snímač teploty Ni1000/6180ppm, do jímky délky 200mm, rozsah -30 až +120°C, krytí IP54</t>
  </si>
  <si>
    <t>Jímka pro čidlo teploty, G1/2", 200 mm</t>
  </si>
  <si>
    <t>ST5.1</t>
  </si>
  <si>
    <t>Regulátor teploty kapilárový, 0 až 90°C, kapilára 10 cm, rozpínací kontakt</t>
  </si>
  <si>
    <t>Jímka pro regulátor teploty, G3/4", 70 mm</t>
  </si>
  <si>
    <t>Poruchová signalizace</t>
  </si>
  <si>
    <t>HS15.1</t>
  </si>
  <si>
    <t>Houkačka, signálka 230V/50Hz v plastové skříni</t>
  </si>
  <si>
    <t>T15.1</t>
  </si>
  <si>
    <t>Odporový snímač teploty prostorový, Ni1000/6180ppm, IP54, -50 až +70°C</t>
  </si>
  <si>
    <t>SA15.1</t>
  </si>
  <si>
    <t>Hřibové tlačítko červené s aretací v plastové skříni, kontakty 1/1, 230V, tlačítko s ochranným krytem - sklem proti nahodilé manipulaci</t>
  </si>
  <si>
    <t>H15.1</t>
  </si>
  <si>
    <t>Snímač zaplavení, s reléovým výstupem, montáž na DIN lištu, výstup OUT E, relé, napájení 24V DC nebo 24V AC + vodivostní sonda</t>
  </si>
  <si>
    <t>P15.1</t>
  </si>
  <si>
    <t>Snímač tlaku, rozsah 0 až 6 bar, napájení 24V AC nebo DC, výstupní signál 0-10V</t>
  </si>
  <si>
    <t>Manometrické příslušenství - návarek, kohout, těsnění</t>
  </si>
  <si>
    <t>Automatické doplňovací zařízení, napájení 230V/1kW, signalizace poruchy - dodávka ÚT</t>
  </si>
  <si>
    <t>Směšovací stanice školy</t>
  </si>
  <si>
    <t>Okruh směšovací stanice školy - přívod tepla</t>
  </si>
  <si>
    <t>T6.1, T6.2</t>
  </si>
  <si>
    <t>P6.1</t>
  </si>
  <si>
    <t>Ekvitermní okruh ÚT - škola</t>
  </si>
  <si>
    <t>Y7.1</t>
  </si>
  <si>
    <t>T7.1</t>
  </si>
  <si>
    <t>Ekvitermní okruh ÚT - ředitelna, byt</t>
  </si>
  <si>
    <t>Y8.1</t>
  </si>
  <si>
    <t>T8.1</t>
  </si>
  <si>
    <t>T17.1</t>
  </si>
  <si>
    <t>Rozvaděč RA3</t>
  </si>
  <si>
    <t>RA3</t>
  </si>
  <si>
    <t>Rozvaděčová skříň včetně podstavce a dalšího příslušenství, svorkovnice nahoře, krytí IP54, rozměry šxvxh=600x800x210 včetně vnitřní výbavy: hlavní vypínač 16A/400V, jističe, relé, signálky, ovladače</t>
  </si>
  <si>
    <t>Další příslušenství rozvaděče: bezpečnostní trafo 230V/24V/100VA, napěťový zdroj 24VDC/5A, servisní zásuvka 230V/10A, pomocná relé, jističe, svorky, pojistkové svorky, kabelové průchodky, přepěťová ochrana III.st. atd.</t>
  </si>
  <si>
    <t>Č9.1, Č10.1, Č11.1, Č12.1</t>
  </si>
  <si>
    <t>Vývod pro ochranné pospojování /směšovací stanice dílen/ pr.          6 mm2 Cu</t>
  </si>
  <si>
    <t>Řídící systém (RA3)</t>
  </si>
  <si>
    <t>DDC regulátor včetně rozšiřujících modulů, komunikace RS485, komunikace Ethernet, displej 4x20 znaků, klávesnice, 4xAO, 13xDI, 7xDO, 10xAI, webový server</t>
  </si>
  <si>
    <t>Prvky měření a regulace připojené z rozvaděče RA3</t>
  </si>
  <si>
    <t>Směšovací stanice dílen</t>
  </si>
  <si>
    <t>Okruh směšovací stanice dílen - přívod tepla</t>
  </si>
  <si>
    <t>T3.1, T3.2</t>
  </si>
  <si>
    <t>P3.1</t>
  </si>
  <si>
    <t>Ekvitermní okruh ÚT - hala</t>
  </si>
  <si>
    <t>Y9.1</t>
  </si>
  <si>
    <t>T9.1</t>
  </si>
  <si>
    <t>T9.2</t>
  </si>
  <si>
    <t>Ekvitermní okruh ÚT - dílny</t>
  </si>
  <si>
    <t>Y10.1</t>
  </si>
  <si>
    <t>T10.1</t>
  </si>
  <si>
    <t>Ekvitermní okruh ÚT - nová učebna</t>
  </si>
  <si>
    <t>Č11.1</t>
  </si>
  <si>
    <t>Y11.1</t>
  </si>
  <si>
    <t>T11.1</t>
  </si>
  <si>
    <t>Okruh TUV - dílny</t>
  </si>
  <si>
    <t>Č12.1</t>
  </si>
  <si>
    <t>Čerpadlo oběhové s elektronickým řízením, napájení 230V, 50Hz - stávající</t>
  </si>
  <si>
    <t>Y12.1</t>
  </si>
  <si>
    <t>T12.1</t>
  </si>
  <si>
    <t>ST12.1</t>
  </si>
  <si>
    <t>Okruh kalového čerpadla</t>
  </si>
  <si>
    <t>Č13.1</t>
  </si>
  <si>
    <t>Kalové čerpadlo včetně plováku, napájení 230V - dodávka ÚT</t>
  </si>
  <si>
    <t>T16.1</t>
  </si>
  <si>
    <t>H16.1</t>
  </si>
  <si>
    <t>Rozvaděč RA4</t>
  </si>
  <si>
    <t>RA4</t>
  </si>
  <si>
    <t>Č21.1, Č22.1, Č23.1, Č23.2</t>
  </si>
  <si>
    <t>Vývod pro ochranné pospojování /předávací stanice tělocvičny/ pr.          6 mm2 Cu</t>
  </si>
  <si>
    <t>Řídící systém (RA4)</t>
  </si>
  <si>
    <t>DDC regulátor včetně rozšiřujících modulů, komunikace RS485, komunikace Ethernet, GSM modul včetně antény, displej 4x20 znaků, klávesnice, 4xAO, 18xDI, 9xDO, 13xAI, webový server</t>
  </si>
  <si>
    <t>Prvky měření a regulace připojené z rozvaděče RA4</t>
  </si>
  <si>
    <t>Předávací stanice tělocvičny</t>
  </si>
  <si>
    <t>Okruh předávací stanice tělocvičny - přívod tepla</t>
  </si>
  <si>
    <t>Y20.1</t>
  </si>
  <si>
    <t>T20.1, T20.2</t>
  </si>
  <si>
    <t>T20.3</t>
  </si>
  <si>
    <t>ST20.1</t>
  </si>
  <si>
    <t>Ekvitermní okruh ÚT - přístavba</t>
  </si>
  <si>
    <t>Č21.1</t>
  </si>
  <si>
    <t>Y21.1</t>
  </si>
  <si>
    <t>T21.1</t>
  </si>
  <si>
    <t>Ekvitermní okruh ÚT - tělocvična</t>
  </si>
  <si>
    <t>Č22.1</t>
  </si>
  <si>
    <t>Y22.1</t>
  </si>
  <si>
    <t>T22.1</t>
  </si>
  <si>
    <t>Okruh TUV - tělocvična</t>
  </si>
  <si>
    <t>Č23.1</t>
  </si>
  <si>
    <t>Č23.2</t>
  </si>
  <si>
    <t>T23.1, T23.2</t>
  </si>
  <si>
    <t>ST23.1, ST23.2</t>
  </si>
  <si>
    <t>HS24.1</t>
  </si>
  <si>
    <t>T24.1</t>
  </si>
  <si>
    <t>SA24.1</t>
  </si>
  <si>
    <t>H24.1</t>
  </si>
  <si>
    <t>P24.1</t>
  </si>
  <si>
    <t>Rozvaděč RA-NH</t>
  </si>
  <si>
    <t>RA-NH</t>
  </si>
  <si>
    <t>Rozvaděč plastový, krytí IP54, velikost pro 24 modulů, hlavní vypínač 16A/230V, jističe</t>
  </si>
  <si>
    <t>Další příslušenství rozvaděče: svorky, kabelové průchodky atd.</t>
  </si>
  <si>
    <t>Prvky měření a regulace připojené z rozvaděče RA-NH</t>
  </si>
  <si>
    <t>VZT jednotka - nafukovací hala</t>
  </si>
  <si>
    <t>VZT-NH</t>
  </si>
  <si>
    <t>Stávající VZT jednotka, připojení signálů MaR (chod, porucha, ovládání on/off)</t>
  </si>
  <si>
    <t>T26.1</t>
  </si>
  <si>
    <t>T26.2</t>
  </si>
  <si>
    <t>Odporový snímač teploty Ni1000/6180ppm, tyčový, délka 240 mm, rozsah -30 až +120°C, krytí IP54, včetně příruby</t>
  </si>
  <si>
    <t>Prvky měření a regulace připojené do rozvaděče VZT jednotky</t>
  </si>
  <si>
    <t>Y25.1</t>
  </si>
  <si>
    <t>Servopohon s havarijní funkcí, napájení 24V, ovládání 0-10V, včetně příslušenství, připojení do regulace VZT jednotky - dodávka ÚT</t>
  </si>
  <si>
    <t>ST25.1</t>
  </si>
  <si>
    <t>Regulátor teploty kapilárový, 70 až 140°C, kapilára 10 cm, rozpínací kontakt, připojení na hav. funkci ventilu</t>
  </si>
  <si>
    <t>Dispečerské pracoviště</t>
  </si>
  <si>
    <t>DISP</t>
  </si>
  <si>
    <t>Vizualizační software, balíček datových bodů pro rozšíření (140 datových bodů) - komplet</t>
  </si>
  <si>
    <t>Montážní materiál</t>
  </si>
  <si>
    <t>Drátěný žlab 150x50 vč. montážního příslušenství</t>
  </si>
  <si>
    <t>Drátěný žlab 50x50 vč. montážního příslušenství</t>
  </si>
  <si>
    <t>Oceloplechový žlab 62x50 vč. montážního příslušenství</t>
  </si>
  <si>
    <t>PVC chránička ohebná DN40</t>
  </si>
  <si>
    <t>PVC závěsné háky pro 15 kabelů</t>
  </si>
  <si>
    <t>PVC žlab 40x40 včetně montážního příslušenství</t>
  </si>
  <si>
    <t>PVC žlab 40x20 včetně montážního příslušenství</t>
  </si>
  <si>
    <t>PVC trubka pevná DN25, včetně příchytek</t>
  </si>
  <si>
    <t>PVC trubka ohebná DN25 včetně příchytek</t>
  </si>
  <si>
    <t>Kabelové štítky plastové s popisem kabelu včetně upevnění na kabel</t>
  </si>
  <si>
    <t>Elektroinstalační krabice vč. svorek a průchodek</t>
  </si>
  <si>
    <t>Drobný instalační materiál - sada</t>
  </si>
  <si>
    <t>Protipožární kabelové ucpávky - dle PBŘ</t>
  </si>
  <si>
    <t>Kabely</t>
  </si>
  <si>
    <t>JYTY 2Dx1</t>
  </si>
  <si>
    <t>JYTY 4Dx1</t>
  </si>
  <si>
    <t>JYTY 7Dx1</t>
  </si>
  <si>
    <t>JY(St)Y 2x2x0,8</t>
  </si>
  <si>
    <t>CYKY 3Jx1,5</t>
  </si>
  <si>
    <t>CYKY 3Jx2,5</t>
  </si>
  <si>
    <t>CYKY 3Ox2,5</t>
  </si>
  <si>
    <t>CYKY 5Jx1,5</t>
  </si>
  <si>
    <t>TCEPKPFLE 3x4x0,8</t>
  </si>
  <si>
    <t>UTP CAT5e</t>
  </si>
  <si>
    <t>UTP CAT6e 4x2xAWG23, venkovní plášť</t>
  </si>
  <si>
    <t>CYA6 žz</t>
  </si>
  <si>
    <t>Služby</t>
  </si>
  <si>
    <t>Projekt skutečného provedení</t>
  </si>
  <si>
    <t>Montážní dokumentace /schéma zapojení rozvaděčů/</t>
  </si>
  <si>
    <t>Software DDC regulátorů (datové body)</t>
  </si>
  <si>
    <t>Software DDC regulátorů (GSM)</t>
  </si>
  <si>
    <t>Software pro dispečerské pracoviště (vizualizace + datové body)</t>
  </si>
  <si>
    <t>Zaregulování systému z hlediska optimalizace vzduchových výkonů</t>
  </si>
  <si>
    <t>Zprovoznění a regulace VZT jednotky</t>
  </si>
  <si>
    <t>Zasekání kabelů pod omítku</t>
  </si>
  <si>
    <t>Montážní práce EI a MaR</t>
  </si>
  <si>
    <t>Demontážní práce EI a MaR</t>
  </si>
  <si>
    <t>Výchozí revize el. zařízení</t>
  </si>
  <si>
    <t>Uvedení do provozu, nastavení regulace</t>
  </si>
  <si>
    <t>Funkční zkouška 72hod.</t>
  </si>
  <si>
    <t>Zaškolení obsluhy, návod k obsluze</t>
  </si>
  <si>
    <t>Doprava</t>
  </si>
  <si>
    <t>VYSVĚTLIVKY: (PLATÍ POUZE PRO MaR)</t>
  </si>
  <si>
    <t>D - DODÁVKA</t>
  </si>
  <si>
    <t>M - MONTÁŽ</t>
  </si>
  <si>
    <t>P - PŘIPOJENÍ</t>
  </si>
  <si>
    <t>Jedn.cena</t>
  </si>
  <si>
    <t>Cena</t>
  </si>
  <si>
    <r>
      <t>1.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Zařízení</t>
    </r>
  </si>
  <si>
    <t>pozice</t>
  </si>
  <si>
    <t>typ</t>
  </si>
  <si>
    <t>ceník</t>
  </si>
  <si>
    <t>počet [ks]</t>
  </si>
  <si>
    <t>Kalové ponorné čerpadlo 230V</t>
  </si>
  <si>
    <t>PČ1</t>
  </si>
  <si>
    <r>
      <t>2.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Lapače střešních nečistot</t>
    </r>
  </si>
  <si>
    <t>rozměr</t>
  </si>
  <si>
    <t>Lapač střešních nečistot</t>
  </si>
  <si>
    <t>DN110</t>
  </si>
  <si>
    <t>HL660/2</t>
  </si>
  <si>
    <r>
      <t>3.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Střešní vpusti</t>
    </r>
  </si>
  <si>
    <t>Střešní vtok tepelně izolovaný, PVC příruba</t>
  </si>
  <si>
    <t>HL64.P/1</t>
  </si>
  <si>
    <r>
      <t>4.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Zápachové uzávěry pro VZT a kotel</t>
    </r>
  </si>
  <si>
    <t>Zápachový uzávěr do svislé polohy pro kondenzát od VZT</t>
  </si>
  <si>
    <t>HL138</t>
  </si>
  <si>
    <r>
      <t>5.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Splašková kanalizace v zemi, PVC SN4</t>
    </r>
  </si>
  <si>
    <t>Předmět</t>
  </si>
  <si>
    <t>jmenovitý rozměr</t>
  </si>
  <si>
    <t>délka[bm]</t>
  </si>
  <si>
    <t>Kanalizační trubky hladké</t>
  </si>
  <si>
    <t>KG-SN4</t>
  </si>
  <si>
    <t>Typ tvarovky</t>
  </si>
  <si>
    <t>rozměr, úhel</t>
  </si>
  <si>
    <t>počet[ks]</t>
  </si>
  <si>
    <t>Koleno</t>
  </si>
  <si>
    <r>
      <t>110 15</t>
    </r>
    <r>
      <rPr>
        <vertAlign val="superscript"/>
        <sz val="9"/>
        <rFont val="Arial"/>
        <family val="2"/>
        <charset val="238"/>
      </rPr>
      <t>o</t>
    </r>
  </si>
  <si>
    <t>KG-SN4/8</t>
  </si>
  <si>
    <r>
      <t>110 45</t>
    </r>
    <r>
      <rPr>
        <vertAlign val="superscript"/>
        <sz val="9"/>
        <rFont val="Arial"/>
        <family val="2"/>
        <charset val="238"/>
      </rPr>
      <t>o</t>
    </r>
  </si>
  <si>
    <t>Odbočka</t>
  </si>
  <si>
    <r>
      <t>110/110 45</t>
    </r>
    <r>
      <rPr>
        <vertAlign val="superscript"/>
        <sz val="9"/>
        <rFont val="Arial"/>
        <family val="2"/>
        <charset val="238"/>
      </rPr>
      <t>o</t>
    </r>
  </si>
  <si>
    <t>Čistící kus</t>
  </si>
  <si>
    <r>
      <t>6.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Splašková kanalizace v objektu – standardní (polypropylen)</t>
    </r>
  </si>
  <si>
    <t>HT</t>
  </si>
  <si>
    <r>
      <t>32 45</t>
    </r>
    <r>
      <rPr>
        <vertAlign val="superscript"/>
        <sz val="9"/>
        <rFont val="Arial"/>
        <family val="2"/>
        <charset val="238"/>
      </rPr>
      <t>o</t>
    </r>
  </si>
  <si>
    <r>
      <t>32 87</t>
    </r>
    <r>
      <rPr>
        <vertAlign val="superscript"/>
        <sz val="9"/>
        <rFont val="Arial"/>
        <family val="2"/>
        <charset val="238"/>
      </rPr>
      <t>o</t>
    </r>
  </si>
  <si>
    <r>
      <t>50 45</t>
    </r>
    <r>
      <rPr>
        <vertAlign val="superscript"/>
        <sz val="9"/>
        <rFont val="Arial"/>
        <family val="2"/>
        <charset val="238"/>
      </rPr>
      <t>o</t>
    </r>
  </si>
  <si>
    <r>
      <t>50 87</t>
    </r>
    <r>
      <rPr>
        <vertAlign val="superscript"/>
        <sz val="9"/>
        <rFont val="Arial"/>
        <family val="2"/>
        <charset val="238"/>
      </rPr>
      <t>o</t>
    </r>
  </si>
  <si>
    <r>
      <t>75 45</t>
    </r>
    <r>
      <rPr>
        <vertAlign val="superscript"/>
        <sz val="9"/>
        <rFont val="Arial"/>
        <family val="2"/>
        <charset val="238"/>
      </rPr>
      <t>o</t>
    </r>
  </si>
  <si>
    <r>
      <t>50/50 45</t>
    </r>
    <r>
      <rPr>
        <vertAlign val="superscript"/>
        <sz val="9"/>
        <rFont val="Arial"/>
        <family val="2"/>
        <charset val="238"/>
      </rPr>
      <t>o</t>
    </r>
  </si>
  <si>
    <r>
      <t>75/50 45</t>
    </r>
    <r>
      <rPr>
        <vertAlign val="superscript"/>
        <sz val="9"/>
        <rFont val="Arial"/>
        <family val="2"/>
        <charset val="238"/>
      </rPr>
      <t>o</t>
    </r>
  </si>
  <si>
    <r>
      <t>110/50 45</t>
    </r>
    <r>
      <rPr>
        <vertAlign val="superscript"/>
        <sz val="9"/>
        <rFont val="Arial"/>
        <family val="2"/>
        <charset val="238"/>
      </rPr>
      <t>o</t>
    </r>
  </si>
  <si>
    <t>Redukce</t>
  </si>
  <si>
    <t>50/32</t>
  </si>
  <si>
    <t>110/50</t>
  </si>
  <si>
    <t>110/75</t>
  </si>
  <si>
    <t>Odvětrávací hlavice</t>
  </si>
  <si>
    <r>
      <t>7.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Upevnění potrubí</t>
    </r>
  </si>
  <si>
    <t>Objímka kovová (pro 50)</t>
  </si>
  <si>
    <t>48-53</t>
  </si>
  <si>
    <t>Objímka kovová (pro 75)</t>
  </si>
  <si>
    <t>72-78</t>
  </si>
  <si>
    <t>Objímka kovová (pro 110)</t>
  </si>
  <si>
    <t>102-116</t>
  </si>
  <si>
    <t>Vrut pro objímku, 80mm</t>
  </si>
  <si>
    <t>M 8</t>
  </si>
  <si>
    <t>Hmoždinky 12mm</t>
  </si>
  <si>
    <t>M 10</t>
  </si>
  <si>
    <t>Hmoždinky 14mm</t>
  </si>
  <si>
    <r>
      <t>8.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Dešťová kanalizace v zemi, PVC SN4</t>
    </r>
  </si>
  <si>
    <r>
      <t>125 45</t>
    </r>
    <r>
      <rPr>
        <vertAlign val="superscript"/>
        <sz val="9"/>
        <rFont val="Arial"/>
        <family val="2"/>
        <charset val="238"/>
      </rPr>
      <t>o</t>
    </r>
  </si>
  <si>
    <r>
      <t>160 45</t>
    </r>
    <r>
      <rPr>
        <vertAlign val="superscript"/>
        <sz val="9"/>
        <rFont val="Arial"/>
        <family val="2"/>
        <charset val="238"/>
      </rPr>
      <t>o</t>
    </r>
  </si>
  <si>
    <r>
      <t>200 15</t>
    </r>
    <r>
      <rPr>
        <vertAlign val="superscript"/>
        <sz val="9"/>
        <rFont val="Arial"/>
        <family val="2"/>
        <charset val="238"/>
      </rPr>
      <t>o</t>
    </r>
  </si>
  <si>
    <r>
      <t>160/125 45</t>
    </r>
    <r>
      <rPr>
        <vertAlign val="superscript"/>
        <sz val="9"/>
        <rFont val="Arial"/>
        <family val="2"/>
        <charset val="238"/>
      </rPr>
      <t>o</t>
    </r>
  </si>
  <si>
    <r>
      <t>200/125 45</t>
    </r>
    <r>
      <rPr>
        <vertAlign val="superscript"/>
        <sz val="9"/>
        <rFont val="Arial"/>
        <family val="2"/>
        <charset val="238"/>
      </rPr>
      <t>o</t>
    </r>
  </si>
  <si>
    <r>
      <t>200/160 45</t>
    </r>
    <r>
      <rPr>
        <vertAlign val="superscript"/>
        <sz val="9"/>
        <rFont val="Arial"/>
        <family val="2"/>
        <charset val="238"/>
      </rPr>
      <t>o</t>
    </r>
  </si>
  <si>
    <t>125/110</t>
  </si>
  <si>
    <t>160/125</t>
  </si>
  <si>
    <t>200/160</t>
  </si>
  <si>
    <r>
      <t>9.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Dešťová kanalizace v objektu – odhlučněná, s tepelnou izolací</t>
    </r>
  </si>
  <si>
    <t>Kanalizační trubky odhlučněné</t>
  </si>
  <si>
    <t>SiTech+</t>
  </si>
  <si>
    <t>Typ izolace</t>
  </si>
  <si>
    <t>rozměr, tloušťka</t>
  </si>
  <si>
    <r>
      <t>plocha[m</t>
    </r>
    <r>
      <rPr>
        <b/>
        <u/>
        <vertAlign val="superscript"/>
        <sz val="9"/>
        <rFont val="Arial"/>
        <family val="2"/>
        <charset val="238"/>
      </rPr>
      <t>2</t>
    </r>
    <r>
      <rPr>
        <b/>
        <u/>
        <sz val="9"/>
        <rFont val="Arial"/>
        <family val="2"/>
        <charset val="238"/>
      </rPr>
      <t>]</t>
    </r>
  </si>
  <si>
    <t>Kaučuková izolace pro chlazení</t>
  </si>
  <si>
    <t>pás šíře 1m, tl.10mm, 20m</t>
  </si>
  <si>
    <t>Samolepící izolační páska 15m/50mm</t>
  </si>
  <si>
    <t>Kaučuk</t>
  </si>
  <si>
    <t>Lepidlo (balení 220g)</t>
  </si>
  <si>
    <t>pro kaučukové izolace</t>
  </si>
  <si>
    <r>
      <t>10.</t>
    </r>
    <r>
      <rPr>
        <b/>
        <u/>
        <sz val="11"/>
        <rFont val="Arial"/>
        <family val="2"/>
        <charset val="238"/>
      </rPr>
      <t>Upevnění potrubí</t>
    </r>
  </si>
  <si>
    <t>Objímka kovová (pro 100)</t>
  </si>
  <si>
    <r>
      <t>1.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Potrubí vnitřního rozvodu (značeno PPR) pro přečerpání kanalizace</t>
    </r>
  </si>
  <si>
    <t>Rozměr (vnější průměr x tl.stěny)</t>
  </si>
  <si>
    <t>materiál</t>
  </si>
  <si>
    <t>ceník*18</t>
  </si>
  <si>
    <t>32x3.6</t>
  </si>
  <si>
    <t>PP-RTC</t>
  </si>
  <si>
    <t>EVO</t>
  </si>
  <si>
    <t>(nespecifikované tvarovky, kalkulováno na 1m potrubí)</t>
  </si>
  <si>
    <r>
      <t>2.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Upevnění potrubí - (značeného PPR) pro přečerpání kanalizace</t>
    </r>
  </si>
  <si>
    <t>Objímka kovová (pro PPR 32)</t>
  </si>
  <si>
    <t>31-38</t>
  </si>
  <si>
    <t>pozink</t>
  </si>
  <si>
    <t>plast</t>
  </si>
  <si>
    <t>Drobný pomocný materiál</t>
  </si>
  <si>
    <t>Celkem materiál</t>
  </si>
  <si>
    <t>Montáž nového potrubí</t>
  </si>
  <si>
    <t>Doprava materiálu</t>
  </si>
  <si>
    <t>Celkem bez DPH</t>
  </si>
  <si>
    <t>Systém změkčení vody pro školu</t>
  </si>
  <si>
    <t>Kabinetová úpravna vody, objem pryskyřice 25 litrů, např. WKSME-100BNT</t>
  </si>
  <si>
    <t>Filtr mechanických nečistot</t>
  </si>
  <si>
    <t>MS 31</t>
  </si>
  <si>
    <t>Montážní blok 1“ se vzorkovacím kohoutem</t>
  </si>
  <si>
    <t>06.110.2</t>
  </si>
  <si>
    <t>Sada dvou napojovacích pancéřových hadic</t>
  </si>
  <si>
    <t>2xU0600</t>
  </si>
  <si>
    <t>Měření tvrdosti vody – kapky</t>
  </si>
  <si>
    <t>MB-1</t>
  </si>
  <si>
    <t>Tabletová sůl</t>
  </si>
  <si>
    <t>Systém změkčení vody pro tělocvičnu</t>
  </si>
  <si>
    <t>Jednorázová dvojitá patrona pro změkčení vody, např Reflex Fillsoft II</t>
  </si>
  <si>
    <t>Náplň patrony pro změkčení Fillsoft</t>
  </si>
  <si>
    <t>Sada napojení expanze TV (škola):</t>
  </si>
  <si>
    <t>Expanzní nádoba Refix DD 12/10, bílá</t>
  </si>
  <si>
    <t>EN12</t>
  </si>
  <si>
    <t>Průtočná armatura flowjet 3/4</t>
  </si>
  <si>
    <t>Konzola s páskem</t>
  </si>
  <si>
    <r>
      <t>2.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Předizolované potrubí PEX s izolací PUR</t>
    </r>
  </si>
  <si>
    <t>Rozměr potrubí</t>
  </si>
  <si>
    <t>25x3,5 a 20x2,8</t>
  </si>
  <si>
    <t>25+20/91</t>
  </si>
  <si>
    <t>DUO SDR 7,4</t>
  </si>
  <si>
    <r>
      <t>3.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Předizolované potrubí PEX s izolací PUR – příslušenství</t>
    </r>
  </si>
  <si>
    <t>obj.číslo</t>
  </si>
  <si>
    <t>Stěnová průchodka</t>
  </si>
  <si>
    <t>91/133</t>
  </si>
  <si>
    <t>Smršťovací návlek</t>
  </si>
  <si>
    <t>Přechod s vnějším závitem</t>
  </si>
  <si>
    <t>20x2,8-R3/4</t>
  </si>
  <si>
    <t>25x3,5-R1</t>
  </si>
  <si>
    <t>Násuvná objímka</t>
  </si>
  <si>
    <t>20x2,8</t>
  </si>
  <si>
    <t>25x3,5</t>
  </si>
  <si>
    <r>
      <t>4.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Potrubí a tvarovky venkovního rozvodu (vnější průměr x tl.stěny)</t>
    </r>
  </si>
  <si>
    <t>32x3</t>
  </si>
  <si>
    <t>PE100</t>
  </si>
  <si>
    <t>návin</t>
  </si>
  <si>
    <t>63x5,8</t>
  </si>
  <si>
    <t>90x8.2</t>
  </si>
  <si>
    <t>Přechod na závit 32x1“vnější</t>
  </si>
  <si>
    <t>mosaz</t>
  </si>
  <si>
    <t>T110</t>
  </si>
  <si>
    <t>Přechod na závit 63x2“vnější</t>
  </si>
  <si>
    <t>Přechod na závit 90x2“vnější</t>
  </si>
  <si>
    <r>
      <t>5.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Potrubí vnitřního rozvodu (značeno PPR)</t>
    </r>
  </si>
  <si>
    <t>Studená voda:</t>
  </si>
  <si>
    <t>20x2.3</t>
  </si>
  <si>
    <t>25x2.8</t>
  </si>
  <si>
    <t>40x4.5</t>
  </si>
  <si>
    <t>50x5.6</t>
  </si>
  <si>
    <t>Teplá voda:</t>
  </si>
  <si>
    <t>Cirkulace TV:</t>
  </si>
  <si>
    <r>
      <t>6.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Izolace potrubí (značeného PPR)</t>
    </r>
  </si>
  <si>
    <t>Studená voda - PE návleky</t>
  </si>
  <si>
    <t>Vnitřní průměr x tl.stěny</t>
  </si>
  <si>
    <t>popis</t>
  </si>
  <si>
    <t>22x15</t>
  </si>
  <si>
    <t>PE návleky</t>
  </si>
  <si>
    <t>pouzdro</t>
  </si>
  <si>
    <t>28x15</t>
  </si>
  <si>
    <t>42x15</t>
  </si>
  <si>
    <t>52x15</t>
  </si>
  <si>
    <t>Spony pro upevnění izolace</t>
  </si>
  <si>
    <t xml:space="preserve">Páska na přelepení spojů </t>
  </si>
  <si>
    <t>samolepící</t>
  </si>
  <si>
    <t>Teplá voda - kaučuková izolace, lepené spoje</t>
  </si>
  <si>
    <t>22x13</t>
  </si>
  <si>
    <t>Kaučukový návlek</t>
  </si>
  <si>
    <t>hadice</t>
  </si>
  <si>
    <t>28x13</t>
  </si>
  <si>
    <t>35x13</t>
  </si>
  <si>
    <t>42x13</t>
  </si>
  <si>
    <t>Cirkulace - kaučuková izolace, lepené spoje</t>
  </si>
  <si>
    <r>
      <t>7.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Potrubní žlaby pozinkované pro PPR</t>
    </r>
  </si>
  <si>
    <t>Rozměr (průměr x délka)</t>
  </si>
  <si>
    <t>20x2000</t>
  </si>
  <si>
    <t>ocel</t>
  </si>
  <si>
    <t>pozinkovaný</t>
  </si>
  <si>
    <t>25x2000</t>
  </si>
  <si>
    <t>32x2000</t>
  </si>
  <si>
    <t>40x2000</t>
  </si>
  <si>
    <t>50x2000</t>
  </si>
  <si>
    <r>
      <t>8.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Upevnění potrubí - (značeného PPR)</t>
    </r>
  </si>
  <si>
    <t>Objímka kovová (pro PPR 20)</t>
  </si>
  <si>
    <t>20-23</t>
  </si>
  <si>
    <t>Objímka kovová (pro PPR 25)</t>
  </si>
  <si>
    <t>25-30</t>
  </si>
  <si>
    <t>Objímka kovová (pro PPR 40)</t>
  </si>
  <si>
    <t>40-46</t>
  </si>
  <si>
    <t>Objímka kovová (pro PPR 50)</t>
  </si>
  <si>
    <r>
      <t>9.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Sady napojení</t>
    </r>
  </si>
  <si>
    <t>Sada napojení zásobníku OUV11 na straně TV, DN32</t>
  </si>
  <si>
    <t>TV DN 32</t>
  </si>
  <si>
    <t>Zástřik s vnějším závitem</t>
  </si>
  <si>
    <t>40-5/4“</t>
  </si>
  <si>
    <t>PPR</t>
  </si>
  <si>
    <t>Kulový kohout</t>
  </si>
  <si>
    <t>R910</t>
  </si>
  <si>
    <t>Trubka EVO</t>
  </si>
  <si>
    <t>Rohové šroubení</t>
  </si>
  <si>
    <t>ploché těsnění</t>
  </si>
  <si>
    <t>SV DN 32</t>
  </si>
  <si>
    <t>Dvojnipl</t>
  </si>
  <si>
    <t>5/4“</t>
  </si>
  <si>
    <t>T-kus</t>
  </si>
  <si>
    <t>5/4“x3/4“</t>
  </si>
  <si>
    <t>3/4“x1/2“</t>
  </si>
  <si>
    <t>Vypouštěcí kohout</t>
  </si>
  <si>
    <t>DN 15</t>
  </si>
  <si>
    <t>R608D</t>
  </si>
  <si>
    <t>Zpětný ventil</t>
  </si>
  <si>
    <t>R60</t>
  </si>
  <si>
    <t>Pojistný ventil DUCO, 6 bar</t>
  </si>
  <si>
    <t>1/2“x3/4</t>
  </si>
  <si>
    <t>KB15</t>
  </si>
  <si>
    <t>EN2 v ochozu</t>
  </si>
  <si>
    <t>T-kus plast</t>
  </si>
  <si>
    <t>40x40x40</t>
  </si>
  <si>
    <t>Zástřik s vnitřním závitem</t>
  </si>
  <si>
    <t>3/4“</t>
  </si>
  <si>
    <t>T-kus (součástí EN2)</t>
  </si>
  <si>
    <t>CIRKULACE DN 20</t>
  </si>
  <si>
    <t>25-3/4“</t>
  </si>
  <si>
    <t>Dvojnipl redukovaný</t>
  </si>
  <si>
    <t>Přímé šroubení</t>
  </si>
  <si>
    <t>Cirkulační čerpadlo</t>
  </si>
  <si>
    <t>DN 20</t>
  </si>
  <si>
    <t>CČ11</t>
  </si>
  <si>
    <r>
      <t>10.</t>
    </r>
    <r>
      <rPr>
        <b/>
        <u/>
        <sz val="11"/>
        <rFont val="Arial"/>
        <family val="2"/>
        <charset val="238"/>
      </rPr>
      <t>Ostatní armatury</t>
    </r>
  </si>
  <si>
    <t>Kulový kohout páčka</t>
  </si>
  <si>
    <t>DN 25</t>
  </si>
  <si>
    <t>DN 32</t>
  </si>
  <si>
    <t>Vypouštěcí kohout s kovovou páčkou</t>
  </si>
  <si>
    <r>
      <t>11.</t>
    </r>
    <r>
      <rPr>
        <b/>
        <u/>
        <sz val="11"/>
        <rFont val="Arial"/>
        <family val="2"/>
        <charset val="238"/>
      </rPr>
      <t>Zařizovací předměty, baterie</t>
    </r>
  </si>
  <si>
    <t>Umývadla</t>
  </si>
  <si>
    <t>Umývadlo bílé</t>
  </si>
  <si>
    <t>600 mm</t>
  </si>
  <si>
    <t>Kryt na sifon s instalační sadou, bílý</t>
  </si>
  <si>
    <t>Instalační sada pro umyvadla</t>
  </si>
  <si>
    <t>Sifon – chromovaná mosaz</t>
  </si>
  <si>
    <t>5/4“-32 mm</t>
  </si>
  <si>
    <t>Baterie k umývadlům – pákové, chrom</t>
  </si>
  <si>
    <t>Umývadlová stojánková bez zvedáku</t>
  </si>
  <si>
    <t>Rohový ventil</t>
  </si>
  <si>
    <t>3/8“ – 1/2"</t>
  </si>
  <si>
    <t>Demontáže původních zařízení a rozvodů včetně likvidace</t>
  </si>
  <si>
    <t>Montáž umývadel</t>
  </si>
  <si>
    <t>UM</t>
  </si>
  <si>
    <t>Montáž baterií k umývadlům</t>
  </si>
  <si>
    <t>baterie</t>
  </si>
  <si>
    <t>Tlaková zkouška</t>
  </si>
  <si>
    <r>
      <t>1.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předávací stanice školy</t>
    </r>
  </si>
  <si>
    <t>obj.č.</t>
  </si>
  <si>
    <t>Výměník výkon 331,7 kW, 105/60-58,2/80°C rhc 85-80 G2</t>
  </si>
  <si>
    <t>V11</t>
  </si>
  <si>
    <t>Izolace výměníku rhc 85-80 G2</t>
  </si>
  <si>
    <t>Přivařovací šroubení výměníku rhc 85-80 G2, 2ks v sadě</t>
  </si>
  <si>
    <t>Omezovač průtoku max. 7000 l/hod DN40</t>
  </si>
  <si>
    <t>ABQM40</t>
  </si>
  <si>
    <t>003Z0770</t>
  </si>
  <si>
    <r>
      <t>Dvoucestný, tlakově vyvážený regulační ventil, pohon s havarijní funkcí, přírubový, DN40/PN16, kvs=25m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0-10V/24V s pohonem ANT 40.11S, RV113 R 4331 16/150-040</t>
    </r>
  </si>
  <si>
    <t>RV11</t>
  </si>
  <si>
    <t>Měřič spotřeby tepla, DN40, komplet</t>
  </si>
  <si>
    <t>dodávka ČEZ</t>
  </si>
  <si>
    <t>Omezovač průtoku  50 l/hod ABQM DN15LF</t>
  </si>
  <si>
    <t>ABQM 15</t>
  </si>
  <si>
    <t>003Z1252</t>
  </si>
  <si>
    <t>Kompaktní rozdělovač – sběrač, PN6, modul 150</t>
  </si>
  <si>
    <t>RS11</t>
  </si>
  <si>
    <t>viz. výkres</t>
  </si>
  <si>
    <t>Upevňovací sada rozdělovače</t>
  </si>
  <si>
    <r>
      <t>Zásobník teplé vody, objem 300 litrů, HR300, teplosměnná plocha 2,6m</t>
    </r>
    <r>
      <rPr>
        <vertAlign val="superscript"/>
        <sz val="9"/>
        <rFont val="Arial"/>
        <family val="2"/>
        <charset val="238"/>
      </rPr>
      <t>2</t>
    </r>
  </si>
  <si>
    <t>OUV11</t>
  </si>
  <si>
    <t>A22530</t>
  </si>
  <si>
    <t>Kompaktní expanzní automat s kompresorem, RSC200, udržovaný tlak 250 kPa</t>
  </si>
  <si>
    <t>s vakem o objemu 200 litrů</t>
  </si>
  <si>
    <t>EA11</t>
  </si>
  <si>
    <t>Regulační ventily:</t>
  </si>
  <si>
    <r>
      <t>Trojcestný směšovací ventil závitový DN20,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2,5m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</t>
    </r>
  </si>
  <si>
    <t>TRV20</t>
  </si>
  <si>
    <t>Servopohon  0-10V/24V, tříbodový</t>
  </si>
  <si>
    <r>
      <t>Dvoucestný ventil s elektropohonem,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4,5m3/hod, 24V</t>
    </r>
  </si>
  <si>
    <t>EV25</t>
  </si>
  <si>
    <t>Oběhová čerpadla s elektronickou regulací otáček</t>
  </si>
  <si>
    <r>
      <t>Závitové DN25, 0,285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</si>
  <si>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OČ11</t>
  </si>
  <si>
    <r>
      <t>Přírubové, DN50/PN 6, 8,555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60 kPa, 230V</t>
    </r>
  </si>
  <si>
    <t>OČ12</t>
  </si>
  <si>
    <r>
      <t>Závitové DN32, 4,105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40 kPa, 230V</t>
    </r>
  </si>
  <si>
    <t>OČ13</t>
  </si>
  <si>
    <r>
      <t>Závitové DN25, 0,214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</si>
  <si>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OČ14</t>
  </si>
  <si>
    <t>Příslušenství čerpadel</t>
  </si>
  <si>
    <t>Šroubení k čerpadlu DN25, 6/4“x1“, mosaz</t>
  </si>
  <si>
    <t>OČ1</t>
  </si>
  <si>
    <t>Šroubení k čerpadlu DN32, 2“x5/4“, mosaz</t>
  </si>
  <si>
    <r>
      <t>2.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směšovací stanice školy</t>
    </r>
  </si>
  <si>
    <t>Kompaktní rozdělovač – sběrač, PN6, modul 120</t>
  </si>
  <si>
    <t>RS12</t>
  </si>
  <si>
    <r>
      <t>Dvoucestný regulační ventil DN32, 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16m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2311 16/150-32T</t>
    </r>
  </si>
  <si>
    <t>S pohonem SSC61, 0-10V/24V (bez havarijní funkce)</t>
  </si>
  <si>
    <r>
      <t>Dvoucestný regulační ventil DN15/PN16,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2,5m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2332 16/150-15T</t>
    </r>
  </si>
  <si>
    <r>
      <t>Dvoucestný regulační ventil DN15/PN16,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1,6m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2333 16/150-15T</t>
    </r>
  </si>
  <si>
    <r>
      <t>Závitové DN32, 3,878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</si>
  <si>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OČ15</t>
  </si>
  <si>
    <r>
      <t>Závitové DN25, 0,570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</si>
  <si>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OČ16</t>
  </si>
  <si>
    <r>
      <t>Závitové DN25, 0,458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</si>
  <si>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OČ17</t>
  </si>
  <si>
    <r>
      <t>Závitové DN25, 0,314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</si>
  <si>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OČ18</t>
  </si>
  <si>
    <t>OČ19</t>
  </si>
  <si>
    <r>
      <t>3.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směšovací stanice dílen</t>
    </r>
  </si>
  <si>
    <t>RS21</t>
  </si>
  <si>
    <t>Výměník výkon 117 kW, 105/60-58,5/80°C rhc 15/20</t>
  </si>
  <si>
    <t>V21</t>
  </si>
  <si>
    <t>Izolace výměníku rhc 15-20</t>
  </si>
  <si>
    <t>Pájecí šroubení výměníku rhc 15-20, 2ks v sadě</t>
  </si>
  <si>
    <t>Sada expanzního zařízení:</t>
  </si>
  <si>
    <t>Expanzní nádoba S12/10, 12 litrů, 10 bar</t>
  </si>
  <si>
    <t>EN21</t>
  </si>
  <si>
    <t>Bezpečnostní ventil MK3/4</t>
  </si>
  <si>
    <t>MK3/4</t>
  </si>
  <si>
    <r>
      <t>Dvoucestný regulační ventil DN20/PN16,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6,3m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2331 16/150-20T</t>
    </r>
  </si>
  <si>
    <r>
      <t>Dvoucestný regulační ventil DN32/PN16,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16m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2311 16/150-32T</t>
    </r>
  </si>
  <si>
    <r>
      <t>Dvoucestný regulační ventil DN1/PN165,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2,5m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závitový, RV111 R 2332 16/150-15T</t>
    </r>
  </si>
  <si>
    <r>
      <t>Závitové DN32, 2,299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35 kPa, 230V</t>
    </r>
  </si>
  <si>
    <t>OČ21</t>
  </si>
  <si>
    <r>
      <t>Závitové DN32, 3,992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</si>
  <si>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OČ22</t>
  </si>
  <si>
    <r>
      <t>Závitové DN25, 0,244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</si>
  <si>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OČ23</t>
  </si>
  <si>
    <r>
      <t>Závitové DN25, 0,351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20 kPa, 230V</t>
    </r>
  </si>
  <si>
    <t>OČ24</t>
  </si>
  <si>
    <r>
      <t>Závitové DN25, 1,008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35 kPa, 230V</t>
    </r>
  </si>
  <si>
    <t>OČ25</t>
  </si>
  <si>
    <r>
      <t>Závitové DN25, 0,454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</si>
  <si>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OČ26</t>
  </si>
  <si>
    <r>
      <t>4.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předávací stanice tělocvičny</t>
    </r>
  </si>
  <si>
    <t>Výměník výkon 270 kW, 105/70-65/95°C rhc 60-60</t>
  </si>
  <si>
    <t>V31</t>
  </si>
  <si>
    <t>Izolace výměníku rhc 60-60</t>
  </si>
  <si>
    <t>Přivařovací šroubení výměníku rhc 60-60, 2ks v sadě</t>
  </si>
  <si>
    <t>Omezovač průtoku 2300 l/hod, DN32</t>
  </si>
  <si>
    <t>ABQM32</t>
  </si>
  <si>
    <t>003Z1205</t>
  </si>
  <si>
    <r>
      <t>Dvoucestný, ventil reverzní, pohon s havarijní funkcí, přírubový, DN20/PN16, kvs=6,3m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0-10V/24V s pohonem ANT 40.11S, RV113 R 4331 16/150-020</t>
    </r>
  </si>
  <si>
    <t>RV31</t>
  </si>
  <si>
    <t>RS31</t>
  </si>
  <si>
    <t>Expanzní nádoba 50 litrů, 6 bar, bílá</t>
  </si>
  <si>
    <t>EN1</t>
  </si>
  <si>
    <r>
      <t>Trojcestný směšovací ventil závitový DN32, k</t>
    </r>
    <r>
      <rPr>
        <vertAlign val="subscript"/>
        <sz val="9"/>
        <rFont val="Arial"/>
        <family val="2"/>
        <charset val="238"/>
      </rPr>
      <t>vs</t>
    </r>
    <r>
      <rPr>
        <sz val="9"/>
        <rFont val="Arial"/>
        <family val="2"/>
        <charset val="238"/>
      </rPr>
      <t xml:space="preserve"> 16m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</t>
    </r>
  </si>
  <si>
    <t>TRV32</t>
  </si>
  <si>
    <t>Servopohon 0-10V/24V, typ 92P</t>
  </si>
  <si>
    <r>
      <t>Závitové DN32, 0,857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</si>
  <si>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OČ31</t>
  </si>
  <si>
    <r>
      <t>Závitové DN32, 3,430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</si>
  <si>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OČ32</t>
  </si>
  <si>
    <r>
      <t>Závitové DN25, 0,686 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30 kPa, 230V</t>
    </r>
  </si>
  <si>
    <t>OČ33</t>
  </si>
  <si>
    <r>
      <t>5.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Aparáty předávací stanice nafukovací haly</t>
    </r>
  </si>
  <si>
    <t>Výměník výkon 270 kW, 105/70-65/95°C rhc 85-80 G2</t>
  </si>
  <si>
    <t>Omezovač průtoku 6830 l/hod DN40</t>
  </si>
  <si>
    <t>Omezovač průtoku 20l/hod DN10LF</t>
  </si>
  <si>
    <t>ABQM 10</t>
  </si>
  <si>
    <t>003Z1251</t>
  </si>
  <si>
    <t>Sada expanzního zařízení UT:</t>
  </si>
  <si>
    <t>Expanzní nádoba s25/10 25 litrů, 10 bar, bílá</t>
  </si>
  <si>
    <t>EN32</t>
  </si>
  <si>
    <r>
      <t>Dvoucestný, tlakově vyvážený regulační ventil, pohon s havarijní funkcí, přírubový, DN40/PN16, kvs=25m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/hod, tříbodový, 24V s pohonem ANT 40.11S, RV113 R 4331 16/150-040</t>
    </r>
  </si>
  <si>
    <t>RV32</t>
  </si>
  <si>
    <t>Oběhové čerpadlo Grundfos UPS 32-60F z demontáže strojovny VZT</t>
  </si>
  <si>
    <r>
      <t>6.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Předizolované potrubí PEX s izolací PUR</t>
    </r>
  </si>
  <si>
    <t>2x25x2,3</t>
  </si>
  <si>
    <t>25+25/111</t>
  </si>
  <si>
    <t>DUO SDR 11</t>
  </si>
  <si>
    <t>63/126</t>
  </si>
  <si>
    <r>
      <t>7.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Předizolované potrubí PEX s izolací PUR – příslušenství</t>
    </r>
  </si>
  <si>
    <t>25x2,3-R3/4</t>
  </si>
  <si>
    <t>25x2,3</t>
  </si>
  <si>
    <t>63x5,8-R2</t>
  </si>
  <si>
    <r>
      <t>8.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Potrubí – svařovaná ocel</t>
    </r>
  </si>
  <si>
    <t>Rozměr</t>
  </si>
  <si>
    <t>norma</t>
  </si>
  <si>
    <t>DN15 (21,4x2,65)</t>
  </si>
  <si>
    <t>ČSN 425710</t>
  </si>
  <si>
    <t>DN20 (26,9x2,65)</t>
  </si>
  <si>
    <t>DN25 (33,7x3,25)</t>
  </si>
  <si>
    <t>DN32 (42,4x3,25)</t>
  </si>
  <si>
    <t>DN40 (48,3x3,25)</t>
  </si>
  <si>
    <t>DN50 (60,2x3,65)</t>
  </si>
  <si>
    <t>DN65 (76x3,20)</t>
  </si>
  <si>
    <t>ČSN 425715</t>
  </si>
  <si>
    <t xml:space="preserve"> (nespecifikované tvarovky, kalkulováno na 1m potrubí)</t>
  </si>
  <si>
    <r>
      <t>9.</t>
    </r>
    <r>
      <rPr>
        <b/>
        <sz val="7"/>
        <rFont val="Times New Roman"/>
        <family val="1"/>
        <charset val="238"/>
      </rPr>
      <t xml:space="preserve">   </t>
    </r>
    <r>
      <rPr>
        <b/>
        <u/>
        <sz val="11"/>
        <rFont val="Arial"/>
        <family val="2"/>
        <charset val="238"/>
      </rPr>
      <t>Izolace – svařovaná ocel</t>
    </r>
  </si>
  <si>
    <t>Minerální vlna s hliníkovou fólií</t>
  </si>
  <si>
    <t>21x30 (pro DN15)</t>
  </si>
  <si>
    <t>min. vlna s hliníkovou fólií</t>
  </si>
  <si>
    <t>27x30 (pro DN20)</t>
  </si>
  <si>
    <t>34x30 (pro DN25)</t>
  </si>
  <si>
    <t>43x30 (pro DN32)</t>
  </si>
  <si>
    <t>49x30 (pro DN40)</t>
  </si>
  <si>
    <t>61x30 (pro DN50)</t>
  </si>
  <si>
    <t>77x40 (pro DN65)</t>
  </si>
  <si>
    <t>Al páska 50m/50mm</t>
  </si>
  <si>
    <t>samolepící hliníková páska</t>
  </si>
  <si>
    <t>standard</t>
  </si>
  <si>
    <r>
      <t>10.</t>
    </r>
    <r>
      <rPr>
        <b/>
        <u/>
        <sz val="11"/>
        <rFont val="Arial"/>
        <family val="2"/>
        <charset val="238"/>
      </rPr>
      <t>Spojovaní materiál pro svařování</t>
    </r>
  </si>
  <si>
    <t>jednotka</t>
  </si>
  <si>
    <t>Acetylen</t>
  </si>
  <si>
    <t>náplň 50/10 kg</t>
  </si>
  <si>
    <t>Kyslík</t>
  </si>
  <si>
    <t>náplň 50/200 kg</t>
  </si>
  <si>
    <t>Přídavný materiál pro svařování</t>
  </si>
  <si>
    <r>
      <t>11.</t>
    </r>
    <r>
      <rPr>
        <b/>
        <u/>
        <sz val="11"/>
        <rFont val="Arial"/>
        <family val="2"/>
        <charset val="238"/>
      </rPr>
      <t>Upevnění potrubí - svařovaná ocel</t>
    </r>
  </si>
  <si>
    <t>Objímka kovová (pro DN15)</t>
  </si>
  <si>
    <t>Objímka kovová (pro DN20)</t>
  </si>
  <si>
    <t>Objímka kovová (pro DN25)</t>
  </si>
  <si>
    <t>Objímka kovová (pro DN32)</t>
  </si>
  <si>
    <t>Objímka kovová (pro DN40)</t>
  </si>
  <si>
    <t>Objímka kovová (pro DN50)</t>
  </si>
  <si>
    <t>60-64</t>
  </si>
  <si>
    <t>Objímka kovová (pro DN65)</t>
  </si>
  <si>
    <r>
      <t>12.</t>
    </r>
    <r>
      <rPr>
        <b/>
        <u/>
        <sz val="11"/>
        <rFont val="Arial"/>
        <family val="2"/>
        <charset val="238"/>
      </rPr>
      <t>Přírubové spoje – svařovaná ocel, PN 6</t>
    </r>
  </si>
  <si>
    <t>Rozměr/PN</t>
  </si>
  <si>
    <t>DN32/PN6</t>
  </si>
  <si>
    <t>příruba krková</t>
  </si>
  <si>
    <t>DN50/PN6</t>
  </si>
  <si>
    <t>DN65/PN6</t>
  </si>
  <si>
    <t>přírubový spoj, 4xM12/45mm, těsnění</t>
  </si>
  <si>
    <t>přírubový spoj, 4xM12/50mm, těsnění</t>
  </si>
  <si>
    <t>přírubový spoj prodloužený, 4xM12/120mm</t>
  </si>
  <si>
    <r>
      <t>13.</t>
    </r>
    <r>
      <rPr>
        <b/>
        <u/>
        <sz val="11"/>
        <rFont val="Arial"/>
        <family val="2"/>
        <charset val="238"/>
      </rPr>
      <t>Přírubové spoje – svařovaná ocel, PN 16</t>
    </r>
  </si>
  <si>
    <t>DN15/PN16</t>
  </si>
  <si>
    <t>DN20/PN16</t>
  </si>
  <si>
    <t>DN32/PN16</t>
  </si>
  <si>
    <t>DN40/PN16</t>
  </si>
  <si>
    <t>DN50/PN16</t>
  </si>
  <si>
    <t>přírubový spoj, 4xM16/55mm, těsnění</t>
  </si>
  <si>
    <t>přírubový spoj prodloužený, 4xM16/120mm</t>
  </si>
  <si>
    <r>
      <t>14.</t>
    </r>
    <r>
      <rPr>
        <b/>
        <u/>
        <sz val="11"/>
        <rFont val="Arial"/>
        <family val="2"/>
        <charset val="238"/>
      </rPr>
      <t>Potrubí - měď</t>
    </r>
  </si>
  <si>
    <t>15x1</t>
  </si>
  <si>
    <t>měď polotvrdá F25</t>
  </si>
  <si>
    <t>DIN EN 1057</t>
  </si>
  <si>
    <t>18x1</t>
  </si>
  <si>
    <t>22x1</t>
  </si>
  <si>
    <t>28x1</t>
  </si>
  <si>
    <t>35x1,2</t>
  </si>
  <si>
    <r>
      <t>15.</t>
    </r>
    <r>
      <rPr>
        <b/>
        <u/>
        <sz val="11"/>
        <rFont val="Arial"/>
        <family val="2"/>
        <charset val="238"/>
      </rPr>
      <t>Izolace - měď</t>
    </r>
  </si>
  <si>
    <t>PE Návleky</t>
  </si>
  <si>
    <t>15x15</t>
  </si>
  <si>
    <t>18x15</t>
  </si>
  <si>
    <t>Kaučuková s odolností proti UV záření</t>
  </si>
  <si>
    <t>18x20</t>
  </si>
  <si>
    <t>min.vlna s hliníkovou folií</t>
  </si>
  <si>
    <t>vinuté pouzdro</t>
  </si>
  <si>
    <t>22x20</t>
  </si>
  <si>
    <t>28x20</t>
  </si>
  <si>
    <t>35x20</t>
  </si>
  <si>
    <t>Al páska 50mm/50m</t>
  </si>
  <si>
    <r>
      <t>16.</t>
    </r>
    <r>
      <rPr>
        <b/>
        <u/>
        <sz val="11"/>
        <rFont val="Arial"/>
        <family val="2"/>
        <charset val="238"/>
      </rPr>
      <t>Spojovací materiál pro pájení - měď</t>
    </r>
  </si>
  <si>
    <t>balení</t>
  </si>
  <si>
    <t>Pasta se stříbrem</t>
  </si>
  <si>
    <t>250g</t>
  </si>
  <si>
    <t>DEGUFIT 4000</t>
  </si>
  <si>
    <t>Pájka pro měkké pájení</t>
  </si>
  <si>
    <t>BRAZE TEC 4</t>
  </si>
  <si>
    <r>
      <t>17.</t>
    </r>
    <r>
      <rPr>
        <b/>
        <u/>
        <sz val="11"/>
        <rFont val="Arial"/>
        <family val="2"/>
        <charset val="238"/>
      </rPr>
      <t>Upevnění potrubí - měď</t>
    </r>
  </si>
  <si>
    <t>Objímka (pro 22x1) kovová</t>
  </si>
  <si>
    <t>Objímka (pro 28x1) kovová</t>
  </si>
  <si>
    <t>Objímka (pro 35x1,5) kovová</t>
  </si>
  <si>
    <t>Vrut pro kov. objímku 80mm</t>
  </si>
  <si>
    <r>
      <t>18.</t>
    </r>
    <r>
      <rPr>
        <b/>
        <u/>
        <sz val="11"/>
        <rFont val="Arial"/>
        <family val="2"/>
        <charset val="238"/>
      </rPr>
      <t>Potrubí vícevrstvé – PEX-Al-PE</t>
    </r>
  </si>
  <si>
    <t>PEX-Al-PE, tyč</t>
  </si>
  <si>
    <t>DUO-XS</t>
  </si>
  <si>
    <r>
      <t>19.</t>
    </r>
    <r>
      <rPr>
        <b/>
        <u/>
        <sz val="11"/>
        <rFont val="Arial"/>
        <family val="2"/>
        <charset val="238"/>
      </rPr>
      <t>Izolace potrubí PEX-Al-PE</t>
    </r>
  </si>
  <si>
    <t>34x30 (pro 32)</t>
  </si>
  <si>
    <r>
      <t>20.</t>
    </r>
    <r>
      <rPr>
        <b/>
        <u/>
        <sz val="11"/>
        <rFont val="Arial"/>
        <family val="2"/>
        <charset val="238"/>
      </rPr>
      <t>Otopná tělesa</t>
    </r>
  </si>
  <si>
    <t>Deskové těleso VK</t>
  </si>
  <si>
    <t>11 VK/500</t>
  </si>
  <si>
    <t>11-050120-60</t>
  </si>
  <si>
    <t>11-050140-60</t>
  </si>
  <si>
    <t>21 VK/500</t>
  </si>
  <si>
    <t>21-050120-60</t>
  </si>
  <si>
    <t>21-050140-60</t>
  </si>
  <si>
    <t>22 VK/500</t>
  </si>
  <si>
    <t>22-050120-60</t>
  </si>
  <si>
    <r>
      <t>21.</t>
    </r>
    <r>
      <rPr>
        <b/>
        <u/>
        <sz val="11"/>
        <rFont val="Arial"/>
        <family val="2"/>
        <charset val="238"/>
      </rPr>
      <t>Napojení těles</t>
    </r>
  </si>
  <si>
    <t>Napojení těles (VK na Cu, rohové)</t>
  </si>
  <si>
    <t>Termostatická hlavice</t>
  </si>
  <si>
    <t>M30x1,5</t>
  </si>
  <si>
    <t>DX</t>
  </si>
  <si>
    <t>Adapter pro připojení tělesa G1/2“</t>
  </si>
  <si>
    <t>AVK 01</t>
  </si>
  <si>
    <t>Šroubení H uzavíratelné rohové</t>
  </si>
  <si>
    <t>3/4“ EK</t>
  </si>
  <si>
    <t>DS 346</t>
  </si>
  <si>
    <t>Svěrné šroubení na měď</t>
  </si>
  <si>
    <t>15x1-EK</t>
  </si>
  <si>
    <t>TR 4430</t>
  </si>
  <si>
    <r>
      <t>22.</t>
    </r>
    <r>
      <rPr>
        <b/>
        <u/>
        <sz val="11"/>
        <rFont val="Arial"/>
        <family val="2"/>
        <charset val="238"/>
      </rPr>
      <t>Přírubové armatury</t>
    </r>
  </si>
  <si>
    <t>Mezipřírubová uz.klapka</t>
  </si>
  <si>
    <t>DN 65, PN6-16</t>
  </si>
  <si>
    <t>tělo litina, disk litina</t>
  </si>
  <si>
    <t>Mezipřírubová zpětná klapka disk</t>
  </si>
  <si>
    <t>DN 32, PN16</t>
  </si>
  <si>
    <t>litina</t>
  </si>
  <si>
    <t>DN 50, PN16</t>
  </si>
  <si>
    <t>Kulový ventil přírubový</t>
  </si>
  <si>
    <r>
      <t>23.</t>
    </r>
    <r>
      <rPr>
        <b/>
        <u/>
        <sz val="11"/>
        <rFont val="Arial"/>
        <family val="2"/>
        <charset val="238"/>
      </rPr>
      <t>Ostatní armatury</t>
    </r>
  </si>
  <si>
    <t>Pojistný ventil PV25</t>
  </si>
  <si>
    <t>DN 25/32-3bary</t>
  </si>
  <si>
    <t>DUCO 1“x5/4“ KD</t>
  </si>
  <si>
    <t>DN 25/32-2,5bar</t>
  </si>
  <si>
    <t>Pojistný ventil PV20</t>
  </si>
  <si>
    <t>DN 20/25-3bary</t>
  </si>
  <si>
    <t>Pojistný ventil PV15</t>
  </si>
  <si>
    <t>DN 15/20-2,5bar</t>
  </si>
  <si>
    <t>DUCO 1/2“x3/4“ KD</t>
  </si>
  <si>
    <t>DN 40</t>
  </si>
  <si>
    <t>DN 50</t>
  </si>
  <si>
    <t>Zpětný ventil s pružinou</t>
  </si>
  <si>
    <t>Filtr závitový</t>
  </si>
  <si>
    <t>R74A</t>
  </si>
  <si>
    <t>Ruční odvzdušňovač</t>
  </si>
  <si>
    <t>R90</t>
  </si>
  <si>
    <t>Napouštěcí automatický ventil</t>
  </si>
  <si>
    <t>R150N</t>
  </si>
  <si>
    <t>Napouštěcí ruční pumpa</t>
  </si>
  <si>
    <t>Teploměr axiální s jímkou</t>
  </si>
  <si>
    <r>
      <t>0-120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>C</t>
    </r>
  </si>
  <si>
    <t>D63, L50, 1/2“</t>
  </si>
  <si>
    <t>Manometr radiální 63mm</t>
  </si>
  <si>
    <t>0-4 bary</t>
  </si>
  <si>
    <t>MR63004BB</t>
  </si>
  <si>
    <t>Zpětná klapka pro manometry</t>
  </si>
  <si>
    <t>1/4"Fx1/2“M</t>
  </si>
  <si>
    <t>ACVR00002</t>
  </si>
  <si>
    <t>Omezovač průtoku</t>
  </si>
  <si>
    <t>DN10LF</t>
  </si>
  <si>
    <t>ABQM</t>
  </si>
  <si>
    <r>
      <t>24.</t>
    </r>
    <r>
      <rPr>
        <b/>
        <u/>
        <sz val="11"/>
        <rFont val="Arial"/>
        <family val="2"/>
        <charset val="238"/>
      </rPr>
      <t>Mosazné tvarovky</t>
    </r>
  </si>
  <si>
    <t>Šroubení topenářské přímé</t>
  </si>
  <si>
    <t>DN 10</t>
  </si>
  <si>
    <t>SP603</t>
  </si>
  <si>
    <t>Demontáže původních zařízení pro vytápění a rozvodů včetně likvidace</t>
  </si>
  <si>
    <t>Demontáže potrubí a konstrukcí v topných kanálech</t>
  </si>
  <si>
    <t>Montáž nového potrubí ve strojovnách a předávacích stanicích</t>
  </si>
  <si>
    <t>Montáž předizolovaného potrubí</t>
  </si>
  <si>
    <t>Nátěry potrubí</t>
  </si>
  <si>
    <t>ISŠT Mělník - hlavní  budova, spojovací krček, novostavba, dílny, jeřábová hala, vrátnice</t>
  </si>
  <si>
    <t>ISŠT MĚLNÍK, K Učilišti 2566, 276 01 Mělník</t>
  </si>
  <si>
    <t>Energy Benefit Centre a.s. , Křenova 438/3, Praha 6</t>
  </si>
  <si>
    <t>Zodpovědný projektant</t>
  </si>
  <si>
    <t>Stupeň:</t>
  </si>
  <si>
    <t>Rozpočet voda</t>
  </si>
  <si>
    <t>Rozpočet vytápění</t>
  </si>
  <si>
    <t>Rozpočet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</si>
</sst>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_-* #,##0.00\ _K_č_-;\-* #,##0.00\ _K_č_-;_-* &quot;-&quot;??\ _K_č_-;_-@_-"/>
    <numFmt numFmtId="169" formatCode="#,##0.00\ &quot;Kč&quot;"/>
    <numFmt numFmtId="170" formatCode="000\ 00"/>
    <numFmt numFmtId="171" formatCode="#,##0\ &quot;Kč&quot;"/>
    <numFmt numFmtId="172" formatCode="#,##0.00&quot; Kč&quot;;\-#,##0.00&quot; Kč&quot;"/>
  </numFmts>
  <fonts count="76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Times New Roman CE"/>
      <charset val="238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b/>
      <sz val="14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20"/>
      <name val="Arial CE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 CE"/>
      <charset val="238"/>
    </font>
    <font>
      <b/>
      <sz val="7"/>
      <name val="Times New Roman"/>
      <family val="1"/>
      <charset val="238"/>
    </font>
    <font>
      <b/>
      <u/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u/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vertAlign val="subscript"/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color indexed="8"/>
      <name val="Calibri"/>
      <family val="2"/>
      <charset val="238"/>
    </font>
    <font>
      <b/>
      <sz val="12"/>
      <name val="Arial CE"/>
      <family val="2"/>
      <charset val="238"/>
    </font>
    <font>
      <b/>
      <sz val="14"/>
      <name val="Arial"/>
      <family val="2"/>
      <charset val="238"/>
    </font>
    <font>
      <sz val="8"/>
      <color theme="0"/>
      <name val="Arial CE"/>
      <family val="2"/>
    </font>
  </fonts>
  <fills count="1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4">
    <xf numFmtId="0" fontId="0" fillId="0" borderId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0" fontId="41" fillId="0" borderId="0"/>
    <xf numFmtId="0" fontId="43" fillId="0" borderId="0"/>
    <xf numFmtId="0" fontId="1" fillId="0" borderId="0"/>
    <xf numFmtId="168" fontId="1" fillId="0" borderId="0" applyFont="0" applyFill="0" applyBorder="0" applyAlignment="0" applyProtection="0"/>
    <xf numFmtId="0" fontId="41" fillId="0" borderId="0"/>
    <xf numFmtId="0" fontId="45" fillId="0" borderId="0"/>
    <xf numFmtId="0" fontId="43" fillId="0" borderId="43">
      <alignment horizontal="center" vertical="center"/>
      <protection locked="0"/>
    </xf>
    <xf numFmtId="0" fontId="1" fillId="0" borderId="0"/>
    <xf numFmtId="0" fontId="1" fillId="0" borderId="0"/>
    <xf numFmtId="0" fontId="43" fillId="0" borderId="0"/>
    <xf numFmtId="0" fontId="72" fillId="0" borderId="0"/>
  </cellStyleXfs>
  <cellXfs count="6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2" fillId="0" borderId="14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0" fontId="0" fillId="0" borderId="0" xfId="0"/>
    <xf numFmtId="0" fontId="39" fillId="0" borderId="0" xfId="0" applyFont="1"/>
    <xf numFmtId="0" fontId="36" fillId="0" borderId="39" xfId="0" applyFont="1" applyBorder="1" applyAlignment="1">
      <alignment horizontal="center"/>
    </xf>
    <xf numFmtId="0" fontId="36" fillId="0" borderId="40" xfId="0" applyFont="1" applyBorder="1"/>
    <xf numFmtId="49" fontId="36" fillId="0" borderId="40" xfId="0" applyNumberFormat="1" applyFont="1" applyBorder="1" applyAlignment="1">
      <alignment horizontal="center"/>
    </xf>
    <xf numFmtId="0" fontId="36" fillId="0" borderId="40" xfId="0" applyFont="1" applyBorder="1" applyAlignment="1">
      <alignment horizontal="center"/>
    </xf>
    <xf numFmtId="0" fontId="36" fillId="0" borderId="41" xfId="0" applyFont="1" applyBorder="1" applyAlignment="1">
      <alignment horizontal="center"/>
    </xf>
    <xf numFmtId="0" fontId="40" fillId="0" borderId="23" xfId="0" applyFont="1" applyBorder="1"/>
    <xf numFmtId="0" fontId="40" fillId="0" borderId="24" xfId="0" applyFont="1" applyBorder="1"/>
    <xf numFmtId="170" fontId="42" fillId="0" borderId="24" xfId="3" applyNumberFormat="1" applyFont="1" applyBorder="1" applyAlignment="1">
      <alignment wrapText="1"/>
    </xf>
    <xf numFmtId="0" fontId="42" fillId="0" borderId="24" xfId="4" applyFont="1" applyBorder="1" applyAlignment="1">
      <alignment horizontal="center" wrapText="1"/>
    </xf>
    <xf numFmtId="169" fontId="40" fillId="0" borderId="25" xfId="0" applyNumberFormat="1" applyFont="1" applyBorder="1" applyAlignment="1">
      <alignment horizontal="center"/>
    </xf>
    <xf numFmtId="0" fontId="40" fillId="0" borderId="42" xfId="0" applyFont="1" applyBorder="1"/>
    <xf numFmtId="0" fontId="40" fillId="0" borderId="43" xfId="0" applyFont="1" applyBorder="1"/>
    <xf numFmtId="170" fontId="42" fillId="0" borderId="43" xfId="3" applyNumberFormat="1" applyFont="1" applyBorder="1" applyAlignment="1">
      <alignment wrapText="1"/>
    </xf>
    <xf numFmtId="0" fontId="42" fillId="0" borderId="43" xfId="4" applyFont="1" applyBorder="1" applyAlignment="1">
      <alignment horizontal="center" wrapText="1"/>
    </xf>
    <xf numFmtId="169" fontId="40" fillId="0" borderId="43" xfId="0" applyNumberFormat="1" applyFont="1" applyBorder="1" applyAlignment="1">
      <alignment horizontal="center"/>
    </xf>
    <xf numFmtId="169" fontId="40" fillId="0" borderId="44" xfId="0" applyNumberFormat="1" applyFont="1" applyBorder="1" applyAlignment="1">
      <alignment horizontal="center"/>
    </xf>
    <xf numFmtId="171" fontId="0" fillId="0" borderId="0" xfId="0" applyNumberFormat="1" applyAlignment="1">
      <alignment horizontal="right"/>
    </xf>
    <xf numFmtId="0" fontId="42" fillId="0" borderId="43" xfId="3" applyFont="1" applyBorder="1" applyAlignment="1">
      <alignment wrapText="1"/>
    </xf>
    <xf numFmtId="0" fontId="36" fillId="0" borderId="43" xfId="3" applyFont="1" applyBorder="1" applyAlignment="1">
      <alignment wrapText="1"/>
    </xf>
    <xf numFmtId="169" fontId="0" fillId="0" borderId="0" xfId="0" applyNumberFormat="1"/>
    <xf numFmtId="49" fontId="36" fillId="0" borderId="43" xfId="3" applyNumberFormat="1" applyFont="1" applyBorder="1" applyAlignment="1">
      <alignment wrapText="1"/>
    </xf>
    <xf numFmtId="0" fontId="42" fillId="0" borderId="43" xfId="3" applyFont="1" applyBorder="1" applyAlignment="1">
      <alignment horizontal="center"/>
    </xf>
    <xf numFmtId="49" fontId="42" fillId="0" borderId="43" xfId="3" applyNumberFormat="1" applyFont="1" applyBorder="1" applyAlignment="1">
      <alignment wrapText="1"/>
    </xf>
    <xf numFmtId="0" fontId="40" fillId="0" borderId="43" xfId="0" applyFont="1" applyBorder="1" applyAlignment="1">
      <alignment horizontal="center"/>
    </xf>
    <xf numFmtId="49" fontId="42" fillId="0" borderId="43" xfId="4" applyNumberFormat="1" applyFont="1" applyBorder="1" applyAlignment="1">
      <alignment horizontal="left"/>
    </xf>
    <xf numFmtId="171" fontId="40" fillId="0" borderId="43" xfId="0" applyNumberFormat="1" applyFont="1" applyBorder="1" applyAlignment="1">
      <alignment horizontal="center"/>
    </xf>
    <xf numFmtId="171" fontId="40" fillId="0" borderId="44" xfId="0" applyNumberFormat="1" applyFont="1" applyBorder="1" applyAlignment="1">
      <alignment horizontal="center"/>
    </xf>
    <xf numFmtId="49" fontId="44" fillId="0" borderId="43" xfId="0" applyNumberFormat="1" applyFont="1" applyBorder="1" applyAlignment="1">
      <alignment horizontal="left" wrapText="1"/>
    </xf>
    <xf numFmtId="0" fontId="40" fillId="0" borderId="45" xfId="0" applyFont="1" applyBorder="1"/>
    <xf numFmtId="49" fontId="44" fillId="0" borderId="46" xfId="0" applyNumberFormat="1" applyFont="1" applyBorder="1" applyAlignment="1">
      <alignment horizontal="left" wrapText="1"/>
    </xf>
    <xf numFmtId="49" fontId="36" fillId="0" borderId="46" xfId="3" applyNumberFormat="1" applyFont="1" applyBorder="1" applyAlignment="1">
      <alignment wrapText="1"/>
    </xf>
    <xf numFmtId="0" fontId="42" fillId="0" borderId="46" xfId="4" applyFont="1" applyBorder="1" applyAlignment="1">
      <alignment horizontal="center" wrapText="1"/>
    </xf>
    <xf numFmtId="171" fontId="40" fillId="0" borderId="46" xfId="0" applyNumberFormat="1" applyFont="1" applyBorder="1" applyAlignment="1">
      <alignment horizontal="center"/>
    </xf>
    <xf numFmtId="169" fontId="44" fillId="0" borderId="4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6" fillId="0" borderId="36" xfId="0" applyFont="1" applyBorder="1" applyAlignment="1">
      <alignment horizontal="center"/>
    </xf>
    <xf numFmtId="0" fontId="36" fillId="0" borderId="37" xfId="0" applyFont="1" applyBorder="1"/>
    <xf numFmtId="49" fontId="36" fillId="0" borderId="37" xfId="0" applyNumberFormat="1" applyFont="1" applyBorder="1" applyAlignment="1">
      <alignment horizontal="center"/>
    </xf>
    <xf numFmtId="0" fontId="36" fillId="0" borderId="37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40" fillId="0" borderId="48" xfId="0" applyFont="1" applyBorder="1"/>
    <xf numFmtId="0" fontId="40" fillId="0" borderId="49" xfId="0" applyFont="1" applyBorder="1"/>
    <xf numFmtId="170" fontId="42" fillId="0" borderId="49" xfId="3" applyNumberFormat="1" applyFont="1" applyBorder="1" applyAlignment="1">
      <alignment wrapText="1"/>
    </xf>
    <xf numFmtId="0" fontId="42" fillId="0" borderId="49" xfId="4" applyFont="1" applyBorder="1" applyAlignment="1">
      <alignment horizontal="center" wrapText="1"/>
    </xf>
    <xf numFmtId="169" fontId="40" fillId="0" borderId="50" xfId="0" applyNumberFormat="1" applyFont="1" applyBorder="1" applyAlignment="1">
      <alignment horizontal="center"/>
    </xf>
    <xf numFmtId="171" fontId="0" fillId="0" borderId="0" xfId="0" applyNumberFormat="1"/>
    <xf numFmtId="169" fontId="40" fillId="0" borderId="43" xfId="0" applyNumberFormat="1" applyFont="1" applyBorder="1"/>
    <xf numFmtId="170" fontId="42" fillId="0" borderId="43" xfId="3" applyNumberFormat="1" applyFont="1" applyBorder="1" applyAlignment="1">
      <alignment vertical="top" wrapText="1"/>
    </xf>
    <xf numFmtId="169" fontId="0" fillId="0" borderId="0" xfId="0" applyNumberFormat="1" applyAlignment="1">
      <alignment horizontal="right"/>
    </xf>
    <xf numFmtId="0" fontId="42" fillId="0" borderId="43" xfId="3" applyFont="1" applyBorder="1" applyAlignment="1">
      <alignment horizontal="left" wrapText="1"/>
    </xf>
    <xf numFmtId="169" fontId="40" fillId="0" borderId="44" xfId="0" applyNumberFormat="1" applyFont="1" applyBorder="1" applyAlignment="1">
      <alignment horizontal="center" vertical="center"/>
    </xf>
    <xf numFmtId="0" fontId="40" fillId="0" borderId="46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/>
    <xf numFmtId="0" fontId="36" fillId="0" borderId="24" xfId="0" applyFont="1" applyBorder="1" applyAlignment="1">
      <alignment horizontal="center"/>
    </xf>
    <xf numFmtId="49" fontId="36" fillId="0" borderId="24" xfId="0" applyNumberFormat="1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0" fontId="40" fillId="0" borderId="42" xfId="0" applyFont="1" applyBorder="1" applyAlignment="1">
      <alignment wrapText="1"/>
    </xf>
    <xf numFmtId="0" fontId="40" fillId="0" borderId="43" xfId="0" applyFont="1" applyBorder="1" applyAlignment="1">
      <alignment wrapText="1"/>
    </xf>
    <xf numFmtId="169" fontId="40" fillId="0" borderId="43" xfId="0" applyNumberFormat="1" applyFont="1" applyBorder="1" applyAlignment="1">
      <alignment horizontal="center" wrapText="1"/>
    </xf>
    <xf numFmtId="169" fontId="40" fillId="0" borderId="44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9" fontId="0" fillId="0" borderId="0" xfId="0" applyNumberFormat="1" applyAlignment="1">
      <alignment wrapText="1"/>
    </xf>
    <xf numFmtId="49" fontId="40" fillId="0" borderId="43" xfId="0" applyNumberFormat="1" applyFont="1" applyBorder="1" applyAlignment="1">
      <alignment horizontal="center" wrapText="1"/>
    </xf>
    <xf numFmtId="0" fontId="40" fillId="0" borderId="43" xfId="0" applyFont="1" applyBorder="1" applyAlignment="1">
      <alignment horizontal="center" wrapText="1"/>
    </xf>
    <xf numFmtId="171" fontId="40" fillId="0" borderId="43" xfId="0" applyNumberFormat="1" applyFont="1" applyBorder="1" applyAlignment="1">
      <alignment horizontal="center" wrapText="1"/>
    </xf>
    <xf numFmtId="171" fontId="40" fillId="0" borderId="44" xfId="0" applyNumberFormat="1" applyFont="1" applyBorder="1" applyAlignment="1">
      <alignment horizontal="center" wrapText="1"/>
    </xf>
    <xf numFmtId="0" fontId="40" fillId="0" borderId="45" xfId="0" applyFont="1" applyBorder="1" applyAlignment="1">
      <alignment wrapText="1"/>
    </xf>
    <xf numFmtId="171" fontId="40" fillId="0" borderId="46" xfId="0" applyNumberFormat="1" applyFont="1" applyBorder="1" applyAlignment="1">
      <alignment horizontal="center" wrapText="1"/>
    </xf>
    <xf numFmtId="169" fontId="44" fillId="0" borderId="47" xfId="0" applyNumberFormat="1" applyFont="1" applyBorder="1" applyAlignment="1">
      <alignment horizontal="center" wrapText="1"/>
    </xf>
    <xf numFmtId="169" fontId="40" fillId="0" borderId="44" xfId="0" applyNumberFormat="1" applyFont="1" applyBorder="1" applyAlignment="1">
      <alignment horizontal="right"/>
    </xf>
    <xf numFmtId="171" fontId="40" fillId="0" borderId="43" xfId="0" applyNumberFormat="1" applyFont="1" applyBorder="1" applyAlignment="1">
      <alignment horizontal="right"/>
    </xf>
    <xf numFmtId="171" fontId="40" fillId="0" borderId="44" xfId="0" applyNumberFormat="1" applyFont="1" applyBorder="1" applyAlignment="1">
      <alignment horizontal="right"/>
    </xf>
    <xf numFmtId="0" fontId="40" fillId="9" borderId="42" xfId="0" applyFont="1" applyFill="1" applyBorder="1"/>
    <xf numFmtId="0" fontId="40" fillId="9" borderId="43" xfId="0" applyFont="1" applyFill="1" applyBorder="1"/>
    <xf numFmtId="49" fontId="42" fillId="9" borderId="43" xfId="3" applyNumberFormat="1" applyFont="1" applyFill="1" applyBorder="1" applyAlignment="1">
      <alignment wrapText="1"/>
    </xf>
    <xf numFmtId="0" fontId="42" fillId="9" borderId="43" xfId="4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48" fillId="0" borderId="0" xfId="0" applyFont="1" applyAlignment="1">
      <alignment horizontal="center" vertical="center"/>
    </xf>
    <xf numFmtId="49" fontId="49" fillId="6" borderId="51" xfId="0" applyNumberFormat="1" applyFont="1" applyFill="1" applyBorder="1" applyAlignment="1">
      <alignment horizontal="center" vertical="center" wrapText="1"/>
    </xf>
    <xf numFmtId="0" fontId="49" fillId="6" borderId="51" xfId="0" applyFont="1" applyFill="1" applyBorder="1" applyAlignment="1">
      <alignment horizontal="left" vertical="center"/>
    </xf>
    <xf numFmtId="0" fontId="0" fillId="6" borderId="52" xfId="0" applyFill="1" applyBorder="1" applyAlignment="1">
      <alignment horizontal="center" vertical="center"/>
    </xf>
    <xf numFmtId="49" fontId="0" fillId="6" borderId="52" xfId="0" applyNumberFormat="1" applyFill="1" applyBorder="1" applyAlignment="1">
      <alignment horizontal="left" vertical="center"/>
    </xf>
    <xf numFmtId="0" fontId="0" fillId="6" borderId="52" xfId="0" applyFill="1" applyBorder="1" applyAlignment="1">
      <alignment horizontal="right" vertical="center"/>
    </xf>
    <xf numFmtId="0" fontId="0" fillId="6" borderId="53" xfId="0" applyFill="1" applyBorder="1" applyAlignment="1">
      <alignment horizontal="right" vertical="center"/>
    </xf>
    <xf numFmtId="49" fontId="49" fillId="6" borderId="54" xfId="0" applyNumberFormat="1" applyFont="1" applyFill="1" applyBorder="1" applyAlignment="1">
      <alignment horizontal="center" vertical="center" wrapText="1" shrinkToFit="1"/>
    </xf>
    <xf numFmtId="0" fontId="49" fillId="6" borderId="54" xfId="0" applyFont="1" applyFill="1" applyBorder="1" applyAlignment="1">
      <alignment horizontal="left" vertical="center" wrapText="1"/>
    </xf>
    <xf numFmtId="0" fontId="49" fillId="6" borderId="51" xfId="0" applyFont="1" applyFill="1" applyBorder="1"/>
    <xf numFmtId="0" fontId="49" fillId="6" borderId="52" xfId="0" applyFont="1" applyFill="1" applyBorder="1"/>
    <xf numFmtId="0" fontId="49" fillId="6" borderId="53" xfId="0" applyFont="1" applyFill="1" applyBorder="1"/>
    <xf numFmtId="49" fontId="49" fillId="7" borderId="51" xfId="0" applyNumberFormat="1" applyFont="1" applyFill="1" applyBorder="1" applyAlignment="1">
      <alignment horizontal="center" vertical="center" wrapText="1" shrinkToFit="1"/>
    </xf>
    <xf numFmtId="169" fontId="47" fillId="7" borderId="51" xfId="0" applyNumberFormat="1" applyFont="1" applyFill="1" applyBorder="1" applyAlignment="1">
      <alignment horizontal="center" vertical="center" wrapText="1"/>
    </xf>
    <xf numFmtId="49" fontId="50" fillId="7" borderId="51" xfId="0" applyNumberFormat="1" applyFont="1" applyFill="1" applyBorder="1" applyAlignment="1">
      <alignment horizontal="center" vertical="center" wrapText="1" shrinkToFit="1"/>
    </xf>
    <xf numFmtId="169" fontId="51" fillId="7" borderId="54" xfId="0" applyNumberFormat="1" applyFont="1" applyFill="1" applyBorder="1" applyAlignment="1">
      <alignment horizontal="center" vertical="center" wrapText="1"/>
    </xf>
    <xf numFmtId="0" fontId="52" fillId="6" borderId="51" xfId="0" applyFont="1" applyFill="1" applyBorder="1" applyAlignment="1">
      <alignment horizontal="left" vertical="center"/>
    </xf>
    <xf numFmtId="0" fontId="52" fillId="6" borderId="52" xfId="0" applyFont="1" applyFill="1" applyBorder="1" applyAlignment="1">
      <alignment vertical="center"/>
    </xf>
    <xf numFmtId="0" fontId="52" fillId="6" borderId="53" xfId="0" applyFont="1" applyFill="1" applyBorder="1" applyAlignment="1">
      <alignment vertical="center"/>
    </xf>
    <xf numFmtId="169" fontId="47" fillId="7" borderId="54" xfId="0" applyNumberFormat="1" applyFont="1" applyFill="1" applyBorder="1" applyAlignment="1">
      <alignment horizontal="center" vertical="center" wrapText="1"/>
    </xf>
    <xf numFmtId="49" fontId="49" fillId="0" borderId="51" xfId="0" applyNumberFormat="1" applyFont="1" applyBorder="1" applyAlignment="1">
      <alignment horizontal="left"/>
    </xf>
    <xf numFmtId="49" fontId="49" fillId="0" borderId="52" xfId="0" applyNumberFormat="1" applyFont="1" applyBorder="1" applyAlignment="1">
      <alignment horizontal="center"/>
    </xf>
    <xf numFmtId="0" fontId="49" fillId="0" borderId="52" xfId="0" applyFont="1" applyBorder="1" applyAlignment="1">
      <alignment horizontal="center"/>
    </xf>
    <xf numFmtId="0" fontId="49" fillId="0" borderId="53" xfId="0" applyFont="1" applyBorder="1" applyAlignment="1">
      <alignment horizontal="center"/>
    </xf>
    <xf numFmtId="0" fontId="54" fillId="0" borderId="0" xfId="0" applyFont="1"/>
    <xf numFmtId="0" fontId="54" fillId="0" borderId="0" xfId="0" applyFont="1" applyAlignment="1">
      <alignment horizontal="center" vertical="center"/>
    </xf>
    <xf numFmtId="49" fontId="55" fillId="10" borderId="43" xfId="4" applyNumberFormat="1" applyFont="1" applyFill="1" applyBorder="1" applyAlignment="1">
      <alignment horizontal="left" vertical="center"/>
    </xf>
    <xf numFmtId="49" fontId="56" fillId="10" borderId="43" xfId="4" applyNumberFormat="1" applyFont="1" applyFill="1" applyBorder="1" applyAlignment="1">
      <alignment horizontal="left" vertical="center"/>
    </xf>
    <xf numFmtId="49" fontId="55" fillId="11" borderId="43" xfId="4" applyNumberFormat="1" applyFont="1" applyFill="1" applyBorder="1" applyAlignment="1">
      <alignment horizontal="left" vertical="center"/>
    </xf>
    <xf numFmtId="49" fontId="57" fillId="0" borderId="43" xfId="4" applyNumberFormat="1" applyFont="1" applyBorder="1" applyAlignment="1">
      <alignment horizontal="left" vertical="center" wrapText="1"/>
    </xf>
    <xf numFmtId="0" fontId="58" fillId="0" borderId="43" xfId="0" applyFont="1" applyBorder="1" applyAlignment="1">
      <alignment horizontal="center" vertical="center"/>
    </xf>
    <xf numFmtId="49" fontId="58" fillId="0" borderId="43" xfId="0" applyNumberFormat="1" applyFont="1" applyBorder="1" applyAlignment="1">
      <alignment horizontal="center" vertical="center"/>
    </xf>
    <xf numFmtId="169" fontId="58" fillId="0" borderId="43" xfId="0" applyNumberFormat="1" applyFont="1" applyBorder="1" applyAlignment="1">
      <alignment horizontal="center" vertical="center"/>
    </xf>
    <xf numFmtId="169" fontId="55" fillId="11" borderId="43" xfId="4" applyNumberFormat="1" applyFont="1" applyFill="1" applyBorder="1" applyAlignment="1">
      <alignment horizontal="left" vertical="center"/>
    </xf>
    <xf numFmtId="169" fontId="0" fillId="0" borderId="0" xfId="0" applyNumberFormat="1" applyAlignment="1">
      <alignment vertical="center"/>
    </xf>
    <xf numFmtId="170" fontId="57" fillId="0" borderId="43" xfId="3" applyNumberFormat="1" applyFont="1" applyBorder="1" applyAlignment="1">
      <alignment vertical="top" wrapText="1"/>
    </xf>
    <xf numFmtId="169" fontId="55" fillId="10" borderId="43" xfId="4" applyNumberFormat="1" applyFont="1" applyFill="1" applyBorder="1" applyAlignment="1">
      <alignment horizontal="left" vertical="center"/>
    </xf>
    <xf numFmtId="171" fontId="58" fillId="0" borderId="43" xfId="0" applyNumberFormat="1" applyFont="1" applyBorder="1" applyAlignment="1">
      <alignment horizontal="center" vertical="center"/>
    </xf>
    <xf numFmtId="0" fontId="57" fillId="0" borderId="43" xfId="4" applyFont="1" applyBorder="1" applyAlignment="1">
      <alignment horizontal="center" vertical="center" wrapText="1"/>
    </xf>
    <xf numFmtId="49" fontId="57" fillId="0" borderId="43" xfId="4" applyNumberFormat="1" applyFont="1" applyBorder="1" applyAlignment="1">
      <alignment horizontal="left" vertical="center"/>
    </xf>
    <xf numFmtId="49" fontId="55" fillId="0" borderId="43" xfId="4" applyNumberFormat="1" applyFont="1" applyBorder="1" applyAlignment="1">
      <alignment horizontal="left" vertical="center" wrapText="1"/>
    </xf>
    <xf numFmtId="49" fontId="57" fillId="0" borderId="43" xfId="4" applyNumberFormat="1" applyFont="1" applyBorder="1" applyAlignment="1">
      <alignment horizontal="left" wrapText="1"/>
    </xf>
    <xf numFmtId="16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43" xfId="0" applyNumberFormat="1" applyBorder="1" applyAlignment="1">
      <alignment vertical="center"/>
    </xf>
    <xf numFmtId="0" fontId="57" fillId="0" borderId="43" xfId="4" applyFont="1" applyBorder="1" applyAlignment="1">
      <alignment vertical="center" wrapText="1"/>
    </xf>
    <xf numFmtId="0" fontId="0" fillId="0" borderId="43" xfId="0" applyBorder="1" applyAlignment="1">
      <alignment vertical="center"/>
    </xf>
    <xf numFmtId="0" fontId="57" fillId="0" borderId="43" xfId="4" applyFont="1" applyBorder="1" applyAlignment="1">
      <alignment wrapText="1"/>
    </xf>
    <xf numFmtId="0" fontId="55" fillId="0" borderId="43" xfId="4" applyFont="1" applyBorder="1" applyAlignment="1">
      <alignment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0" fontId="59" fillId="0" borderId="0" xfId="0" applyFont="1" applyAlignment="1">
      <alignment horizontal="center"/>
    </xf>
    <xf numFmtId="171" fontId="59" fillId="0" borderId="0" xfId="0" applyNumberFormat="1" applyFont="1" applyAlignment="1">
      <alignment horizontal="center"/>
    </xf>
    <xf numFmtId="0" fontId="59" fillId="0" borderId="0" xfId="0" applyFont="1"/>
    <xf numFmtId="0" fontId="0" fillId="0" borderId="43" xfId="0" applyBorder="1" applyAlignment="1">
      <alignment horizontal="center"/>
    </xf>
    <xf numFmtId="171" fontId="59" fillId="0" borderId="43" xfId="0" applyNumberFormat="1" applyFont="1" applyBorder="1" applyAlignment="1">
      <alignment horizontal="center"/>
    </xf>
    <xf numFmtId="0" fontId="62" fillId="0" borderId="43" xfId="0" applyFont="1" applyBorder="1" applyAlignment="1">
      <alignment horizontal="justify" vertical="center"/>
    </xf>
    <xf numFmtId="0" fontId="62" fillId="0" borderId="43" xfId="0" applyFont="1" applyBorder="1" applyAlignment="1">
      <alignment horizontal="center" vertical="center"/>
    </xf>
    <xf numFmtId="0" fontId="63" fillId="0" borderId="43" xfId="0" applyFont="1" applyBorder="1" applyAlignment="1">
      <alignment vertical="center"/>
    </xf>
    <xf numFmtId="0" fontId="63" fillId="0" borderId="43" xfId="0" applyFont="1" applyBorder="1" applyAlignment="1">
      <alignment horizontal="center" vertical="center"/>
    </xf>
    <xf numFmtId="0" fontId="63" fillId="0" borderId="43" xfId="0" applyFont="1" applyBorder="1" applyAlignment="1">
      <alignment horizontal="justify" vertical="center"/>
    </xf>
    <xf numFmtId="0" fontId="63" fillId="0" borderId="43" xfId="12" applyFont="1" applyBorder="1" applyAlignment="1">
      <alignment horizontal="justify" vertical="center"/>
    </xf>
    <xf numFmtId="0" fontId="43" fillId="0" borderId="43" xfId="12" applyBorder="1" applyAlignment="1">
      <alignment horizontal="center"/>
    </xf>
    <xf numFmtId="0" fontId="63" fillId="0" borderId="43" xfId="12" applyFont="1" applyBorder="1" applyAlignment="1">
      <alignment horizontal="center" vertical="center"/>
    </xf>
    <xf numFmtId="0" fontId="43" fillId="0" borderId="0" xfId="12"/>
    <xf numFmtId="0" fontId="59" fillId="0" borderId="0" xfId="12" applyFont="1"/>
    <xf numFmtId="171" fontId="63" fillId="0" borderId="43" xfId="0" applyNumberFormat="1" applyFont="1" applyBorder="1" applyAlignment="1">
      <alignment horizontal="center" vertical="center"/>
    </xf>
    <xf numFmtId="0" fontId="66" fillId="0" borderId="43" xfId="12" applyFont="1" applyBorder="1" applyAlignment="1">
      <alignment horizontal="justify" vertical="center"/>
    </xf>
    <xf numFmtId="0" fontId="50" fillId="0" borderId="43" xfId="12" applyFont="1" applyBorder="1" applyAlignment="1">
      <alignment horizontal="center"/>
    </xf>
    <xf numFmtId="0" fontId="66" fillId="0" borderId="43" xfId="12" applyFont="1" applyBorder="1" applyAlignment="1">
      <alignment horizontal="center" vertical="center"/>
    </xf>
    <xf numFmtId="171" fontId="67" fillId="0" borderId="43" xfId="12" applyNumberFormat="1" applyFont="1" applyBorder="1" applyAlignment="1">
      <alignment horizontal="center"/>
    </xf>
    <xf numFmtId="171" fontId="59" fillId="0" borderId="0" xfId="12" applyNumberFormat="1" applyFont="1" applyAlignment="1">
      <alignment horizontal="center"/>
    </xf>
    <xf numFmtId="0" fontId="59" fillId="0" borderId="43" xfId="0" applyFont="1" applyBorder="1"/>
    <xf numFmtId="0" fontId="59" fillId="0" borderId="43" xfId="0" applyFont="1" applyBorder="1" applyAlignment="1">
      <alignment horizontal="center"/>
    </xf>
    <xf numFmtId="0" fontId="63" fillId="0" borderId="43" xfId="12" applyFont="1" applyBorder="1" applyAlignment="1">
      <alignment vertical="center"/>
    </xf>
    <xf numFmtId="171" fontId="59" fillId="0" borderId="43" xfId="12" applyNumberFormat="1" applyFont="1" applyBorder="1" applyAlignment="1">
      <alignment horizontal="center"/>
    </xf>
    <xf numFmtId="171" fontId="63" fillId="0" borderId="43" xfId="12" applyNumberFormat="1" applyFont="1" applyBorder="1" applyAlignment="1">
      <alignment horizontal="center"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center" vertical="center"/>
    </xf>
    <xf numFmtId="171" fontId="63" fillId="0" borderId="0" xfId="0" applyNumberFormat="1" applyFont="1" applyAlignment="1">
      <alignment horizontal="center" vertical="center"/>
    </xf>
    <xf numFmtId="0" fontId="62" fillId="0" borderId="43" xfId="0" applyFont="1" applyBorder="1" applyAlignment="1">
      <alignment vertical="center"/>
    </xf>
    <xf numFmtId="0" fontId="66" fillId="0" borderId="43" xfId="0" applyFont="1" applyBorder="1" applyAlignment="1">
      <alignment horizontal="left" vertical="center" indent="1"/>
    </xf>
    <xf numFmtId="0" fontId="66" fillId="0" borderId="43" xfId="0" applyFont="1" applyBorder="1" applyAlignment="1">
      <alignment vertical="center"/>
    </xf>
    <xf numFmtId="0" fontId="0" fillId="0" borderId="43" xfId="12" applyFont="1" applyBorder="1" applyAlignment="1">
      <alignment horizontal="center"/>
    </xf>
    <xf numFmtId="0" fontId="55" fillId="13" borderId="43" xfId="12" applyFont="1" applyFill="1" applyBorder="1" applyAlignment="1">
      <alignment vertical="center"/>
    </xf>
    <xf numFmtId="0" fontId="71" fillId="13" borderId="43" xfId="12" applyFont="1" applyFill="1" applyBorder="1" applyAlignment="1">
      <alignment horizontal="center"/>
    </xf>
    <xf numFmtId="0" fontId="57" fillId="13" borderId="43" xfId="12" applyFont="1" applyFill="1" applyBorder="1" applyAlignment="1">
      <alignment horizontal="center" vertical="center"/>
    </xf>
    <xf numFmtId="171" fontId="57" fillId="13" borderId="43" xfId="12" applyNumberFormat="1" applyFont="1" applyFill="1" applyBorder="1" applyAlignment="1">
      <alignment horizontal="center" vertical="center"/>
    </xf>
    <xf numFmtId="171" fontId="70" fillId="13" borderId="43" xfId="12" applyNumberFormat="1" applyFont="1" applyFill="1" applyBorder="1" applyAlignment="1">
      <alignment horizontal="center"/>
    </xf>
    <xf numFmtId="0" fontId="49" fillId="0" borderId="0" xfId="13" applyFont="1" applyFill="1" applyBorder="1" applyAlignment="1">
      <alignment horizontal="left" vertical="center" wrapText="1"/>
    </xf>
    <xf numFmtId="0" fontId="49" fillId="0" borderId="58" xfId="13" applyFont="1" applyFill="1" applyBorder="1" applyAlignment="1">
      <alignment horizontal="center" vertical="center" wrapText="1" shrinkToFit="1"/>
    </xf>
    <xf numFmtId="0" fontId="0" fillId="13" borderId="43" xfId="0" applyFill="1" applyBorder="1" applyAlignment="1">
      <alignment horizontal="center"/>
    </xf>
    <xf numFmtId="171" fontId="59" fillId="13" borderId="43" xfId="0" applyNumberFormat="1" applyFont="1" applyFill="1" applyBorder="1" applyAlignment="1">
      <alignment horizontal="center"/>
    </xf>
    <xf numFmtId="0" fontId="55" fillId="13" borderId="43" xfId="0" applyFont="1" applyFill="1" applyBorder="1" applyAlignment="1">
      <alignment horizontal="left" vertical="center" indent="1"/>
    </xf>
    <xf numFmtId="172" fontId="73" fillId="15" borderId="25" xfId="13" applyNumberFormat="1" applyFont="1" applyFill="1" applyBorder="1" applyAlignment="1">
      <alignment horizontal="right" vertical="center" wrapText="1"/>
    </xf>
    <xf numFmtId="172" fontId="73" fillId="15" borderId="44" xfId="13" applyNumberFormat="1" applyFont="1" applyFill="1" applyBorder="1" applyAlignment="1">
      <alignment horizontal="right" vertical="center" wrapText="1"/>
    </xf>
    <xf numFmtId="172" fontId="73" fillId="15" borderId="47" xfId="13" applyNumberFormat="1" applyFont="1" applyFill="1" applyBorder="1" applyAlignment="1">
      <alignment horizontal="right" vertical="center" wrapText="1"/>
    </xf>
    <xf numFmtId="49" fontId="57" fillId="0" borderId="43" xfId="4" applyNumberFormat="1" applyFont="1" applyFill="1" applyBorder="1" applyAlignment="1">
      <alignment horizontal="left" vertical="center" wrapText="1"/>
    </xf>
    <xf numFmtId="170" fontId="57" fillId="0" borderId="43" xfId="3" applyNumberFormat="1" applyFont="1" applyFill="1" applyBorder="1" applyAlignment="1">
      <alignment vertical="top" wrapText="1"/>
    </xf>
    <xf numFmtId="0" fontId="58" fillId="0" borderId="43" xfId="0" applyFont="1" applyFill="1" applyBorder="1" applyAlignment="1">
      <alignment horizontal="center" vertical="center"/>
    </xf>
    <xf numFmtId="49" fontId="58" fillId="0" borderId="43" xfId="0" applyNumberFormat="1" applyFont="1" applyFill="1" applyBorder="1" applyAlignment="1">
      <alignment horizontal="center" vertical="center"/>
    </xf>
    <xf numFmtId="169" fontId="58" fillId="0" borderId="43" xfId="0" applyNumberFormat="1" applyFont="1" applyFill="1" applyBorder="1" applyAlignment="1">
      <alignment horizontal="center" vertical="center"/>
    </xf>
    <xf numFmtId="49" fontId="55" fillId="0" borderId="43" xfId="4" applyNumberFormat="1" applyFont="1" applyFill="1" applyBorder="1" applyAlignment="1">
      <alignment horizontal="left" vertical="center"/>
    </xf>
    <xf numFmtId="169" fontId="55" fillId="0" borderId="43" xfId="4" applyNumberFormat="1" applyFont="1" applyFill="1" applyBorder="1" applyAlignment="1">
      <alignment horizontal="left" vertical="center"/>
    </xf>
    <xf numFmtId="0" fontId="57" fillId="0" borderId="43" xfId="4" applyFont="1" applyFill="1" applyBorder="1" applyAlignment="1">
      <alignment horizontal="center" vertical="center" wrapText="1"/>
    </xf>
    <xf numFmtId="49" fontId="0" fillId="0" borderId="43" xfId="0" applyNumberFormat="1" applyFill="1" applyBorder="1" applyAlignment="1">
      <alignment vertical="center"/>
    </xf>
    <xf numFmtId="0" fontId="57" fillId="0" borderId="43" xfId="4" applyFont="1" applyFill="1" applyBorder="1" applyAlignment="1">
      <alignment vertical="center" wrapText="1"/>
    </xf>
    <xf numFmtId="0" fontId="0" fillId="0" borderId="43" xfId="0" applyFill="1" applyBorder="1" applyAlignment="1">
      <alignment vertical="center"/>
    </xf>
    <xf numFmtId="0" fontId="0" fillId="0" borderId="0" xfId="0" applyFill="1"/>
    <xf numFmtId="171" fontId="0" fillId="0" borderId="0" xfId="0" applyNumberFormat="1" applyFill="1" applyAlignment="1">
      <alignment horizontal="right"/>
    </xf>
    <xf numFmtId="171" fontId="0" fillId="0" borderId="0" xfId="0" applyNumberFormat="1" applyFill="1"/>
    <xf numFmtId="49" fontId="55" fillId="13" borderId="43" xfId="4" applyNumberFormat="1" applyFont="1" applyFill="1" applyBorder="1" applyAlignment="1">
      <alignment horizontal="left" vertical="center"/>
    </xf>
    <xf numFmtId="169" fontId="55" fillId="13" borderId="43" xfId="4" applyNumberFormat="1" applyFont="1" applyFill="1" applyBorder="1" applyAlignment="1">
      <alignment horizontal="left" vertical="center"/>
    </xf>
    <xf numFmtId="49" fontId="57" fillId="13" borderId="43" xfId="4" applyNumberFormat="1" applyFont="1" applyFill="1" applyBorder="1" applyAlignment="1">
      <alignment horizontal="left" vertical="center" wrapText="1"/>
    </xf>
    <xf numFmtId="0" fontId="57" fillId="13" borderId="43" xfId="4" applyFont="1" applyFill="1" applyBorder="1" applyAlignment="1">
      <alignment horizontal="center" vertical="center" wrapText="1"/>
    </xf>
    <xf numFmtId="169" fontId="57" fillId="13" borderId="43" xfId="4" applyNumberFormat="1" applyFont="1" applyFill="1" applyBorder="1" applyAlignment="1">
      <alignment horizontal="center" vertical="center" wrapText="1"/>
    </xf>
    <xf numFmtId="169" fontId="58" fillId="13" borderId="43" xfId="0" applyNumberFormat="1" applyFont="1" applyFill="1" applyBorder="1" applyAlignment="1">
      <alignment horizontal="center" vertical="center"/>
    </xf>
    <xf numFmtId="171" fontId="63" fillId="12" borderId="43" xfId="0" applyNumberFormat="1" applyFont="1" applyFill="1" applyBorder="1" applyAlignment="1" applyProtection="1">
      <alignment horizontal="center" vertical="center"/>
      <protection locked="0"/>
    </xf>
    <xf numFmtId="171" fontId="0" fillId="12" borderId="43" xfId="0" applyNumberFormat="1" applyFill="1" applyBorder="1" applyAlignment="1" applyProtection="1">
      <alignment horizontal="center"/>
      <protection locked="0"/>
    </xf>
    <xf numFmtId="171" fontId="69" fillId="12" borderId="43" xfId="0" applyNumberFormat="1" applyFont="1" applyFill="1" applyBorder="1" applyAlignment="1" applyProtection="1">
      <alignment horizontal="center" vertical="center" wrapText="1"/>
      <protection locked="0"/>
    </xf>
    <xf numFmtId="171" fontId="63" fillId="12" borderId="43" xfId="12" applyNumberFormat="1" applyFont="1" applyFill="1" applyBorder="1" applyAlignment="1" applyProtection="1">
      <alignment horizontal="center" vertical="center"/>
      <protection locked="0"/>
    </xf>
    <xf numFmtId="0" fontId="50" fillId="0" borderId="23" xfId="13" applyFont="1" applyFill="1" applyBorder="1" applyAlignment="1">
      <alignment horizontal="center" vertical="center" wrapText="1"/>
    </xf>
    <xf numFmtId="0" fontId="50" fillId="0" borderId="42" xfId="13" applyFont="1" applyFill="1" applyBorder="1" applyAlignment="1">
      <alignment horizontal="center" vertical="center" wrapText="1"/>
    </xf>
    <xf numFmtId="0" fontId="50" fillId="0" borderId="45" xfId="13" applyFont="1" applyFill="1" applyBorder="1" applyAlignment="1">
      <alignment horizontal="center" vertical="center" wrapText="1" shrinkToFit="1"/>
    </xf>
    <xf numFmtId="0" fontId="50" fillId="0" borderId="58" xfId="13" applyFont="1" applyFill="1" applyBorder="1" applyAlignment="1">
      <alignment horizontal="center" vertical="center" wrapText="1" shrinkToFit="1"/>
    </xf>
    <xf numFmtId="0" fontId="50" fillId="0" borderId="0" xfId="13" applyFont="1" applyFill="1" applyBorder="1" applyAlignment="1">
      <alignment horizontal="left" vertical="center" wrapText="1"/>
    </xf>
    <xf numFmtId="0" fontId="49" fillId="15" borderId="23" xfId="13" applyFont="1" applyFill="1" applyBorder="1" applyAlignment="1">
      <alignment horizontal="center" vertical="center" wrapText="1" shrinkToFit="1"/>
    </xf>
    <xf numFmtId="0" fontId="49" fillId="15" borderId="42" xfId="13" applyFont="1" applyFill="1" applyBorder="1" applyAlignment="1">
      <alignment horizontal="center" vertical="center" wrapText="1" shrinkToFit="1"/>
    </xf>
    <xf numFmtId="0" fontId="49" fillId="15" borderId="45" xfId="13" applyFont="1" applyFill="1" applyBorder="1" applyAlignment="1">
      <alignment horizontal="center" vertical="center" wrapText="1" shrinkToFit="1"/>
    </xf>
    <xf numFmtId="169" fontId="40" fillId="12" borderId="49" xfId="0" applyNumberFormat="1" applyFont="1" applyFill="1" applyBorder="1" applyProtection="1">
      <protection locked="0"/>
    </xf>
    <xf numFmtId="169" fontId="40" fillId="12" borderId="43" xfId="0" applyNumberFormat="1" applyFont="1" applyFill="1" applyBorder="1" applyProtection="1">
      <protection locked="0"/>
    </xf>
    <xf numFmtId="4" fontId="18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/>
    <xf numFmtId="0" fontId="0" fillId="0" borderId="22" xfId="0" applyFont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2" fillId="0" borderId="22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20" fillId="0" borderId="0" xfId="0" applyNumberFormat="1" applyFont="1" applyAlignment="1" applyProtection="1"/>
    <xf numFmtId="4" fontId="18" fillId="0" borderId="22" xfId="0" applyNumberFormat="1" applyFont="1" applyFill="1" applyBorder="1" applyAlignment="1" applyProtection="1">
      <alignment vertical="center"/>
    </xf>
    <xf numFmtId="0" fontId="18" fillId="0" borderId="22" xfId="0" applyFont="1" applyFill="1" applyBorder="1" applyAlignment="1" applyProtection="1">
      <alignment horizontal="center" vertical="center"/>
    </xf>
    <xf numFmtId="49" fontId="18" fillId="0" borderId="22" xfId="0" applyNumberFormat="1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center" vertical="center" wrapText="1"/>
    </xf>
    <xf numFmtId="167" fontId="18" fillId="0" borderId="22" xfId="0" applyNumberFormat="1" applyFont="1" applyFill="1" applyBorder="1" applyAlignment="1" applyProtection="1">
      <alignment vertical="center"/>
    </xf>
    <xf numFmtId="0" fontId="18" fillId="9" borderId="22" xfId="0" applyFont="1" applyFill="1" applyBorder="1" applyAlignment="1" applyProtection="1">
      <alignment horizontal="center" vertical="center"/>
    </xf>
    <xf numFmtId="49" fontId="18" fillId="9" borderId="22" xfId="0" applyNumberFormat="1" applyFont="1" applyFill="1" applyBorder="1" applyAlignment="1" applyProtection="1">
      <alignment horizontal="left" vertical="center" wrapText="1"/>
    </xf>
    <xf numFmtId="0" fontId="18" fillId="9" borderId="22" xfId="0" applyFont="1" applyFill="1" applyBorder="1" applyAlignment="1" applyProtection="1">
      <alignment horizontal="left" vertical="center" wrapText="1"/>
    </xf>
    <xf numFmtId="0" fontId="18" fillId="9" borderId="22" xfId="0" applyFont="1" applyFill="1" applyBorder="1" applyAlignment="1" applyProtection="1">
      <alignment horizontal="center" vertical="center" wrapText="1"/>
    </xf>
    <xf numFmtId="167" fontId="18" fillId="9" borderId="22" xfId="0" applyNumberFormat="1" applyFont="1" applyFill="1" applyBorder="1" applyAlignment="1" applyProtection="1">
      <alignment vertical="center"/>
    </xf>
    <xf numFmtId="4" fontId="18" fillId="9" borderId="22" xfId="0" applyNumberFormat="1" applyFont="1" applyFill="1" applyBorder="1" applyAlignment="1" applyProtection="1">
      <alignment vertical="center"/>
    </xf>
    <xf numFmtId="0" fontId="31" fillId="9" borderId="22" xfId="0" applyFont="1" applyFill="1" applyBorder="1" applyAlignment="1" applyProtection="1">
      <alignment horizontal="center" vertical="center"/>
    </xf>
    <xf numFmtId="49" fontId="31" fillId="9" borderId="22" xfId="0" applyNumberFormat="1" applyFont="1" applyFill="1" applyBorder="1" applyAlignment="1" applyProtection="1">
      <alignment horizontal="left" vertical="center" wrapText="1"/>
    </xf>
    <xf numFmtId="0" fontId="31" fillId="9" borderId="22" xfId="0" applyFont="1" applyFill="1" applyBorder="1" applyAlignment="1" applyProtection="1">
      <alignment horizontal="left" vertical="center" wrapText="1"/>
    </xf>
    <xf numFmtId="0" fontId="31" fillId="9" borderId="22" xfId="0" applyFont="1" applyFill="1" applyBorder="1" applyAlignment="1" applyProtection="1">
      <alignment horizontal="center" vertical="center" wrapText="1"/>
    </xf>
    <xf numFmtId="167" fontId="31" fillId="9" borderId="22" xfId="0" applyNumberFormat="1" applyFont="1" applyFill="1" applyBorder="1" applyAlignment="1" applyProtection="1">
      <alignment vertical="center"/>
    </xf>
    <xf numFmtId="4" fontId="31" fillId="9" borderId="22" xfId="0" applyNumberFormat="1" applyFont="1" applyFill="1" applyBorder="1" applyAlignment="1" applyProtection="1">
      <alignment vertical="center"/>
    </xf>
    <xf numFmtId="0" fontId="9" fillId="9" borderId="0" xfId="0" applyFont="1" applyFill="1" applyAlignment="1" applyProtection="1"/>
    <xf numFmtId="0" fontId="9" fillId="9" borderId="0" xfId="0" applyFont="1" applyFill="1" applyAlignment="1" applyProtection="1">
      <alignment horizontal="left"/>
    </xf>
    <xf numFmtId="0" fontId="8" fillId="9" borderId="0" xfId="0" applyFont="1" applyFill="1" applyAlignment="1" applyProtection="1">
      <alignment horizontal="left"/>
    </xf>
    <xf numFmtId="0" fontId="9" fillId="9" borderId="0" xfId="0" applyFont="1" applyFill="1" applyAlignment="1"/>
    <xf numFmtId="4" fontId="8" fillId="9" borderId="0" xfId="0" applyNumberFormat="1" applyFont="1" applyFill="1" applyAlignment="1" applyProtection="1"/>
    <xf numFmtId="0" fontId="63" fillId="0" borderId="43" xfId="12" applyFont="1" applyBorder="1" applyAlignment="1" applyProtection="1">
      <alignment horizontal="justify" vertical="center"/>
    </xf>
    <xf numFmtId="0" fontId="43" fillId="0" borderId="43" xfId="12" applyBorder="1" applyAlignment="1" applyProtection="1">
      <alignment horizontal="center"/>
    </xf>
    <xf numFmtId="0" fontId="63" fillId="0" borderId="43" xfId="12" applyFont="1" applyBorder="1" applyAlignment="1" applyProtection="1">
      <alignment horizontal="center" vertical="center"/>
    </xf>
    <xf numFmtId="0" fontId="43" fillId="0" borderId="0" xfId="12" applyProtection="1"/>
    <xf numFmtId="0" fontId="59" fillId="0" borderId="0" xfId="12" applyFont="1" applyProtection="1"/>
    <xf numFmtId="0" fontId="63" fillId="0" borderId="43" xfId="0" applyFont="1" applyBorder="1" applyAlignment="1" applyProtection="1">
      <alignment vertical="center"/>
    </xf>
    <xf numFmtId="0" fontId="0" fillId="0" borderId="43" xfId="0" applyBorder="1" applyAlignment="1" applyProtection="1">
      <alignment horizontal="center"/>
    </xf>
    <xf numFmtId="0" fontId="63" fillId="0" borderId="43" xfId="0" applyFont="1" applyBorder="1" applyAlignment="1" applyProtection="1">
      <alignment horizontal="center" vertical="center"/>
    </xf>
    <xf numFmtId="171" fontId="63" fillId="0" borderId="43" xfId="0" applyNumberFormat="1" applyFont="1" applyBorder="1" applyAlignment="1" applyProtection="1">
      <alignment horizontal="center" vertical="center"/>
    </xf>
    <xf numFmtId="171" fontId="59" fillId="0" borderId="43" xfId="0" applyNumberFormat="1" applyFont="1" applyBorder="1" applyAlignment="1" applyProtection="1">
      <alignment horizontal="center"/>
    </xf>
    <xf numFmtId="171" fontId="59" fillId="0" borderId="0" xfId="0" applyNumberFormat="1" applyFont="1" applyAlignment="1" applyProtection="1">
      <alignment horizontal="center"/>
    </xf>
    <xf numFmtId="0" fontId="59" fillId="0" borderId="0" xfId="0" applyFont="1" applyProtection="1"/>
    <xf numFmtId="0" fontId="66" fillId="0" borderId="43" xfId="12" applyFont="1" applyBorder="1" applyAlignment="1" applyProtection="1">
      <alignment horizontal="justify" vertical="center"/>
    </xf>
    <xf numFmtId="0" fontId="50" fillId="0" borderId="43" xfId="12" applyFont="1" applyBorder="1" applyAlignment="1" applyProtection="1">
      <alignment horizontal="center"/>
    </xf>
    <xf numFmtId="0" fontId="66" fillId="0" borderId="43" xfId="12" applyFont="1" applyBorder="1" applyAlignment="1" applyProtection="1">
      <alignment horizontal="center" vertical="center"/>
    </xf>
    <xf numFmtId="171" fontId="67" fillId="0" borderId="43" xfId="12" applyNumberFormat="1" applyFont="1" applyBorder="1" applyAlignment="1" applyProtection="1">
      <alignment horizontal="center"/>
    </xf>
    <xf numFmtId="0" fontId="59" fillId="0" borderId="43" xfId="0" applyFont="1" applyBorder="1" applyProtection="1"/>
    <xf numFmtId="0" fontId="59" fillId="0" borderId="43" xfId="0" applyFont="1" applyBorder="1" applyAlignment="1" applyProtection="1">
      <alignment horizontal="center"/>
    </xf>
    <xf numFmtId="0" fontId="62" fillId="0" borderId="43" xfId="0" applyFont="1" applyBorder="1" applyAlignment="1" applyProtection="1">
      <alignment horizontal="center" vertical="center"/>
    </xf>
    <xf numFmtId="0" fontId="63" fillId="0" borderId="43" xfId="12" applyFont="1" applyBorder="1" applyAlignment="1" applyProtection="1">
      <alignment vertical="center"/>
    </xf>
    <xf numFmtId="171" fontId="63" fillId="0" borderId="43" xfId="12" applyNumberFormat="1" applyFont="1" applyBorder="1" applyAlignment="1" applyProtection="1">
      <alignment horizontal="center" vertical="center"/>
    </xf>
    <xf numFmtId="0" fontId="55" fillId="13" borderId="43" xfId="12" applyFont="1" applyFill="1" applyBorder="1" applyAlignment="1" applyProtection="1">
      <alignment vertical="center"/>
    </xf>
    <xf numFmtId="0" fontId="71" fillId="13" borderId="43" xfId="12" applyFont="1" applyFill="1" applyBorder="1" applyAlignment="1" applyProtection="1">
      <alignment horizontal="center"/>
    </xf>
    <xf numFmtId="0" fontId="57" fillId="13" borderId="43" xfId="12" applyFont="1" applyFill="1" applyBorder="1" applyAlignment="1" applyProtection="1">
      <alignment horizontal="center" vertical="center"/>
    </xf>
    <xf numFmtId="171" fontId="57" fillId="13" borderId="43" xfId="12" applyNumberFormat="1" applyFont="1" applyFill="1" applyBorder="1" applyAlignment="1" applyProtection="1">
      <alignment horizontal="center" vertical="center"/>
    </xf>
    <xf numFmtId="171" fontId="70" fillId="13" borderId="43" xfId="12" applyNumberFormat="1" applyFont="1" applyFill="1" applyBorder="1" applyAlignment="1" applyProtection="1">
      <alignment horizontal="center"/>
    </xf>
    <xf numFmtId="0" fontId="63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63" fillId="0" borderId="0" xfId="0" applyFont="1" applyAlignment="1" applyProtection="1">
      <alignment horizontal="center" vertical="center"/>
    </xf>
    <xf numFmtId="171" fontId="63" fillId="0" borderId="0" xfId="0" applyNumberFormat="1" applyFont="1" applyAlignment="1" applyProtection="1">
      <alignment horizontal="center" vertical="center"/>
    </xf>
    <xf numFmtId="0" fontId="59" fillId="0" borderId="0" xfId="0" applyFont="1" applyAlignment="1" applyProtection="1">
      <alignment horizontal="center"/>
    </xf>
    <xf numFmtId="0" fontId="55" fillId="13" borderId="43" xfId="0" applyFont="1" applyFill="1" applyBorder="1" applyAlignment="1" applyProtection="1">
      <alignment horizontal="left" vertical="center" indent="1"/>
    </xf>
    <xf numFmtId="0" fontId="0" fillId="13" borderId="43" xfId="0" applyFill="1" applyBorder="1" applyAlignment="1" applyProtection="1">
      <alignment horizontal="center"/>
    </xf>
    <xf numFmtId="171" fontId="59" fillId="13" borderId="43" xfId="0" applyNumberFormat="1" applyFont="1" applyFill="1" applyBorder="1" applyAlignment="1" applyProtection="1">
      <alignment horizontal="center"/>
    </xf>
    <xf numFmtId="0" fontId="62" fillId="0" borderId="43" xfId="0" applyFont="1" applyBorder="1" applyAlignment="1" applyProtection="1">
      <alignment horizontal="justify" vertical="center"/>
    </xf>
    <xf numFmtId="0" fontId="66" fillId="0" borderId="43" xfId="0" applyFont="1" applyBorder="1" applyAlignment="1" applyProtection="1">
      <alignment vertical="center"/>
    </xf>
    <xf numFmtId="0" fontId="69" fillId="0" borderId="43" xfId="0" applyFont="1" applyBorder="1" applyAlignment="1" applyProtection="1">
      <alignment horizontal="center" vertical="center" wrapText="1"/>
    </xf>
    <xf numFmtId="0" fontId="69" fillId="0" borderId="43" xfId="0" applyFont="1" applyBorder="1" applyAlignment="1" applyProtection="1">
      <alignment horizontal="left" vertical="center" wrapText="1" indent="1"/>
    </xf>
    <xf numFmtId="0" fontId="62" fillId="13" borderId="43" xfId="0" applyFont="1" applyFill="1" applyBorder="1" applyAlignment="1" applyProtection="1">
      <alignment horizontal="center" vertical="center"/>
    </xf>
    <xf numFmtId="0" fontId="55" fillId="0" borderId="43" xfId="0" applyFont="1" applyBorder="1" applyAlignment="1" applyProtection="1">
      <alignment horizontal="left" vertical="center" indent="1"/>
    </xf>
    <xf numFmtId="0" fontId="63" fillId="0" borderId="43" xfId="0" applyFont="1" applyBorder="1" applyAlignment="1" applyProtection="1">
      <alignment horizontal="justify" vertical="center"/>
    </xf>
    <xf numFmtId="0" fontId="66" fillId="0" borderId="43" xfId="0" applyFont="1" applyBorder="1" applyAlignment="1" applyProtection="1">
      <alignment horizontal="left" vertical="center" indent="1"/>
    </xf>
    <xf numFmtId="3" fontId="63" fillId="0" borderId="43" xfId="0" applyNumberFormat="1" applyFont="1" applyBorder="1" applyAlignment="1" applyProtection="1">
      <alignment horizontal="center" vertical="center"/>
    </xf>
    <xf numFmtId="171" fontId="59" fillId="0" borderId="0" xfId="12" applyNumberFormat="1" applyFont="1" applyAlignment="1" applyProtection="1">
      <alignment horizontal="center"/>
    </xf>
    <xf numFmtId="0" fontId="55" fillId="13" borderId="43" xfId="0" applyFont="1" applyFill="1" applyBorder="1" applyAlignment="1" applyProtection="1">
      <alignment vertical="center"/>
    </xf>
    <xf numFmtId="0" fontId="0" fillId="0" borderId="43" xfId="0" applyBorder="1" applyProtection="1"/>
    <xf numFmtId="0" fontId="62" fillId="0" borderId="43" xfId="0" applyFont="1" applyBorder="1" applyAlignment="1" applyProtection="1">
      <alignment vertical="center"/>
    </xf>
    <xf numFmtId="0" fontId="63" fillId="0" borderId="43" xfId="0" applyFont="1" applyBorder="1" applyAlignment="1" applyProtection="1">
      <alignment vertical="center" wrapText="1"/>
    </xf>
    <xf numFmtId="0" fontId="50" fillId="0" borderId="23" xfId="13" applyFont="1" applyFill="1" applyBorder="1" applyAlignment="1" applyProtection="1">
      <alignment horizontal="center" vertical="center" wrapText="1"/>
    </xf>
    <xf numFmtId="0" fontId="50" fillId="0" borderId="42" xfId="13" applyFont="1" applyFill="1" applyBorder="1" applyAlignment="1" applyProtection="1">
      <alignment horizontal="center" vertical="center" wrapText="1"/>
    </xf>
    <xf numFmtId="0" fontId="50" fillId="0" borderId="45" xfId="13" applyFont="1" applyFill="1" applyBorder="1" applyAlignment="1" applyProtection="1">
      <alignment horizontal="center" vertical="center" wrapText="1" shrinkToFit="1"/>
    </xf>
    <xf numFmtId="0" fontId="49" fillId="0" borderId="58" xfId="13" applyFont="1" applyFill="1" applyBorder="1" applyAlignment="1" applyProtection="1">
      <alignment horizontal="center" vertical="center" wrapText="1" shrinkToFit="1"/>
    </xf>
    <xf numFmtId="0" fontId="49" fillId="0" borderId="0" xfId="13" applyFont="1" applyFill="1" applyBorder="1" applyAlignment="1" applyProtection="1">
      <alignment horizontal="left" vertical="center" wrapText="1"/>
    </xf>
    <xf numFmtId="0" fontId="49" fillId="15" borderId="23" xfId="13" applyFont="1" applyFill="1" applyBorder="1" applyAlignment="1" applyProtection="1">
      <alignment horizontal="center" vertical="center" wrapText="1" shrinkToFit="1"/>
    </xf>
    <xf numFmtId="172" fontId="73" fillId="15" borderId="25" xfId="13" applyNumberFormat="1" applyFont="1" applyFill="1" applyBorder="1" applyAlignment="1" applyProtection="1">
      <alignment horizontal="right" vertical="center" wrapText="1"/>
    </xf>
    <xf numFmtId="0" fontId="49" fillId="15" borderId="42" xfId="13" applyFont="1" applyFill="1" applyBorder="1" applyAlignment="1" applyProtection="1">
      <alignment horizontal="center" vertical="center" wrapText="1" shrinkToFit="1"/>
    </xf>
    <xf numFmtId="172" fontId="73" fillId="15" borderId="44" xfId="13" applyNumberFormat="1" applyFont="1" applyFill="1" applyBorder="1" applyAlignment="1" applyProtection="1">
      <alignment horizontal="right" vertical="center" wrapText="1"/>
    </xf>
    <xf numFmtId="0" fontId="49" fillId="15" borderId="45" xfId="13" applyFont="1" applyFill="1" applyBorder="1" applyAlignment="1" applyProtection="1">
      <alignment horizontal="center" vertical="center" wrapText="1" shrinkToFit="1"/>
    </xf>
    <xf numFmtId="172" fontId="73" fillId="15" borderId="47" xfId="13" applyNumberFormat="1" applyFont="1" applyFill="1" applyBorder="1" applyAlignment="1" applyProtection="1">
      <alignment horizontal="right" vertical="center" wrapText="1"/>
    </xf>
    <xf numFmtId="0" fontId="0" fillId="9" borderId="43" xfId="0" applyFill="1" applyBorder="1" applyAlignment="1">
      <alignment horizontal="center"/>
    </xf>
    <xf numFmtId="169" fontId="40" fillId="0" borderId="43" xfId="0" applyNumberFormat="1" applyFont="1" applyBorder="1" applyAlignment="1" applyProtection="1">
      <alignment horizontal="center"/>
      <protection locked="0"/>
    </xf>
    <xf numFmtId="169" fontId="40" fillId="12" borderId="24" xfId="0" applyNumberFormat="1" applyFont="1" applyFill="1" applyBorder="1" applyAlignment="1" applyProtection="1">
      <alignment horizontal="center"/>
      <protection locked="0"/>
    </xf>
    <xf numFmtId="169" fontId="40" fillId="12" borderId="43" xfId="0" applyNumberFormat="1" applyFont="1" applyFill="1" applyBorder="1" applyAlignment="1" applyProtection="1">
      <alignment horizontal="center"/>
      <protection locked="0"/>
    </xf>
    <xf numFmtId="169" fontId="40" fillId="12" borderId="43" xfId="0" applyNumberFormat="1" applyFont="1" applyFill="1" applyBorder="1" applyAlignment="1" applyProtection="1">
      <alignment horizontal="right"/>
      <protection locked="0"/>
    </xf>
    <xf numFmtId="169" fontId="40" fillId="12" borderId="43" xfId="0" applyNumberFormat="1" applyFont="1" applyFill="1" applyBorder="1" applyAlignment="1" applyProtection="1">
      <alignment horizontal="center" wrapText="1"/>
      <protection locked="0"/>
    </xf>
    <xf numFmtId="169" fontId="58" fillId="12" borderId="43" xfId="0" applyNumberFormat="1" applyFont="1" applyFill="1" applyBorder="1" applyAlignment="1" applyProtection="1">
      <alignment horizontal="center" vertical="center"/>
      <protection locked="0"/>
    </xf>
    <xf numFmtId="4" fontId="18" fillId="12" borderId="22" xfId="0" applyNumberFormat="1" applyFont="1" applyFill="1" applyBorder="1" applyAlignment="1" applyProtection="1">
      <alignment vertical="center"/>
      <protection locked="0"/>
    </xf>
    <xf numFmtId="169" fontId="40" fillId="9" borderId="43" xfId="0" applyNumberFormat="1" applyFont="1" applyFill="1" applyBorder="1" applyAlignment="1" applyProtection="1">
      <alignment horizontal="center"/>
    </xf>
    <xf numFmtId="171" fontId="59" fillId="12" borderId="43" xfId="12" applyNumberFormat="1" applyFont="1" applyFill="1" applyBorder="1" applyAlignment="1" applyProtection="1">
      <alignment horizontal="center"/>
      <protection locked="0"/>
    </xf>
    <xf numFmtId="171" fontId="59" fillId="12" borderId="43" xfId="0" applyNumberFormat="1" applyFont="1" applyFill="1" applyBorder="1" applyAlignment="1" applyProtection="1">
      <alignment horizontal="center"/>
      <protection locked="0"/>
    </xf>
    <xf numFmtId="0" fontId="42" fillId="0" borderId="43" xfId="3" applyFont="1" applyBorder="1" applyAlignment="1">
      <alignment horizontal="left" wrapText="1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169" fontId="40" fillId="12" borderId="49" xfId="0" applyNumberFormat="1" applyFont="1" applyFill="1" applyBorder="1" applyAlignment="1" applyProtection="1">
      <alignment horizontal="center"/>
      <protection locked="0"/>
    </xf>
    <xf numFmtId="4" fontId="31" fillId="0" borderId="22" xfId="0" applyNumberFormat="1" applyFont="1" applyFill="1" applyBorder="1" applyAlignment="1" applyProtection="1">
      <alignment vertical="center"/>
    </xf>
    <xf numFmtId="169" fontId="57" fillId="0" borderId="43" xfId="4" applyNumberFormat="1" applyFont="1" applyFill="1" applyBorder="1" applyAlignment="1" applyProtection="1">
      <alignment horizontal="center" vertical="center" wrapText="1"/>
    </xf>
    <xf numFmtId="169" fontId="58" fillId="0" borderId="43" xfId="0" applyNumberFormat="1" applyFont="1" applyBorder="1" applyAlignment="1" applyProtection="1">
      <alignment horizontal="center" vertical="center"/>
    </xf>
    <xf numFmtId="169" fontId="58" fillId="9" borderId="43" xfId="0" applyNumberFormat="1" applyFont="1" applyFill="1" applyBorder="1" applyAlignment="1" applyProtection="1">
      <alignment horizontal="center" vertical="center"/>
    </xf>
    <xf numFmtId="169" fontId="40" fillId="0" borderId="43" xfId="0" applyNumberFormat="1" applyFont="1" applyFill="1" applyBorder="1" applyAlignment="1" applyProtection="1">
      <alignment horizontal="center"/>
    </xf>
    <xf numFmtId="169" fontId="40" fillId="0" borderId="43" xfId="0" applyNumberFormat="1" applyFont="1" applyFill="1" applyBorder="1" applyAlignment="1" applyProtection="1">
      <alignment horizontal="center" wrapText="1"/>
    </xf>
    <xf numFmtId="169" fontId="40" fillId="9" borderId="44" xfId="0" applyNumberFormat="1" applyFont="1" applyFill="1" applyBorder="1" applyAlignment="1">
      <alignment horizontal="right"/>
    </xf>
    <xf numFmtId="165" fontId="3" fillId="0" borderId="0" xfId="0" applyNumberFormat="1" applyFont="1" applyAlignment="1" applyProtection="1">
      <alignment horizontal="left" vertical="center"/>
      <protection locked="0"/>
    </xf>
    <xf numFmtId="4" fontId="75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70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0" fontId="18" fillId="4" borderId="6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Fill="1" applyAlignment="1">
      <alignment vertical="center"/>
    </xf>
    <xf numFmtId="0" fontId="24" fillId="0" borderId="0" xfId="0" applyFont="1" applyFill="1" applyAlignment="1">
      <alignment vertical="center"/>
    </xf>
    <xf numFmtId="4" fontId="24" fillId="0" borderId="0" xfId="0" applyNumberFormat="1" applyFont="1" applyFill="1" applyAlignment="1">
      <alignment horizontal="right" vertical="center"/>
    </xf>
    <xf numFmtId="4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0" fontId="18" fillId="4" borderId="7" xfId="0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9" fillId="0" borderId="42" xfId="13" applyFont="1" applyFill="1" applyBorder="1" applyAlignment="1" applyProtection="1">
      <alignment horizontal="right" vertical="center" wrapText="1"/>
    </xf>
    <xf numFmtId="0" fontId="49" fillId="0" borderId="43" xfId="13" applyFont="1" applyFill="1" applyBorder="1" applyAlignment="1" applyProtection="1">
      <alignment horizontal="right" vertical="center" wrapText="1"/>
    </xf>
    <xf numFmtId="0" fontId="49" fillId="0" borderId="43" xfId="13" applyFont="1" applyFill="1" applyBorder="1" applyAlignment="1" applyProtection="1">
      <alignment horizontal="center" vertical="center"/>
    </xf>
    <xf numFmtId="0" fontId="49" fillId="0" borderId="44" xfId="13" applyFont="1" applyFill="1" applyBorder="1" applyAlignment="1" applyProtection="1">
      <alignment horizontal="center" vertical="center"/>
    </xf>
    <xf numFmtId="0" fontId="49" fillId="0" borderId="45" xfId="13" applyFont="1" applyFill="1" applyBorder="1" applyAlignment="1" applyProtection="1">
      <alignment horizontal="right" vertical="center" wrapText="1"/>
    </xf>
    <xf numFmtId="0" fontId="49" fillId="0" borderId="46" xfId="13" applyFont="1" applyFill="1" applyBorder="1" applyAlignment="1" applyProtection="1">
      <alignment horizontal="right" vertical="center" wrapText="1"/>
    </xf>
    <xf numFmtId="49" fontId="49" fillId="0" borderId="46" xfId="13" applyNumberFormat="1" applyFont="1" applyFill="1" applyBorder="1" applyAlignment="1" applyProtection="1">
      <alignment horizontal="center" vertical="center"/>
    </xf>
    <xf numFmtId="49" fontId="49" fillId="0" borderId="47" xfId="13" applyNumberFormat="1" applyFont="1" applyFill="1" applyBorder="1" applyAlignment="1" applyProtection="1">
      <alignment horizontal="center" vertical="center"/>
    </xf>
    <xf numFmtId="0" fontId="50" fillId="0" borderId="46" xfId="13" applyFont="1" applyFill="1" applyBorder="1" applyAlignment="1" applyProtection="1">
      <alignment horizontal="left" vertical="center" wrapText="1"/>
    </xf>
    <xf numFmtId="0" fontId="50" fillId="0" borderId="47" xfId="13" applyFont="1" applyFill="1" applyBorder="1" applyAlignment="1" applyProtection="1">
      <alignment horizontal="left" vertical="center" wrapText="1"/>
    </xf>
    <xf numFmtId="0" fontId="50" fillId="0" borderId="43" xfId="13" applyFont="1" applyFill="1" applyBorder="1" applyAlignment="1" applyProtection="1">
      <alignment horizontal="left" vertical="center" wrapText="1"/>
    </xf>
    <xf numFmtId="0" fontId="50" fillId="0" borderId="44" xfId="13" applyFont="1" applyFill="1" applyBorder="1" applyAlignment="1" applyProtection="1">
      <alignment horizontal="left" vertical="center" wrapText="1"/>
    </xf>
    <xf numFmtId="0" fontId="47" fillId="14" borderId="39" xfId="13" applyFont="1" applyFill="1" applyBorder="1" applyAlignment="1" applyProtection="1">
      <alignment horizontal="center" vertical="center" wrapText="1"/>
    </xf>
    <xf numFmtId="0" fontId="47" fillId="14" borderId="40" xfId="13" applyFont="1" applyFill="1" applyBorder="1" applyAlignment="1" applyProtection="1">
      <alignment horizontal="center" vertical="center" wrapText="1"/>
    </xf>
    <xf numFmtId="0" fontId="47" fillId="14" borderId="41" xfId="13" applyFont="1" applyFill="1" applyBorder="1" applyAlignment="1" applyProtection="1">
      <alignment horizontal="center" vertical="center" wrapText="1"/>
    </xf>
    <xf numFmtId="0" fontId="49" fillId="0" borderId="48" xfId="13" applyFont="1" applyFill="1" applyBorder="1" applyAlignment="1" applyProtection="1">
      <alignment horizontal="right" vertical="center"/>
    </xf>
    <xf numFmtId="0" fontId="49" fillId="0" borderId="49" xfId="13" applyFont="1" applyFill="1" applyBorder="1" applyAlignment="1" applyProtection="1">
      <alignment horizontal="right" vertical="center"/>
    </xf>
    <xf numFmtId="0" fontId="49" fillId="0" borderId="49" xfId="13" applyFont="1" applyFill="1" applyBorder="1" applyAlignment="1" applyProtection="1">
      <alignment horizontal="center" vertical="center"/>
    </xf>
    <xf numFmtId="0" fontId="49" fillId="0" borderId="50" xfId="13" applyFont="1" applyFill="1" applyBorder="1" applyAlignment="1" applyProtection="1">
      <alignment horizontal="center" vertical="center"/>
    </xf>
    <xf numFmtId="0" fontId="50" fillId="0" borderId="24" xfId="13" applyFont="1" applyFill="1" applyBorder="1" applyAlignment="1" applyProtection="1">
      <alignment horizontal="left" vertical="center" wrapText="1"/>
    </xf>
    <xf numFmtId="0" fontId="50" fillId="0" borderId="25" xfId="13" applyFont="1" applyFill="1" applyBorder="1" applyAlignment="1" applyProtection="1">
      <alignment horizontal="left" vertical="center" wrapText="1"/>
    </xf>
    <xf numFmtId="0" fontId="67" fillId="0" borderId="42" xfId="13" applyFont="1" applyFill="1" applyBorder="1" applyAlignment="1">
      <alignment horizontal="right" vertical="center" wrapText="1"/>
    </xf>
    <xf numFmtId="0" fontId="67" fillId="0" borderId="43" xfId="13" applyFont="1" applyFill="1" applyBorder="1" applyAlignment="1">
      <alignment horizontal="right" vertical="center" wrapText="1"/>
    </xf>
    <xf numFmtId="0" fontId="67" fillId="0" borderId="43" xfId="13" applyFont="1" applyFill="1" applyBorder="1" applyAlignment="1">
      <alignment horizontal="center" vertical="center"/>
    </xf>
    <xf numFmtId="0" fontId="67" fillId="0" borderId="44" xfId="13" applyFont="1" applyFill="1" applyBorder="1" applyAlignment="1">
      <alignment horizontal="center" vertical="center"/>
    </xf>
    <xf numFmtId="0" fontId="67" fillId="0" borderId="45" xfId="13" applyFont="1" applyFill="1" applyBorder="1" applyAlignment="1">
      <alignment horizontal="right" vertical="center" wrapText="1"/>
    </xf>
    <xf numFmtId="0" fontId="67" fillId="0" borderId="46" xfId="13" applyFont="1" applyFill="1" applyBorder="1" applyAlignment="1">
      <alignment horizontal="right" vertical="center" wrapText="1"/>
    </xf>
    <xf numFmtId="49" fontId="67" fillId="0" borderId="46" xfId="13" applyNumberFormat="1" applyFont="1" applyFill="1" applyBorder="1" applyAlignment="1">
      <alignment horizontal="center" vertical="center"/>
    </xf>
    <xf numFmtId="49" fontId="67" fillId="0" borderId="47" xfId="13" applyNumberFormat="1" applyFont="1" applyFill="1" applyBorder="1" applyAlignment="1">
      <alignment horizontal="center" vertical="center"/>
    </xf>
    <xf numFmtId="0" fontId="47" fillId="14" borderId="39" xfId="13" applyFont="1" applyFill="1" applyBorder="1" applyAlignment="1">
      <alignment horizontal="center" vertical="center" wrapText="1"/>
    </xf>
    <xf numFmtId="0" fontId="47" fillId="14" borderId="40" xfId="13" applyFont="1" applyFill="1" applyBorder="1" applyAlignment="1">
      <alignment horizontal="center" vertical="center" wrapText="1"/>
    </xf>
    <xf numFmtId="0" fontId="47" fillId="14" borderId="41" xfId="13" applyFont="1" applyFill="1" applyBorder="1" applyAlignment="1">
      <alignment horizontal="center" vertical="center" wrapText="1"/>
    </xf>
    <xf numFmtId="0" fontId="50" fillId="0" borderId="24" xfId="13" applyFont="1" applyFill="1" applyBorder="1" applyAlignment="1">
      <alignment horizontal="left" vertical="center" wrapText="1"/>
    </xf>
    <xf numFmtId="0" fontId="50" fillId="0" borderId="25" xfId="13" applyFont="1" applyFill="1" applyBorder="1" applyAlignment="1">
      <alignment horizontal="left" vertical="center" wrapText="1"/>
    </xf>
    <xf numFmtId="0" fontId="50" fillId="0" borderId="43" xfId="13" applyFont="1" applyFill="1" applyBorder="1" applyAlignment="1">
      <alignment horizontal="left" vertical="center" wrapText="1"/>
    </xf>
    <xf numFmtId="0" fontId="50" fillId="0" borderId="44" xfId="13" applyFont="1" applyFill="1" applyBorder="1" applyAlignment="1">
      <alignment horizontal="left" vertical="center" wrapText="1"/>
    </xf>
    <xf numFmtId="0" fontId="50" fillId="0" borderId="46" xfId="13" applyFont="1" applyFill="1" applyBorder="1" applyAlignment="1">
      <alignment horizontal="left" vertical="center" wrapText="1"/>
    </xf>
    <xf numFmtId="0" fontId="50" fillId="0" borderId="47" xfId="13" applyFont="1" applyFill="1" applyBorder="1" applyAlignment="1">
      <alignment horizontal="left" vertical="center" wrapText="1"/>
    </xf>
    <xf numFmtId="0" fontId="67" fillId="0" borderId="48" xfId="13" applyFont="1" applyFill="1" applyBorder="1" applyAlignment="1">
      <alignment horizontal="right" vertical="center"/>
    </xf>
    <xf numFmtId="0" fontId="67" fillId="0" borderId="49" xfId="13" applyFont="1" applyFill="1" applyBorder="1" applyAlignment="1">
      <alignment horizontal="right" vertical="center"/>
    </xf>
    <xf numFmtId="0" fontId="67" fillId="0" borderId="49" xfId="13" applyFont="1" applyFill="1" applyBorder="1" applyAlignment="1">
      <alignment horizontal="center" vertical="center"/>
    </xf>
    <xf numFmtId="0" fontId="67" fillId="0" borderId="50" xfId="13" applyFont="1" applyFill="1" applyBorder="1" applyAlignment="1">
      <alignment horizontal="center" vertical="center"/>
    </xf>
    <xf numFmtId="0" fontId="49" fillId="0" borderId="42" xfId="13" applyFont="1" applyFill="1" applyBorder="1" applyAlignment="1">
      <alignment horizontal="right" vertical="center" wrapText="1"/>
    </xf>
    <xf numFmtId="0" fontId="49" fillId="0" borderId="43" xfId="13" applyFont="1" applyFill="1" applyBorder="1" applyAlignment="1">
      <alignment horizontal="right" vertical="center" wrapText="1"/>
    </xf>
    <xf numFmtId="0" fontId="49" fillId="0" borderId="43" xfId="13" applyFont="1" applyFill="1" applyBorder="1" applyAlignment="1">
      <alignment horizontal="center" vertical="center"/>
    </xf>
    <xf numFmtId="0" fontId="49" fillId="0" borderId="44" xfId="13" applyFont="1" applyFill="1" applyBorder="1" applyAlignment="1">
      <alignment horizontal="center" vertical="center"/>
    </xf>
    <xf numFmtId="0" fontId="49" fillId="0" borderId="45" xfId="13" applyFont="1" applyFill="1" applyBorder="1" applyAlignment="1">
      <alignment horizontal="right" vertical="center" wrapText="1"/>
    </xf>
    <xf numFmtId="0" fontId="49" fillId="0" borderId="46" xfId="13" applyFont="1" applyFill="1" applyBorder="1" applyAlignment="1">
      <alignment horizontal="right" vertical="center" wrapText="1"/>
    </xf>
    <xf numFmtId="49" fontId="49" fillId="0" borderId="46" xfId="13" applyNumberFormat="1" applyFont="1" applyFill="1" applyBorder="1" applyAlignment="1">
      <alignment horizontal="center" vertical="center"/>
    </xf>
    <xf numFmtId="49" fontId="49" fillId="0" borderId="47" xfId="13" applyNumberFormat="1" applyFont="1" applyFill="1" applyBorder="1" applyAlignment="1">
      <alignment horizontal="center" vertical="center"/>
    </xf>
    <xf numFmtId="0" fontId="74" fillId="14" borderId="39" xfId="13" applyFont="1" applyFill="1" applyBorder="1" applyAlignment="1">
      <alignment horizontal="center" vertical="center" wrapText="1"/>
    </xf>
    <xf numFmtId="0" fontId="49" fillId="0" borderId="48" xfId="13" applyFont="1" applyFill="1" applyBorder="1" applyAlignment="1">
      <alignment horizontal="right" vertical="center"/>
    </xf>
    <xf numFmtId="0" fontId="49" fillId="0" borderId="49" xfId="13" applyFont="1" applyFill="1" applyBorder="1" applyAlignment="1">
      <alignment horizontal="right" vertical="center"/>
    </xf>
    <xf numFmtId="0" fontId="49" fillId="0" borderId="49" xfId="13" applyFont="1" applyFill="1" applyBorder="1" applyAlignment="1">
      <alignment horizontal="center" vertical="center"/>
    </xf>
    <xf numFmtId="0" fontId="49" fillId="0" borderId="50" xfId="13" applyFont="1" applyFill="1" applyBorder="1" applyAlignment="1">
      <alignment horizontal="center" vertical="center"/>
    </xf>
    <xf numFmtId="0" fontId="0" fillId="6" borderId="52" xfId="0" applyFill="1" applyBorder="1" applyAlignment="1">
      <alignment horizontal="left"/>
    </xf>
    <xf numFmtId="0" fontId="0" fillId="6" borderId="53" xfId="0" applyFill="1" applyBorder="1" applyAlignment="1">
      <alignment horizontal="left"/>
    </xf>
    <xf numFmtId="49" fontId="52" fillId="6" borderId="51" xfId="0" applyNumberFormat="1" applyFont="1" applyFill="1" applyBorder="1" applyAlignment="1">
      <alignment horizontal="center" vertical="center"/>
    </xf>
    <xf numFmtId="49" fontId="52" fillId="6" borderId="53" xfId="0" applyNumberFormat="1" applyFont="1" applyFill="1" applyBorder="1" applyAlignment="1">
      <alignment horizontal="center" vertical="center"/>
    </xf>
    <xf numFmtId="0" fontId="53" fillId="8" borderId="55" xfId="0" applyFont="1" applyFill="1" applyBorder="1" applyAlignment="1">
      <alignment horizontal="center"/>
    </xf>
    <xf numFmtId="0" fontId="53" fillId="8" borderId="56" xfId="0" applyFont="1" applyFill="1" applyBorder="1" applyAlignment="1">
      <alignment horizontal="center"/>
    </xf>
    <xf numFmtId="0" fontId="53" fillId="8" borderId="57" xfId="0" applyFont="1" applyFill="1" applyBorder="1" applyAlignment="1">
      <alignment horizontal="center"/>
    </xf>
    <xf numFmtId="0" fontId="47" fillId="5" borderId="51" xfId="0" applyFont="1" applyFill="1" applyBorder="1" applyAlignment="1">
      <alignment horizontal="center" vertical="center" wrapText="1"/>
    </xf>
    <xf numFmtId="0" fontId="47" fillId="5" borderId="52" xfId="0" applyFont="1" applyFill="1" applyBorder="1" applyAlignment="1">
      <alignment horizontal="center" vertical="center" wrapText="1"/>
    </xf>
    <xf numFmtId="0" fontId="47" fillId="5" borderId="53" xfId="0" applyFont="1" applyFill="1" applyBorder="1" applyAlignment="1">
      <alignment horizontal="center" vertical="center" wrapText="1"/>
    </xf>
    <xf numFmtId="0" fontId="49" fillId="6" borderId="51" xfId="0" applyFont="1" applyFill="1" applyBorder="1" applyAlignment="1">
      <alignment horizontal="left" vertical="center" wrapText="1"/>
    </xf>
    <xf numFmtId="0" fontId="49" fillId="6" borderId="52" xfId="0" applyFont="1" applyFill="1" applyBorder="1" applyAlignment="1">
      <alignment horizontal="left" vertical="center" wrapText="1"/>
    </xf>
    <xf numFmtId="0" fontId="49" fillId="6" borderId="53" xfId="0" applyFont="1" applyFill="1" applyBorder="1" applyAlignment="1">
      <alignment horizontal="left" vertical="center" wrapText="1"/>
    </xf>
    <xf numFmtId="0" fontId="49" fillId="6" borderId="51" xfId="0" applyFont="1" applyFill="1" applyBorder="1" applyAlignment="1">
      <alignment horizontal="center"/>
    </xf>
    <xf numFmtId="0" fontId="49" fillId="6" borderId="53" xfId="0" applyFont="1" applyFill="1" applyBorder="1" applyAlignment="1">
      <alignment horizontal="center"/>
    </xf>
    <xf numFmtId="0" fontId="49" fillId="6" borderId="51" xfId="0" applyFont="1" applyFill="1" applyBorder="1" applyAlignment="1">
      <alignment horizontal="center" vertical="center"/>
    </xf>
    <xf numFmtId="0" fontId="49" fillId="6" borderId="53" xfId="0" applyFont="1" applyFill="1" applyBorder="1" applyAlignment="1">
      <alignment horizontal="center" vertical="center"/>
    </xf>
    <xf numFmtId="0" fontId="36" fillId="0" borderId="42" xfId="3" applyFont="1" applyBorder="1" applyAlignment="1">
      <alignment horizontal="center" wrapText="1"/>
    </xf>
    <xf numFmtId="0" fontId="36" fillId="0" borderId="43" xfId="3" applyFont="1" applyBorder="1" applyAlignment="1">
      <alignment horizontal="center" wrapText="1"/>
    </xf>
    <xf numFmtId="0" fontId="36" fillId="7" borderId="26" xfId="0" applyFont="1" applyFill="1" applyBorder="1" applyAlignment="1">
      <alignment horizontal="left" wrapText="1" shrinkToFit="1"/>
    </xf>
    <xf numFmtId="0" fontId="36" fillId="7" borderId="27" xfId="0" applyFont="1" applyFill="1" applyBorder="1" applyAlignment="1">
      <alignment horizontal="left" wrapText="1" shrinkToFit="1"/>
    </xf>
    <xf numFmtId="0" fontId="36" fillId="7" borderId="29" xfId="0" applyFont="1" applyFill="1" applyBorder="1" applyAlignment="1">
      <alignment horizontal="left" wrapText="1" shrinkToFit="1"/>
    </xf>
    <xf numFmtId="169" fontId="38" fillId="7" borderId="30" xfId="0" applyNumberFormat="1" applyFont="1" applyFill="1" applyBorder="1" applyAlignment="1">
      <alignment horizontal="center" wrapText="1"/>
    </xf>
    <xf numFmtId="169" fontId="38" fillId="7" borderId="27" xfId="0" applyNumberFormat="1" applyFont="1" applyFill="1" applyBorder="1" applyAlignment="1">
      <alignment horizontal="center" wrapText="1"/>
    </xf>
    <xf numFmtId="169" fontId="38" fillId="7" borderId="28" xfId="0" applyNumberFormat="1" applyFont="1" applyFill="1" applyBorder="1" applyAlignment="1">
      <alignment horizontal="center" wrapText="1"/>
    </xf>
    <xf numFmtId="0" fontId="36" fillId="7" borderId="31" xfId="0" applyFont="1" applyFill="1" applyBorder="1" applyAlignment="1">
      <alignment horizontal="left" wrapText="1" shrinkToFit="1"/>
    </xf>
    <xf numFmtId="0" fontId="36" fillId="7" borderId="32" xfId="0" applyFont="1" applyFill="1" applyBorder="1" applyAlignment="1">
      <alignment horizontal="left" wrapText="1" shrinkToFit="1"/>
    </xf>
    <xf numFmtId="0" fontId="36" fillId="7" borderId="33" xfId="0" applyFont="1" applyFill="1" applyBorder="1" applyAlignment="1">
      <alignment horizontal="left" wrapText="1" shrinkToFit="1"/>
    </xf>
    <xf numFmtId="169" fontId="38" fillId="7" borderId="34" xfId="0" applyNumberFormat="1" applyFont="1" applyFill="1" applyBorder="1" applyAlignment="1">
      <alignment horizontal="center" wrapText="1"/>
    </xf>
    <xf numFmtId="169" fontId="38" fillId="7" borderId="32" xfId="0" applyNumberFormat="1" applyFont="1" applyFill="1" applyBorder="1" applyAlignment="1">
      <alignment horizontal="center" wrapText="1"/>
    </xf>
    <xf numFmtId="169" fontId="38" fillId="7" borderId="35" xfId="0" applyNumberFormat="1" applyFont="1" applyFill="1" applyBorder="1" applyAlignment="1">
      <alignment horizontal="center" wrapText="1"/>
    </xf>
    <xf numFmtId="0" fontId="35" fillId="8" borderId="36" xfId="0" applyFont="1" applyFill="1" applyBorder="1" applyAlignment="1">
      <alignment horizontal="center"/>
    </xf>
    <xf numFmtId="0" fontId="35" fillId="8" borderId="37" xfId="0" applyFont="1" applyFill="1" applyBorder="1" applyAlignment="1">
      <alignment horizontal="center"/>
    </xf>
    <xf numFmtId="0" fontId="35" fillId="8" borderId="38" xfId="0" applyFont="1" applyFill="1" applyBorder="1" applyAlignment="1">
      <alignment horizontal="center"/>
    </xf>
    <xf numFmtId="0" fontId="36" fillId="0" borderId="26" xfId="3" applyFont="1" applyBorder="1" applyAlignment="1">
      <alignment horizontal="center" wrapText="1"/>
    </xf>
    <xf numFmtId="0" fontId="36" fillId="0" borderId="27" xfId="3" applyFont="1" applyBorder="1" applyAlignment="1">
      <alignment horizontal="center" wrapText="1"/>
    </xf>
    <xf numFmtId="0" fontId="36" fillId="0" borderId="29" xfId="3" applyFont="1" applyBorder="1" applyAlignment="1">
      <alignment horizontal="center" wrapText="1"/>
    </xf>
    <xf numFmtId="0" fontId="35" fillId="5" borderId="23" xfId="0" applyFont="1" applyFill="1" applyBorder="1" applyAlignment="1">
      <alignment horizontal="center" vertical="center" wrapText="1"/>
    </xf>
    <xf numFmtId="0" fontId="35" fillId="5" borderId="24" xfId="0" applyFont="1" applyFill="1" applyBorder="1" applyAlignment="1">
      <alignment horizontal="center" vertical="center" wrapText="1"/>
    </xf>
    <xf numFmtId="0" fontId="35" fillId="5" borderId="25" xfId="0" applyFont="1" applyFill="1" applyBorder="1" applyAlignment="1">
      <alignment horizontal="center" vertical="center" wrapText="1"/>
    </xf>
    <xf numFmtId="0" fontId="37" fillId="6" borderId="26" xfId="0" applyFont="1" applyFill="1" applyBorder="1" applyAlignment="1">
      <alignment horizontal="left" wrapText="1"/>
    </xf>
    <xf numFmtId="0" fontId="36" fillId="6" borderId="27" xfId="0" applyFont="1" applyFill="1" applyBorder="1" applyAlignment="1">
      <alignment horizontal="left" wrapText="1"/>
    </xf>
    <xf numFmtId="0" fontId="36" fillId="6" borderId="28" xfId="0" applyFont="1" applyFill="1" applyBorder="1" applyAlignment="1">
      <alignment horizontal="left" wrapText="1"/>
    </xf>
    <xf numFmtId="0" fontId="36" fillId="6" borderId="26" xfId="0" applyFont="1" applyFill="1" applyBorder="1" applyAlignment="1">
      <alignment horizontal="left" wrapText="1"/>
    </xf>
    <xf numFmtId="0" fontId="36" fillId="6" borderId="26" xfId="0" applyFont="1" applyFill="1" applyBorder="1" applyAlignment="1">
      <alignment horizontal="left" wrapText="1" shrinkToFit="1"/>
    </xf>
    <xf numFmtId="0" fontId="36" fillId="6" borderId="27" xfId="0" applyFont="1" applyFill="1" applyBorder="1" applyAlignment="1">
      <alignment horizontal="left" wrapText="1" shrinkToFit="1"/>
    </xf>
    <xf numFmtId="0" fontId="36" fillId="6" borderId="28" xfId="0" applyFont="1" applyFill="1" applyBorder="1" applyAlignment="1">
      <alignment horizontal="left" wrapText="1" shrinkToFit="1"/>
    </xf>
    <xf numFmtId="169" fontId="38" fillId="7" borderId="30" xfId="6" applyNumberFormat="1" applyFont="1" applyFill="1" applyBorder="1" applyAlignment="1">
      <alignment horizontal="center"/>
    </xf>
    <xf numFmtId="169" fontId="38" fillId="7" borderId="27" xfId="6" applyNumberFormat="1" applyFont="1" applyFill="1" applyBorder="1" applyAlignment="1">
      <alignment horizontal="center"/>
    </xf>
    <xf numFmtId="169" fontId="38" fillId="7" borderId="28" xfId="6" applyNumberFormat="1" applyFont="1" applyFill="1" applyBorder="1" applyAlignment="1">
      <alignment horizontal="center"/>
    </xf>
    <xf numFmtId="49" fontId="36" fillId="0" borderId="43" xfId="3" applyNumberFormat="1" applyFont="1" applyBorder="1" applyAlignment="1">
      <alignment horizontal="left" wrapText="1"/>
    </xf>
    <xf numFmtId="49" fontId="42" fillId="0" borderId="43" xfId="3" applyNumberFormat="1" applyFont="1" applyBorder="1" applyAlignment="1">
      <alignment horizontal="left" wrapText="1"/>
    </xf>
    <xf numFmtId="49" fontId="36" fillId="0" borderId="46" xfId="3" applyNumberFormat="1" applyFont="1" applyBorder="1" applyAlignment="1">
      <alignment horizontal="left" wrapText="1"/>
    </xf>
    <xf numFmtId="170" fontId="36" fillId="0" borderId="26" xfId="3" applyNumberFormat="1" applyFont="1" applyBorder="1" applyAlignment="1">
      <alignment horizontal="center" wrapText="1"/>
    </xf>
    <xf numFmtId="170" fontId="36" fillId="0" borderId="27" xfId="3" applyNumberFormat="1" applyFont="1" applyBorder="1" applyAlignment="1">
      <alignment horizontal="center" wrapText="1"/>
    </xf>
    <xf numFmtId="170" fontId="36" fillId="0" borderId="29" xfId="3" applyNumberFormat="1" applyFont="1" applyBorder="1" applyAlignment="1">
      <alignment horizontal="center" wrapText="1"/>
    </xf>
    <xf numFmtId="170" fontId="42" fillId="0" borderId="43" xfId="3" applyNumberFormat="1" applyFont="1" applyBorder="1" applyAlignment="1">
      <alignment horizontal="left" wrapText="1"/>
    </xf>
    <xf numFmtId="170" fontId="36" fillId="0" borderId="43" xfId="3" applyNumberFormat="1" applyFont="1" applyBorder="1" applyAlignment="1">
      <alignment horizontal="left" wrapText="1"/>
    </xf>
    <xf numFmtId="0" fontId="42" fillId="0" borderId="43" xfId="3" applyFont="1" applyBorder="1" applyAlignment="1">
      <alignment horizontal="left" wrapText="1"/>
    </xf>
    <xf numFmtId="0" fontId="42" fillId="0" borderId="30" xfId="3" applyFont="1" applyBorder="1" applyAlignment="1">
      <alignment horizontal="left" wrapText="1"/>
    </xf>
    <xf numFmtId="0" fontId="42" fillId="0" borderId="29" xfId="3" applyFont="1" applyBorder="1" applyAlignment="1">
      <alignment horizontal="left" wrapText="1"/>
    </xf>
    <xf numFmtId="0" fontId="36" fillId="7" borderId="42" xfId="0" applyFont="1" applyFill="1" applyBorder="1" applyAlignment="1">
      <alignment horizontal="left" wrapText="1" shrinkToFit="1"/>
    </xf>
    <xf numFmtId="0" fontId="36" fillId="7" borderId="43" xfId="0" applyFont="1" applyFill="1" applyBorder="1" applyAlignment="1">
      <alignment horizontal="left" wrapText="1" shrinkToFit="1"/>
    </xf>
    <xf numFmtId="169" fontId="38" fillId="7" borderId="43" xfId="6" applyNumberFormat="1" applyFont="1" applyFill="1" applyBorder="1" applyAlignment="1">
      <alignment horizontal="center"/>
    </xf>
    <xf numFmtId="169" fontId="38" fillId="7" borderId="44" xfId="6" applyNumberFormat="1" applyFont="1" applyFill="1" applyBorder="1" applyAlignment="1">
      <alignment horizontal="center"/>
    </xf>
    <xf numFmtId="169" fontId="38" fillId="7" borderId="43" xfId="0" applyNumberFormat="1" applyFont="1" applyFill="1" applyBorder="1" applyAlignment="1">
      <alignment horizontal="center" wrapText="1"/>
    </xf>
    <xf numFmtId="169" fontId="38" fillId="7" borderId="44" xfId="0" applyNumberFormat="1" applyFont="1" applyFill="1" applyBorder="1" applyAlignment="1">
      <alignment horizontal="center" wrapText="1"/>
    </xf>
    <xf numFmtId="0" fontId="36" fillId="7" borderId="45" xfId="0" applyFont="1" applyFill="1" applyBorder="1" applyAlignment="1">
      <alignment horizontal="left" wrapText="1" shrinkToFit="1"/>
    </xf>
    <xf numFmtId="0" fontId="36" fillId="7" borderId="46" xfId="0" applyFont="1" applyFill="1" applyBorder="1" applyAlignment="1">
      <alignment horizontal="left" wrapText="1" shrinkToFit="1"/>
    </xf>
    <xf numFmtId="169" fontId="38" fillId="7" borderId="46" xfId="0" applyNumberFormat="1" applyFont="1" applyFill="1" applyBorder="1" applyAlignment="1">
      <alignment horizontal="center" wrapText="1"/>
    </xf>
    <xf numFmtId="169" fontId="38" fillId="7" borderId="47" xfId="0" applyNumberFormat="1" applyFont="1" applyFill="1" applyBorder="1" applyAlignment="1">
      <alignment horizontal="center" wrapText="1"/>
    </xf>
    <xf numFmtId="0" fontId="35" fillId="8" borderId="39" xfId="0" applyFont="1" applyFill="1" applyBorder="1" applyAlignment="1">
      <alignment horizontal="center"/>
    </xf>
    <xf numFmtId="0" fontId="35" fillId="8" borderId="40" xfId="0" applyFont="1" applyFill="1" applyBorder="1" applyAlignment="1">
      <alignment horizontal="center"/>
    </xf>
    <xf numFmtId="0" fontId="35" fillId="8" borderId="41" xfId="0" applyFont="1" applyFill="1" applyBorder="1" applyAlignment="1">
      <alignment horizontal="center"/>
    </xf>
    <xf numFmtId="49" fontId="36" fillId="0" borderId="24" xfId="0" applyNumberFormat="1" applyFont="1" applyBorder="1" applyAlignment="1">
      <alignment horizontal="center"/>
    </xf>
    <xf numFmtId="0" fontId="36" fillId="6" borderId="42" xfId="0" applyFont="1" applyFill="1" applyBorder="1" applyAlignment="1">
      <alignment horizontal="left" wrapText="1" shrinkToFit="1"/>
    </xf>
    <xf numFmtId="0" fontId="36" fillId="6" borderId="43" xfId="0" applyFont="1" applyFill="1" applyBorder="1" applyAlignment="1">
      <alignment horizontal="left" wrapText="1" shrinkToFit="1"/>
    </xf>
    <xf numFmtId="0" fontId="42" fillId="6" borderId="43" xfId="0" applyFont="1" applyFill="1" applyBorder="1" applyAlignment="1">
      <alignment horizontal="left" wrapText="1" shrinkToFit="1"/>
    </xf>
    <xf numFmtId="0" fontId="42" fillId="6" borderId="44" xfId="0" applyFont="1" applyFill="1" applyBorder="1" applyAlignment="1">
      <alignment horizontal="left" wrapText="1" shrinkToFit="1"/>
    </xf>
    <xf numFmtId="0" fontId="36" fillId="6" borderId="42" xfId="0" applyFont="1" applyFill="1" applyBorder="1" applyAlignment="1">
      <alignment horizontal="left" wrapText="1"/>
    </xf>
    <xf numFmtId="0" fontId="36" fillId="6" borderId="43" xfId="0" applyFont="1" applyFill="1" applyBorder="1" applyAlignment="1">
      <alignment horizontal="left" wrapText="1"/>
    </xf>
    <xf numFmtId="0" fontId="42" fillId="6" borderId="43" xfId="0" applyFont="1" applyFill="1" applyBorder="1" applyAlignment="1">
      <alignment horizontal="left" wrapText="1"/>
    </xf>
    <xf numFmtId="0" fontId="42" fillId="6" borderId="44" xfId="0" applyFont="1" applyFill="1" applyBorder="1" applyAlignment="1">
      <alignment horizontal="left" wrapText="1"/>
    </xf>
    <xf numFmtId="0" fontId="36" fillId="0" borderId="43" xfId="3" applyFont="1" applyBorder="1" applyAlignment="1">
      <alignment horizontal="left" wrapText="1"/>
    </xf>
    <xf numFmtId="169" fontId="38" fillId="7" borderId="30" xfId="2" applyNumberFormat="1" applyFont="1" applyFill="1" applyBorder="1" applyAlignment="1">
      <alignment horizontal="center"/>
    </xf>
    <xf numFmtId="169" fontId="38" fillId="7" borderId="27" xfId="2" applyNumberFormat="1" applyFont="1" applyFill="1" applyBorder="1" applyAlignment="1">
      <alignment horizontal="center"/>
    </xf>
    <xf numFmtId="169" fontId="38" fillId="7" borderId="28" xfId="2" applyNumberFormat="1" applyFont="1" applyFill="1" applyBorder="1" applyAlignment="1">
      <alignment horizontal="center"/>
    </xf>
  </cellXfs>
  <cellStyles count="14">
    <cellStyle name="Čárka" xfId="2" builtinId="3"/>
    <cellStyle name="Čárka 2" xfId="6" xr:uid="{B1E88377-F855-46D0-9A68-32F4FDD309E8}"/>
    <cellStyle name="Excel Built-in Normal" xfId="13" xr:uid="{6D176623-DBB2-45BA-ACDF-922A9127E5E3}"/>
    <cellStyle name="Hypertextový odkaz" xfId="1" builtinId="8"/>
    <cellStyle name="Normální" xfId="0" builtinId="0" customBuiltin="1"/>
    <cellStyle name="normální 2" xfId="7" xr:uid="{3EA4D45C-AC0C-4786-A8D4-961334767A8A}"/>
    <cellStyle name="Normální 3" xfId="3" xr:uid="{83FB9F88-24D9-4B4E-AD42-5A9F5AD5908A}"/>
    <cellStyle name="Normální 4" xfId="5" xr:uid="{EA9D7365-B556-45AC-8C2A-197FC23A3654}"/>
    <cellStyle name="Normální 5" xfId="10" xr:uid="{96EA4530-8EF7-40B4-9B5A-1BE211DD3A4F}"/>
    <cellStyle name="Normální 6" xfId="8" xr:uid="{CFAF8C8A-7F17-4DA2-81DE-17D3BE6A717F}"/>
    <cellStyle name="Normální 7" xfId="11" xr:uid="{CD85E755-8DB8-49BF-8C15-996CC46AA970}"/>
    <cellStyle name="normální_sp382" xfId="4" xr:uid="{6DF06D86-9228-4950-B833-474438E63E42}"/>
    <cellStyle name="normální_ZŠ 28.října  rozpočet  ostrý" xfId="12" xr:uid="{BA92D92F-8B59-4378-B91C-59FDA6FC95DA}"/>
    <cellStyle name="výkaz výměr" xfId="9" xr:uid="{13F229A1-88C3-42B5-A4A2-D093C1D4DA5C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abSelected="1" topLeftCell="Y1" workbookViewId="0">
      <selection activeCell="AR26" sqref="AR2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522" t="s">
        <v>5</v>
      </c>
      <c r="AS2" s="520"/>
      <c r="AT2" s="520"/>
      <c r="AU2" s="520"/>
      <c r="AV2" s="520"/>
      <c r="AW2" s="520"/>
      <c r="AX2" s="520"/>
      <c r="AY2" s="520"/>
      <c r="AZ2" s="520"/>
      <c r="BA2" s="520"/>
      <c r="BB2" s="520"/>
      <c r="BC2" s="520"/>
      <c r="BD2" s="520"/>
      <c r="BE2" s="520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 x14ac:dyDescent="0.2">
      <c r="B5" s="17"/>
      <c r="D5" s="20" t="s">
        <v>12</v>
      </c>
      <c r="K5" s="519" t="s">
        <v>13</v>
      </c>
      <c r="L5" s="520"/>
      <c r="M5" s="520"/>
      <c r="N5" s="520"/>
      <c r="O5" s="520"/>
      <c r="P5" s="520"/>
      <c r="Q5" s="520"/>
      <c r="R5" s="520"/>
      <c r="S5" s="520"/>
      <c r="T5" s="520"/>
      <c r="U5" s="520"/>
      <c r="V5" s="520"/>
      <c r="W5" s="520"/>
      <c r="X5" s="520"/>
      <c r="Y5" s="520"/>
      <c r="Z5" s="520"/>
      <c r="AA5" s="520"/>
      <c r="AB5" s="520"/>
      <c r="AC5" s="520"/>
      <c r="AD5" s="520"/>
      <c r="AE5" s="520"/>
      <c r="AF5" s="520"/>
      <c r="AG5" s="520"/>
      <c r="AH5" s="520"/>
      <c r="AI5" s="520"/>
      <c r="AJ5" s="520"/>
      <c r="AK5" s="520"/>
      <c r="AL5" s="520"/>
      <c r="AM5" s="520"/>
      <c r="AN5" s="520"/>
      <c r="AO5" s="520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14</v>
      </c>
      <c r="K6" s="521" t="s">
        <v>2978</v>
      </c>
      <c r="L6" s="520"/>
      <c r="M6" s="520"/>
      <c r="N6" s="520"/>
      <c r="O6" s="520"/>
      <c r="P6" s="520"/>
      <c r="Q6" s="520"/>
      <c r="R6" s="520"/>
      <c r="S6" s="520"/>
      <c r="T6" s="520"/>
      <c r="U6" s="520"/>
      <c r="V6" s="520"/>
      <c r="W6" s="520"/>
      <c r="X6" s="520"/>
      <c r="Y6" s="520"/>
      <c r="Z6" s="520"/>
      <c r="AA6" s="520"/>
      <c r="AB6" s="520"/>
      <c r="AC6" s="520"/>
      <c r="AD6" s="520"/>
      <c r="AE6" s="520"/>
      <c r="AF6" s="520"/>
      <c r="AG6" s="520"/>
      <c r="AH6" s="520"/>
      <c r="AI6" s="520"/>
      <c r="AJ6" s="520"/>
      <c r="AK6" s="520"/>
      <c r="AL6" s="520"/>
      <c r="AM6" s="520"/>
      <c r="AN6" s="520"/>
      <c r="AO6" s="520"/>
      <c r="AR6" s="17"/>
      <c r="BS6" s="14" t="s">
        <v>6</v>
      </c>
    </row>
    <row r="7" spans="1:74" s="1" customFormat="1" ht="12" customHeight="1" x14ac:dyDescent="0.2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17</v>
      </c>
      <c r="K8" s="21" t="s">
        <v>18</v>
      </c>
      <c r="AK8" s="23" t="s">
        <v>19</v>
      </c>
      <c r="AN8" s="499"/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600000000000001" customHeight="1" x14ac:dyDescent="0.2">
      <c r="B11" s="17"/>
      <c r="E11" s="21" t="s">
        <v>22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24</v>
      </c>
      <c r="J13" s="498"/>
      <c r="K13" s="498"/>
      <c r="L13" s="498"/>
      <c r="M13" s="498"/>
      <c r="N13" s="498"/>
      <c r="O13" s="498"/>
      <c r="P13" s="498"/>
      <c r="Q13" s="498"/>
      <c r="R13" s="498"/>
      <c r="S13" s="498"/>
      <c r="T13" s="498"/>
      <c r="U13" s="498"/>
      <c r="V13" s="498"/>
      <c r="W13" s="498"/>
      <c r="X13" s="498"/>
      <c r="Y13" s="498"/>
      <c r="Z13" s="498"/>
      <c r="AA13" s="498"/>
      <c r="AB13" s="498"/>
      <c r="AC13" s="498"/>
      <c r="AD13" s="498"/>
      <c r="AE13" s="498"/>
      <c r="AF13" s="498"/>
      <c r="AG13" s="498"/>
      <c r="AH13" s="498"/>
      <c r="AI13" s="498"/>
      <c r="AK13" s="23" t="s">
        <v>21</v>
      </c>
      <c r="AN13" s="499" t="s">
        <v>1</v>
      </c>
      <c r="AR13" s="17"/>
      <c r="BS13" s="14" t="s">
        <v>6</v>
      </c>
    </row>
    <row r="14" spans="1:74" ht="12.75" x14ac:dyDescent="0.2">
      <c r="B14" s="17"/>
      <c r="E14" s="21" t="s">
        <v>22</v>
      </c>
      <c r="J14" s="498"/>
      <c r="K14" s="498"/>
      <c r="L14" s="498"/>
      <c r="M14" s="498"/>
      <c r="N14" s="498"/>
      <c r="O14" s="498"/>
      <c r="P14" s="498"/>
      <c r="Q14" s="498"/>
      <c r="R14" s="498"/>
      <c r="S14" s="498"/>
      <c r="T14" s="498"/>
      <c r="U14" s="498"/>
      <c r="V14" s="498"/>
      <c r="W14" s="498"/>
      <c r="X14" s="498"/>
      <c r="Y14" s="498"/>
      <c r="Z14" s="498"/>
      <c r="AA14" s="498"/>
      <c r="AB14" s="498"/>
      <c r="AC14" s="498"/>
      <c r="AD14" s="498"/>
      <c r="AE14" s="498"/>
      <c r="AF14" s="498"/>
      <c r="AG14" s="498"/>
      <c r="AH14" s="498"/>
      <c r="AI14" s="498"/>
      <c r="AK14" s="23" t="s">
        <v>23</v>
      </c>
      <c r="AN14" s="499" t="s">
        <v>1</v>
      </c>
      <c r="AR14" s="17"/>
      <c r="BS14" s="14" t="s">
        <v>6</v>
      </c>
    </row>
    <row r="15" spans="1:74" s="1" customFormat="1" ht="6.95" customHeight="1" x14ac:dyDescent="0.2">
      <c r="B15" s="17"/>
      <c r="J15" s="498"/>
      <c r="K15" s="498"/>
      <c r="L15" s="498"/>
      <c r="M15" s="498"/>
      <c r="N15" s="498"/>
      <c r="O15" s="498"/>
      <c r="P15" s="498"/>
      <c r="Q15" s="498"/>
      <c r="R15" s="498"/>
      <c r="S15" s="498"/>
      <c r="T15" s="498"/>
      <c r="U15" s="498"/>
      <c r="V15" s="498"/>
      <c r="W15" s="498"/>
      <c r="X15" s="498"/>
      <c r="Y15" s="498"/>
      <c r="Z15" s="498"/>
      <c r="AA15" s="498"/>
      <c r="AB15" s="498"/>
      <c r="AC15" s="498"/>
      <c r="AD15" s="498"/>
      <c r="AE15" s="498"/>
      <c r="AF15" s="498"/>
      <c r="AG15" s="498"/>
      <c r="AH15" s="498"/>
      <c r="AI15" s="498"/>
      <c r="AR15" s="17"/>
      <c r="BS15" s="14" t="s">
        <v>3</v>
      </c>
    </row>
    <row r="16" spans="1:74" s="1" customFormat="1" ht="12" customHeight="1" x14ac:dyDescent="0.2">
      <c r="B16" s="17"/>
      <c r="D16" s="23" t="s">
        <v>25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600000000000001" customHeight="1" x14ac:dyDescent="0.2">
      <c r="B17" s="17"/>
      <c r="E17" s="21" t="s">
        <v>22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27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600000000000001" customHeight="1" x14ac:dyDescent="0.2">
      <c r="B20" s="17"/>
      <c r="E20" s="21" t="s">
        <v>28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29</v>
      </c>
      <c r="AR22" s="17"/>
    </row>
    <row r="23" spans="1:71" s="1" customFormat="1" ht="16.5" customHeight="1" x14ac:dyDescent="0.2">
      <c r="B23" s="17"/>
      <c r="E23" s="523" t="s">
        <v>1</v>
      </c>
      <c r="F23" s="523"/>
      <c r="G23" s="523"/>
      <c r="H23" s="523"/>
      <c r="I23" s="523"/>
      <c r="J23" s="523"/>
      <c r="K23" s="523"/>
      <c r="L23" s="523"/>
      <c r="M23" s="523"/>
      <c r="N23" s="523"/>
      <c r="O23" s="523"/>
      <c r="P23" s="523"/>
      <c r="Q23" s="523"/>
      <c r="R23" s="523"/>
      <c r="S23" s="523"/>
      <c r="T23" s="523"/>
      <c r="U23" s="523"/>
      <c r="V23" s="523"/>
      <c r="W23" s="523"/>
      <c r="X23" s="523"/>
      <c r="Y23" s="523"/>
      <c r="Z23" s="523"/>
      <c r="AA23" s="523"/>
      <c r="AB23" s="523"/>
      <c r="AC23" s="523"/>
      <c r="AD23" s="523"/>
      <c r="AE23" s="523"/>
      <c r="AF23" s="523"/>
      <c r="AG23" s="523"/>
      <c r="AH23" s="523"/>
      <c r="AI23" s="523"/>
      <c r="AJ23" s="523"/>
      <c r="AK23" s="523"/>
      <c r="AL23" s="523"/>
      <c r="AM23" s="523"/>
      <c r="AN23" s="523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524">
        <f>ROUND(AG94,2)</f>
        <v>0</v>
      </c>
      <c r="AL26" s="525"/>
      <c r="AM26" s="525"/>
      <c r="AN26" s="525"/>
      <c r="AO26" s="525"/>
      <c r="AP26" s="26"/>
      <c r="AQ26" s="26"/>
      <c r="AR26" s="510">
        <f>AK26</f>
        <v>0</v>
      </c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526" t="s">
        <v>31</v>
      </c>
      <c r="M28" s="526"/>
      <c r="N28" s="526"/>
      <c r="O28" s="526"/>
      <c r="P28" s="526"/>
      <c r="Q28" s="26"/>
      <c r="R28" s="26"/>
      <c r="S28" s="26"/>
      <c r="T28" s="26"/>
      <c r="U28" s="26"/>
      <c r="V28" s="26"/>
      <c r="W28" s="526" t="s">
        <v>32</v>
      </c>
      <c r="X28" s="526"/>
      <c r="Y28" s="526"/>
      <c r="Z28" s="526"/>
      <c r="AA28" s="526"/>
      <c r="AB28" s="526"/>
      <c r="AC28" s="526"/>
      <c r="AD28" s="526"/>
      <c r="AE28" s="526"/>
      <c r="AF28" s="26"/>
      <c r="AG28" s="26"/>
      <c r="AH28" s="26"/>
      <c r="AI28" s="26"/>
      <c r="AJ28" s="26"/>
      <c r="AK28" s="526" t="s">
        <v>33</v>
      </c>
      <c r="AL28" s="526"/>
      <c r="AM28" s="526"/>
      <c r="AN28" s="526"/>
      <c r="AO28" s="526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34</v>
      </c>
      <c r="F29" s="23" t="s">
        <v>35</v>
      </c>
      <c r="L29" s="529">
        <v>0.21</v>
      </c>
      <c r="M29" s="528"/>
      <c r="N29" s="528"/>
      <c r="O29" s="528"/>
      <c r="P29" s="528"/>
      <c r="W29" s="527">
        <f>AG94</f>
        <v>0</v>
      </c>
      <c r="X29" s="528"/>
      <c r="Y29" s="528"/>
      <c r="Z29" s="528"/>
      <c r="AA29" s="528"/>
      <c r="AB29" s="528"/>
      <c r="AC29" s="528"/>
      <c r="AD29" s="528"/>
      <c r="AE29" s="528"/>
      <c r="AK29" s="527">
        <f>AK35-W29</f>
        <v>0</v>
      </c>
      <c r="AL29" s="528"/>
      <c r="AM29" s="528"/>
      <c r="AN29" s="528"/>
      <c r="AO29" s="528"/>
      <c r="AR29" s="31"/>
    </row>
    <row r="30" spans="1:71" s="3" customFormat="1" ht="14.45" customHeight="1" x14ac:dyDescent="0.2">
      <c r="B30" s="31"/>
      <c r="F30" s="23" t="s">
        <v>36</v>
      </c>
      <c r="L30" s="529">
        <v>0.15</v>
      </c>
      <c r="M30" s="528"/>
      <c r="N30" s="528"/>
      <c r="O30" s="528"/>
      <c r="P30" s="528"/>
      <c r="W30" s="527">
        <v>0</v>
      </c>
      <c r="X30" s="528"/>
      <c r="Y30" s="528"/>
      <c r="Z30" s="528"/>
      <c r="AA30" s="528"/>
      <c r="AB30" s="528"/>
      <c r="AC30" s="528"/>
      <c r="AD30" s="528"/>
      <c r="AE30" s="528"/>
      <c r="AK30" s="527">
        <v>0</v>
      </c>
      <c r="AL30" s="528"/>
      <c r="AM30" s="528"/>
      <c r="AN30" s="528"/>
      <c r="AO30" s="528"/>
      <c r="AR30" s="31"/>
    </row>
    <row r="31" spans="1:71" s="3" customFormat="1" ht="14.45" hidden="1" customHeight="1" x14ac:dyDescent="0.2">
      <c r="B31" s="31"/>
      <c r="F31" s="23" t="s">
        <v>37</v>
      </c>
      <c r="L31" s="529">
        <v>0.21</v>
      </c>
      <c r="M31" s="528"/>
      <c r="N31" s="528"/>
      <c r="O31" s="528"/>
      <c r="P31" s="528"/>
      <c r="W31" s="527" t="e">
        <f>ROUND(BB94, 2)</f>
        <v>#REF!</v>
      </c>
      <c r="X31" s="528"/>
      <c r="Y31" s="528"/>
      <c r="Z31" s="528"/>
      <c r="AA31" s="528"/>
      <c r="AB31" s="528"/>
      <c r="AC31" s="528"/>
      <c r="AD31" s="528"/>
      <c r="AE31" s="528"/>
      <c r="AK31" s="527">
        <v>0</v>
      </c>
      <c r="AL31" s="528"/>
      <c r="AM31" s="528"/>
      <c r="AN31" s="528"/>
      <c r="AO31" s="528"/>
      <c r="AR31" s="31"/>
    </row>
    <row r="32" spans="1:71" s="3" customFormat="1" ht="14.45" hidden="1" customHeight="1" x14ac:dyDescent="0.2">
      <c r="B32" s="31"/>
      <c r="F32" s="23" t="s">
        <v>38</v>
      </c>
      <c r="L32" s="529">
        <v>0.15</v>
      </c>
      <c r="M32" s="528"/>
      <c r="N32" s="528"/>
      <c r="O32" s="528"/>
      <c r="P32" s="528"/>
      <c r="W32" s="527" t="e">
        <f>ROUND(BC94, 2)</f>
        <v>#REF!</v>
      </c>
      <c r="X32" s="528"/>
      <c r="Y32" s="528"/>
      <c r="Z32" s="528"/>
      <c r="AA32" s="528"/>
      <c r="AB32" s="528"/>
      <c r="AC32" s="528"/>
      <c r="AD32" s="528"/>
      <c r="AE32" s="528"/>
      <c r="AK32" s="527">
        <v>0</v>
      </c>
      <c r="AL32" s="528"/>
      <c r="AM32" s="528"/>
      <c r="AN32" s="528"/>
      <c r="AO32" s="528"/>
      <c r="AR32" s="31"/>
    </row>
    <row r="33" spans="1:57" s="3" customFormat="1" ht="14.45" hidden="1" customHeight="1" x14ac:dyDescent="0.2">
      <c r="B33" s="31"/>
      <c r="F33" s="23" t="s">
        <v>39</v>
      </c>
      <c r="L33" s="529">
        <v>0</v>
      </c>
      <c r="M33" s="528"/>
      <c r="N33" s="528"/>
      <c r="O33" s="528"/>
      <c r="P33" s="528"/>
      <c r="W33" s="527" t="e">
        <f>ROUND(BD94, 2)</f>
        <v>#REF!</v>
      </c>
      <c r="X33" s="528"/>
      <c r="Y33" s="528"/>
      <c r="Z33" s="528"/>
      <c r="AA33" s="528"/>
      <c r="AB33" s="528"/>
      <c r="AC33" s="528"/>
      <c r="AD33" s="528"/>
      <c r="AE33" s="528"/>
      <c r="AK33" s="527">
        <v>0</v>
      </c>
      <c r="AL33" s="528"/>
      <c r="AM33" s="528"/>
      <c r="AN33" s="528"/>
      <c r="AO33" s="528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530" t="s">
        <v>42</v>
      </c>
      <c r="Y35" s="531"/>
      <c r="Z35" s="531"/>
      <c r="AA35" s="531"/>
      <c r="AB35" s="531"/>
      <c r="AC35" s="34"/>
      <c r="AD35" s="34"/>
      <c r="AE35" s="34"/>
      <c r="AF35" s="34"/>
      <c r="AG35" s="34"/>
      <c r="AH35" s="34"/>
      <c r="AI35" s="34"/>
      <c r="AJ35" s="34"/>
      <c r="AK35" s="532">
        <f>AN94</f>
        <v>0</v>
      </c>
      <c r="AL35" s="531"/>
      <c r="AM35" s="531"/>
      <c r="AN35" s="531"/>
      <c r="AO35" s="533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 x14ac:dyDescent="0.2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12</v>
      </c>
      <c r="L84" s="4" t="str">
        <f>K5</f>
        <v>MELNIK</v>
      </c>
      <c r="AR84" s="45"/>
    </row>
    <row r="85" spans="1:91" s="5" customFormat="1" ht="36.950000000000003" customHeight="1" x14ac:dyDescent="0.2">
      <c r="B85" s="46"/>
      <c r="C85" s="47" t="s">
        <v>14</v>
      </c>
      <c r="L85" s="544" t="str">
        <f>K6</f>
        <v>ISŠT Mělník - hlavní  budova, spojovací krček, novostavba, dílny, jeřábová hala, vrátnice</v>
      </c>
      <c r="M85" s="545"/>
      <c r="N85" s="545"/>
      <c r="O85" s="545"/>
      <c r="P85" s="545"/>
      <c r="Q85" s="545"/>
      <c r="R85" s="545"/>
      <c r="S85" s="545"/>
      <c r="T85" s="545"/>
      <c r="U85" s="545"/>
      <c r="V85" s="545"/>
      <c r="W85" s="545"/>
      <c r="X85" s="545"/>
      <c r="Y85" s="545"/>
      <c r="Z85" s="545"/>
      <c r="AA85" s="545"/>
      <c r="AB85" s="545"/>
      <c r="AC85" s="545"/>
      <c r="AD85" s="545"/>
      <c r="AE85" s="545"/>
      <c r="AF85" s="545"/>
      <c r="AG85" s="545"/>
      <c r="AH85" s="545"/>
      <c r="AI85" s="545"/>
      <c r="AJ85" s="545"/>
      <c r="AK85" s="545"/>
      <c r="AL85" s="545"/>
      <c r="AM85" s="545"/>
      <c r="AN85" s="545"/>
      <c r="AO85" s="545"/>
      <c r="AR85" s="46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ISŠT Mělník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546" t="str">
        <f>IF(AN8= "","",AN8)</f>
        <v/>
      </c>
      <c r="AN87" s="546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537" t="str">
        <f>IF(E17="","",E17)</f>
        <v xml:space="preserve"> </v>
      </c>
      <c r="AN89" s="538"/>
      <c r="AO89" s="538"/>
      <c r="AP89" s="538"/>
      <c r="AQ89" s="26"/>
      <c r="AR89" s="27"/>
      <c r="AS89" s="547" t="s">
        <v>50</v>
      </c>
      <c r="AT89" s="54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 x14ac:dyDescent="0.2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537" t="str">
        <f>IF(E20="","",E20)</f>
        <v>Ing.Pavel Michálek</v>
      </c>
      <c r="AN90" s="538"/>
      <c r="AO90" s="538"/>
      <c r="AP90" s="538"/>
      <c r="AQ90" s="26"/>
      <c r="AR90" s="27"/>
      <c r="AS90" s="549"/>
      <c r="AT90" s="55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7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549"/>
      <c r="AT91" s="55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535" t="s">
        <v>51</v>
      </c>
      <c r="D92" s="514"/>
      <c r="E92" s="514"/>
      <c r="F92" s="514"/>
      <c r="G92" s="514"/>
      <c r="H92" s="54"/>
      <c r="I92" s="513" t="s">
        <v>52</v>
      </c>
      <c r="J92" s="514"/>
      <c r="K92" s="514"/>
      <c r="L92" s="514"/>
      <c r="M92" s="514"/>
      <c r="N92" s="514"/>
      <c r="O92" s="514"/>
      <c r="P92" s="514"/>
      <c r="Q92" s="514"/>
      <c r="R92" s="514"/>
      <c r="S92" s="514"/>
      <c r="T92" s="514"/>
      <c r="U92" s="514"/>
      <c r="V92" s="514"/>
      <c r="W92" s="514"/>
      <c r="X92" s="514"/>
      <c r="Y92" s="514"/>
      <c r="Z92" s="514"/>
      <c r="AA92" s="514"/>
      <c r="AB92" s="514"/>
      <c r="AC92" s="514"/>
      <c r="AD92" s="514"/>
      <c r="AE92" s="514"/>
      <c r="AF92" s="514"/>
      <c r="AG92" s="552" t="s">
        <v>53</v>
      </c>
      <c r="AH92" s="514"/>
      <c r="AI92" s="514"/>
      <c r="AJ92" s="514"/>
      <c r="AK92" s="514"/>
      <c r="AL92" s="514"/>
      <c r="AM92" s="514"/>
      <c r="AN92" s="513" t="s">
        <v>54</v>
      </c>
      <c r="AO92" s="514"/>
      <c r="AP92" s="515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7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 x14ac:dyDescent="0.2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551">
        <f>ROUND(AG95+SUM(AG96:AG99)+SUM(AG103:AG105),2)</f>
        <v>0</v>
      </c>
      <c r="AH94" s="551"/>
      <c r="AI94" s="551"/>
      <c r="AJ94" s="551"/>
      <c r="AK94" s="551"/>
      <c r="AL94" s="551"/>
      <c r="AM94" s="551"/>
      <c r="AN94" s="518">
        <f>AN95+AN96+AN97+AN98+AN99+AN103+AN104</f>
        <v>0</v>
      </c>
      <c r="AO94" s="518"/>
      <c r="AP94" s="518"/>
      <c r="AQ94" s="66" t="s">
        <v>1</v>
      </c>
      <c r="AR94" s="62"/>
      <c r="AS94" s="67">
        <f>ROUND(AS95+SUM(AS96:AS99)+SUM(AS103:AS105),2)</f>
        <v>0</v>
      </c>
      <c r="AT94" s="68" t="e">
        <f t="shared" ref="AT94:AT105" si="0">ROUND(SUM(AV94:AW94),2)</f>
        <v>#REF!</v>
      </c>
      <c r="AU94" s="69" t="e">
        <f>ROUND(AU95+SUM(AU96:AU99)+SUM(AU103:AU105),5)</f>
        <v>#REF!</v>
      </c>
      <c r="AV94" s="68" t="e">
        <f>ROUND(AZ94*L29,2)</f>
        <v>#REF!</v>
      </c>
      <c r="AW94" s="68" t="e">
        <f>ROUND(BA94*L30,2)</f>
        <v>#REF!</v>
      </c>
      <c r="AX94" s="68" t="e">
        <f>ROUND(BB94*L29,2)</f>
        <v>#REF!</v>
      </c>
      <c r="AY94" s="68" t="e">
        <f>ROUND(BC94*L30,2)</f>
        <v>#REF!</v>
      </c>
      <c r="AZ94" s="68" t="e">
        <f>ROUND(AZ95+SUM(AZ96:AZ99)+SUM(AZ103:AZ105),2)</f>
        <v>#REF!</v>
      </c>
      <c r="BA94" s="68" t="e">
        <f>ROUND(BA95+SUM(BA96:BA99)+SUM(BA103:BA105),2)</f>
        <v>#REF!</v>
      </c>
      <c r="BB94" s="68" t="e">
        <f>ROUND(BB95+SUM(BB96:BB99)+SUM(BB103:BB105),2)</f>
        <v>#REF!</v>
      </c>
      <c r="BC94" s="68" t="e">
        <f>ROUND(BC95+SUM(BC96:BC99)+SUM(BC103:BC105),2)</f>
        <v>#REF!</v>
      </c>
      <c r="BD94" s="70" t="e">
        <f>ROUND(BD95+SUM(BD96:BD99)+SUM(BD103:BD105),2)</f>
        <v>#REF!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27" customHeight="1" x14ac:dyDescent="0.2">
      <c r="A95" s="73" t="s">
        <v>74</v>
      </c>
      <c r="B95" s="74"/>
      <c r="C95" s="75"/>
      <c r="D95" s="536" t="s">
        <v>75</v>
      </c>
      <c r="E95" s="536"/>
      <c r="F95" s="536"/>
      <c r="G95" s="536"/>
      <c r="H95" s="536"/>
      <c r="I95" s="76"/>
      <c r="J95" s="536" t="s">
        <v>76</v>
      </c>
      <c r="K95" s="536"/>
      <c r="L95" s="536"/>
      <c r="M95" s="536"/>
      <c r="N95" s="536"/>
      <c r="O95" s="536"/>
      <c r="P95" s="536"/>
      <c r="Q95" s="536"/>
      <c r="R95" s="536"/>
      <c r="S95" s="536"/>
      <c r="T95" s="536"/>
      <c r="U95" s="536"/>
      <c r="V95" s="536"/>
      <c r="W95" s="536"/>
      <c r="X95" s="536"/>
      <c r="Y95" s="536"/>
      <c r="Z95" s="536"/>
      <c r="AA95" s="536"/>
      <c r="AB95" s="536"/>
      <c r="AC95" s="536"/>
      <c r="AD95" s="536"/>
      <c r="AE95" s="536"/>
      <c r="AF95" s="536"/>
      <c r="AG95" s="539">
        <f>'MELNIK 1 - SO-01-Vlastní ...'!J30</f>
        <v>0</v>
      </c>
      <c r="AH95" s="540"/>
      <c r="AI95" s="540"/>
      <c r="AJ95" s="540"/>
      <c r="AK95" s="540"/>
      <c r="AL95" s="540"/>
      <c r="AM95" s="540"/>
      <c r="AN95" s="516">
        <f t="shared" ref="AN95:AN104" si="1">SUM(AG95,AT95)</f>
        <v>0</v>
      </c>
      <c r="AO95" s="517"/>
      <c r="AP95" s="517"/>
      <c r="AQ95" s="77" t="s">
        <v>77</v>
      </c>
      <c r="AR95" s="74"/>
      <c r="AS95" s="78">
        <v>0</v>
      </c>
      <c r="AT95" s="79">
        <f t="shared" si="0"/>
        <v>0</v>
      </c>
      <c r="AU95" s="80">
        <f>'MELNIK 1 - SO-01-Vlastní ...'!P146</f>
        <v>0</v>
      </c>
      <c r="AV95" s="79">
        <f>'MELNIK 1 - SO-01-Vlastní ...'!J33</f>
        <v>0</v>
      </c>
      <c r="AW95" s="79">
        <f>'MELNIK 1 - SO-01-Vlastní ...'!J34</f>
        <v>0</v>
      </c>
      <c r="AX95" s="79">
        <f>'MELNIK 1 - SO-01-Vlastní ...'!J35</f>
        <v>0</v>
      </c>
      <c r="AY95" s="79">
        <f>'MELNIK 1 - SO-01-Vlastní ...'!J36</f>
        <v>0</v>
      </c>
      <c r="AZ95" s="79">
        <f>'MELNIK 1 - SO-01-Vlastní ...'!F33</f>
        <v>0</v>
      </c>
      <c r="BA95" s="79">
        <f>'MELNIK 1 - SO-01-Vlastní ...'!F34</f>
        <v>0</v>
      </c>
      <c r="BB95" s="79">
        <f>'MELNIK 1 - SO-01-Vlastní ...'!F35</f>
        <v>0</v>
      </c>
      <c r="BC95" s="79">
        <f>'MELNIK 1 - SO-01-Vlastní ...'!F36</f>
        <v>0</v>
      </c>
      <c r="BD95" s="81">
        <f>'MELNIK 1 - SO-01-Vlastní ...'!F37</f>
        <v>0</v>
      </c>
      <c r="BT95" s="82" t="s">
        <v>78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80</v>
      </c>
    </row>
    <row r="96" spans="1:91" s="7" customFormat="1" ht="27" customHeight="1" x14ac:dyDescent="0.2">
      <c r="A96" s="73" t="s">
        <v>74</v>
      </c>
      <c r="B96" s="74"/>
      <c r="C96" s="75"/>
      <c r="D96" s="536" t="s">
        <v>81</v>
      </c>
      <c r="E96" s="536"/>
      <c r="F96" s="536"/>
      <c r="G96" s="536"/>
      <c r="H96" s="536"/>
      <c r="I96" s="76"/>
      <c r="J96" s="536" t="s">
        <v>82</v>
      </c>
      <c r="K96" s="536"/>
      <c r="L96" s="536"/>
      <c r="M96" s="536"/>
      <c r="N96" s="536"/>
      <c r="O96" s="536"/>
      <c r="P96" s="536"/>
      <c r="Q96" s="536"/>
      <c r="R96" s="536"/>
      <c r="S96" s="536"/>
      <c r="T96" s="536"/>
      <c r="U96" s="536"/>
      <c r="V96" s="536"/>
      <c r="W96" s="536"/>
      <c r="X96" s="536"/>
      <c r="Y96" s="536"/>
      <c r="Z96" s="536"/>
      <c r="AA96" s="536"/>
      <c r="AB96" s="536"/>
      <c r="AC96" s="536"/>
      <c r="AD96" s="536"/>
      <c r="AE96" s="536"/>
      <c r="AF96" s="536"/>
      <c r="AG96" s="539">
        <f>'MELNIK 2 - SO-02-ÚT'!J30</f>
        <v>0</v>
      </c>
      <c r="AH96" s="540"/>
      <c r="AI96" s="540"/>
      <c r="AJ96" s="540"/>
      <c r="AK96" s="540"/>
      <c r="AL96" s="540"/>
      <c r="AM96" s="540"/>
      <c r="AN96" s="516">
        <f t="shared" si="1"/>
        <v>0</v>
      </c>
      <c r="AO96" s="517"/>
      <c r="AP96" s="517"/>
      <c r="AQ96" s="77" t="s">
        <v>77</v>
      </c>
      <c r="AR96" s="74"/>
      <c r="AS96" s="78">
        <v>0</v>
      </c>
      <c r="AT96" s="79">
        <f t="shared" si="0"/>
        <v>0</v>
      </c>
      <c r="AU96" s="80">
        <f>'MELNIK 2 - SO-02-ÚT'!P118</f>
        <v>0</v>
      </c>
      <c r="AV96" s="79">
        <f>'MELNIK 2 - SO-02-ÚT'!J33</f>
        <v>0</v>
      </c>
      <c r="AW96" s="79">
        <f>'MELNIK 2 - SO-02-ÚT'!J34</f>
        <v>0</v>
      </c>
      <c r="AX96" s="79">
        <f>'MELNIK 2 - SO-02-ÚT'!J35</f>
        <v>0</v>
      </c>
      <c r="AY96" s="79">
        <f>'MELNIK 2 - SO-02-ÚT'!J36</f>
        <v>0</v>
      </c>
      <c r="AZ96" s="79">
        <f>'MELNIK 2 - SO-02-ÚT'!F33</f>
        <v>0</v>
      </c>
      <c r="BA96" s="79">
        <f>'MELNIK 2 - SO-02-ÚT'!F34</f>
        <v>0</v>
      </c>
      <c r="BB96" s="79">
        <f>'MELNIK 2 - SO-02-ÚT'!F35</f>
        <v>0</v>
      </c>
      <c r="BC96" s="79">
        <f>'MELNIK 2 - SO-02-ÚT'!F36</f>
        <v>0</v>
      </c>
      <c r="BD96" s="81">
        <f>'MELNIK 2 - SO-02-ÚT'!F37</f>
        <v>0</v>
      </c>
      <c r="BT96" s="82" t="s">
        <v>78</v>
      </c>
      <c r="BV96" s="82" t="s">
        <v>72</v>
      </c>
      <c r="BW96" s="82" t="s">
        <v>83</v>
      </c>
      <c r="BX96" s="82" t="s">
        <v>4</v>
      </c>
      <c r="CL96" s="82" t="s">
        <v>1</v>
      </c>
      <c r="CM96" s="82" t="s">
        <v>80</v>
      </c>
    </row>
    <row r="97" spans="1:91" s="7" customFormat="1" ht="27" customHeight="1" x14ac:dyDescent="0.2">
      <c r="A97" s="73" t="s">
        <v>74</v>
      </c>
      <c r="B97" s="74"/>
      <c r="C97" s="75"/>
      <c r="D97" s="536" t="s">
        <v>84</v>
      </c>
      <c r="E97" s="536"/>
      <c r="F97" s="536"/>
      <c r="G97" s="536"/>
      <c r="H97" s="536"/>
      <c r="I97" s="76"/>
      <c r="J97" s="536" t="s">
        <v>85</v>
      </c>
      <c r="K97" s="536"/>
      <c r="L97" s="536"/>
      <c r="M97" s="536"/>
      <c r="N97" s="536"/>
      <c r="O97" s="536"/>
      <c r="P97" s="536"/>
      <c r="Q97" s="536"/>
      <c r="R97" s="536"/>
      <c r="S97" s="536"/>
      <c r="T97" s="536"/>
      <c r="U97" s="536"/>
      <c r="V97" s="536"/>
      <c r="W97" s="536"/>
      <c r="X97" s="536"/>
      <c r="Y97" s="536"/>
      <c r="Z97" s="536"/>
      <c r="AA97" s="536"/>
      <c r="AB97" s="536"/>
      <c r="AC97" s="536"/>
      <c r="AD97" s="536"/>
      <c r="AE97" s="536"/>
      <c r="AF97" s="536"/>
      <c r="AG97" s="539">
        <f>'MELNIK 3 - SO-03-ZTI'!J30</f>
        <v>0</v>
      </c>
      <c r="AH97" s="540"/>
      <c r="AI97" s="540"/>
      <c r="AJ97" s="540"/>
      <c r="AK97" s="540"/>
      <c r="AL97" s="540"/>
      <c r="AM97" s="540"/>
      <c r="AN97" s="516">
        <f t="shared" si="1"/>
        <v>0</v>
      </c>
      <c r="AO97" s="517"/>
      <c r="AP97" s="517"/>
      <c r="AQ97" s="77" t="s">
        <v>77</v>
      </c>
      <c r="AR97" s="74"/>
      <c r="AS97" s="78">
        <v>0</v>
      </c>
      <c r="AT97" s="79">
        <f t="shared" si="0"/>
        <v>0</v>
      </c>
      <c r="AU97" s="80">
        <f>'MELNIK 3 - SO-03-ZTI'!P118</f>
        <v>0</v>
      </c>
      <c r="AV97" s="79">
        <f>'MELNIK 3 - SO-03-ZTI'!J33</f>
        <v>0</v>
      </c>
      <c r="AW97" s="79">
        <f>'MELNIK 3 - SO-03-ZTI'!J34</f>
        <v>0</v>
      </c>
      <c r="AX97" s="79">
        <f>'MELNIK 3 - SO-03-ZTI'!J35</f>
        <v>0</v>
      </c>
      <c r="AY97" s="79">
        <f>'MELNIK 3 - SO-03-ZTI'!J36</f>
        <v>0</v>
      </c>
      <c r="AZ97" s="79">
        <f>'MELNIK 3 - SO-03-ZTI'!F33</f>
        <v>0</v>
      </c>
      <c r="BA97" s="79">
        <f>'MELNIK 3 - SO-03-ZTI'!F34</f>
        <v>0</v>
      </c>
      <c r="BB97" s="79">
        <f>'MELNIK 3 - SO-03-ZTI'!F35</f>
        <v>0</v>
      </c>
      <c r="BC97" s="79">
        <f>'MELNIK 3 - SO-03-ZTI'!F36</f>
        <v>0</v>
      </c>
      <c r="BD97" s="81">
        <f>'MELNIK 3 - SO-03-ZTI'!F37</f>
        <v>0</v>
      </c>
      <c r="BT97" s="82" t="s">
        <v>78</v>
      </c>
      <c r="BV97" s="82" t="s">
        <v>72</v>
      </c>
      <c r="BW97" s="82" t="s">
        <v>86</v>
      </c>
      <c r="BX97" s="82" t="s">
        <v>4</v>
      </c>
      <c r="CL97" s="82" t="s">
        <v>1</v>
      </c>
      <c r="CM97" s="82" t="s">
        <v>80</v>
      </c>
    </row>
    <row r="98" spans="1:91" s="7" customFormat="1" ht="27" customHeight="1" x14ac:dyDescent="0.2">
      <c r="A98" s="73" t="s">
        <v>74</v>
      </c>
      <c r="B98" s="74"/>
      <c r="C98" s="75"/>
      <c r="D98" s="536" t="s">
        <v>87</v>
      </c>
      <c r="E98" s="536"/>
      <c r="F98" s="536"/>
      <c r="G98" s="536"/>
      <c r="H98" s="536"/>
      <c r="I98" s="76"/>
      <c r="J98" s="536" t="s">
        <v>88</v>
      </c>
      <c r="K98" s="536"/>
      <c r="L98" s="536"/>
      <c r="M98" s="536"/>
      <c r="N98" s="536"/>
      <c r="O98" s="536"/>
      <c r="P98" s="536"/>
      <c r="Q98" s="536"/>
      <c r="R98" s="536"/>
      <c r="S98" s="536"/>
      <c r="T98" s="536"/>
      <c r="U98" s="536"/>
      <c r="V98" s="536"/>
      <c r="W98" s="536"/>
      <c r="X98" s="536"/>
      <c r="Y98" s="536"/>
      <c r="Z98" s="536"/>
      <c r="AA98" s="536"/>
      <c r="AB98" s="536"/>
      <c r="AC98" s="536"/>
      <c r="AD98" s="536"/>
      <c r="AE98" s="536"/>
      <c r="AF98" s="536"/>
      <c r="AG98" s="539">
        <f>'MELNIK 4 - SO-04-MaR'!J30</f>
        <v>0</v>
      </c>
      <c r="AH98" s="540"/>
      <c r="AI98" s="540"/>
      <c r="AJ98" s="540"/>
      <c r="AK98" s="540"/>
      <c r="AL98" s="540"/>
      <c r="AM98" s="540"/>
      <c r="AN98" s="516">
        <f t="shared" si="1"/>
        <v>0</v>
      </c>
      <c r="AO98" s="517"/>
      <c r="AP98" s="517"/>
      <c r="AQ98" s="77" t="s">
        <v>77</v>
      </c>
      <c r="AR98" s="74"/>
      <c r="AS98" s="78">
        <v>0</v>
      </c>
      <c r="AT98" s="79">
        <f t="shared" si="0"/>
        <v>0</v>
      </c>
      <c r="AU98" s="80">
        <f>'MELNIK 4 - SO-04-MaR'!P118</f>
        <v>0</v>
      </c>
      <c r="AV98" s="79">
        <f>'MELNIK 4 - SO-04-MaR'!J33</f>
        <v>0</v>
      </c>
      <c r="AW98" s="79">
        <f>'MELNIK 4 - SO-04-MaR'!J34</f>
        <v>0</v>
      </c>
      <c r="AX98" s="79">
        <f>'MELNIK 4 - SO-04-MaR'!J35</f>
        <v>0</v>
      </c>
      <c r="AY98" s="79">
        <f>'MELNIK 4 - SO-04-MaR'!J36</f>
        <v>0</v>
      </c>
      <c r="AZ98" s="79">
        <f>'MELNIK 4 - SO-04-MaR'!F33</f>
        <v>0</v>
      </c>
      <c r="BA98" s="79">
        <f>'MELNIK 4 - SO-04-MaR'!F34</f>
        <v>0</v>
      </c>
      <c r="BB98" s="79">
        <f>'MELNIK 4 - SO-04-MaR'!F35</f>
        <v>0</v>
      </c>
      <c r="BC98" s="79">
        <f>'MELNIK 4 - SO-04-MaR'!F36</f>
        <v>0</v>
      </c>
      <c r="BD98" s="81">
        <f>'MELNIK 4 - SO-04-MaR'!F37</f>
        <v>0</v>
      </c>
      <c r="BT98" s="82" t="s">
        <v>78</v>
      </c>
      <c r="BV98" s="82" t="s">
        <v>72</v>
      </c>
      <c r="BW98" s="82" t="s">
        <v>89</v>
      </c>
      <c r="BX98" s="82" t="s">
        <v>4</v>
      </c>
      <c r="CL98" s="82" t="s">
        <v>1</v>
      </c>
      <c r="CM98" s="82" t="s">
        <v>80</v>
      </c>
    </row>
    <row r="99" spans="1:91" s="7" customFormat="1" ht="27" customHeight="1" x14ac:dyDescent="0.2">
      <c r="B99" s="74"/>
      <c r="C99" s="75"/>
      <c r="D99" s="536" t="s">
        <v>90</v>
      </c>
      <c r="E99" s="536"/>
      <c r="F99" s="536"/>
      <c r="G99" s="536"/>
      <c r="H99" s="536"/>
      <c r="I99" s="76"/>
      <c r="J99" s="536" t="s">
        <v>91</v>
      </c>
      <c r="K99" s="536"/>
      <c r="L99" s="536"/>
      <c r="M99" s="536"/>
      <c r="N99" s="536"/>
      <c r="O99" s="536"/>
      <c r="P99" s="536"/>
      <c r="Q99" s="536"/>
      <c r="R99" s="536"/>
      <c r="S99" s="536"/>
      <c r="T99" s="536"/>
      <c r="U99" s="536"/>
      <c r="V99" s="536"/>
      <c r="W99" s="536"/>
      <c r="X99" s="536"/>
      <c r="Y99" s="536"/>
      <c r="Z99" s="536"/>
      <c r="AA99" s="536"/>
      <c r="AB99" s="536"/>
      <c r="AC99" s="536"/>
      <c r="AD99" s="536"/>
      <c r="AE99" s="536"/>
      <c r="AF99" s="536"/>
      <c r="AG99" s="541">
        <f>ROUND(SUM(AG100:AG102),2)</f>
        <v>0</v>
      </c>
      <c r="AH99" s="540"/>
      <c r="AI99" s="540"/>
      <c r="AJ99" s="540"/>
      <c r="AK99" s="540"/>
      <c r="AL99" s="540"/>
      <c r="AM99" s="540"/>
      <c r="AN99" s="516">
        <f t="shared" si="1"/>
        <v>0</v>
      </c>
      <c r="AO99" s="517"/>
      <c r="AP99" s="517"/>
      <c r="AQ99" s="77" t="s">
        <v>77</v>
      </c>
      <c r="AR99" s="74"/>
      <c r="AS99" s="78">
        <f>ROUND(SUM(AS100:AS102),2)</f>
        <v>0</v>
      </c>
      <c r="AT99" s="79">
        <f t="shared" si="0"/>
        <v>0</v>
      </c>
      <c r="AU99" s="80">
        <f>ROUND(SUM(AU100:AU102),5)</f>
        <v>2997.8143</v>
      </c>
      <c r="AV99" s="79">
        <f>ROUND(AZ99*L29,2)</f>
        <v>0</v>
      </c>
      <c r="AW99" s="79">
        <f>ROUND(BA99*L30,2)</f>
        <v>0</v>
      </c>
      <c r="AX99" s="79">
        <f>ROUND(BB99*L29,2)</f>
        <v>0</v>
      </c>
      <c r="AY99" s="79">
        <f>ROUND(BC99*L30,2)</f>
        <v>0</v>
      </c>
      <c r="AZ99" s="79">
        <f>ROUND(SUM(AZ100:AZ102),2)</f>
        <v>0</v>
      </c>
      <c r="BA99" s="79">
        <f>ROUND(SUM(BA100:BA102),2)</f>
        <v>0</v>
      </c>
      <c r="BB99" s="79">
        <f>ROUND(SUM(BB100:BB102),2)</f>
        <v>0</v>
      </c>
      <c r="BC99" s="79">
        <f>ROUND(SUM(BC100:BC102),2)</f>
        <v>0</v>
      </c>
      <c r="BD99" s="81">
        <f>ROUND(SUM(BD100:BD102),2)</f>
        <v>0</v>
      </c>
      <c r="BS99" s="82" t="s">
        <v>69</v>
      </c>
      <c r="BT99" s="82" t="s">
        <v>78</v>
      </c>
      <c r="BU99" s="82" t="s">
        <v>71</v>
      </c>
      <c r="BV99" s="82" t="s">
        <v>72</v>
      </c>
      <c r="BW99" s="82" t="s">
        <v>92</v>
      </c>
      <c r="BX99" s="82" t="s">
        <v>4</v>
      </c>
      <c r="CL99" s="82" t="s">
        <v>1</v>
      </c>
      <c r="CM99" s="82" t="s">
        <v>70</v>
      </c>
    </row>
    <row r="100" spans="1:91" s="4" customFormat="1" ht="25.5" customHeight="1" x14ac:dyDescent="0.2">
      <c r="A100" s="73" t="s">
        <v>74</v>
      </c>
      <c r="B100" s="45"/>
      <c r="C100" s="10"/>
      <c r="D100" s="10"/>
      <c r="E100" s="534" t="s">
        <v>93</v>
      </c>
      <c r="F100" s="534"/>
      <c r="G100" s="534"/>
      <c r="H100" s="534"/>
      <c r="I100" s="534"/>
      <c r="J100" s="10"/>
      <c r="K100" s="534" t="s">
        <v>94</v>
      </c>
      <c r="L100" s="534"/>
      <c r="M100" s="534"/>
      <c r="N100" s="534"/>
      <c r="O100" s="534"/>
      <c r="P100" s="534"/>
      <c r="Q100" s="534"/>
      <c r="R100" s="534"/>
      <c r="S100" s="534"/>
      <c r="T100" s="534"/>
      <c r="U100" s="534"/>
      <c r="V100" s="534"/>
      <c r="W100" s="534"/>
      <c r="X100" s="534"/>
      <c r="Y100" s="534"/>
      <c r="Z100" s="534"/>
      <c r="AA100" s="534"/>
      <c r="AB100" s="534"/>
      <c r="AC100" s="534"/>
      <c r="AD100" s="534"/>
      <c r="AE100" s="534"/>
      <c r="AF100" s="534"/>
      <c r="AG100" s="542">
        <f>'ESIL - Snížení energetick...'!J32</f>
        <v>0</v>
      </c>
      <c r="AH100" s="543"/>
      <c r="AI100" s="543"/>
      <c r="AJ100" s="543"/>
      <c r="AK100" s="543"/>
      <c r="AL100" s="543"/>
      <c r="AM100" s="543"/>
      <c r="AN100" s="511">
        <f t="shared" si="1"/>
        <v>0</v>
      </c>
      <c r="AO100" s="512"/>
      <c r="AP100" s="512"/>
      <c r="AQ100" s="83" t="s">
        <v>95</v>
      </c>
      <c r="AR100" s="45"/>
      <c r="AS100" s="84">
        <v>0</v>
      </c>
      <c r="AT100" s="85">
        <f t="shared" si="0"/>
        <v>0</v>
      </c>
      <c r="AU100" s="86">
        <f>'ESIL - Snížení energetick...'!P132</f>
        <v>226.80029999999999</v>
      </c>
      <c r="AV100" s="85">
        <f>'ESIL - Snížení energetick...'!J35</f>
        <v>0</v>
      </c>
      <c r="AW100" s="85">
        <f>'ESIL - Snížení energetick...'!J36</f>
        <v>0</v>
      </c>
      <c r="AX100" s="85">
        <f>'ESIL - Snížení energetick...'!J37</f>
        <v>0</v>
      </c>
      <c r="AY100" s="85">
        <f>'ESIL - Snížení energetick...'!J38</f>
        <v>0</v>
      </c>
      <c r="AZ100" s="85">
        <f>'ESIL - Snížení energetick...'!F35</f>
        <v>0</v>
      </c>
      <c r="BA100" s="85">
        <f>'ESIL - Snížení energetick...'!F36</f>
        <v>0</v>
      </c>
      <c r="BB100" s="85">
        <f>'ESIL - Snížení energetick...'!F37</f>
        <v>0</v>
      </c>
      <c r="BC100" s="85">
        <f>'ESIL - Snížení energetick...'!F38</f>
        <v>0</v>
      </c>
      <c r="BD100" s="87">
        <f>'ESIL - Snížení energetick...'!F39</f>
        <v>0</v>
      </c>
      <c r="BT100" s="21" t="s">
        <v>80</v>
      </c>
      <c r="BV100" s="21" t="s">
        <v>72</v>
      </c>
      <c r="BW100" s="21" t="s">
        <v>96</v>
      </c>
      <c r="BX100" s="21" t="s">
        <v>92</v>
      </c>
      <c r="CL100" s="21" t="s">
        <v>1</v>
      </c>
    </row>
    <row r="101" spans="1:91" s="4" customFormat="1" ht="25.5" customHeight="1" x14ac:dyDescent="0.2">
      <c r="A101" s="73" t="s">
        <v>74</v>
      </c>
      <c r="B101" s="45"/>
      <c r="C101" s="10"/>
      <c r="D101" s="10"/>
      <c r="E101" s="534" t="s">
        <v>97</v>
      </c>
      <c r="F101" s="534"/>
      <c r="G101" s="534"/>
      <c r="H101" s="534"/>
      <c r="I101" s="534"/>
      <c r="J101" s="10"/>
      <c r="K101" s="534" t="s">
        <v>94</v>
      </c>
      <c r="L101" s="534"/>
      <c r="M101" s="534"/>
      <c r="N101" s="534"/>
      <c r="O101" s="534"/>
      <c r="P101" s="534"/>
      <c r="Q101" s="534"/>
      <c r="R101" s="534"/>
      <c r="S101" s="534"/>
      <c r="T101" s="534"/>
      <c r="U101" s="534"/>
      <c r="V101" s="534"/>
      <c r="W101" s="534"/>
      <c r="X101" s="534"/>
      <c r="Y101" s="534"/>
      <c r="Z101" s="534"/>
      <c r="AA101" s="534"/>
      <c r="AB101" s="534"/>
      <c r="AC101" s="534"/>
      <c r="AD101" s="534"/>
      <c r="AE101" s="534"/>
      <c r="AF101" s="534"/>
      <c r="AG101" s="542">
        <f>'OPB - Snížení energetické...'!J32</f>
        <v>0</v>
      </c>
      <c r="AH101" s="543"/>
      <c r="AI101" s="543"/>
      <c r="AJ101" s="543"/>
      <c r="AK101" s="543"/>
      <c r="AL101" s="543"/>
      <c r="AM101" s="543"/>
      <c r="AN101" s="511">
        <f t="shared" si="1"/>
        <v>0</v>
      </c>
      <c r="AO101" s="512"/>
      <c r="AP101" s="512"/>
      <c r="AQ101" s="83" t="s">
        <v>95</v>
      </c>
      <c r="AR101" s="45"/>
      <c r="AS101" s="84">
        <v>0</v>
      </c>
      <c r="AT101" s="85">
        <f t="shared" si="0"/>
        <v>0</v>
      </c>
      <c r="AU101" s="86">
        <f>'OPB - Snížení energetické...'!P128</f>
        <v>2764.2500000000009</v>
      </c>
      <c r="AV101" s="85">
        <f>'OPB - Snížení energetické...'!J35</f>
        <v>0</v>
      </c>
      <c r="AW101" s="85">
        <f>'OPB - Snížení energetické...'!J36</f>
        <v>0</v>
      </c>
      <c r="AX101" s="85">
        <f>'OPB - Snížení energetické...'!J37</f>
        <v>0</v>
      </c>
      <c r="AY101" s="85">
        <f>'OPB - Snížení energetické...'!J38</f>
        <v>0</v>
      </c>
      <c r="AZ101" s="85">
        <f>'OPB - Snížení energetické...'!F35</f>
        <v>0</v>
      </c>
      <c r="BA101" s="85">
        <f>'OPB - Snížení energetické...'!F36</f>
        <v>0</v>
      </c>
      <c r="BB101" s="85">
        <f>'OPB - Snížení energetické...'!F37</f>
        <v>0</v>
      </c>
      <c r="BC101" s="85">
        <f>'OPB - Snížení energetické...'!F38</f>
        <v>0</v>
      </c>
      <c r="BD101" s="87">
        <f>'OPB - Snížení energetické...'!F39</f>
        <v>0</v>
      </c>
      <c r="BT101" s="21" t="s">
        <v>80</v>
      </c>
      <c r="BV101" s="21" t="s">
        <v>72</v>
      </c>
      <c r="BW101" s="21" t="s">
        <v>98</v>
      </c>
      <c r="BX101" s="21" t="s">
        <v>92</v>
      </c>
      <c r="CL101" s="21" t="s">
        <v>1</v>
      </c>
    </row>
    <row r="102" spans="1:91" s="4" customFormat="1" ht="25.5" customHeight="1" x14ac:dyDescent="0.2">
      <c r="A102" s="73" t="s">
        <v>74</v>
      </c>
      <c r="B102" s="45"/>
      <c r="C102" s="10"/>
      <c r="D102" s="10"/>
      <c r="E102" s="534" t="s">
        <v>99</v>
      </c>
      <c r="F102" s="534"/>
      <c r="G102" s="534"/>
      <c r="H102" s="534"/>
      <c r="I102" s="534"/>
      <c r="J102" s="10"/>
      <c r="K102" s="534" t="s">
        <v>94</v>
      </c>
      <c r="L102" s="534"/>
      <c r="M102" s="534"/>
      <c r="N102" s="534"/>
      <c r="O102" s="534"/>
      <c r="P102" s="534"/>
      <c r="Q102" s="534"/>
      <c r="R102" s="534"/>
      <c r="S102" s="534"/>
      <c r="T102" s="534"/>
      <c r="U102" s="534"/>
      <c r="V102" s="534"/>
      <c r="W102" s="534"/>
      <c r="X102" s="534"/>
      <c r="Y102" s="534"/>
      <c r="Z102" s="534"/>
      <c r="AA102" s="534"/>
      <c r="AB102" s="534"/>
      <c r="AC102" s="534"/>
      <c r="AD102" s="534"/>
      <c r="AE102" s="534"/>
      <c r="AF102" s="534"/>
      <c r="AG102" s="542">
        <f>'ROZVÁDĚČE - Snížení energ...'!J32</f>
        <v>0</v>
      </c>
      <c r="AH102" s="543"/>
      <c r="AI102" s="543"/>
      <c r="AJ102" s="543"/>
      <c r="AK102" s="543"/>
      <c r="AL102" s="543"/>
      <c r="AM102" s="543"/>
      <c r="AN102" s="511">
        <f t="shared" si="1"/>
        <v>0</v>
      </c>
      <c r="AO102" s="512"/>
      <c r="AP102" s="512"/>
      <c r="AQ102" s="83" t="s">
        <v>95</v>
      </c>
      <c r="AR102" s="45"/>
      <c r="AS102" s="84">
        <v>0</v>
      </c>
      <c r="AT102" s="85">
        <f t="shared" si="0"/>
        <v>0</v>
      </c>
      <c r="AU102" s="86">
        <f>'ROZVÁDĚČE - Snížení energ...'!P122</f>
        <v>6.7640000000000002</v>
      </c>
      <c r="AV102" s="85">
        <f>'ROZVÁDĚČE - Snížení energ...'!J35</f>
        <v>0</v>
      </c>
      <c r="AW102" s="85">
        <f>'ROZVÁDĚČE - Snížení energ...'!J36</f>
        <v>0</v>
      </c>
      <c r="AX102" s="85">
        <f>'ROZVÁDĚČE - Snížení energ...'!J37</f>
        <v>0</v>
      </c>
      <c r="AY102" s="85">
        <f>'ROZVÁDĚČE - Snížení energ...'!J38</f>
        <v>0</v>
      </c>
      <c r="AZ102" s="85">
        <f>'ROZVÁDĚČE - Snížení energ...'!F35</f>
        <v>0</v>
      </c>
      <c r="BA102" s="85">
        <f>'ROZVÁDĚČE - Snížení energ...'!F36</f>
        <v>0</v>
      </c>
      <c r="BB102" s="85">
        <f>'ROZVÁDĚČE - Snížení energ...'!F37</f>
        <v>0</v>
      </c>
      <c r="BC102" s="85">
        <f>'ROZVÁDĚČE - Snížení energ...'!F38</f>
        <v>0</v>
      </c>
      <c r="BD102" s="87">
        <f>'ROZVÁDĚČE - Snížení energ...'!F39</f>
        <v>0</v>
      </c>
      <c r="BT102" s="21" t="s">
        <v>80</v>
      </c>
      <c r="BV102" s="21" t="s">
        <v>72</v>
      </c>
      <c r="BW102" s="21" t="s">
        <v>100</v>
      </c>
      <c r="BX102" s="21" t="s">
        <v>92</v>
      </c>
      <c r="CL102" s="21" t="s">
        <v>1</v>
      </c>
    </row>
    <row r="103" spans="1:91" s="7" customFormat="1" ht="27" customHeight="1" x14ac:dyDescent="0.2">
      <c r="A103" s="73" t="s">
        <v>74</v>
      </c>
      <c r="B103" s="74"/>
      <c r="C103" s="75"/>
      <c r="D103" s="536" t="s">
        <v>101</v>
      </c>
      <c r="E103" s="536"/>
      <c r="F103" s="536"/>
      <c r="G103" s="536"/>
      <c r="H103" s="536"/>
      <c r="I103" s="76"/>
      <c r="J103" s="536" t="s">
        <v>102</v>
      </c>
      <c r="K103" s="536"/>
      <c r="L103" s="536"/>
      <c r="M103" s="536"/>
      <c r="N103" s="536"/>
      <c r="O103" s="536"/>
      <c r="P103" s="536"/>
      <c r="Q103" s="536"/>
      <c r="R103" s="536"/>
      <c r="S103" s="536"/>
      <c r="T103" s="536"/>
      <c r="U103" s="536"/>
      <c r="V103" s="536"/>
      <c r="W103" s="536"/>
      <c r="X103" s="536"/>
      <c r="Y103" s="536"/>
      <c r="Z103" s="536"/>
      <c r="AA103" s="536"/>
      <c r="AB103" s="536"/>
      <c r="AC103" s="536"/>
      <c r="AD103" s="536"/>
      <c r="AE103" s="536"/>
      <c r="AF103" s="536"/>
      <c r="AG103" s="539">
        <f>'MELNIK 6 - SO-06-VZD'!J30</f>
        <v>0</v>
      </c>
      <c r="AH103" s="540"/>
      <c r="AI103" s="540"/>
      <c r="AJ103" s="540"/>
      <c r="AK103" s="540"/>
      <c r="AL103" s="540"/>
      <c r="AM103" s="540"/>
      <c r="AN103" s="516">
        <f t="shared" si="1"/>
        <v>0</v>
      </c>
      <c r="AO103" s="517"/>
      <c r="AP103" s="517"/>
      <c r="AQ103" s="77" t="s">
        <v>77</v>
      </c>
      <c r="AR103" s="74"/>
      <c r="AS103" s="78">
        <v>0</v>
      </c>
      <c r="AT103" s="79">
        <f t="shared" si="0"/>
        <v>0</v>
      </c>
      <c r="AU103" s="80">
        <f>'MELNIK 6 - SO-06-VZD'!P118</f>
        <v>0</v>
      </c>
      <c r="AV103" s="79">
        <f>'MELNIK 6 - SO-06-VZD'!J33</f>
        <v>0</v>
      </c>
      <c r="AW103" s="79">
        <f>'MELNIK 6 - SO-06-VZD'!J34</f>
        <v>0</v>
      </c>
      <c r="AX103" s="79">
        <f>'MELNIK 6 - SO-06-VZD'!J35</f>
        <v>0</v>
      </c>
      <c r="AY103" s="79">
        <f>'MELNIK 6 - SO-06-VZD'!J36</f>
        <v>0</v>
      </c>
      <c r="AZ103" s="79">
        <f>'MELNIK 6 - SO-06-VZD'!F33</f>
        <v>0</v>
      </c>
      <c r="BA103" s="79">
        <f>'MELNIK 6 - SO-06-VZD'!F34</f>
        <v>0</v>
      </c>
      <c r="BB103" s="79">
        <f>'MELNIK 6 - SO-06-VZD'!F35</f>
        <v>0</v>
      </c>
      <c r="BC103" s="79">
        <f>'MELNIK 6 - SO-06-VZD'!F36</f>
        <v>0</v>
      </c>
      <c r="BD103" s="81">
        <f>'MELNIK 6 - SO-06-VZD'!F37</f>
        <v>0</v>
      </c>
      <c r="BT103" s="82" t="s">
        <v>78</v>
      </c>
      <c r="BV103" s="82" t="s">
        <v>72</v>
      </c>
      <c r="BW103" s="82" t="s">
        <v>103</v>
      </c>
      <c r="BX103" s="82" t="s">
        <v>4</v>
      </c>
      <c r="CL103" s="82" t="s">
        <v>1</v>
      </c>
      <c r="CM103" s="82" t="s">
        <v>80</v>
      </c>
    </row>
    <row r="104" spans="1:91" s="7" customFormat="1" ht="27" customHeight="1" x14ac:dyDescent="0.2">
      <c r="A104" s="73" t="s">
        <v>74</v>
      </c>
      <c r="B104" s="74"/>
      <c r="C104" s="75"/>
      <c r="D104" s="536" t="s">
        <v>104</v>
      </c>
      <c r="E104" s="536"/>
      <c r="F104" s="536"/>
      <c r="G104" s="536"/>
      <c r="H104" s="536"/>
      <c r="I104" s="76"/>
      <c r="J104" s="536" t="s">
        <v>105</v>
      </c>
      <c r="K104" s="536"/>
      <c r="L104" s="536"/>
      <c r="M104" s="536"/>
      <c r="N104" s="536"/>
      <c r="O104" s="536"/>
      <c r="P104" s="536"/>
      <c r="Q104" s="536"/>
      <c r="R104" s="536"/>
      <c r="S104" s="536"/>
      <c r="T104" s="536"/>
      <c r="U104" s="536"/>
      <c r="V104" s="536"/>
      <c r="W104" s="536"/>
      <c r="X104" s="536"/>
      <c r="Y104" s="536"/>
      <c r="Z104" s="536"/>
      <c r="AA104" s="536"/>
      <c r="AB104" s="536"/>
      <c r="AC104" s="536"/>
      <c r="AD104" s="536"/>
      <c r="AE104" s="536"/>
      <c r="AF104" s="536"/>
      <c r="AG104" s="539">
        <f>'MELNIK 7 - SO-07-Rozvody ...'!J30</f>
        <v>0</v>
      </c>
      <c r="AH104" s="540"/>
      <c r="AI104" s="540"/>
      <c r="AJ104" s="540"/>
      <c r="AK104" s="540"/>
      <c r="AL104" s="540"/>
      <c r="AM104" s="540"/>
      <c r="AN104" s="516">
        <f t="shared" si="1"/>
        <v>0</v>
      </c>
      <c r="AO104" s="517"/>
      <c r="AP104" s="517"/>
      <c r="AQ104" s="77" t="s">
        <v>77</v>
      </c>
      <c r="AR104" s="74"/>
      <c r="AS104" s="78">
        <v>0</v>
      </c>
      <c r="AT104" s="79">
        <f t="shared" si="0"/>
        <v>0</v>
      </c>
      <c r="AU104" s="80">
        <f>'MELNIK 7 - SO-07-Rozvody ...'!P118</f>
        <v>0</v>
      </c>
      <c r="AV104" s="79">
        <f>'MELNIK 7 - SO-07-Rozvody ...'!J33</f>
        <v>0</v>
      </c>
      <c r="AW104" s="79">
        <f>'MELNIK 7 - SO-07-Rozvody ...'!J34</f>
        <v>0</v>
      </c>
      <c r="AX104" s="79">
        <f>'MELNIK 7 - SO-07-Rozvody ...'!J35</f>
        <v>0</v>
      </c>
      <c r="AY104" s="79">
        <f>'MELNIK 7 - SO-07-Rozvody ...'!J36</f>
        <v>0</v>
      </c>
      <c r="AZ104" s="79">
        <f>'MELNIK 7 - SO-07-Rozvody ...'!F33</f>
        <v>0</v>
      </c>
      <c r="BA104" s="79">
        <f>'MELNIK 7 - SO-07-Rozvody ...'!F34</f>
        <v>0</v>
      </c>
      <c r="BB104" s="79">
        <f>'MELNIK 7 - SO-07-Rozvody ...'!F35</f>
        <v>0</v>
      </c>
      <c r="BC104" s="79">
        <f>'MELNIK 7 - SO-07-Rozvody ...'!F36</f>
        <v>0</v>
      </c>
      <c r="BD104" s="81">
        <f>'MELNIK 7 - SO-07-Rozvody ...'!F37</f>
        <v>0</v>
      </c>
      <c r="BT104" s="82" t="s">
        <v>78</v>
      </c>
      <c r="BV104" s="82" t="s">
        <v>72</v>
      </c>
      <c r="BW104" s="82" t="s">
        <v>106</v>
      </c>
      <c r="BX104" s="82" t="s">
        <v>4</v>
      </c>
      <c r="CL104" s="82" t="s">
        <v>1</v>
      </c>
      <c r="CM104" s="82" t="s">
        <v>80</v>
      </c>
    </row>
    <row r="105" spans="1:91" s="7" customFormat="1" ht="27" customHeight="1" x14ac:dyDescent="0.2">
      <c r="A105" s="73" t="s">
        <v>74</v>
      </c>
      <c r="B105" s="74"/>
      <c r="C105" s="75"/>
      <c r="D105" s="536"/>
      <c r="E105" s="536"/>
      <c r="F105" s="536"/>
      <c r="G105" s="536"/>
      <c r="H105" s="536"/>
      <c r="I105" s="76"/>
      <c r="J105" s="536"/>
      <c r="K105" s="536"/>
      <c r="L105" s="536"/>
      <c r="M105" s="536"/>
      <c r="N105" s="536"/>
      <c r="O105" s="536"/>
      <c r="P105" s="536"/>
      <c r="Q105" s="536"/>
      <c r="R105" s="536"/>
      <c r="S105" s="536"/>
      <c r="T105" s="536"/>
      <c r="U105" s="536"/>
      <c r="V105" s="536"/>
      <c r="W105" s="536"/>
      <c r="X105" s="536"/>
      <c r="Y105" s="536"/>
      <c r="Z105" s="536"/>
      <c r="AA105" s="536"/>
      <c r="AB105" s="536"/>
      <c r="AC105" s="536"/>
      <c r="AD105" s="536"/>
      <c r="AE105" s="536"/>
      <c r="AF105" s="536"/>
      <c r="AG105" s="516"/>
      <c r="AH105" s="517"/>
      <c r="AI105" s="517"/>
      <c r="AJ105" s="517"/>
      <c r="AK105" s="517"/>
      <c r="AL105" s="517"/>
      <c r="AM105" s="517"/>
      <c r="AN105" s="516"/>
      <c r="AO105" s="517"/>
      <c r="AP105" s="517"/>
      <c r="AQ105" s="77" t="s">
        <v>77</v>
      </c>
      <c r="AR105" s="74"/>
      <c r="AS105" s="88">
        <v>0</v>
      </c>
      <c r="AT105" s="89" t="e">
        <f t="shared" si="0"/>
        <v>#REF!</v>
      </c>
      <c r="AU105" s="90" t="e">
        <f>#REF!</f>
        <v>#REF!</v>
      </c>
      <c r="AV105" s="89" t="e">
        <f>#REF!</f>
        <v>#REF!</v>
      </c>
      <c r="AW105" s="89" t="e">
        <f>#REF!</f>
        <v>#REF!</v>
      </c>
      <c r="AX105" s="89" t="e">
        <f>#REF!</f>
        <v>#REF!</v>
      </c>
      <c r="AY105" s="89" t="e">
        <f>#REF!</f>
        <v>#REF!</v>
      </c>
      <c r="AZ105" s="89" t="e">
        <f>#REF!</f>
        <v>#REF!</v>
      </c>
      <c r="BA105" s="89" t="e">
        <f>#REF!</f>
        <v>#REF!</v>
      </c>
      <c r="BB105" s="89" t="e">
        <f>#REF!</f>
        <v>#REF!</v>
      </c>
      <c r="BC105" s="89" t="e">
        <f>#REF!</f>
        <v>#REF!</v>
      </c>
      <c r="BD105" s="91" t="e">
        <f>#REF!</f>
        <v>#REF!</v>
      </c>
      <c r="BT105" s="82" t="s">
        <v>78</v>
      </c>
      <c r="BV105" s="82" t="s">
        <v>72</v>
      </c>
      <c r="BW105" s="82" t="s">
        <v>107</v>
      </c>
      <c r="BX105" s="82" t="s">
        <v>4</v>
      </c>
      <c r="CL105" s="82" t="s">
        <v>1</v>
      </c>
      <c r="CM105" s="82" t="s">
        <v>80</v>
      </c>
    </row>
    <row r="106" spans="1:91" s="2" customFormat="1" ht="30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7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</row>
    <row r="107" spans="1:91" s="2" customFormat="1" ht="6.95" customHeight="1" x14ac:dyDescent="0.2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27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</row>
  </sheetData>
  <sheetProtection algorithmName="SHA-512" hashValue="CGKjqzAhjGp0Cjkpdmj3fGFalz4hyp4coYJ4cxgDrOMsfKYazs2Rfrg09ZlmydAMCYHrwQo+s4PItuYX2rJ7WQ==" saltValue="4IguUQyqVlU1Sec9liNdvw==" spinCount="100000" sheet="1" objects="1" scenarios="1"/>
  <mergeCells count="80">
    <mergeCell ref="J105:AF105"/>
    <mergeCell ref="K100:AF100"/>
    <mergeCell ref="K101:AF101"/>
    <mergeCell ref="K102:AF102"/>
    <mergeCell ref="J103:AF103"/>
    <mergeCell ref="J104:AF104"/>
    <mergeCell ref="J95:AF95"/>
    <mergeCell ref="J96:AF96"/>
    <mergeCell ref="J97:AF97"/>
    <mergeCell ref="J98:AF98"/>
    <mergeCell ref="J99:AF99"/>
    <mergeCell ref="AG101:AM101"/>
    <mergeCell ref="AG102:AM102"/>
    <mergeCell ref="AG103:AM103"/>
    <mergeCell ref="AG104:AM104"/>
    <mergeCell ref="AG105:AM105"/>
    <mergeCell ref="AS89:AT91"/>
    <mergeCell ref="AM90:AP90"/>
    <mergeCell ref="AG95:AM95"/>
    <mergeCell ref="AG96:AM96"/>
    <mergeCell ref="AG97:AM97"/>
    <mergeCell ref="AG94:AM94"/>
    <mergeCell ref="AG92:AM92"/>
    <mergeCell ref="E101:I101"/>
    <mergeCell ref="E102:I102"/>
    <mergeCell ref="D103:H103"/>
    <mergeCell ref="D104:H104"/>
    <mergeCell ref="D105:H105"/>
    <mergeCell ref="X35:AB35"/>
    <mergeCell ref="AK35:AO35"/>
    <mergeCell ref="E100:I100"/>
    <mergeCell ref="C92:G92"/>
    <mergeCell ref="D95:H95"/>
    <mergeCell ref="D96:H96"/>
    <mergeCell ref="D97:H97"/>
    <mergeCell ref="D98:H98"/>
    <mergeCell ref="D99:H99"/>
    <mergeCell ref="AM89:AP89"/>
    <mergeCell ref="AG98:AM98"/>
    <mergeCell ref="AG99:AM99"/>
    <mergeCell ref="AG100:AM100"/>
    <mergeCell ref="L85:AO85"/>
    <mergeCell ref="AM87:AN87"/>
    <mergeCell ref="I92:AF9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101:AP101"/>
    <mergeCell ref="AN102:AP102"/>
    <mergeCell ref="AN103:AP103"/>
    <mergeCell ref="AN104:AP104"/>
    <mergeCell ref="AN105:AP105"/>
    <mergeCell ref="AN100:AP100"/>
    <mergeCell ref="AN92:AP92"/>
    <mergeCell ref="AN95:AP95"/>
    <mergeCell ref="AN96:AP96"/>
    <mergeCell ref="AN97:AP97"/>
    <mergeCell ref="AN98:AP98"/>
    <mergeCell ref="AN99:AP99"/>
    <mergeCell ref="AN94:AP94"/>
  </mergeCells>
  <hyperlinks>
    <hyperlink ref="A95" location="'MELNIK 1 - SO-01-Vlastní ...'!C2" display="/" xr:uid="{00000000-0004-0000-0000-000000000000}"/>
    <hyperlink ref="A96" location="'MELNIK 2 - SO-02-ÚT'!C2" display="/" xr:uid="{00000000-0004-0000-0000-000001000000}"/>
    <hyperlink ref="A97" location="'MELNIK 3 - SO-03-ZTI'!C2" display="/" xr:uid="{00000000-0004-0000-0000-000002000000}"/>
    <hyperlink ref="A98" location="'MELNIK 4 - SO-04-MaR'!C2" display="/" xr:uid="{00000000-0004-0000-0000-000003000000}"/>
    <hyperlink ref="A100" location="'ESIL - Snížení energetick...'!C2" display="/" xr:uid="{00000000-0004-0000-0000-000004000000}"/>
    <hyperlink ref="A101" location="'OPB - Snížení energetické...'!C2" display="/" xr:uid="{00000000-0004-0000-0000-000005000000}"/>
    <hyperlink ref="A102" location="'ROZVÁDĚČE - Snížení energ...'!C2" display="/" xr:uid="{00000000-0004-0000-0000-000006000000}"/>
    <hyperlink ref="A103" location="'MELNIK 6 - SO-06-VZD'!C2" display="/" xr:uid="{00000000-0004-0000-0000-000007000000}"/>
    <hyperlink ref="A104" location="'MELNIK 7 - SO-07-Rozvody ...'!C2" display="/" xr:uid="{00000000-0004-0000-0000-000008000000}"/>
    <hyperlink ref="A105" location="'MELNIK 8 - SO-08-Přípojka...'!C2" display="/" xr:uid="{00000000-0004-0000-0000-000009000000}"/>
  </hyperlink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09"/>
  <sheetViews>
    <sheetView showGridLines="0" topLeftCell="A184" workbookViewId="0">
      <selection activeCell="I202" sqref="I20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96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1" customFormat="1" ht="12" customHeight="1" x14ac:dyDescent="0.2">
      <c r="B8" s="17"/>
      <c r="D8" s="23" t="s">
        <v>109</v>
      </c>
      <c r="L8" s="17"/>
    </row>
    <row r="9" spans="1:46" s="2" customFormat="1" ht="16.5" customHeight="1" x14ac:dyDescent="0.2">
      <c r="A9" s="26"/>
      <c r="B9" s="27"/>
      <c r="C9" s="26"/>
      <c r="D9" s="26"/>
      <c r="E9" s="554" t="s">
        <v>1247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3" t="s">
        <v>1248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544" t="s">
        <v>1249</v>
      </c>
      <c r="F11" s="553"/>
      <c r="G11" s="553"/>
      <c r="H11" s="55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17</v>
      </c>
      <c r="E14" s="26"/>
      <c r="F14" s="21" t="s">
        <v>1250</v>
      </c>
      <c r="G14" s="26"/>
      <c r="H14" s="26"/>
      <c r="I14" s="23" t="s">
        <v>19</v>
      </c>
      <c r="J14" s="49">
        <f>'Rekapitulace stavby'!AN8</f>
        <v>0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3" t="s">
        <v>24</v>
      </c>
      <c r="E19" s="26"/>
      <c r="F19" s="500"/>
      <c r="G19" s="26"/>
      <c r="H19" s="26"/>
      <c r="I19" s="23" t="s">
        <v>21</v>
      </c>
      <c r="J19" s="499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21" t="s">
        <v>22</v>
      </c>
      <c r="F20" s="26"/>
      <c r="G20" s="26"/>
      <c r="H20" s="26"/>
      <c r="I20" s="23" t="s">
        <v>23</v>
      </c>
      <c r="J20" s="499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3" t="s">
        <v>25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1" t="s">
        <v>22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3" t="s">
        <v>27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1" t="s">
        <v>22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94"/>
      <c r="B29" s="95"/>
      <c r="C29" s="94"/>
      <c r="D29" s="94"/>
      <c r="E29" s="523" t="s">
        <v>1</v>
      </c>
      <c r="F29" s="523"/>
      <c r="G29" s="523"/>
      <c r="H29" s="52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7" t="s">
        <v>30</v>
      </c>
      <c r="E32" s="26"/>
      <c r="F32" s="26"/>
      <c r="G32" s="26"/>
      <c r="H32" s="26"/>
      <c r="I32" s="26"/>
      <c r="J32" s="65">
        <f>ROUND(J132,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32</v>
      </c>
      <c r="G34" s="26"/>
      <c r="H34" s="26"/>
      <c r="I34" s="30" t="s">
        <v>31</v>
      </c>
      <c r="J34" s="30" t="s">
        <v>33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8" t="s">
        <v>34</v>
      </c>
      <c r="E35" s="23" t="s">
        <v>35</v>
      </c>
      <c r="F35" s="99">
        <f>ROUND((SUM(BE132:BE208)),  2)</f>
        <v>0</v>
      </c>
      <c r="G35" s="26"/>
      <c r="H35" s="26"/>
      <c r="I35" s="100">
        <v>0.21</v>
      </c>
      <c r="J35" s="99">
        <f>ROUND(((SUM(BE132:BE208))*I35),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36</v>
      </c>
      <c r="F36" s="99">
        <f>ROUND((SUM(BF132:BF208)),  2)</f>
        <v>0</v>
      </c>
      <c r="G36" s="26"/>
      <c r="H36" s="26"/>
      <c r="I36" s="100">
        <v>0.15</v>
      </c>
      <c r="J36" s="99">
        <f>ROUND(((SUM(BF132:BF208))*I36),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37</v>
      </c>
      <c r="F37" s="99">
        <f>ROUND((SUM(BG132:BG208)),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38</v>
      </c>
      <c r="F38" s="99">
        <f>ROUND((SUM(BH132:BH208)),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39</v>
      </c>
      <c r="F39" s="99">
        <f>ROUND((SUM(BI132:BI208)),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101"/>
      <c r="D41" s="102" t="s">
        <v>40</v>
      </c>
      <c r="E41" s="54"/>
      <c r="F41" s="54"/>
      <c r="G41" s="103" t="s">
        <v>41</v>
      </c>
      <c r="H41" s="104" t="s">
        <v>42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109</v>
      </c>
      <c r="L86" s="17"/>
    </row>
    <row r="87" spans="1:31" s="2" customFormat="1" ht="16.5" customHeight="1" x14ac:dyDescent="0.2">
      <c r="A87" s="26"/>
      <c r="B87" s="27"/>
      <c r="C87" s="26"/>
      <c r="D87" s="26"/>
      <c r="E87" s="554" t="s">
        <v>1247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1248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544" t="str">
        <f>E11</f>
        <v>ESIL - Snížení energetické náročnosti areálu ISŠT Mělník</v>
      </c>
      <c r="F89" s="553"/>
      <c r="G89" s="553"/>
      <c r="H89" s="55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17</v>
      </c>
      <c r="D91" s="26"/>
      <c r="E91" s="26"/>
      <c r="F91" s="21" t="str">
        <f>F14</f>
        <v>K Učilišti 2566</v>
      </c>
      <c r="G91" s="26"/>
      <c r="H91" s="26"/>
      <c r="I91" s="23" t="s">
        <v>19</v>
      </c>
      <c r="J91" s="49">
        <f>IF(J14="","",J14)</f>
        <v>0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 x14ac:dyDescent="0.2">
      <c r="A93" s="26"/>
      <c r="B93" s="27"/>
      <c r="C93" s="23" t="s">
        <v>20</v>
      </c>
      <c r="D93" s="26"/>
      <c r="E93" s="26"/>
      <c r="F93" s="21" t="str">
        <f>E17</f>
        <v xml:space="preserve"> </v>
      </c>
      <c r="G93" s="26"/>
      <c r="H93" s="26"/>
      <c r="I93" s="23" t="s">
        <v>25</v>
      </c>
      <c r="J93" s="24" t="str">
        <f>E23</f>
        <v xml:space="preserve"> 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27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112</v>
      </c>
      <c r="D96" s="101"/>
      <c r="E96" s="101"/>
      <c r="F96" s="101"/>
      <c r="G96" s="101"/>
      <c r="H96" s="101"/>
      <c r="I96" s="101"/>
      <c r="J96" s="110" t="s">
        <v>113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 x14ac:dyDescent="0.2">
      <c r="A98" s="26"/>
      <c r="B98" s="27"/>
      <c r="C98" s="111" t="s">
        <v>114</v>
      </c>
      <c r="D98" s="26"/>
      <c r="E98" s="26"/>
      <c r="F98" s="26"/>
      <c r="G98" s="26"/>
      <c r="H98" s="26"/>
      <c r="I98" s="26"/>
      <c r="J98" s="65">
        <f>J132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115</v>
      </c>
    </row>
    <row r="99" spans="1:47" s="9" customFormat="1" ht="24.95" customHeight="1" x14ac:dyDescent="0.2">
      <c r="B99" s="112"/>
      <c r="D99" s="113" t="s">
        <v>116</v>
      </c>
      <c r="E99" s="114"/>
      <c r="F99" s="114"/>
      <c r="G99" s="114"/>
      <c r="H99" s="114"/>
      <c r="I99" s="114"/>
      <c r="J99" s="115">
        <f>J133</f>
        <v>0</v>
      </c>
      <c r="L99" s="112"/>
    </row>
    <row r="100" spans="1:47" s="10" customFormat="1" ht="19.899999999999999" customHeight="1" x14ac:dyDescent="0.2">
      <c r="B100" s="116"/>
      <c r="D100" s="117" t="s">
        <v>123</v>
      </c>
      <c r="E100" s="118"/>
      <c r="F100" s="118"/>
      <c r="G100" s="118"/>
      <c r="H100" s="118"/>
      <c r="I100" s="118"/>
      <c r="J100" s="119">
        <f>J134</f>
        <v>0</v>
      </c>
      <c r="L100" s="116"/>
    </row>
    <row r="101" spans="1:47" s="10" customFormat="1" ht="19.899999999999999" customHeight="1" x14ac:dyDescent="0.2">
      <c r="B101" s="116"/>
      <c r="D101" s="117" t="s">
        <v>124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9" customFormat="1" ht="24.95" customHeight="1" x14ac:dyDescent="0.2">
      <c r="B102" s="112"/>
      <c r="D102" s="113" t="s">
        <v>126</v>
      </c>
      <c r="E102" s="114"/>
      <c r="F102" s="114"/>
      <c r="G102" s="114"/>
      <c r="H102" s="114"/>
      <c r="I102" s="114"/>
      <c r="J102" s="115">
        <f>J138</f>
        <v>0</v>
      </c>
      <c r="L102" s="112"/>
    </row>
    <row r="103" spans="1:47" s="10" customFormat="1" ht="19.899999999999999" customHeight="1" x14ac:dyDescent="0.2">
      <c r="B103" s="116"/>
      <c r="D103" s="117" t="s">
        <v>1251</v>
      </c>
      <c r="E103" s="118"/>
      <c r="F103" s="118"/>
      <c r="G103" s="118"/>
      <c r="H103" s="118"/>
      <c r="I103" s="118"/>
      <c r="J103" s="119">
        <f>J139</f>
        <v>0</v>
      </c>
      <c r="L103" s="116"/>
    </row>
    <row r="104" spans="1:47" s="10" customFormat="1" ht="19.899999999999999" customHeight="1" x14ac:dyDescent="0.2">
      <c r="B104" s="116"/>
      <c r="D104" s="117" t="s">
        <v>1252</v>
      </c>
      <c r="E104" s="118"/>
      <c r="F104" s="118"/>
      <c r="G104" s="118"/>
      <c r="H104" s="118"/>
      <c r="I104" s="118"/>
      <c r="J104" s="119">
        <f>J193</f>
        <v>0</v>
      </c>
      <c r="L104" s="116"/>
    </row>
    <row r="105" spans="1:47" s="9" customFormat="1" ht="24.95" customHeight="1" x14ac:dyDescent="0.2">
      <c r="B105" s="112"/>
      <c r="D105" s="113" t="s">
        <v>1253</v>
      </c>
      <c r="E105" s="114"/>
      <c r="F105" s="114"/>
      <c r="G105" s="114"/>
      <c r="H105" s="114"/>
      <c r="I105" s="114"/>
      <c r="J105" s="115">
        <f>J197</f>
        <v>0</v>
      </c>
      <c r="L105" s="112"/>
    </row>
    <row r="106" spans="1:47" s="10" customFormat="1" ht="19.899999999999999" customHeight="1" x14ac:dyDescent="0.2">
      <c r="B106" s="116"/>
      <c r="D106" s="117" t="s">
        <v>1254</v>
      </c>
      <c r="E106" s="118"/>
      <c r="F106" s="118"/>
      <c r="G106" s="118"/>
      <c r="H106" s="118"/>
      <c r="I106" s="118"/>
      <c r="J106" s="119">
        <f>J198</f>
        <v>0</v>
      </c>
      <c r="L106" s="116"/>
    </row>
    <row r="107" spans="1:47" s="9" customFormat="1" ht="24.95" customHeight="1" x14ac:dyDescent="0.2">
      <c r="B107" s="112"/>
      <c r="D107" s="113" t="s">
        <v>142</v>
      </c>
      <c r="E107" s="114"/>
      <c r="F107" s="114"/>
      <c r="G107" s="114"/>
      <c r="H107" s="114"/>
      <c r="I107" s="114"/>
      <c r="J107" s="115">
        <f>J200</f>
        <v>0</v>
      </c>
      <c r="L107" s="112"/>
    </row>
    <row r="108" spans="1:47" s="10" customFormat="1" ht="19.899999999999999" customHeight="1" x14ac:dyDescent="0.2">
      <c r="B108" s="116"/>
      <c r="D108" s="117" t="s">
        <v>143</v>
      </c>
      <c r="E108" s="118"/>
      <c r="F108" s="118"/>
      <c r="G108" s="118"/>
      <c r="H108" s="118"/>
      <c r="I108" s="118"/>
      <c r="J108" s="119">
        <f>J201</f>
        <v>0</v>
      </c>
      <c r="L108" s="116"/>
    </row>
    <row r="109" spans="1:47" s="10" customFormat="1" ht="19.899999999999999" customHeight="1" x14ac:dyDescent="0.2">
      <c r="B109" s="116"/>
      <c r="D109" s="117" t="s">
        <v>1255</v>
      </c>
      <c r="E109" s="118"/>
      <c r="F109" s="118"/>
      <c r="G109" s="118"/>
      <c r="H109" s="118"/>
      <c r="I109" s="118"/>
      <c r="J109" s="119">
        <f>J203</f>
        <v>0</v>
      </c>
      <c r="L109" s="116"/>
    </row>
    <row r="110" spans="1:47" s="10" customFormat="1" ht="19.899999999999999" customHeight="1" x14ac:dyDescent="0.2">
      <c r="B110" s="116"/>
      <c r="D110" s="117" t="s">
        <v>1256</v>
      </c>
      <c r="E110" s="118"/>
      <c r="F110" s="118"/>
      <c r="G110" s="118"/>
      <c r="H110" s="118"/>
      <c r="I110" s="118"/>
      <c r="J110" s="119">
        <f>J206</f>
        <v>0</v>
      </c>
      <c r="L110" s="116"/>
    </row>
    <row r="111" spans="1:47" s="2" customFormat="1" ht="21.7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 x14ac:dyDescent="0.2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5" customHeight="1" x14ac:dyDescent="0.2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 x14ac:dyDescent="0.2">
      <c r="A117" s="26"/>
      <c r="B117" s="27"/>
      <c r="C117" s="18" t="s">
        <v>146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 x14ac:dyDescent="0.2">
      <c r="A119" s="26"/>
      <c r="B119" s="27"/>
      <c r="C119" s="23" t="s">
        <v>14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 x14ac:dyDescent="0.2">
      <c r="A120" s="26"/>
      <c r="B120" s="27"/>
      <c r="C120" s="26"/>
      <c r="D120" s="26"/>
      <c r="E120" s="554" t="str">
        <f>E7</f>
        <v>ISŠT Mělník - hlavní  budova, spojovací krček, novostavba, dílny, jeřábová hala, vrátnice</v>
      </c>
      <c r="F120" s="555"/>
      <c r="G120" s="555"/>
      <c r="H120" s="555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1" customFormat="1" ht="12" customHeight="1" x14ac:dyDescent="0.2">
      <c r="B121" s="17"/>
      <c r="C121" s="23" t="s">
        <v>109</v>
      </c>
      <c r="L121" s="17"/>
    </row>
    <row r="122" spans="1:31" s="2" customFormat="1" ht="16.5" customHeight="1" x14ac:dyDescent="0.2">
      <c r="A122" s="26"/>
      <c r="B122" s="27"/>
      <c r="C122" s="26"/>
      <c r="D122" s="26"/>
      <c r="E122" s="554" t="s">
        <v>1247</v>
      </c>
      <c r="F122" s="553"/>
      <c r="G122" s="553"/>
      <c r="H122" s="553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 x14ac:dyDescent="0.2">
      <c r="A123" s="26"/>
      <c r="B123" s="27"/>
      <c r="C123" s="23" t="s">
        <v>1248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 x14ac:dyDescent="0.2">
      <c r="A124" s="26"/>
      <c r="B124" s="27"/>
      <c r="C124" s="26"/>
      <c r="D124" s="26"/>
      <c r="E124" s="544" t="str">
        <f>E11</f>
        <v>ESIL - Snížení energetické náročnosti areálu ISŠT Mělník</v>
      </c>
      <c r="F124" s="553"/>
      <c r="G124" s="553"/>
      <c r="H124" s="553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 x14ac:dyDescent="0.2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 x14ac:dyDescent="0.2">
      <c r="A126" s="26"/>
      <c r="B126" s="27"/>
      <c r="C126" s="23" t="s">
        <v>17</v>
      </c>
      <c r="D126" s="26"/>
      <c r="E126" s="26"/>
      <c r="F126" s="21" t="str">
        <f>F14</f>
        <v>K Učilišti 2566</v>
      </c>
      <c r="G126" s="26"/>
      <c r="H126" s="26"/>
      <c r="I126" s="23" t="s">
        <v>19</v>
      </c>
      <c r="J126" s="49">
        <f>IF(J14="","",J14)</f>
        <v>0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 x14ac:dyDescent="0.2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 x14ac:dyDescent="0.2">
      <c r="A128" s="26"/>
      <c r="B128" s="27"/>
      <c r="C128" s="23" t="s">
        <v>20</v>
      </c>
      <c r="D128" s="26"/>
      <c r="E128" s="26"/>
      <c r="F128" s="21" t="str">
        <f>E17</f>
        <v xml:space="preserve"> </v>
      </c>
      <c r="G128" s="26"/>
      <c r="H128" s="26"/>
      <c r="I128" s="23" t="s">
        <v>25</v>
      </c>
      <c r="J128" s="24" t="str">
        <f>E23</f>
        <v xml:space="preserve"> 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 x14ac:dyDescent="0.2">
      <c r="A129" s="26"/>
      <c r="B129" s="27"/>
      <c r="C129" s="23" t="s">
        <v>24</v>
      </c>
      <c r="D129" s="26"/>
      <c r="E129" s="26"/>
      <c r="F129" s="21" t="str">
        <f>IF(E20="","",E20)</f>
        <v xml:space="preserve"> </v>
      </c>
      <c r="G129" s="26"/>
      <c r="H129" s="26"/>
      <c r="I129" s="23" t="s">
        <v>27</v>
      </c>
      <c r="J129" s="24" t="str">
        <f>E26</f>
        <v xml:space="preserve"> 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0.35" customHeight="1" x14ac:dyDescent="0.2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11" customFormat="1" ht="29.25" customHeight="1" x14ac:dyDescent="0.2">
      <c r="A131" s="120"/>
      <c r="B131" s="121"/>
      <c r="C131" s="397" t="s">
        <v>147</v>
      </c>
      <c r="D131" s="398" t="s">
        <v>55</v>
      </c>
      <c r="E131" s="398" t="s">
        <v>51</v>
      </c>
      <c r="F131" s="398" t="s">
        <v>52</v>
      </c>
      <c r="G131" s="398" t="s">
        <v>148</v>
      </c>
      <c r="H131" s="398" t="s">
        <v>149</v>
      </c>
      <c r="I131" s="398" t="s">
        <v>150</v>
      </c>
      <c r="J131" s="399" t="s">
        <v>113</v>
      </c>
      <c r="K131" s="400" t="s">
        <v>151</v>
      </c>
      <c r="L131" s="126"/>
      <c r="M131" s="56" t="s">
        <v>1</v>
      </c>
      <c r="N131" s="57" t="s">
        <v>34</v>
      </c>
      <c r="O131" s="57" t="s">
        <v>152</v>
      </c>
      <c r="P131" s="57" t="s">
        <v>153</v>
      </c>
      <c r="Q131" s="57" t="s">
        <v>154</v>
      </c>
      <c r="R131" s="57" t="s">
        <v>155</v>
      </c>
      <c r="S131" s="57" t="s">
        <v>156</v>
      </c>
      <c r="T131" s="58" t="s">
        <v>157</v>
      </c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</row>
    <row r="132" spans="1:65" s="2" customFormat="1" ht="22.7" customHeight="1" x14ac:dyDescent="0.25">
      <c r="A132" s="26"/>
      <c r="B132" s="27"/>
      <c r="C132" s="401" t="s">
        <v>158</v>
      </c>
      <c r="D132" s="402"/>
      <c r="E132" s="402"/>
      <c r="F132" s="402"/>
      <c r="G132" s="402"/>
      <c r="H132" s="402"/>
      <c r="I132" s="402"/>
      <c r="J132" s="403">
        <f>BK132</f>
        <v>0</v>
      </c>
      <c r="K132" s="402"/>
      <c r="L132" s="27"/>
      <c r="M132" s="59"/>
      <c r="N132" s="50"/>
      <c r="O132" s="60"/>
      <c r="P132" s="128">
        <f>P133+P138+P197+P200</f>
        <v>226.80029999999999</v>
      </c>
      <c r="Q132" s="60"/>
      <c r="R132" s="128">
        <f>R133+R138+R197+R200</f>
        <v>273.11122999999998</v>
      </c>
      <c r="S132" s="60"/>
      <c r="T132" s="129">
        <f>T133+T138+T197+T200</f>
        <v>0.45972000000000002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69</v>
      </c>
      <c r="AU132" s="14" t="s">
        <v>115</v>
      </c>
      <c r="BK132" s="130">
        <f>BK133+BK138+BK197+BK200</f>
        <v>0</v>
      </c>
    </row>
    <row r="133" spans="1:65" s="12" customFormat="1" ht="25.9" customHeight="1" x14ac:dyDescent="0.2">
      <c r="B133" s="131"/>
      <c r="C133" s="379"/>
      <c r="D133" s="386" t="s">
        <v>69</v>
      </c>
      <c r="E133" s="387" t="s">
        <v>159</v>
      </c>
      <c r="F133" s="387" t="s">
        <v>160</v>
      </c>
      <c r="G133" s="379"/>
      <c r="H133" s="379"/>
      <c r="I133" s="379"/>
      <c r="J133" s="388">
        <f>BK133</f>
        <v>0</v>
      </c>
      <c r="K133" s="379"/>
      <c r="L133" s="131"/>
      <c r="M133" s="135"/>
      <c r="N133" s="136"/>
      <c r="O133" s="136"/>
      <c r="P133" s="137">
        <f>P134+P136</f>
        <v>12.40685</v>
      </c>
      <c r="Q133" s="136"/>
      <c r="R133" s="137">
        <f>R134+R136</f>
        <v>0</v>
      </c>
      <c r="S133" s="136"/>
      <c r="T133" s="138">
        <f>T134+T136</f>
        <v>0.42499999999999999</v>
      </c>
      <c r="AR133" s="132" t="s">
        <v>78</v>
      </c>
      <c r="AT133" s="139" t="s">
        <v>69</v>
      </c>
      <c r="AU133" s="139" t="s">
        <v>70</v>
      </c>
      <c r="AY133" s="132" t="s">
        <v>161</v>
      </c>
      <c r="BK133" s="140">
        <f>BK134+BK136</f>
        <v>0</v>
      </c>
    </row>
    <row r="134" spans="1:65" s="12" customFormat="1" ht="22.7" customHeight="1" x14ac:dyDescent="0.2">
      <c r="B134" s="131"/>
      <c r="C134" s="379"/>
      <c r="D134" s="386" t="s">
        <v>69</v>
      </c>
      <c r="E134" s="389" t="s">
        <v>188</v>
      </c>
      <c r="F134" s="389" t="s">
        <v>451</v>
      </c>
      <c r="G134" s="379"/>
      <c r="H134" s="379"/>
      <c r="I134" s="379"/>
      <c r="J134" s="390">
        <f>BK134</f>
        <v>0</v>
      </c>
      <c r="K134" s="379"/>
      <c r="L134" s="131"/>
      <c r="M134" s="135"/>
      <c r="N134" s="136"/>
      <c r="O134" s="136"/>
      <c r="P134" s="137">
        <f>P135</f>
        <v>11.75</v>
      </c>
      <c r="Q134" s="136"/>
      <c r="R134" s="137">
        <f>R135</f>
        <v>0</v>
      </c>
      <c r="S134" s="136"/>
      <c r="T134" s="138">
        <f>T135</f>
        <v>0.2</v>
      </c>
      <c r="AR134" s="132" t="s">
        <v>78</v>
      </c>
      <c r="AT134" s="139" t="s">
        <v>69</v>
      </c>
      <c r="AU134" s="139" t="s">
        <v>78</v>
      </c>
      <c r="AY134" s="132" t="s">
        <v>161</v>
      </c>
      <c r="BK134" s="140">
        <f>BK135</f>
        <v>0</v>
      </c>
    </row>
    <row r="135" spans="1:65" s="2" customFormat="1" ht="36" customHeight="1" x14ac:dyDescent="0.2">
      <c r="A135" s="26"/>
      <c r="B135" s="143"/>
      <c r="C135" s="381" t="s">
        <v>78</v>
      </c>
      <c r="D135" s="381" t="s">
        <v>163</v>
      </c>
      <c r="E135" s="382" t="s">
        <v>1257</v>
      </c>
      <c r="F135" s="383" t="s">
        <v>1258</v>
      </c>
      <c r="G135" s="384" t="s">
        <v>284</v>
      </c>
      <c r="H135" s="385">
        <v>50</v>
      </c>
      <c r="I135" s="493"/>
      <c r="J135" s="377">
        <f>ROUND(I135*H135,2)</f>
        <v>0</v>
      </c>
      <c r="K135" s="380"/>
      <c r="L135" s="27"/>
      <c r="M135" s="151" t="s">
        <v>1</v>
      </c>
      <c r="N135" s="152" t="s">
        <v>35</v>
      </c>
      <c r="O135" s="153">
        <v>0.23499999999999999</v>
      </c>
      <c r="P135" s="153">
        <f>O135*H135</f>
        <v>11.75</v>
      </c>
      <c r="Q135" s="153">
        <v>0</v>
      </c>
      <c r="R135" s="153">
        <f>Q135*H135</f>
        <v>0</v>
      </c>
      <c r="S135" s="153">
        <v>4.0000000000000001E-3</v>
      </c>
      <c r="T135" s="154">
        <f>S135*H135</f>
        <v>0.2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167</v>
      </c>
      <c r="AT135" s="155" t="s">
        <v>163</v>
      </c>
      <c r="AU135" s="155" t="s">
        <v>80</v>
      </c>
      <c r="AY135" s="14" t="s">
        <v>161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78</v>
      </c>
      <c r="BK135" s="156">
        <f>ROUND(I135*H135,2)</f>
        <v>0</v>
      </c>
      <c r="BL135" s="14" t="s">
        <v>167</v>
      </c>
      <c r="BM135" s="155" t="s">
        <v>1259</v>
      </c>
    </row>
    <row r="136" spans="1:65" s="12" customFormat="1" ht="22.7" customHeight="1" x14ac:dyDescent="0.2">
      <c r="B136" s="131"/>
      <c r="C136" s="379"/>
      <c r="D136" s="386" t="s">
        <v>69</v>
      </c>
      <c r="E136" s="389" t="s">
        <v>595</v>
      </c>
      <c r="F136" s="389" t="s">
        <v>596</v>
      </c>
      <c r="G136" s="379"/>
      <c r="H136" s="379"/>
      <c r="I136" s="379"/>
      <c r="J136" s="390">
        <f>BK136</f>
        <v>0</v>
      </c>
      <c r="K136" s="379"/>
      <c r="L136" s="131"/>
      <c r="M136" s="135"/>
      <c r="N136" s="136"/>
      <c r="O136" s="136"/>
      <c r="P136" s="137">
        <f>P137</f>
        <v>0.65684999999999993</v>
      </c>
      <c r="Q136" s="136"/>
      <c r="R136" s="137">
        <f>R137</f>
        <v>0</v>
      </c>
      <c r="S136" s="136"/>
      <c r="T136" s="138">
        <f>T137</f>
        <v>0.22499999999999998</v>
      </c>
      <c r="AR136" s="132" t="s">
        <v>78</v>
      </c>
      <c r="AT136" s="139" t="s">
        <v>69</v>
      </c>
      <c r="AU136" s="139" t="s">
        <v>78</v>
      </c>
      <c r="AY136" s="132" t="s">
        <v>161</v>
      </c>
      <c r="BK136" s="140">
        <f>BK137</f>
        <v>0</v>
      </c>
    </row>
    <row r="137" spans="1:65" s="2" customFormat="1" ht="48" customHeight="1" x14ac:dyDescent="0.2">
      <c r="A137" s="26"/>
      <c r="B137" s="143"/>
      <c r="C137" s="381" t="s">
        <v>80</v>
      </c>
      <c r="D137" s="381" t="s">
        <v>163</v>
      </c>
      <c r="E137" s="382" t="s">
        <v>1260</v>
      </c>
      <c r="F137" s="383" t="s">
        <v>1261</v>
      </c>
      <c r="G137" s="384" t="s">
        <v>170</v>
      </c>
      <c r="H137" s="385">
        <v>0.15</v>
      </c>
      <c r="I137" s="493"/>
      <c r="J137" s="377">
        <f>ROUND(I137*H137,2)</f>
        <v>0</v>
      </c>
      <c r="K137" s="380"/>
      <c r="L137" s="27"/>
      <c r="M137" s="151" t="s">
        <v>1</v>
      </c>
      <c r="N137" s="152" t="s">
        <v>35</v>
      </c>
      <c r="O137" s="153">
        <v>4.3789999999999996</v>
      </c>
      <c r="P137" s="153">
        <f>O137*H137</f>
        <v>0.65684999999999993</v>
      </c>
      <c r="Q137" s="153">
        <v>0</v>
      </c>
      <c r="R137" s="153">
        <f>Q137*H137</f>
        <v>0</v>
      </c>
      <c r="S137" s="153">
        <v>1.5</v>
      </c>
      <c r="T137" s="154">
        <f>S137*H137</f>
        <v>0.22499999999999998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167</v>
      </c>
      <c r="AT137" s="155" t="s">
        <v>163</v>
      </c>
      <c r="AU137" s="155" t="s">
        <v>80</v>
      </c>
      <c r="AY137" s="14" t="s">
        <v>161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78</v>
      </c>
      <c r="BK137" s="156">
        <f>ROUND(I137*H137,2)</f>
        <v>0</v>
      </c>
      <c r="BL137" s="14" t="s">
        <v>167</v>
      </c>
      <c r="BM137" s="155" t="s">
        <v>1262</v>
      </c>
    </row>
    <row r="138" spans="1:65" s="12" customFormat="1" ht="25.9" customHeight="1" x14ac:dyDescent="0.2">
      <c r="B138" s="131"/>
      <c r="C138" s="379"/>
      <c r="D138" s="386" t="s">
        <v>69</v>
      </c>
      <c r="E138" s="387" t="s">
        <v>616</v>
      </c>
      <c r="F138" s="387" t="s">
        <v>617</v>
      </c>
      <c r="G138" s="379"/>
      <c r="H138" s="379"/>
      <c r="I138" s="379"/>
      <c r="J138" s="388">
        <f>BK138</f>
        <v>0</v>
      </c>
      <c r="K138" s="379"/>
      <c r="L138" s="131"/>
      <c r="M138" s="135"/>
      <c r="N138" s="136"/>
      <c r="O138" s="136"/>
      <c r="P138" s="137">
        <f>P139+P193</f>
        <v>190.88845000000001</v>
      </c>
      <c r="Q138" s="136"/>
      <c r="R138" s="137">
        <f>R139+R193</f>
        <v>273.11122999999998</v>
      </c>
      <c r="S138" s="136"/>
      <c r="T138" s="138">
        <f>T139+T193</f>
        <v>3.4720000000000001E-2</v>
      </c>
      <c r="AR138" s="132" t="s">
        <v>80</v>
      </c>
      <c r="AT138" s="139" t="s">
        <v>69</v>
      </c>
      <c r="AU138" s="139" t="s">
        <v>70</v>
      </c>
      <c r="AY138" s="132" t="s">
        <v>161</v>
      </c>
      <c r="BK138" s="140">
        <f>BK139+BK193</f>
        <v>0</v>
      </c>
    </row>
    <row r="139" spans="1:65" s="12" customFormat="1" ht="22.7" customHeight="1" x14ac:dyDescent="0.2">
      <c r="B139" s="131"/>
      <c r="C139" s="379"/>
      <c r="D139" s="386" t="s">
        <v>69</v>
      </c>
      <c r="E139" s="389" t="s">
        <v>1263</v>
      </c>
      <c r="F139" s="389" t="s">
        <v>1264</v>
      </c>
      <c r="G139" s="379"/>
      <c r="H139" s="379"/>
      <c r="I139" s="379"/>
      <c r="J139" s="390">
        <f>BK139</f>
        <v>0</v>
      </c>
      <c r="K139" s="379"/>
      <c r="L139" s="131"/>
      <c r="M139" s="135"/>
      <c r="N139" s="136"/>
      <c r="O139" s="136"/>
      <c r="P139" s="137">
        <f>SUM(P140:P192)</f>
        <v>187.48845</v>
      </c>
      <c r="Q139" s="136"/>
      <c r="R139" s="137">
        <f>SUM(R140:R192)</f>
        <v>273.11122999999998</v>
      </c>
      <c r="S139" s="136"/>
      <c r="T139" s="138">
        <f>SUM(T140:T192)</f>
        <v>3.4720000000000001E-2</v>
      </c>
      <c r="AR139" s="132" t="s">
        <v>80</v>
      </c>
      <c r="AT139" s="139" t="s">
        <v>69</v>
      </c>
      <c r="AU139" s="139" t="s">
        <v>78</v>
      </c>
      <c r="AY139" s="132" t="s">
        <v>161</v>
      </c>
      <c r="BK139" s="140">
        <f>SUM(BK140:BK192)</f>
        <v>0</v>
      </c>
    </row>
    <row r="140" spans="1:65" s="2" customFormat="1" ht="36" customHeight="1" x14ac:dyDescent="0.2">
      <c r="A140" s="26"/>
      <c r="B140" s="143"/>
      <c r="C140" s="381" t="s">
        <v>171</v>
      </c>
      <c r="D140" s="381" t="s">
        <v>163</v>
      </c>
      <c r="E140" s="382" t="s">
        <v>1265</v>
      </c>
      <c r="F140" s="383" t="s">
        <v>1266</v>
      </c>
      <c r="G140" s="384" t="s">
        <v>284</v>
      </c>
      <c r="H140" s="385">
        <v>100</v>
      </c>
      <c r="I140" s="493"/>
      <c r="J140" s="377">
        <f t="shared" ref="J140:J171" si="0">ROUND(I140*H140,2)</f>
        <v>0</v>
      </c>
      <c r="K140" s="380"/>
      <c r="L140" s="27"/>
      <c r="M140" s="151" t="s">
        <v>1</v>
      </c>
      <c r="N140" s="152" t="s">
        <v>35</v>
      </c>
      <c r="O140" s="153">
        <v>8.5000000000000006E-2</v>
      </c>
      <c r="P140" s="153">
        <f t="shared" ref="P140:P171" si="1">O140*H140</f>
        <v>8.5</v>
      </c>
      <c r="Q140" s="153">
        <v>0</v>
      </c>
      <c r="R140" s="153">
        <f t="shared" ref="R140:R171" si="2">Q140*H140</f>
        <v>0</v>
      </c>
      <c r="S140" s="153">
        <v>0</v>
      </c>
      <c r="T140" s="154">
        <f t="shared" ref="T140:T171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187</v>
      </c>
      <c r="AT140" s="155" t="s">
        <v>163</v>
      </c>
      <c r="AU140" s="155" t="s">
        <v>80</v>
      </c>
      <c r="AY140" s="14" t="s">
        <v>161</v>
      </c>
      <c r="BE140" s="156">
        <f t="shared" ref="BE140:BE171" si="4">IF(N140="základní",J140,0)</f>
        <v>0</v>
      </c>
      <c r="BF140" s="156">
        <f t="shared" ref="BF140:BF171" si="5">IF(N140="snížená",J140,0)</f>
        <v>0</v>
      </c>
      <c r="BG140" s="156">
        <f t="shared" ref="BG140:BG171" si="6">IF(N140="zákl. přenesená",J140,0)</f>
        <v>0</v>
      </c>
      <c r="BH140" s="156">
        <f t="shared" ref="BH140:BH171" si="7">IF(N140="sníž. přenesená",J140,0)</f>
        <v>0</v>
      </c>
      <c r="BI140" s="156">
        <f t="shared" ref="BI140:BI171" si="8">IF(N140="nulová",J140,0)</f>
        <v>0</v>
      </c>
      <c r="BJ140" s="14" t="s">
        <v>78</v>
      </c>
      <c r="BK140" s="156">
        <f t="shared" ref="BK140:BK171" si="9">ROUND(I140*H140,2)</f>
        <v>0</v>
      </c>
      <c r="BL140" s="14" t="s">
        <v>187</v>
      </c>
      <c r="BM140" s="155" t="s">
        <v>1267</v>
      </c>
    </row>
    <row r="141" spans="1:65" s="2" customFormat="1" ht="16.5" customHeight="1" x14ac:dyDescent="0.2">
      <c r="A141" s="26"/>
      <c r="B141" s="143"/>
      <c r="C141" s="392" t="s">
        <v>167</v>
      </c>
      <c r="D141" s="392" t="s">
        <v>243</v>
      </c>
      <c r="E141" s="393" t="s">
        <v>1268</v>
      </c>
      <c r="F141" s="394" t="s">
        <v>1269</v>
      </c>
      <c r="G141" s="395" t="s">
        <v>284</v>
      </c>
      <c r="H141" s="396">
        <v>100</v>
      </c>
      <c r="I141" s="493"/>
      <c r="J141" s="378">
        <f t="shared" si="0"/>
        <v>0</v>
      </c>
      <c r="K141" s="391"/>
      <c r="L141" s="157"/>
      <c r="M141" s="158" t="s">
        <v>1</v>
      </c>
      <c r="N141" s="159" t="s">
        <v>35</v>
      </c>
      <c r="O141" s="153">
        <v>0</v>
      </c>
      <c r="P141" s="153">
        <f t="shared" si="1"/>
        <v>0</v>
      </c>
      <c r="Q141" s="153">
        <v>8.1000000000000003E-2</v>
      </c>
      <c r="R141" s="153">
        <f t="shared" si="2"/>
        <v>8.1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216</v>
      </c>
      <c r="AT141" s="155" t="s">
        <v>243</v>
      </c>
      <c r="AU141" s="155" t="s">
        <v>80</v>
      </c>
      <c r="AY141" s="14" t="s">
        <v>161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78</v>
      </c>
      <c r="BK141" s="156">
        <f t="shared" si="9"/>
        <v>0</v>
      </c>
      <c r="BL141" s="14" t="s">
        <v>187</v>
      </c>
      <c r="BM141" s="155" t="s">
        <v>1270</v>
      </c>
    </row>
    <row r="142" spans="1:65" s="2" customFormat="1" ht="16.5" customHeight="1" x14ac:dyDescent="0.2">
      <c r="A142" s="26"/>
      <c r="B142" s="143"/>
      <c r="C142" s="392" t="s">
        <v>174</v>
      </c>
      <c r="D142" s="392" t="s">
        <v>243</v>
      </c>
      <c r="E142" s="393" t="s">
        <v>1271</v>
      </c>
      <c r="F142" s="394" t="s">
        <v>1272</v>
      </c>
      <c r="G142" s="395" t="s">
        <v>227</v>
      </c>
      <c r="H142" s="396">
        <v>100</v>
      </c>
      <c r="I142" s="493"/>
      <c r="J142" s="378">
        <f t="shared" si="0"/>
        <v>0</v>
      </c>
      <c r="K142" s="391"/>
      <c r="L142" s="157"/>
      <c r="M142" s="158" t="s">
        <v>1</v>
      </c>
      <c r="N142" s="159" t="s">
        <v>35</v>
      </c>
      <c r="O142" s="153">
        <v>0</v>
      </c>
      <c r="P142" s="153">
        <f t="shared" si="1"/>
        <v>0</v>
      </c>
      <c r="Q142" s="153">
        <v>5.5999999999999999E-3</v>
      </c>
      <c r="R142" s="153">
        <f t="shared" si="2"/>
        <v>0.55999999999999994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216</v>
      </c>
      <c r="AT142" s="155" t="s">
        <v>243</v>
      </c>
      <c r="AU142" s="155" t="s">
        <v>80</v>
      </c>
      <c r="AY142" s="14" t="s">
        <v>161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78</v>
      </c>
      <c r="BK142" s="156">
        <f t="shared" si="9"/>
        <v>0</v>
      </c>
      <c r="BL142" s="14" t="s">
        <v>187</v>
      </c>
      <c r="BM142" s="155" t="s">
        <v>1273</v>
      </c>
    </row>
    <row r="143" spans="1:65" s="2" customFormat="1" ht="16.5" customHeight="1" x14ac:dyDescent="0.2">
      <c r="A143" s="26"/>
      <c r="B143" s="143"/>
      <c r="C143" s="392" t="s">
        <v>172</v>
      </c>
      <c r="D143" s="392" t="s">
        <v>243</v>
      </c>
      <c r="E143" s="393" t="s">
        <v>1274</v>
      </c>
      <c r="F143" s="394" t="s">
        <v>1275</v>
      </c>
      <c r="G143" s="395" t="s">
        <v>1276</v>
      </c>
      <c r="H143" s="396">
        <v>100</v>
      </c>
      <c r="I143" s="493"/>
      <c r="J143" s="378">
        <f t="shared" si="0"/>
        <v>0</v>
      </c>
      <c r="K143" s="391"/>
      <c r="L143" s="157"/>
      <c r="M143" s="158" t="s">
        <v>1</v>
      </c>
      <c r="N143" s="159" t="s">
        <v>35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216</v>
      </c>
      <c r="AT143" s="155" t="s">
        <v>243</v>
      </c>
      <c r="AU143" s="155" t="s">
        <v>80</v>
      </c>
      <c r="AY143" s="14" t="s">
        <v>161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78</v>
      </c>
      <c r="BK143" s="156">
        <f t="shared" si="9"/>
        <v>0</v>
      </c>
      <c r="BL143" s="14" t="s">
        <v>187</v>
      </c>
      <c r="BM143" s="155" t="s">
        <v>1277</v>
      </c>
    </row>
    <row r="144" spans="1:65" s="2" customFormat="1" ht="36" customHeight="1" x14ac:dyDescent="0.2">
      <c r="A144" s="26"/>
      <c r="B144" s="143"/>
      <c r="C144" s="381" t="s">
        <v>181</v>
      </c>
      <c r="D144" s="381" t="s">
        <v>163</v>
      </c>
      <c r="E144" s="382" t="s">
        <v>1278</v>
      </c>
      <c r="F144" s="383" t="s">
        <v>1279</v>
      </c>
      <c r="G144" s="384" t="s">
        <v>284</v>
      </c>
      <c r="H144" s="385">
        <v>100</v>
      </c>
      <c r="I144" s="493"/>
      <c r="J144" s="377">
        <f t="shared" si="0"/>
        <v>0</v>
      </c>
      <c r="K144" s="380"/>
      <c r="L144" s="27"/>
      <c r="M144" s="151" t="s">
        <v>1</v>
      </c>
      <c r="N144" s="152" t="s">
        <v>35</v>
      </c>
      <c r="O144" s="153">
        <v>9.4E-2</v>
      </c>
      <c r="P144" s="153">
        <f t="shared" si="1"/>
        <v>9.4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187</v>
      </c>
      <c r="AT144" s="155" t="s">
        <v>163</v>
      </c>
      <c r="AU144" s="155" t="s">
        <v>80</v>
      </c>
      <c r="AY144" s="14" t="s">
        <v>161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78</v>
      </c>
      <c r="BK144" s="156">
        <f t="shared" si="9"/>
        <v>0</v>
      </c>
      <c r="BL144" s="14" t="s">
        <v>187</v>
      </c>
      <c r="BM144" s="155" t="s">
        <v>1280</v>
      </c>
    </row>
    <row r="145" spans="1:65" s="2" customFormat="1" ht="16.5" customHeight="1" x14ac:dyDescent="0.2">
      <c r="A145" s="26"/>
      <c r="B145" s="143"/>
      <c r="C145" s="392" t="s">
        <v>173</v>
      </c>
      <c r="D145" s="392" t="s">
        <v>243</v>
      </c>
      <c r="E145" s="393" t="s">
        <v>1281</v>
      </c>
      <c r="F145" s="394" t="s">
        <v>1282</v>
      </c>
      <c r="G145" s="395" t="s">
        <v>284</v>
      </c>
      <c r="H145" s="396">
        <v>100</v>
      </c>
      <c r="I145" s="493"/>
      <c r="J145" s="378">
        <f t="shared" si="0"/>
        <v>0</v>
      </c>
      <c r="K145" s="391"/>
      <c r="L145" s="157"/>
      <c r="M145" s="158" t="s">
        <v>1</v>
      </c>
      <c r="N145" s="159" t="s">
        <v>35</v>
      </c>
      <c r="O145" s="153">
        <v>0</v>
      </c>
      <c r="P145" s="153">
        <f t="shared" si="1"/>
        <v>0</v>
      </c>
      <c r="Q145" s="153">
        <v>0.153</v>
      </c>
      <c r="R145" s="153">
        <f t="shared" si="2"/>
        <v>15.299999999999999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216</v>
      </c>
      <c r="AT145" s="155" t="s">
        <v>243</v>
      </c>
      <c r="AU145" s="155" t="s">
        <v>80</v>
      </c>
      <c r="AY145" s="14" t="s">
        <v>161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78</v>
      </c>
      <c r="BK145" s="156">
        <f t="shared" si="9"/>
        <v>0</v>
      </c>
      <c r="BL145" s="14" t="s">
        <v>187</v>
      </c>
      <c r="BM145" s="155" t="s">
        <v>1283</v>
      </c>
    </row>
    <row r="146" spans="1:65" s="2" customFormat="1" ht="16.5" customHeight="1" x14ac:dyDescent="0.2">
      <c r="A146" s="26"/>
      <c r="B146" s="143"/>
      <c r="C146" s="392" t="s">
        <v>188</v>
      </c>
      <c r="D146" s="392" t="s">
        <v>243</v>
      </c>
      <c r="E146" s="393" t="s">
        <v>1284</v>
      </c>
      <c r="F146" s="394" t="s">
        <v>1285</v>
      </c>
      <c r="G146" s="395" t="s">
        <v>227</v>
      </c>
      <c r="H146" s="396">
        <v>100</v>
      </c>
      <c r="I146" s="493"/>
      <c r="J146" s="378">
        <f t="shared" si="0"/>
        <v>0</v>
      </c>
      <c r="K146" s="391"/>
      <c r="L146" s="157"/>
      <c r="M146" s="158" t="s">
        <v>1</v>
      </c>
      <c r="N146" s="159" t="s">
        <v>35</v>
      </c>
      <c r="O146" s="153">
        <v>0</v>
      </c>
      <c r="P146" s="153">
        <f t="shared" si="1"/>
        <v>0</v>
      </c>
      <c r="Q146" s="153">
        <v>1.056E-2</v>
      </c>
      <c r="R146" s="153">
        <f t="shared" si="2"/>
        <v>1.056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216</v>
      </c>
      <c r="AT146" s="155" t="s">
        <v>243</v>
      </c>
      <c r="AU146" s="155" t="s">
        <v>80</v>
      </c>
      <c r="AY146" s="14" t="s">
        <v>161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78</v>
      </c>
      <c r="BK146" s="156">
        <f t="shared" si="9"/>
        <v>0</v>
      </c>
      <c r="BL146" s="14" t="s">
        <v>187</v>
      </c>
      <c r="BM146" s="155" t="s">
        <v>1286</v>
      </c>
    </row>
    <row r="147" spans="1:65" s="2" customFormat="1" ht="16.5" customHeight="1" x14ac:dyDescent="0.2">
      <c r="A147" s="26"/>
      <c r="B147" s="143"/>
      <c r="C147" s="392" t="s">
        <v>177</v>
      </c>
      <c r="D147" s="392" t="s">
        <v>243</v>
      </c>
      <c r="E147" s="393" t="s">
        <v>1287</v>
      </c>
      <c r="F147" s="394" t="s">
        <v>1288</v>
      </c>
      <c r="G147" s="395" t="s">
        <v>1276</v>
      </c>
      <c r="H147" s="396">
        <v>100</v>
      </c>
      <c r="I147" s="493"/>
      <c r="J147" s="378">
        <f t="shared" si="0"/>
        <v>0</v>
      </c>
      <c r="K147" s="391"/>
      <c r="L147" s="157"/>
      <c r="M147" s="158" t="s">
        <v>1</v>
      </c>
      <c r="N147" s="159" t="s">
        <v>35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216</v>
      </c>
      <c r="AT147" s="155" t="s">
        <v>243</v>
      </c>
      <c r="AU147" s="155" t="s">
        <v>80</v>
      </c>
      <c r="AY147" s="14" t="s">
        <v>161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78</v>
      </c>
      <c r="BK147" s="156">
        <f t="shared" si="9"/>
        <v>0</v>
      </c>
      <c r="BL147" s="14" t="s">
        <v>187</v>
      </c>
      <c r="BM147" s="155" t="s">
        <v>1289</v>
      </c>
    </row>
    <row r="148" spans="1:65" s="2" customFormat="1" ht="48" customHeight="1" x14ac:dyDescent="0.2">
      <c r="A148" s="26"/>
      <c r="B148" s="143"/>
      <c r="C148" s="381" t="s">
        <v>195</v>
      </c>
      <c r="D148" s="381" t="s">
        <v>163</v>
      </c>
      <c r="E148" s="382" t="s">
        <v>1290</v>
      </c>
      <c r="F148" s="383" t="s">
        <v>1291</v>
      </c>
      <c r="G148" s="384" t="s">
        <v>227</v>
      </c>
      <c r="H148" s="385">
        <v>45</v>
      </c>
      <c r="I148" s="493"/>
      <c r="J148" s="377">
        <f t="shared" si="0"/>
        <v>0</v>
      </c>
      <c r="K148" s="380"/>
      <c r="L148" s="27"/>
      <c r="M148" s="151" t="s">
        <v>1</v>
      </c>
      <c r="N148" s="152" t="s">
        <v>35</v>
      </c>
      <c r="O148" s="153">
        <v>0.2</v>
      </c>
      <c r="P148" s="153">
        <f t="shared" si="1"/>
        <v>9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187</v>
      </c>
      <c r="AT148" s="155" t="s">
        <v>163</v>
      </c>
      <c r="AU148" s="155" t="s">
        <v>80</v>
      </c>
      <c r="AY148" s="14" t="s">
        <v>161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78</v>
      </c>
      <c r="BK148" s="156">
        <f t="shared" si="9"/>
        <v>0</v>
      </c>
      <c r="BL148" s="14" t="s">
        <v>187</v>
      </c>
      <c r="BM148" s="155" t="s">
        <v>1292</v>
      </c>
    </row>
    <row r="149" spans="1:65" s="2" customFormat="1" ht="16.5" customHeight="1" x14ac:dyDescent="0.2">
      <c r="A149" s="26"/>
      <c r="B149" s="143"/>
      <c r="C149" s="392" t="s">
        <v>180</v>
      </c>
      <c r="D149" s="392" t="s">
        <v>243</v>
      </c>
      <c r="E149" s="393" t="s">
        <v>1293</v>
      </c>
      <c r="F149" s="394" t="s">
        <v>1294</v>
      </c>
      <c r="G149" s="395" t="s">
        <v>227</v>
      </c>
      <c r="H149" s="396">
        <v>45</v>
      </c>
      <c r="I149" s="493"/>
      <c r="J149" s="378">
        <f t="shared" si="0"/>
        <v>0</v>
      </c>
      <c r="K149" s="391"/>
      <c r="L149" s="157"/>
      <c r="M149" s="158" t="s">
        <v>1</v>
      </c>
      <c r="N149" s="159" t="s">
        <v>35</v>
      </c>
      <c r="O149" s="153">
        <v>0</v>
      </c>
      <c r="P149" s="153">
        <f t="shared" si="1"/>
        <v>0</v>
      </c>
      <c r="Q149" s="153">
        <v>3.0000000000000001E-5</v>
      </c>
      <c r="R149" s="153">
        <f t="shared" si="2"/>
        <v>1.3500000000000001E-3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216</v>
      </c>
      <c r="AT149" s="155" t="s">
        <v>243</v>
      </c>
      <c r="AU149" s="155" t="s">
        <v>80</v>
      </c>
      <c r="AY149" s="14" t="s">
        <v>161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78</v>
      </c>
      <c r="BK149" s="156">
        <f t="shared" si="9"/>
        <v>0</v>
      </c>
      <c r="BL149" s="14" t="s">
        <v>187</v>
      </c>
      <c r="BM149" s="155" t="s">
        <v>1295</v>
      </c>
    </row>
    <row r="150" spans="1:65" s="2" customFormat="1" ht="48" customHeight="1" x14ac:dyDescent="0.2">
      <c r="A150" s="26"/>
      <c r="B150" s="143"/>
      <c r="C150" s="381" t="s">
        <v>202</v>
      </c>
      <c r="D150" s="381" t="s">
        <v>163</v>
      </c>
      <c r="E150" s="382" t="s">
        <v>1296</v>
      </c>
      <c r="F150" s="383" t="s">
        <v>1297</v>
      </c>
      <c r="G150" s="384" t="s">
        <v>227</v>
      </c>
      <c r="H150" s="385">
        <v>7</v>
      </c>
      <c r="I150" s="493"/>
      <c r="J150" s="377">
        <f t="shared" si="0"/>
        <v>0</v>
      </c>
      <c r="K150" s="380"/>
      <c r="L150" s="27"/>
      <c r="M150" s="151" t="s">
        <v>1</v>
      </c>
      <c r="N150" s="152" t="s">
        <v>35</v>
      </c>
      <c r="O150" s="153">
        <v>1.034</v>
      </c>
      <c r="P150" s="153">
        <f t="shared" si="1"/>
        <v>7.2380000000000004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187</v>
      </c>
      <c r="AT150" s="155" t="s">
        <v>163</v>
      </c>
      <c r="AU150" s="155" t="s">
        <v>80</v>
      </c>
      <c r="AY150" s="14" t="s">
        <v>161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78</v>
      </c>
      <c r="BK150" s="156">
        <f t="shared" si="9"/>
        <v>0</v>
      </c>
      <c r="BL150" s="14" t="s">
        <v>187</v>
      </c>
      <c r="BM150" s="155" t="s">
        <v>1298</v>
      </c>
    </row>
    <row r="151" spans="1:65" s="2" customFormat="1" ht="16.5" customHeight="1" x14ac:dyDescent="0.2">
      <c r="A151" s="26"/>
      <c r="B151" s="143"/>
      <c r="C151" s="392" t="s">
        <v>184</v>
      </c>
      <c r="D151" s="392" t="s">
        <v>243</v>
      </c>
      <c r="E151" s="393" t="s">
        <v>1299</v>
      </c>
      <c r="F151" s="394" t="s">
        <v>1300</v>
      </c>
      <c r="G151" s="395" t="s">
        <v>483</v>
      </c>
      <c r="H151" s="396">
        <v>7</v>
      </c>
      <c r="I151" s="493"/>
      <c r="J151" s="378">
        <f t="shared" si="0"/>
        <v>0</v>
      </c>
      <c r="K151" s="391"/>
      <c r="L151" s="157"/>
      <c r="M151" s="158" t="s">
        <v>1</v>
      </c>
      <c r="N151" s="159" t="s">
        <v>35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216</v>
      </c>
      <c r="AT151" s="155" t="s">
        <v>243</v>
      </c>
      <c r="AU151" s="155" t="s">
        <v>80</v>
      </c>
      <c r="AY151" s="14" t="s">
        <v>161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78</v>
      </c>
      <c r="BK151" s="156">
        <f t="shared" si="9"/>
        <v>0</v>
      </c>
      <c r="BL151" s="14" t="s">
        <v>187</v>
      </c>
      <c r="BM151" s="155" t="s">
        <v>1301</v>
      </c>
    </row>
    <row r="152" spans="1:65" s="2" customFormat="1" ht="60" customHeight="1" x14ac:dyDescent="0.2">
      <c r="A152" s="26"/>
      <c r="B152" s="143"/>
      <c r="C152" s="381" t="s">
        <v>8</v>
      </c>
      <c r="D152" s="381" t="s">
        <v>163</v>
      </c>
      <c r="E152" s="382" t="s">
        <v>1302</v>
      </c>
      <c r="F152" s="383" t="s">
        <v>1303</v>
      </c>
      <c r="G152" s="384" t="s">
        <v>284</v>
      </c>
      <c r="H152" s="385">
        <v>150</v>
      </c>
      <c r="I152" s="493"/>
      <c r="J152" s="377">
        <f t="shared" si="0"/>
        <v>0</v>
      </c>
      <c r="K152" s="380"/>
      <c r="L152" s="27"/>
      <c r="M152" s="151" t="s">
        <v>1</v>
      </c>
      <c r="N152" s="152" t="s">
        <v>35</v>
      </c>
      <c r="O152" s="153">
        <v>0.03</v>
      </c>
      <c r="P152" s="153">
        <f t="shared" si="1"/>
        <v>4.5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187</v>
      </c>
      <c r="AT152" s="155" t="s">
        <v>163</v>
      </c>
      <c r="AU152" s="155" t="s">
        <v>80</v>
      </c>
      <c r="AY152" s="14" t="s">
        <v>161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78</v>
      </c>
      <c r="BK152" s="156">
        <f t="shared" si="9"/>
        <v>0</v>
      </c>
      <c r="BL152" s="14" t="s">
        <v>187</v>
      </c>
      <c r="BM152" s="155" t="s">
        <v>1304</v>
      </c>
    </row>
    <row r="153" spans="1:65" s="2" customFormat="1" ht="16.5" customHeight="1" x14ac:dyDescent="0.2">
      <c r="A153" s="26"/>
      <c r="B153" s="143"/>
      <c r="C153" s="392" t="s">
        <v>187</v>
      </c>
      <c r="D153" s="392" t="s">
        <v>243</v>
      </c>
      <c r="E153" s="393" t="s">
        <v>1305</v>
      </c>
      <c r="F153" s="394" t="s">
        <v>1306</v>
      </c>
      <c r="G153" s="395" t="s">
        <v>284</v>
      </c>
      <c r="H153" s="396">
        <v>50</v>
      </c>
      <c r="I153" s="493"/>
      <c r="J153" s="378">
        <f t="shared" si="0"/>
        <v>0</v>
      </c>
      <c r="K153" s="391"/>
      <c r="L153" s="157"/>
      <c r="M153" s="158" t="s">
        <v>1</v>
      </c>
      <c r="N153" s="159" t="s">
        <v>35</v>
      </c>
      <c r="O153" s="153">
        <v>0</v>
      </c>
      <c r="P153" s="153">
        <f t="shared" si="1"/>
        <v>0</v>
      </c>
      <c r="Q153" s="153">
        <v>0.14953</v>
      </c>
      <c r="R153" s="153">
        <f t="shared" si="2"/>
        <v>7.4764999999999997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216</v>
      </c>
      <c r="AT153" s="155" t="s">
        <v>243</v>
      </c>
      <c r="AU153" s="155" t="s">
        <v>80</v>
      </c>
      <c r="AY153" s="14" t="s">
        <v>161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78</v>
      </c>
      <c r="BK153" s="156">
        <f t="shared" si="9"/>
        <v>0</v>
      </c>
      <c r="BL153" s="14" t="s">
        <v>187</v>
      </c>
      <c r="BM153" s="155" t="s">
        <v>1307</v>
      </c>
    </row>
    <row r="154" spans="1:65" s="2" customFormat="1" ht="16.5" customHeight="1" x14ac:dyDescent="0.2">
      <c r="A154" s="26"/>
      <c r="B154" s="143"/>
      <c r="C154" s="392" t="s">
        <v>217</v>
      </c>
      <c r="D154" s="392" t="s">
        <v>243</v>
      </c>
      <c r="E154" s="393" t="s">
        <v>1308</v>
      </c>
      <c r="F154" s="394" t="s">
        <v>1309</v>
      </c>
      <c r="G154" s="395" t="s">
        <v>284</v>
      </c>
      <c r="H154" s="396">
        <v>100</v>
      </c>
      <c r="I154" s="493"/>
      <c r="J154" s="378">
        <f t="shared" si="0"/>
        <v>0</v>
      </c>
      <c r="K154" s="391"/>
      <c r="L154" s="157"/>
      <c r="M154" s="158" t="s">
        <v>1</v>
      </c>
      <c r="N154" s="159" t="s">
        <v>35</v>
      </c>
      <c r="O154" s="153">
        <v>0</v>
      </c>
      <c r="P154" s="153">
        <f t="shared" si="1"/>
        <v>0</v>
      </c>
      <c r="Q154" s="153">
        <v>0.10931</v>
      </c>
      <c r="R154" s="153">
        <f t="shared" si="2"/>
        <v>10.931000000000001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216</v>
      </c>
      <c r="AT154" s="155" t="s">
        <v>243</v>
      </c>
      <c r="AU154" s="155" t="s">
        <v>80</v>
      </c>
      <c r="AY154" s="14" t="s">
        <v>161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78</v>
      </c>
      <c r="BK154" s="156">
        <f t="shared" si="9"/>
        <v>0</v>
      </c>
      <c r="BL154" s="14" t="s">
        <v>187</v>
      </c>
      <c r="BM154" s="155" t="s">
        <v>1310</v>
      </c>
    </row>
    <row r="155" spans="1:65" s="2" customFormat="1" ht="48" customHeight="1" x14ac:dyDescent="0.2">
      <c r="A155" s="26"/>
      <c r="B155" s="143"/>
      <c r="C155" s="381" t="s">
        <v>191</v>
      </c>
      <c r="D155" s="381" t="s">
        <v>163</v>
      </c>
      <c r="E155" s="382" t="s">
        <v>1311</v>
      </c>
      <c r="F155" s="383" t="s">
        <v>1312</v>
      </c>
      <c r="G155" s="384" t="s">
        <v>284</v>
      </c>
      <c r="H155" s="385">
        <v>375</v>
      </c>
      <c r="I155" s="493"/>
      <c r="J155" s="377">
        <f t="shared" si="0"/>
        <v>0</v>
      </c>
      <c r="K155" s="380"/>
      <c r="L155" s="27"/>
      <c r="M155" s="151" t="s">
        <v>1</v>
      </c>
      <c r="N155" s="152" t="s">
        <v>35</v>
      </c>
      <c r="O155" s="153">
        <v>9.8000000000000004E-2</v>
      </c>
      <c r="P155" s="153">
        <f t="shared" si="1"/>
        <v>36.75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187</v>
      </c>
      <c r="AT155" s="155" t="s">
        <v>163</v>
      </c>
      <c r="AU155" s="155" t="s">
        <v>80</v>
      </c>
      <c r="AY155" s="14" t="s">
        <v>161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78</v>
      </c>
      <c r="BK155" s="156">
        <f t="shared" si="9"/>
        <v>0</v>
      </c>
      <c r="BL155" s="14" t="s">
        <v>187</v>
      </c>
      <c r="BM155" s="155" t="s">
        <v>1313</v>
      </c>
    </row>
    <row r="156" spans="1:65" s="2" customFormat="1" ht="16.5" customHeight="1" x14ac:dyDescent="0.2">
      <c r="A156" s="26"/>
      <c r="B156" s="143"/>
      <c r="C156" s="392" t="s">
        <v>224</v>
      </c>
      <c r="D156" s="392" t="s">
        <v>243</v>
      </c>
      <c r="E156" s="393" t="s">
        <v>1314</v>
      </c>
      <c r="F156" s="394" t="s">
        <v>1315</v>
      </c>
      <c r="G156" s="395" t="s">
        <v>284</v>
      </c>
      <c r="H156" s="396">
        <v>175</v>
      </c>
      <c r="I156" s="493"/>
      <c r="J156" s="378">
        <f t="shared" si="0"/>
        <v>0</v>
      </c>
      <c r="K156" s="391"/>
      <c r="L156" s="157"/>
      <c r="M156" s="158" t="s">
        <v>1</v>
      </c>
      <c r="N156" s="159" t="s">
        <v>35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216</v>
      </c>
      <c r="AT156" s="155" t="s">
        <v>243</v>
      </c>
      <c r="AU156" s="155" t="s">
        <v>80</v>
      </c>
      <c r="AY156" s="14" t="s">
        <v>161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78</v>
      </c>
      <c r="BK156" s="156">
        <f t="shared" si="9"/>
        <v>0</v>
      </c>
      <c r="BL156" s="14" t="s">
        <v>187</v>
      </c>
      <c r="BM156" s="155" t="s">
        <v>1316</v>
      </c>
    </row>
    <row r="157" spans="1:65" s="2" customFormat="1" ht="16.5" customHeight="1" x14ac:dyDescent="0.2">
      <c r="A157" s="26"/>
      <c r="B157" s="143"/>
      <c r="C157" s="392" t="s">
        <v>194</v>
      </c>
      <c r="D157" s="392" t="s">
        <v>243</v>
      </c>
      <c r="E157" s="393" t="s">
        <v>1317</v>
      </c>
      <c r="F157" s="394" t="s">
        <v>1318</v>
      </c>
      <c r="G157" s="395" t="s">
        <v>284</v>
      </c>
      <c r="H157" s="396">
        <v>200</v>
      </c>
      <c r="I157" s="493"/>
      <c r="J157" s="378">
        <f t="shared" si="0"/>
        <v>0</v>
      </c>
      <c r="K157" s="391"/>
      <c r="L157" s="157"/>
      <c r="M157" s="158" t="s">
        <v>1</v>
      </c>
      <c r="N157" s="159" t="s">
        <v>35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216</v>
      </c>
      <c r="AT157" s="155" t="s">
        <v>243</v>
      </c>
      <c r="AU157" s="155" t="s">
        <v>80</v>
      </c>
      <c r="AY157" s="14" t="s">
        <v>161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78</v>
      </c>
      <c r="BK157" s="156">
        <f t="shared" si="9"/>
        <v>0</v>
      </c>
      <c r="BL157" s="14" t="s">
        <v>187</v>
      </c>
      <c r="BM157" s="155" t="s">
        <v>1319</v>
      </c>
    </row>
    <row r="158" spans="1:65" s="2" customFormat="1" ht="48" customHeight="1" x14ac:dyDescent="0.2">
      <c r="A158" s="26"/>
      <c r="B158" s="143"/>
      <c r="C158" s="381" t="s">
        <v>7</v>
      </c>
      <c r="D158" s="381" t="s">
        <v>163</v>
      </c>
      <c r="E158" s="382" t="s">
        <v>1320</v>
      </c>
      <c r="F158" s="383" t="s">
        <v>1321</v>
      </c>
      <c r="G158" s="384" t="s">
        <v>284</v>
      </c>
      <c r="H158" s="385">
        <v>50</v>
      </c>
      <c r="I158" s="493"/>
      <c r="J158" s="377">
        <f t="shared" si="0"/>
        <v>0</v>
      </c>
      <c r="K158" s="380"/>
      <c r="L158" s="27"/>
      <c r="M158" s="151" t="s">
        <v>1</v>
      </c>
      <c r="N158" s="152" t="s">
        <v>35</v>
      </c>
      <c r="O158" s="153">
        <v>9.8000000000000004E-2</v>
      </c>
      <c r="P158" s="153">
        <f t="shared" si="1"/>
        <v>4.9000000000000004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187</v>
      </c>
      <c r="AT158" s="155" t="s">
        <v>163</v>
      </c>
      <c r="AU158" s="155" t="s">
        <v>80</v>
      </c>
      <c r="AY158" s="14" t="s">
        <v>161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78</v>
      </c>
      <c r="BK158" s="156">
        <f t="shared" si="9"/>
        <v>0</v>
      </c>
      <c r="BL158" s="14" t="s">
        <v>187</v>
      </c>
      <c r="BM158" s="155" t="s">
        <v>1322</v>
      </c>
    </row>
    <row r="159" spans="1:65" s="2" customFormat="1" ht="16.5" customHeight="1" x14ac:dyDescent="0.2">
      <c r="A159" s="26"/>
      <c r="B159" s="143"/>
      <c r="C159" s="392" t="s">
        <v>198</v>
      </c>
      <c r="D159" s="392" t="s">
        <v>243</v>
      </c>
      <c r="E159" s="393" t="s">
        <v>1323</v>
      </c>
      <c r="F159" s="394" t="s">
        <v>1324</v>
      </c>
      <c r="G159" s="395" t="s">
        <v>284</v>
      </c>
      <c r="H159" s="396">
        <v>50</v>
      </c>
      <c r="I159" s="493"/>
      <c r="J159" s="378">
        <f t="shared" si="0"/>
        <v>0</v>
      </c>
      <c r="K159" s="391"/>
      <c r="L159" s="157"/>
      <c r="M159" s="158" t="s">
        <v>1</v>
      </c>
      <c r="N159" s="159" t="s">
        <v>35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216</v>
      </c>
      <c r="AT159" s="155" t="s">
        <v>243</v>
      </c>
      <c r="AU159" s="155" t="s">
        <v>80</v>
      </c>
      <c r="AY159" s="14" t="s">
        <v>161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78</v>
      </c>
      <c r="BK159" s="156">
        <f t="shared" si="9"/>
        <v>0</v>
      </c>
      <c r="BL159" s="14" t="s">
        <v>187</v>
      </c>
      <c r="BM159" s="155" t="s">
        <v>1325</v>
      </c>
    </row>
    <row r="160" spans="1:65" s="2" customFormat="1" ht="48" customHeight="1" x14ac:dyDescent="0.2">
      <c r="A160" s="26"/>
      <c r="B160" s="143"/>
      <c r="C160" s="381" t="s">
        <v>239</v>
      </c>
      <c r="D160" s="381" t="s">
        <v>163</v>
      </c>
      <c r="E160" s="382" t="s">
        <v>1326</v>
      </c>
      <c r="F160" s="383" t="s">
        <v>1327</v>
      </c>
      <c r="G160" s="384" t="s">
        <v>284</v>
      </c>
      <c r="H160" s="385">
        <v>125</v>
      </c>
      <c r="I160" s="493"/>
      <c r="J160" s="377">
        <f t="shared" si="0"/>
        <v>0</v>
      </c>
      <c r="K160" s="380"/>
      <c r="L160" s="27"/>
      <c r="M160" s="151" t="s">
        <v>1</v>
      </c>
      <c r="N160" s="152" t="s">
        <v>35</v>
      </c>
      <c r="O160" s="153">
        <v>0.104</v>
      </c>
      <c r="P160" s="153">
        <f t="shared" si="1"/>
        <v>13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187</v>
      </c>
      <c r="AT160" s="155" t="s">
        <v>163</v>
      </c>
      <c r="AU160" s="155" t="s">
        <v>80</v>
      </c>
      <c r="AY160" s="14" t="s">
        <v>161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78</v>
      </c>
      <c r="BK160" s="156">
        <f t="shared" si="9"/>
        <v>0</v>
      </c>
      <c r="BL160" s="14" t="s">
        <v>187</v>
      </c>
      <c r="BM160" s="155" t="s">
        <v>1328</v>
      </c>
    </row>
    <row r="161" spans="1:65" s="2" customFormat="1" ht="16.5" customHeight="1" x14ac:dyDescent="0.2">
      <c r="A161" s="26"/>
      <c r="B161" s="143"/>
      <c r="C161" s="392" t="s">
        <v>201</v>
      </c>
      <c r="D161" s="392" t="s">
        <v>243</v>
      </c>
      <c r="E161" s="393" t="s">
        <v>1329</v>
      </c>
      <c r="F161" s="394" t="s">
        <v>1330</v>
      </c>
      <c r="G161" s="395" t="s">
        <v>284</v>
      </c>
      <c r="H161" s="396">
        <v>100</v>
      </c>
      <c r="I161" s="493"/>
      <c r="J161" s="378">
        <f t="shared" si="0"/>
        <v>0</v>
      </c>
      <c r="K161" s="391"/>
      <c r="L161" s="157"/>
      <c r="M161" s="158" t="s">
        <v>1</v>
      </c>
      <c r="N161" s="159" t="s">
        <v>35</v>
      </c>
      <c r="O161" s="153">
        <v>0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216</v>
      </c>
      <c r="AT161" s="155" t="s">
        <v>243</v>
      </c>
      <c r="AU161" s="155" t="s">
        <v>80</v>
      </c>
      <c r="AY161" s="14" t="s">
        <v>161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78</v>
      </c>
      <c r="BK161" s="156">
        <f t="shared" si="9"/>
        <v>0</v>
      </c>
      <c r="BL161" s="14" t="s">
        <v>187</v>
      </c>
      <c r="BM161" s="155" t="s">
        <v>1331</v>
      </c>
    </row>
    <row r="162" spans="1:65" s="2" customFormat="1" ht="16.5" customHeight="1" x14ac:dyDescent="0.2">
      <c r="A162" s="26"/>
      <c r="B162" s="143"/>
      <c r="C162" s="392" t="s">
        <v>247</v>
      </c>
      <c r="D162" s="392" t="s">
        <v>243</v>
      </c>
      <c r="E162" s="393" t="s">
        <v>1332</v>
      </c>
      <c r="F162" s="394" t="s">
        <v>1333</v>
      </c>
      <c r="G162" s="395" t="s">
        <v>284</v>
      </c>
      <c r="H162" s="396">
        <v>25</v>
      </c>
      <c r="I162" s="493"/>
      <c r="J162" s="378">
        <f t="shared" si="0"/>
        <v>0</v>
      </c>
      <c r="K162" s="391"/>
      <c r="L162" s="157"/>
      <c r="M162" s="158" t="s">
        <v>1</v>
      </c>
      <c r="N162" s="159" t="s">
        <v>35</v>
      </c>
      <c r="O162" s="153">
        <v>0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216</v>
      </c>
      <c r="AT162" s="155" t="s">
        <v>243</v>
      </c>
      <c r="AU162" s="155" t="s">
        <v>80</v>
      </c>
      <c r="AY162" s="14" t="s">
        <v>161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78</v>
      </c>
      <c r="BK162" s="156">
        <f t="shared" si="9"/>
        <v>0</v>
      </c>
      <c r="BL162" s="14" t="s">
        <v>187</v>
      </c>
      <c r="BM162" s="155" t="s">
        <v>1334</v>
      </c>
    </row>
    <row r="163" spans="1:65" s="2" customFormat="1" ht="36" customHeight="1" x14ac:dyDescent="0.2">
      <c r="A163" s="26"/>
      <c r="B163" s="143"/>
      <c r="C163" s="381" t="s">
        <v>206</v>
      </c>
      <c r="D163" s="381" t="s">
        <v>163</v>
      </c>
      <c r="E163" s="382" t="s">
        <v>1335</v>
      </c>
      <c r="F163" s="383" t="s">
        <v>1336</v>
      </c>
      <c r="G163" s="384" t="s">
        <v>284</v>
      </c>
      <c r="H163" s="385">
        <v>100</v>
      </c>
      <c r="I163" s="493"/>
      <c r="J163" s="377">
        <f t="shared" si="0"/>
        <v>0</v>
      </c>
      <c r="K163" s="380"/>
      <c r="L163" s="27"/>
      <c r="M163" s="151" t="s">
        <v>1</v>
      </c>
      <c r="N163" s="152" t="s">
        <v>35</v>
      </c>
      <c r="O163" s="153">
        <v>0.11600000000000001</v>
      </c>
      <c r="P163" s="153">
        <f t="shared" si="1"/>
        <v>11.600000000000001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187</v>
      </c>
      <c r="AT163" s="155" t="s">
        <v>163</v>
      </c>
      <c r="AU163" s="155" t="s">
        <v>80</v>
      </c>
      <c r="AY163" s="14" t="s">
        <v>161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78</v>
      </c>
      <c r="BK163" s="156">
        <f t="shared" si="9"/>
        <v>0</v>
      </c>
      <c r="BL163" s="14" t="s">
        <v>187</v>
      </c>
      <c r="BM163" s="155" t="s">
        <v>1337</v>
      </c>
    </row>
    <row r="164" spans="1:65" s="2" customFormat="1" ht="16.5" customHeight="1" x14ac:dyDescent="0.2">
      <c r="A164" s="26"/>
      <c r="B164" s="143"/>
      <c r="C164" s="392" t="s">
        <v>254</v>
      </c>
      <c r="D164" s="392" t="s">
        <v>243</v>
      </c>
      <c r="E164" s="393" t="s">
        <v>1338</v>
      </c>
      <c r="F164" s="394" t="s">
        <v>1339</v>
      </c>
      <c r="G164" s="395" t="s">
        <v>284</v>
      </c>
      <c r="H164" s="396">
        <v>100</v>
      </c>
      <c r="I164" s="493"/>
      <c r="J164" s="378">
        <f t="shared" si="0"/>
        <v>0</v>
      </c>
      <c r="K164" s="391"/>
      <c r="L164" s="157"/>
      <c r="M164" s="158" t="s">
        <v>1</v>
      </c>
      <c r="N164" s="159" t="s">
        <v>35</v>
      </c>
      <c r="O164" s="153">
        <v>0</v>
      </c>
      <c r="P164" s="153">
        <f t="shared" si="1"/>
        <v>0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216</v>
      </c>
      <c r="AT164" s="155" t="s">
        <v>243</v>
      </c>
      <c r="AU164" s="155" t="s">
        <v>80</v>
      </c>
      <c r="AY164" s="14" t="s">
        <v>161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78</v>
      </c>
      <c r="BK164" s="156">
        <f t="shared" si="9"/>
        <v>0</v>
      </c>
      <c r="BL164" s="14" t="s">
        <v>187</v>
      </c>
      <c r="BM164" s="155" t="s">
        <v>1340</v>
      </c>
    </row>
    <row r="165" spans="1:65" s="2" customFormat="1" ht="24" customHeight="1" x14ac:dyDescent="0.2">
      <c r="A165" s="26"/>
      <c r="B165" s="143"/>
      <c r="C165" s="381" t="s">
        <v>209</v>
      </c>
      <c r="D165" s="381" t="s">
        <v>163</v>
      </c>
      <c r="E165" s="382" t="s">
        <v>1341</v>
      </c>
      <c r="F165" s="383" t="s">
        <v>1342</v>
      </c>
      <c r="G165" s="384" t="s">
        <v>227</v>
      </c>
      <c r="H165" s="385">
        <v>1</v>
      </c>
      <c r="I165" s="493"/>
      <c r="J165" s="377">
        <f t="shared" si="0"/>
        <v>0</v>
      </c>
      <c r="K165" s="380"/>
      <c r="L165" s="27"/>
      <c r="M165" s="151" t="s">
        <v>1</v>
      </c>
      <c r="N165" s="152" t="s">
        <v>35</v>
      </c>
      <c r="O165" s="153">
        <v>0.50700000000000001</v>
      </c>
      <c r="P165" s="153">
        <f t="shared" si="1"/>
        <v>0.50700000000000001</v>
      </c>
      <c r="Q165" s="153">
        <v>0</v>
      </c>
      <c r="R165" s="153">
        <f t="shared" si="2"/>
        <v>0</v>
      </c>
      <c r="S165" s="153">
        <v>3.3000000000000002E-2</v>
      </c>
      <c r="T165" s="154">
        <f t="shared" si="3"/>
        <v>3.3000000000000002E-2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187</v>
      </c>
      <c r="AT165" s="155" t="s">
        <v>163</v>
      </c>
      <c r="AU165" s="155" t="s">
        <v>80</v>
      </c>
      <c r="AY165" s="14" t="s">
        <v>161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78</v>
      </c>
      <c r="BK165" s="156">
        <f t="shared" si="9"/>
        <v>0</v>
      </c>
      <c r="BL165" s="14" t="s">
        <v>187</v>
      </c>
      <c r="BM165" s="155" t="s">
        <v>1343</v>
      </c>
    </row>
    <row r="166" spans="1:65" s="2" customFormat="1" ht="24" customHeight="1" x14ac:dyDescent="0.2">
      <c r="A166" s="26"/>
      <c r="B166" s="143"/>
      <c r="C166" s="381" t="s">
        <v>261</v>
      </c>
      <c r="D166" s="381" t="s">
        <v>163</v>
      </c>
      <c r="E166" s="382" t="s">
        <v>1344</v>
      </c>
      <c r="F166" s="383" t="s">
        <v>1345</v>
      </c>
      <c r="G166" s="384" t="s">
        <v>227</v>
      </c>
      <c r="H166" s="385">
        <v>2</v>
      </c>
      <c r="I166" s="493"/>
      <c r="J166" s="377">
        <f t="shared" si="0"/>
        <v>0</v>
      </c>
      <c r="K166" s="380"/>
      <c r="L166" s="27"/>
      <c r="M166" s="151" t="s">
        <v>1</v>
      </c>
      <c r="N166" s="152" t="s">
        <v>35</v>
      </c>
      <c r="O166" s="153">
        <v>3.5000000000000003E-2</v>
      </c>
      <c r="P166" s="153">
        <f t="shared" si="1"/>
        <v>7.0000000000000007E-2</v>
      </c>
      <c r="Q166" s="153">
        <v>0</v>
      </c>
      <c r="R166" s="153">
        <f t="shared" si="2"/>
        <v>0</v>
      </c>
      <c r="S166" s="153">
        <v>2.3000000000000001E-4</v>
      </c>
      <c r="T166" s="154">
        <f t="shared" si="3"/>
        <v>4.6000000000000001E-4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187</v>
      </c>
      <c r="AT166" s="155" t="s">
        <v>163</v>
      </c>
      <c r="AU166" s="155" t="s">
        <v>80</v>
      </c>
      <c r="AY166" s="14" t="s">
        <v>161</v>
      </c>
      <c r="BE166" s="156">
        <f t="shared" si="4"/>
        <v>0</v>
      </c>
      <c r="BF166" s="156">
        <f t="shared" si="5"/>
        <v>0</v>
      </c>
      <c r="BG166" s="156">
        <f t="shared" si="6"/>
        <v>0</v>
      </c>
      <c r="BH166" s="156">
        <f t="shared" si="7"/>
        <v>0</v>
      </c>
      <c r="BI166" s="156">
        <f t="shared" si="8"/>
        <v>0</v>
      </c>
      <c r="BJ166" s="14" t="s">
        <v>78</v>
      </c>
      <c r="BK166" s="156">
        <f t="shared" si="9"/>
        <v>0</v>
      </c>
      <c r="BL166" s="14" t="s">
        <v>187</v>
      </c>
      <c r="BM166" s="155" t="s">
        <v>1346</v>
      </c>
    </row>
    <row r="167" spans="1:65" s="2" customFormat="1" ht="36" customHeight="1" x14ac:dyDescent="0.2">
      <c r="A167" s="26"/>
      <c r="B167" s="143"/>
      <c r="C167" s="381" t="s">
        <v>213</v>
      </c>
      <c r="D167" s="381" t="s">
        <v>163</v>
      </c>
      <c r="E167" s="382" t="s">
        <v>1347</v>
      </c>
      <c r="F167" s="383" t="s">
        <v>1348</v>
      </c>
      <c r="G167" s="384" t="s">
        <v>227</v>
      </c>
      <c r="H167" s="385">
        <v>2</v>
      </c>
      <c r="I167" s="493"/>
      <c r="J167" s="377">
        <f t="shared" si="0"/>
        <v>0</v>
      </c>
      <c r="K167" s="380"/>
      <c r="L167" s="27"/>
      <c r="M167" s="151" t="s">
        <v>1</v>
      </c>
      <c r="N167" s="152" t="s">
        <v>35</v>
      </c>
      <c r="O167" s="153">
        <v>8.4000000000000005E-2</v>
      </c>
      <c r="P167" s="153">
        <f t="shared" si="1"/>
        <v>0.16800000000000001</v>
      </c>
      <c r="Q167" s="153">
        <v>0</v>
      </c>
      <c r="R167" s="153">
        <f t="shared" si="2"/>
        <v>0</v>
      </c>
      <c r="S167" s="153">
        <v>6.3000000000000003E-4</v>
      </c>
      <c r="T167" s="154">
        <f t="shared" si="3"/>
        <v>1.2600000000000001E-3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187</v>
      </c>
      <c r="AT167" s="155" t="s">
        <v>163</v>
      </c>
      <c r="AU167" s="155" t="s">
        <v>80</v>
      </c>
      <c r="AY167" s="14" t="s">
        <v>161</v>
      </c>
      <c r="BE167" s="156">
        <f t="shared" si="4"/>
        <v>0</v>
      </c>
      <c r="BF167" s="156">
        <f t="shared" si="5"/>
        <v>0</v>
      </c>
      <c r="BG167" s="156">
        <f t="shared" si="6"/>
        <v>0</v>
      </c>
      <c r="BH167" s="156">
        <f t="shared" si="7"/>
        <v>0</v>
      </c>
      <c r="BI167" s="156">
        <f t="shared" si="8"/>
        <v>0</v>
      </c>
      <c r="BJ167" s="14" t="s">
        <v>78</v>
      </c>
      <c r="BK167" s="156">
        <f t="shared" si="9"/>
        <v>0</v>
      </c>
      <c r="BL167" s="14" t="s">
        <v>187</v>
      </c>
      <c r="BM167" s="155" t="s">
        <v>1349</v>
      </c>
    </row>
    <row r="168" spans="1:65" s="2" customFormat="1" ht="48" customHeight="1" x14ac:dyDescent="0.2">
      <c r="A168" s="26"/>
      <c r="B168" s="143"/>
      <c r="C168" s="381" t="s">
        <v>268</v>
      </c>
      <c r="D168" s="381" t="s">
        <v>163</v>
      </c>
      <c r="E168" s="382" t="s">
        <v>1350</v>
      </c>
      <c r="F168" s="383" t="s">
        <v>1351</v>
      </c>
      <c r="G168" s="384" t="s">
        <v>227</v>
      </c>
      <c r="H168" s="385">
        <v>1</v>
      </c>
      <c r="I168" s="493"/>
      <c r="J168" s="377">
        <f t="shared" si="0"/>
        <v>0</v>
      </c>
      <c r="K168" s="380"/>
      <c r="L168" s="27"/>
      <c r="M168" s="151" t="s">
        <v>1</v>
      </c>
      <c r="N168" s="152" t="s">
        <v>35</v>
      </c>
      <c r="O168" s="153">
        <v>0.154</v>
      </c>
      <c r="P168" s="153">
        <f t="shared" si="1"/>
        <v>0.154</v>
      </c>
      <c r="Q168" s="153">
        <v>0</v>
      </c>
      <c r="R168" s="153">
        <f t="shared" si="2"/>
        <v>0</v>
      </c>
      <c r="S168" s="153">
        <v>0</v>
      </c>
      <c r="T168" s="154">
        <f t="shared" si="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187</v>
      </c>
      <c r="AT168" s="155" t="s">
        <v>163</v>
      </c>
      <c r="AU168" s="155" t="s">
        <v>80</v>
      </c>
      <c r="AY168" s="14" t="s">
        <v>161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4" t="s">
        <v>78</v>
      </c>
      <c r="BK168" s="156">
        <f t="shared" si="9"/>
        <v>0</v>
      </c>
      <c r="BL168" s="14" t="s">
        <v>187</v>
      </c>
      <c r="BM168" s="155" t="s">
        <v>1352</v>
      </c>
    </row>
    <row r="169" spans="1:65" s="2" customFormat="1" ht="16.5" customHeight="1" x14ac:dyDescent="0.2">
      <c r="A169" s="26"/>
      <c r="B169" s="143"/>
      <c r="C169" s="392" t="s">
        <v>216</v>
      </c>
      <c r="D169" s="392" t="s">
        <v>243</v>
      </c>
      <c r="E169" s="393" t="s">
        <v>1353</v>
      </c>
      <c r="F169" s="394" t="s">
        <v>1354</v>
      </c>
      <c r="G169" s="395" t="s">
        <v>227</v>
      </c>
      <c r="H169" s="396">
        <v>1</v>
      </c>
      <c r="I169" s="493"/>
      <c r="J169" s="378">
        <f t="shared" si="0"/>
        <v>0</v>
      </c>
      <c r="K169" s="391"/>
      <c r="L169" s="157"/>
      <c r="M169" s="158" t="s">
        <v>1</v>
      </c>
      <c r="N169" s="159" t="s">
        <v>35</v>
      </c>
      <c r="O169" s="153">
        <v>0</v>
      </c>
      <c r="P169" s="153">
        <f t="shared" si="1"/>
        <v>0</v>
      </c>
      <c r="Q169" s="153">
        <v>1.2E-4</v>
      </c>
      <c r="R169" s="153">
        <f t="shared" si="2"/>
        <v>1.2E-4</v>
      </c>
      <c r="S169" s="153">
        <v>0</v>
      </c>
      <c r="T169" s="154">
        <f t="shared" si="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216</v>
      </c>
      <c r="AT169" s="155" t="s">
        <v>243</v>
      </c>
      <c r="AU169" s="155" t="s">
        <v>80</v>
      </c>
      <c r="AY169" s="14" t="s">
        <v>161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4" t="s">
        <v>78</v>
      </c>
      <c r="BK169" s="156">
        <f t="shared" si="9"/>
        <v>0</v>
      </c>
      <c r="BL169" s="14" t="s">
        <v>187</v>
      </c>
      <c r="BM169" s="155" t="s">
        <v>1355</v>
      </c>
    </row>
    <row r="170" spans="1:65" s="2" customFormat="1" ht="48" customHeight="1" x14ac:dyDescent="0.2">
      <c r="A170" s="26"/>
      <c r="B170" s="143"/>
      <c r="C170" s="381" t="s">
        <v>276</v>
      </c>
      <c r="D170" s="381" t="s">
        <v>163</v>
      </c>
      <c r="E170" s="382" t="s">
        <v>1356</v>
      </c>
      <c r="F170" s="383" t="s">
        <v>1357</v>
      </c>
      <c r="G170" s="384" t="s">
        <v>227</v>
      </c>
      <c r="H170" s="385">
        <v>8</v>
      </c>
      <c r="I170" s="493"/>
      <c r="J170" s="377">
        <f t="shared" si="0"/>
        <v>0</v>
      </c>
      <c r="K170" s="380"/>
      <c r="L170" s="27"/>
      <c r="M170" s="151" t="s">
        <v>1</v>
      </c>
      <c r="N170" s="152" t="s">
        <v>35</v>
      </c>
      <c r="O170" s="153">
        <v>0.317</v>
      </c>
      <c r="P170" s="153">
        <f t="shared" si="1"/>
        <v>2.536</v>
      </c>
      <c r="Q170" s="153">
        <v>0</v>
      </c>
      <c r="R170" s="153">
        <f t="shared" si="2"/>
        <v>0</v>
      </c>
      <c r="S170" s="153">
        <v>0</v>
      </c>
      <c r="T170" s="154">
        <f t="shared" si="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187</v>
      </c>
      <c r="AT170" s="155" t="s">
        <v>163</v>
      </c>
      <c r="AU170" s="155" t="s">
        <v>80</v>
      </c>
      <c r="AY170" s="14" t="s">
        <v>161</v>
      </c>
      <c r="BE170" s="156">
        <f t="shared" si="4"/>
        <v>0</v>
      </c>
      <c r="BF170" s="156">
        <f t="shared" si="5"/>
        <v>0</v>
      </c>
      <c r="BG170" s="156">
        <f t="shared" si="6"/>
        <v>0</v>
      </c>
      <c r="BH170" s="156">
        <f t="shared" si="7"/>
        <v>0</v>
      </c>
      <c r="BI170" s="156">
        <f t="shared" si="8"/>
        <v>0</v>
      </c>
      <c r="BJ170" s="14" t="s">
        <v>78</v>
      </c>
      <c r="BK170" s="156">
        <f t="shared" si="9"/>
        <v>0</v>
      </c>
      <c r="BL170" s="14" t="s">
        <v>187</v>
      </c>
      <c r="BM170" s="155" t="s">
        <v>1358</v>
      </c>
    </row>
    <row r="171" spans="1:65" s="2" customFormat="1" ht="16.5" customHeight="1" x14ac:dyDescent="0.2">
      <c r="A171" s="26"/>
      <c r="B171" s="143"/>
      <c r="C171" s="392" t="s">
        <v>220</v>
      </c>
      <c r="D171" s="392" t="s">
        <v>243</v>
      </c>
      <c r="E171" s="393" t="s">
        <v>1359</v>
      </c>
      <c r="F171" s="394" t="s">
        <v>1360</v>
      </c>
      <c r="G171" s="395" t="s">
        <v>1276</v>
      </c>
      <c r="H171" s="396">
        <v>8</v>
      </c>
      <c r="I171" s="493"/>
      <c r="J171" s="378">
        <f t="shared" si="0"/>
        <v>0</v>
      </c>
      <c r="K171" s="391"/>
      <c r="L171" s="157"/>
      <c r="M171" s="158" t="s">
        <v>1</v>
      </c>
      <c r="N171" s="159" t="s">
        <v>35</v>
      </c>
      <c r="O171" s="153">
        <v>0</v>
      </c>
      <c r="P171" s="153">
        <f t="shared" si="1"/>
        <v>0</v>
      </c>
      <c r="Q171" s="153">
        <v>0</v>
      </c>
      <c r="R171" s="153">
        <f t="shared" si="2"/>
        <v>0</v>
      </c>
      <c r="S171" s="153">
        <v>0</v>
      </c>
      <c r="T171" s="154">
        <f t="shared" si="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216</v>
      </c>
      <c r="AT171" s="155" t="s">
        <v>243</v>
      </c>
      <c r="AU171" s="155" t="s">
        <v>80</v>
      </c>
      <c r="AY171" s="14" t="s">
        <v>161</v>
      </c>
      <c r="BE171" s="156">
        <f t="shared" si="4"/>
        <v>0</v>
      </c>
      <c r="BF171" s="156">
        <f t="shared" si="5"/>
        <v>0</v>
      </c>
      <c r="BG171" s="156">
        <f t="shared" si="6"/>
        <v>0</v>
      </c>
      <c r="BH171" s="156">
        <f t="shared" si="7"/>
        <v>0</v>
      </c>
      <c r="BI171" s="156">
        <f t="shared" si="8"/>
        <v>0</v>
      </c>
      <c r="BJ171" s="14" t="s">
        <v>78</v>
      </c>
      <c r="BK171" s="156">
        <f t="shared" si="9"/>
        <v>0</v>
      </c>
      <c r="BL171" s="14" t="s">
        <v>187</v>
      </c>
      <c r="BM171" s="155" t="s">
        <v>1361</v>
      </c>
    </row>
    <row r="172" spans="1:65" s="2" customFormat="1" ht="48" customHeight="1" x14ac:dyDescent="0.2">
      <c r="A172" s="26"/>
      <c r="B172" s="143"/>
      <c r="C172" s="381" t="s">
        <v>281</v>
      </c>
      <c r="D172" s="381" t="s">
        <v>163</v>
      </c>
      <c r="E172" s="382" t="s">
        <v>1362</v>
      </c>
      <c r="F172" s="383" t="s">
        <v>1363</v>
      </c>
      <c r="G172" s="384" t="s">
        <v>227</v>
      </c>
      <c r="H172" s="385">
        <v>2</v>
      </c>
      <c r="I172" s="493"/>
      <c r="J172" s="377">
        <f t="shared" ref="J172:J192" si="10">ROUND(I172*H172,2)</f>
        <v>0</v>
      </c>
      <c r="K172" s="380"/>
      <c r="L172" s="27"/>
      <c r="M172" s="151" t="s">
        <v>1</v>
      </c>
      <c r="N172" s="152" t="s">
        <v>35</v>
      </c>
      <c r="O172" s="153">
        <v>0.42</v>
      </c>
      <c r="P172" s="153">
        <f t="shared" ref="P172:P192" si="11">O172*H172</f>
        <v>0.84</v>
      </c>
      <c r="Q172" s="153">
        <v>0</v>
      </c>
      <c r="R172" s="153">
        <f t="shared" ref="R172:R192" si="12">Q172*H172</f>
        <v>0</v>
      </c>
      <c r="S172" s="153">
        <v>0</v>
      </c>
      <c r="T172" s="154">
        <f t="shared" ref="T172:T192" si="13"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187</v>
      </c>
      <c r="AT172" s="155" t="s">
        <v>163</v>
      </c>
      <c r="AU172" s="155" t="s">
        <v>80</v>
      </c>
      <c r="AY172" s="14" t="s">
        <v>161</v>
      </c>
      <c r="BE172" s="156">
        <f t="shared" ref="BE172:BE192" si="14">IF(N172="základní",J172,0)</f>
        <v>0</v>
      </c>
      <c r="BF172" s="156">
        <f t="shared" ref="BF172:BF192" si="15">IF(N172="snížená",J172,0)</f>
        <v>0</v>
      </c>
      <c r="BG172" s="156">
        <f t="shared" ref="BG172:BG192" si="16">IF(N172="zákl. přenesená",J172,0)</f>
        <v>0</v>
      </c>
      <c r="BH172" s="156">
        <f t="shared" ref="BH172:BH192" si="17">IF(N172="sníž. přenesená",J172,0)</f>
        <v>0</v>
      </c>
      <c r="BI172" s="156">
        <f t="shared" ref="BI172:BI192" si="18">IF(N172="nulová",J172,0)</f>
        <v>0</v>
      </c>
      <c r="BJ172" s="14" t="s">
        <v>78</v>
      </c>
      <c r="BK172" s="156">
        <f t="shared" ref="BK172:BK192" si="19">ROUND(I172*H172,2)</f>
        <v>0</v>
      </c>
      <c r="BL172" s="14" t="s">
        <v>187</v>
      </c>
      <c r="BM172" s="155" t="s">
        <v>1364</v>
      </c>
    </row>
    <row r="173" spans="1:65" s="2" customFormat="1" ht="16.5" customHeight="1" x14ac:dyDescent="0.2">
      <c r="A173" s="26"/>
      <c r="B173" s="143"/>
      <c r="C173" s="392" t="s">
        <v>223</v>
      </c>
      <c r="D173" s="392" t="s">
        <v>243</v>
      </c>
      <c r="E173" s="393" t="s">
        <v>1365</v>
      </c>
      <c r="F173" s="394" t="s">
        <v>1366</v>
      </c>
      <c r="G173" s="395" t="s">
        <v>1276</v>
      </c>
      <c r="H173" s="396">
        <v>2</v>
      </c>
      <c r="I173" s="493"/>
      <c r="J173" s="378">
        <f t="shared" si="10"/>
        <v>0</v>
      </c>
      <c r="K173" s="391"/>
      <c r="L173" s="157"/>
      <c r="M173" s="158" t="s">
        <v>1</v>
      </c>
      <c r="N173" s="159" t="s">
        <v>35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216</v>
      </c>
      <c r="AT173" s="155" t="s">
        <v>243</v>
      </c>
      <c r="AU173" s="155" t="s">
        <v>80</v>
      </c>
      <c r="AY173" s="14" t="s">
        <v>161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78</v>
      </c>
      <c r="BK173" s="156">
        <f t="shared" si="19"/>
        <v>0</v>
      </c>
      <c r="BL173" s="14" t="s">
        <v>187</v>
      </c>
      <c r="BM173" s="155" t="s">
        <v>1367</v>
      </c>
    </row>
    <row r="174" spans="1:65" s="2" customFormat="1" ht="24" customHeight="1" x14ac:dyDescent="0.2">
      <c r="A174" s="26"/>
      <c r="B174" s="143"/>
      <c r="C174" s="381" t="s">
        <v>287</v>
      </c>
      <c r="D174" s="381" t="s">
        <v>163</v>
      </c>
      <c r="E174" s="382" t="s">
        <v>1368</v>
      </c>
      <c r="F174" s="383" t="s">
        <v>1369</v>
      </c>
      <c r="G174" s="384" t="s">
        <v>227</v>
      </c>
      <c r="H174" s="385">
        <v>7</v>
      </c>
      <c r="I174" s="493"/>
      <c r="J174" s="377">
        <f t="shared" si="10"/>
        <v>0</v>
      </c>
      <c r="K174" s="380"/>
      <c r="L174" s="27"/>
      <c r="M174" s="151" t="s">
        <v>1</v>
      </c>
      <c r="N174" s="152" t="s">
        <v>35</v>
      </c>
      <c r="O174" s="153">
        <v>0.13400000000000001</v>
      </c>
      <c r="P174" s="153">
        <f t="shared" si="11"/>
        <v>0.93800000000000006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187</v>
      </c>
      <c r="AT174" s="155" t="s">
        <v>163</v>
      </c>
      <c r="AU174" s="155" t="s">
        <v>80</v>
      </c>
      <c r="AY174" s="14" t="s">
        <v>161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78</v>
      </c>
      <c r="BK174" s="156">
        <f t="shared" si="19"/>
        <v>0</v>
      </c>
      <c r="BL174" s="14" t="s">
        <v>187</v>
      </c>
      <c r="BM174" s="155" t="s">
        <v>1370</v>
      </c>
    </row>
    <row r="175" spans="1:65" s="2" customFormat="1" ht="16.5" customHeight="1" x14ac:dyDescent="0.2">
      <c r="A175" s="26"/>
      <c r="B175" s="143"/>
      <c r="C175" s="392" t="s">
        <v>228</v>
      </c>
      <c r="D175" s="392" t="s">
        <v>243</v>
      </c>
      <c r="E175" s="393" t="s">
        <v>1371</v>
      </c>
      <c r="F175" s="394" t="s">
        <v>1372</v>
      </c>
      <c r="G175" s="395" t="s">
        <v>227</v>
      </c>
      <c r="H175" s="396">
        <v>7</v>
      </c>
      <c r="I175" s="493"/>
      <c r="J175" s="378">
        <f t="shared" si="10"/>
        <v>0</v>
      </c>
      <c r="K175" s="391"/>
      <c r="L175" s="157"/>
      <c r="M175" s="158" t="s">
        <v>1</v>
      </c>
      <c r="N175" s="159" t="s">
        <v>35</v>
      </c>
      <c r="O175" s="153">
        <v>0</v>
      </c>
      <c r="P175" s="153">
        <f t="shared" si="11"/>
        <v>0</v>
      </c>
      <c r="Q175" s="153">
        <v>0.1895</v>
      </c>
      <c r="R175" s="153">
        <f t="shared" si="12"/>
        <v>1.3265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216</v>
      </c>
      <c r="AT175" s="155" t="s">
        <v>243</v>
      </c>
      <c r="AU175" s="155" t="s">
        <v>80</v>
      </c>
      <c r="AY175" s="14" t="s">
        <v>161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78</v>
      </c>
      <c r="BK175" s="156">
        <f t="shared" si="19"/>
        <v>0</v>
      </c>
      <c r="BL175" s="14" t="s">
        <v>187</v>
      </c>
      <c r="BM175" s="155" t="s">
        <v>1373</v>
      </c>
    </row>
    <row r="176" spans="1:65" s="2" customFormat="1" ht="48" customHeight="1" x14ac:dyDescent="0.2">
      <c r="A176" s="26"/>
      <c r="B176" s="143"/>
      <c r="C176" s="381" t="s">
        <v>292</v>
      </c>
      <c r="D176" s="381" t="s">
        <v>163</v>
      </c>
      <c r="E176" s="382" t="s">
        <v>1374</v>
      </c>
      <c r="F176" s="383" t="s">
        <v>1375</v>
      </c>
      <c r="G176" s="384" t="s">
        <v>227</v>
      </c>
      <c r="H176" s="385">
        <v>32</v>
      </c>
      <c r="I176" s="493"/>
      <c r="J176" s="377">
        <f t="shared" si="10"/>
        <v>0</v>
      </c>
      <c r="K176" s="380"/>
      <c r="L176" s="27"/>
      <c r="M176" s="151" t="s">
        <v>1</v>
      </c>
      <c r="N176" s="152" t="s">
        <v>35</v>
      </c>
      <c r="O176" s="153">
        <v>0.32700000000000001</v>
      </c>
      <c r="P176" s="153">
        <f t="shared" si="11"/>
        <v>10.464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187</v>
      </c>
      <c r="AT176" s="155" t="s">
        <v>163</v>
      </c>
      <c r="AU176" s="155" t="s">
        <v>80</v>
      </c>
      <c r="AY176" s="14" t="s">
        <v>161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78</v>
      </c>
      <c r="BK176" s="156">
        <f t="shared" si="19"/>
        <v>0</v>
      </c>
      <c r="BL176" s="14" t="s">
        <v>187</v>
      </c>
      <c r="BM176" s="155" t="s">
        <v>1376</v>
      </c>
    </row>
    <row r="177" spans="1:65" s="2" customFormat="1" ht="16.5" customHeight="1" x14ac:dyDescent="0.2">
      <c r="A177" s="26"/>
      <c r="B177" s="143"/>
      <c r="C177" s="392" t="s">
        <v>232</v>
      </c>
      <c r="D177" s="392" t="s">
        <v>243</v>
      </c>
      <c r="E177" s="393" t="s">
        <v>1377</v>
      </c>
      <c r="F177" s="394" t="s">
        <v>1378</v>
      </c>
      <c r="G177" s="395" t="s">
        <v>1276</v>
      </c>
      <c r="H177" s="396">
        <v>32</v>
      </c>
      <c r="I177" s="493"/>
      <c r="J177" s="378">
        <f t="shared" si="10"/>
        <v>0</v>
      </c>
      <c r="K177" s="391"/>
      <c r="L177" s="157"/>
      <c r="M177" s="158" t="s">
        <v>1</v>
      </c>
      <c r="N177" s="159" t="s">
        <v>35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216</v>
      </c>
      <c r="AT177" s="155" t="s">
        <v>243</v>
      </c>
      <c r="AU177" s="155" t="s">
        <v>80</v>
      </c>
      <c r="AY177" s="14" t="s">
        <v>161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78</v>
      </c>
      <c r="BK177" s="156">
        <f t="shared" si="19"/>
        <v>0</v>
      </c>
      <c r="BL177" s="14" t="s">
        <v>187</v>
      </c>
      <c r="BM177" s="155" t="s">
        <v>1379</v>
      </c>
    </row>
    <row r="178" spans="1:65" s="2" customFormat="1" ht="36" customHeight="1" x14ac:dyDescent="0.2">
      <c r="A178" s="26"/>
      <c r="B178" s="143"/>
      <c r="C178" s="381" t="s">
        <v>298</v>
      </c>
      <c r="D178" s="381" t="s">
        <v>163</v>
      </c>
      <c r="E178" s="382" t="s">
        <v>1380</v>
      </c>
      <c r="F178" s="383" t="s">
        <v>1381</v>
      </c>
      <c r="G178" s="384" t="s">
        <v>227</v>
      </c>
      <c r="H178" s="385">
        <v>1</v>
      </c>
      <c r="I178" s="493"/>
      <c r="J178" s="377">
        <f t="shared" si="10"/>
        <v>0</v>
      </c>
      <c r="K178" s="380"/>
      <c r="L178" s="27"/>
      <c r="M178" s="151" t="s">
        <v>1</v>
      </c>
      <c r="N178" s="152" t="s">
        <v>35</v>
      </c>
      <c r="O178" s="153">
        <v>0.6</v>
      </c>
      <c r="P178" s="153">
        <f t="shared" si="11"/>
        <v>0.6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187</v>
      </c>
      <c r="AT178" s="155" t="s">
        <v>163</v>
      </c>
      <c r="AU178" s="155" t="s">
        <v>80</v>
      </c>
      <c r="AY178" s="14" t="s">
        <v>161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78</v>
      </c>
      <c r="BK178" s="156">
        <f t="shared" si="19"/>
        <v>0</v>
      </c>
      <c r="BL178" s="14" t="s">
        <v>187</v>
      </c>
      <c r="BM178" s="155" t="s">
        <v>1382</v>
      </c>
    </row>
    <row r="179" spans="1:65" s="2" customFormat="1" ht="16.5" customHeight="1" x14ac:dyDescent="0.2">
      <c r="A179" s="26"/>
      <c r="B179" s="143"/>
      <c r="C179" s="392" t="s">
        <v>235</v>
      </c>
      <c r="D179" s="392" t="s">
        <v>243</v>
      </c>
      <c r="E179" s="393" t="s">
        <v>1383</v>
      </c>
      <c r="F179" s="394" t="s">
        <v>1384</v>
      </c>
      <c r="G179" s="395" t="s">
        <v>1276</v>
      </c>
      <c r="H179" s="396">
        <v>1</v>
      </c>
      <c r="I179" s="493"/>
      <c r="J179" s="378">
        <f t="shared" si="10"/>
        <v>0</v>
      </c>
      <c r="K179" s="391"/>
      <c r="L179" s="157"/>
      <c r="M179" s="158" t="s">
        <v>1</v>
      </c>
      <c r="N179" s="159" t="s">
        <v>35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216</v>
      </c>
      <c r="AT179" s="155" t="s">
        <v>243</v>
      </c>
      <c r="AU179" s="155" t="s">
        <v>80</v>
      </c>
      <c r="AY179" s="14" t="s">
        <v>161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78</v>
      </c>
      <c r="BK179" s="156">
        <f t="shared" si="19"/>
        <v>0</v>
      </c>
      <c r="BL179" s="14" t="s">
        <v>187</v>
      </c>
      <c r="BM179" s="155" t="s">
        <v>1385</v>
      </c>
    </row>
    <row r="180" spans="1:65" s="2" customFormat="1" ht="36" customHeight="1" x14ac:dyDescent="0.2">
      <c r="A180" s="26"/>
      <c r="B180" s="143"/>
      <c r="C180" s="381" t="s">
        <v>306</v>
      </c>
      <c r="D180" s="381" t="s">
        <v>163</v>
      </c>
      <c r="E180" s="382" t="s">
        <v>1386</v>
      </c>
      <c r="F180" s="383" t="s">
        <v>1387</v>
      </c>
      <c r="G180" s="384" t="s">
        <v>227</v>
      </c>
      <c r="H180" s="385">
        <v>2</v>
      </c>
      <c r="I180" s="493"/>
      <c r="J180" s="377">
        <f t="shared" si="10"/>
        <v>0</v>
      </c>
      <c r="K180" s="380"/>
      <c r="L180" s="27"/>
      <c r="M180" s="151" t="s">
        <v>1</v>
      </c>
      <c r="N180" s="152" t="s">
        <v>35</v>
      </c>
      <c r="O180" s="153">
        <v>0.80200000000000005</v>
      </c>
      <c r="P180" s="153">
        <f t="shared" si="11"/>
        <v>1.6040000000000001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187</v>
      </c>
      <c r="AT180" s="155" t="s">
        <v>163</v>
      </c>
      <c r="AU180" s="155" t="s">
        <v>80</v>
      </c>
      <c r="AY180" s="14" t="s">
        <v>161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78</v>
      </c>
      <c r="BK180" s="156">
        <f t="shared" si="19"/>
        <v>0</v>
      </c>
      <c r="BL180" s="14" t="s">
        <v>187</v>
      </c>
      <c r="BM180" s="155" t="s">
        <v>1388</v>
      </c>
    </row>
    <row r="181" spans="1:65" s="2" customFormat="1" ht="16.5" customHeight="1" x14ac:dyDescent="0.2">
      <c r="A181" s="26"/>
      <c r="B181" s="143"/>
      <c r="C181" s="392" t="s">
        <v>238</v>
      </c>
      <c r="D181" s="392" t="s">
        <v>243</v>
      </c>
      <c r="E181" s="393" t="s">
        <v>1389</v>
      </c>
      <c r="F181" s="394" t="s">
        <v>1390</v>
      </c>
      <c r="G181" s="395" t="s">
        <v>227</v>
      </c>
      <c r="H181" s="396">
        <v>2</v>
      </c>
      <c r="I181" s="493"/>
      <c r="J181" s="378">
        <f t="shared" si="10"/>
        <v>0</v>
      </c>
      <c r="K181" s="391"/>
      <c r="L181" s="157"/>
      <c r="M181" s="158" t="s">
        <v>1</v>
      </c>
      <c r="N181" s="159" t="s">
        <v>35</v>
      </c>
      <c r="O181" s="153">
        <v>0</v>
      </c>
      <c r="P181" s="153">
        <f t="shared" si="11"/>
        <v>0</v>
      </c>
      <c r="Q181" s="153">
        <v>4.2</v>
      </c>
      <c r="R181" s="153">
        <f t="shared" si="12"/>
        <v>8.4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216</v>
      </c>
      <c r="AT181" s="155" t="s">
        <v>243</v>
      </c>
      <c r="AU181" s="155" t="s">
        <v>80</v>
      </c>
      <c r="AY181" s="14" t="s">
        <v>161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78</v>
      </c>
      <c r="BK181" s="156">
        <f t="shared" si="19"/>
        <v>0</v>
      </c>
      <c r="BL181" s="14" t="s">
        <v>187</v>
      </c>
      <c r="BM181" s="155" t="s">
        <v>1391</v>
      </c>
    </row>
    <row r="182" spans="1:65" s="2" customFormat="1" ht="36" customHeight="1" x14ac:dyDescent="0.2">
      <c r="A182" s="26"/>
      <c r="B182" s="143"/>
      <c r="C182" s="381" t="s">
        <v>313</v>
      </c>
      <c r="D182" s="381" t="s">
        <v>163</v>
      </c>
      <c r="E182" s="382" t="s">
        <v>1392</v>
      </c>
      <c r="F182" s="383" t="s">
        <v>1393</v>
      </c>
      <c r="G182" s="384" t="s">
        <v>227</v>
      </c>
      <c r="H182" s="385">
        <v>11</v>
      </c>
      <c r="I182" s="493"/>
      <c r="J182" s="377">
        <f t="shared" si="10"/>
        <v>0</v>
      </c>
      <c r="K182" s="380"/>
      <c r="L182" s="27"/>
      <c r="M182" s="151" t="s">
        <v>1</v>
      </c>
      <c r="N182" s="152" t="s">
        <v>35</v>
      </c>
      <c r="O182" s="153">
        <v>0.70399999999999996</v>
      </c>
      <c r="P182" s="153">
        <f t="shared" si="11"/>
        <v>7.7439999999999998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187</v>
      </c>
      <c r="AT182" s="155" t="s">
        <v>163</v>
      </c>
      <c r="AU182" s="155" t="s">
        <v>80</v>
      </c>
      <c r="AY182" s="14" t="s">
        <v>161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78</v>
      </c>
      <c r="BK182" s="156">
        <f t="shared" si="19"/>
        <v>0</v>
      </c>
      <c r="BL182" s="14" t="s">
        <v>187</v>
      </c>
      <c r="BM182" s="155" t="s">
        <v>1394</v>
      </c>
    </row>
    <row r="183" spans="1:65" s="2" customFormat="1" ht="36" customHeight="1" x14ac:dyDescent="0.2">
      <c r="A183" s="26"/>
      <c r="B183" s="143"/>
      <c r="C183" s="392" t="s">
        <v>242</v>
      </c>
      <c r="D183" s="392" t="s">
        <v>243</v>
      </c>
      <c r="E183" s="393" t="s">
        <v>1395</v>
      </c>
      <c r="F183" s="394" t="s">
        <v>1396</v>
      </c>
      <c r="G183" s="395" t="s">
        <v>1276</v>
      </c>
      <c r="H183" s="396">
        <v>11</v>
      </c>
      <c r="I183" s="493"/>
      <c r="J183" s="378">
        <f t="shared" si="10"/>
        <v>0</v>
      </c>
      <c r="K183" s="391"/>
      <c r="L183" s="157"/>
      <c r="M183" s="158" t="s">
        <v>1</v>
      </c>
      <c r="N183" s="159" t="s">
        <v>35</v>
      </c>
      <c r="O183" s="153">
        <v>0</v>
      </c>
      <c r="P183" s="153">
        <f t="shared" si="11"/>
        <v>0</v>
      </c>
      <c r="Q183" s="153">
        <v>0</v>
      </c>
      <c r="R183" s="153">
        <f t="shared" si="12"/>
        <v>0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216</v>
      </c>
      <c r="AT183" s="155" t="s">
        <v>243</v>
      </c>
      <c r="AU183" s="155" t="s">
        <v>80</v>
      </c>
      <c r="AY183" s="14" t="s">
        <v>161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78</v>
      </c>
      <c r="BK183" s="156">
        <f t="shared" si="19"/>
        <v>0</v>
      </c>
      <c r="BL183" s="14" t="s">
        <v>187</v>
      </c>
      <c r="BM183" s="155" t="s">
        <v>1397</v>
      </c>
    </row>
    <row r="184" spans="1:65" s="2" customFormat="1" ht="48" customHeight="1" x14ac:dyDescent="0.2">
      <c r="A184" s="26"/>
      <c r="B184" s="143"/>
      <c r="C184" s="381" t="s">
        <v>320</v>
      </c>
      <c r="D184" s="381" t="s">
        <v>163</v>
      </c>
      <c r="E184" s="382" t="s">
        <v>1398</v>
      </c>
      <c r="F184" s="383" t="s">
        <v>1399</v>
      </c>
      <c r="G184" s="384" t="s">
        <v>227</v>
      </c>
      <c r="H184" s="385">
        <v>46</v>
      </c>
      <c r="I184" s="493"/>
      <c r="J184" s="377">
        <f t="shared" si="10"/>
        <v>0</v>
      </c>
      <c r="K184" s="380"/>
      <c r="L184" s="27"/>
      <c r="M184" s="151" t="s">
        <v>1</v>
      </c>
      <c r="N184" s="152" t="s">
        <v>35</v>
      </c>
      <c r="O184" s="153">
        <v>1.0640000000000001</v>
      </c>
      <c r="P184" s="153">
        <f t="shared" si="11"/>
        <v>48.944000000000003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187</v>
      </c>
      <c r="AT184" s="155" t="s">
        <v>163</v>
      </c>
      <c r="AU184" s="155" t="s">
        <v>80</v>
      </c>
      <c r="AY184" s="14" t="s">
        <v>161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78</v>
      </c>
      <c r="BK184" s="156">
        <f t="shared" si="19"/>
        <v>0</v>
      </c>
      <c r="BL184" s="14" t="s">
        <v>187</v>
      </c>
      <c r="BM184" s="155" t="s">
        <v>1400</v>
      </c>
    </row>
    <row r="185" spans="1:65" s="2" customFormat="1" ht="48" customHeight="1" x14ac:dyDescent="0.2">
      <c r="A185" s="26"/>
      <c r="B185" s="143"/>
      <c r="C185" s="392" t="s">
        <v>246</v>
      </c>
      <c r="D185" s="392" t="s">
        <v>243</v>
      </c>
      <c r="E185" s="393" t="s">
        <v>1401</v>
      </c>
      <c r="F185" s="394" t="s">
        <v>1402</v>
      </c>
      <c r="G185" s="395" t="s">
        <v>227</v>
      </c>
      <c r="H185" s="396">
        <v>46</v>
      </c>
      <c r="I185" s="493"/>
      <c r="J185" s="378">
        <f t="shared" si="10"/>
        <v>0</v>
      </c>
      <c r="K185" s="391"/>
      <c r="L185" s="157"/>
      <c r="M185" s="158" t="s">
        <v>1</v>
      </c>
      <c r="N185" s="159" t="s">
        <v>35</v>
      </c>
      <c r="O185" s="153">
        <v>0</v>
      </c>
      <c r="P185" s="153">
        <f t="shared" si="11"/>
        <v>0</v>
      </c>
      <c r="Q185" s="153">
        <v>4.7249999999999996</v>
      </c>
      <c r="R185" s="153">
        <f t="shared" si="12"/>
        <v>217.35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216</v>
      </c>
      <c r="AT185" s="155" t="s">
        <v>243</v>
      </c>
      <c r="AU185" s="155" t="s">
        <v>80</v>
      </c>
      <c r="AY185" s="14" t="s">
        <v>161</v>
      </c>
      <c r="BE185" s="156">
        <f t="shared" si="14"/>
        <v>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78</v>
      </c>
      <c r="BK185" s="156">
        <f t="shared" si="19"/>
        <v>0</v>
      </c>
      <c r="BL185" s="14" t="s">
        <v>187</v>
      </c>
      <c r="BM185" s="155" t="s">
        <v>1403</v>
      </c>
    </row>
    <row r="186" spans="1:65" s="2" customFormat="1" ht="24" customHeight="1" x14ac:dyDescent="0.2">
      <c r="A186" s="26"/>
      <c r="B186" s="143"/>
      <c r="C186" s="381" t="s">
        <v>327</v>
      </c>
      <c r="D186" s="381" t="s">
        <v>163</v>
      </c>
      <c r="E186" s="382" t="s">
        <v>1404</v>
      </c>
      <c r="F186" s="383" t="s">
        <v>1405</v>
      </c>
      <c r="G186" s="384" t="s">
        <v>227</v>
      </c>
      <c r="H186" s="385">
        <v>4</v>
      </c>
      <c r="I186" s="493"/>
      <c r="J186" s="377">
        <f t="shared" si="10"/>
        <v>0</v>
      </c>
      <c r="K186" s="380"/>
      <c r="L186" s="27"/>
      <c r="M186" s="151" t="s">
        <v>1</v>
      </c>
      <c r="N186" s="152" t="s">
        <v>35</v>
      </c>
      <c r="O186" s="153">
        <v>1.32</v>
      </c>
      <c r="P186" s="153">
        <f t="shared" si="11"/>
        <v>5.28</v>
      </c>
      <c r="Q186" s="153">
        <v>0</v>
      </c>
      <c r="R186" s="153">
        <f t="shared" si="12"/>
        <v>0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187</v>
      </c>
      <c r="AT186" s="155" t="s">
        <v>163</v>
      </c>
      <c r="AU186" s="155" t="s">
        <v>80</v>
      </c>
      <c r="AY186" s="14" t="s">
        <v>161</v>
      </c>
      <c r="BE186" s="156">
        <f t="shared" si="14"/>
        <v>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78</v>
      </c>
      <c r="BK186" s="156">
        <f t="shared" si="19"/>
        <v>0</v>
      </c>
      <c r="BL186" s="14" t="s">
        <v>187</v>
      </c>
      <c r="BM186" s="155" t="s">
        <v>1406</v>
      </c>
    </row>
    <row r="187" spans="1:65" s="2" customFormat="1" ht="16.5" customHeight="1" x14ac:dyDescent="0.2">
      <c r="A187" s="26"/>
      <c r="B187" s="143"/>
      <c r="C187" s="392" t="s">
        <v>250</v>
      </c>
      <c r="D187" s="392" t="s">
        <v>243</v>
      </c>
      <c r="E187" s="393" t="s">
        <v>1407</v>
      </c>
      <c r="F187" s="394" t="s">
        <v>1408</v>
      </c>
      <c r="G187" s="395" t="s">
        <v>227</v>
      </c>
      <c r="H187" s="396">
        <v>4</v>
      </c>
      <c r="I187" s="493"/>
      <c r="J187" s="378">
        <f t="shared" si="10"/>
        <v>0</v>
      </c>
      <c r="K187" s="391"/>
      <c r="L187" s="157"/>
      <c r="M187" s="158" t="s">
        <v>1</v>
      </c>
      <c r="N187" s="159" t="s">
        <v>35</v>
      </c>
      <c r="O187" s="153">
        <v>0</v>
      </c>
      <c r="P187" s="153">
        <f t="shared" si="11"/>
        <v>0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216</v>
      </c>
      <c r="AT187" s="155" t="s">
        <v>243</v>
      </c>
      <c r="AU187" s="155" t="s">
        <v>80</v>
      </c>
      <c r="AY187" s="14" t="s">
        <v>161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78</v>
      </c>
      <c r="BK187" s="156">
        <f t="shared" si="19"/>
        <v>0</v>
      </c>
      <c r="BL187" s="14" t="s">
        <v>187</v>
      </c>
      <c r="BM187" s="155" t="s">
        <v>1409</v>
      </c>
    </row>
    <row r="188" spans="1:65" s="2" customFormat="1" ht="16.5" customHeight="1" x14ac:dyDescent="0.2">
      <c r="A188" s="26"/>
      <c r="B188" s="143"/>
      <c r="C188" s="392" t="s">
        <v>334</v>
      </c>
      <c r="D188" s="392" t="s">
        <v>243</v>
      </c>
      <c r="E188" s="393" t="s">
        <v>1410</v>
      </c>
      <c r="F188" s="394" t="s">
        <v>1411</v>
      </c>
      <c r="G188" s="395" t="s">
        <v>227</v>
      </c>
      <c r="H188" s="396">
        <v>4</v>
      </c>
      <c r="I188" s="493"/>
      <c r="J188" s="378">
        <f t="shared" si="10"/>
        <v>0</v>
      </c>
      <c r="K188" s="391"/>
      <c r="L188" s="157"/>
      <c r="M188" s="158" t="s">
        <v>1</v>
      </c>
      <c r="N188" s="159" t="s">
        <v>35</v>
      </c>
      <c r="O188" s="153">
        <v>0</v>
      </c>
      <c r="P188" s="153">
        <f t="shared" si="11"/>
        <v>0</v>
      </c>
      <c r="Q188" s="153">
        <v>0.65200000000000002</v>
      </c>
      <c r="R188" s="153">
        <f t="shared" si="12"/>
        <v>2.6080000000000001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216</v>
      </c>
      <c r="AT188" s="155" t="s">
        <v>243</v>
      </c>
      <c r="AU188" s="155" t="s">
        <v>80</v>
      </c>
      <c r="AY188" s="14" t="s">
        <v>161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78</v>
      </c>
      <c r="BK188" s="156">
        <f t="shared" si="19"/>
        <v>0</v>
      </c>
      <c r="BL188" s="14" t="s">
        <v>187</v>
      </c>
      <c r="BM188" s="155" t="s">
        <v>1412</v>
      </c>
    </row>
    <row r="189" spans="1:65" s="2" customFormat="1" ht="48" customHeight="1" x14ac:dyDescent="0.2">
      <c r="A189" s="26"/>
      <c r="B189" s="143"/>
      <c r="C189" s="381" t="s">
        <v>253</v>
      </c>
      <c r="D189" s="381" t="s">
        <v>163</v>
      </c>
      <c r="E189" s="382" t="s">
        <v>1413</v>
      </c>
      <c r="F189" s="383" t="s">
        <v>1414</v>
      </c>
      <c r="G189" s="384" t="s">
        <v>166</v>
      </c>
      <c r="H189" s="385">
        <v>0.15</v>
      </c>
      <c r="I189" s="493"/>
      <c r="J189" s="377">
        <f t="shared" si="10"/>
        <v>0</v>
      </c>
      <c r="K189" s="380"/>
      <c r="L189" s="27"/>
      <c r="M189" s="151" t="s">
        <v>1</v>
      </c>
      <c r="N189" s="152" t="s">
        <v>35</v>
      </c>
      <c r="O189" s="153">
        <v>18.343</v>
      </c>
      <c r="P189" s="153">
        <f t="shared" si="11"/>
        <v>2.7514499999999997</v>
      </c>
      <c r="Q189" s="153">
        <v>0</v>
      </c>
      <c r="R189" s="153">
        <f t="shared" si="12"/>
        <v>0</v>
      </c>
      <c r="S189" s="153">
        <v>0</v>
      </c>
      <c r="T189" s="154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187</v>
      </c>
      <c r="AT189" s="155" t="s">
        <v>163</v>
      </c>
      <c r="AU189" s="155" t="s">
        <v>80</v>
      </c>
      <c r="AY189" s="14" t="s">
        <v>161</v>
      </c>
      <c r="BE189" s="156">
        <f t="shared" si="14"/>
        <v>0</v>
      </c>
      <c r="BF189" s="156">
        <f t="shared" si="15"/>
        <v>0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4" t="s">
        <v>78</v>
      </c>
      <c r="BK189" s="156">
        <f t="shared" si="19"/>
        <v>0</v>
      </c>
      <c r="BL189" s="14" t="s">
        <v>187</v>
      </c>
      <c r="BM189" s="155" t="s">
        <v>1415</v>
      </c>
    </row>
    <row r="190" spans="1:65" s="2" customFormat="1" ht="16.5" customHeight="1" x14ac:dyDescent="0.2">
      <c r="A190" s="26"/>
      <c r="B190" s="143"/>
      <c r="C190" s="392" t="s">
        <v>339</v>
      </c>
      <c r="D190" s="392" t="s">
        <v>243</v>
      </c>
      <c r="E190" s="393" t="s">
        <v>1416</v>
      </c>
      <c r="F190" s="394" t="s">
        <v>1417</v>
      </c>
      <c r="G190" s="395" t="s">
        <v>227</v>
      </c>
      <c r="H190" s="396">
        <v>2</v>
      </c>
      <c r="I190" s="493"/>
      <c r="J190" s="378">
        <f t="shared" si="10"/>
        <v>0</v>
      </c>
      <c r="K190" s="391"/>
      <c r="L190" s="157"/>
      <c r="M190" s="158" t="s">
        <v>1</v>
      </c>
      <c r="N190" s="159" t="s">
        <v>35</v>
      </c>
      <c r="O190" s="153">
        <v>0</v>
      </c>
      <c r="P190" s="153">
        <f t="shared" si="11"/>
        <v>0</v>
      </c>
      <c r="Q190" s="153">
        <v>4.6000000000000001E-4</v>
      </c>
      <c r="R190" s="153">
        <f t="shared" si="12"/>
        <v>9.2000000000000003E-4</v>
      </c>
      <c r="S190" s="153">
        <v>0</v>
      </c>
      <c r="T190" s="154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606</v>
      </c>
      <c r="AT190" s="155" t="s">
        <v>243</v>
      </c>
      <c r="AU190" s="155" t="s">
        <v>80</v>
      </c>
      <c r="AY190" s="14" t="s">
        <v>161</v>
      </c>
      <c r="BE190" s="156">
        <f t="shared" si="14"/>
        <v>0</v>
      </c>
      <c r="BF190" s="156">
        <f t="shared" si="15"/>
        <v>0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4" t="s">
        <v>78</v>
      </c>
      <c r="BK190" s="156">
        <f t="shared" si="19"/>
        <v>0</v>
      </c>
      <c r="BL190" s="14" t="s">
        <v>275</v>
      </c>
      <c r="BM190" s="155" t="s">
        <v>1418</v>
      </c>
    </row>
    <row r="191" spans="1:65" s="2" customFormat="1" ht="16.5" customHeight="1" x14ac:dyDescent="0.2">
      <c r="A191" s="26"/>
      <c r="B191" s="143"/>
      <c r="C191" s="392" t="s">
        <v>257</v>
      </c>
      <c r="D191" s="392" t="s">
        <v>243</v>
      </c>
      <c r="E191" s="393" t="s">
        <v>1419</v>
      </c>
      <c r="F191" s="394" t="s">
        <v>1420</v>
      </c>
      <c r="G191" s="395" t="s">
        <v>227</v>
      </c>
      <c r="H191" s="396">
        <v>1</v>
      </c>
      <c r="I191" s="493"/>
      <c r="J191" s="378">
        <f t="shared" si="10"/>
        <v>0</v>
      </c>
      <c r="K191" s="391"/>
      <c r="L191" s="157"/>
      <c r="M191" s="158" t="s">
        <v>1</v>
      </c>
      <c r="N191" s="159" t="s">
        <v>35</v>
      </c>
      <c r="O191" s="153">
        <v>0</v>
      </c>
      <c r="P191" s="153">
        <f t="shared" si="11"/>
        <v>0</v>
      </c>
      <c r="Q191" s="153">
        <v>5.4000000000000001E-4</v>
      </c>
      <c r="R191" s="153">
        <f t="shared" si="12"/>
        <v>5.4000000000000001E-4</v>
      </c>
      <c r="S191" s="153">
        <v>0</v>
      </c>
      <c r="T191" s="154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606</v>
      </c>
      <c r="AT191" s="155" t="s">
        <v>243</v>
      </c>
      <c r="AU191" s="155" t="s">
        <v>80</v>
      </c>
      <c r="AY191" s="14" t="s">
        <v>161</v>
      </c>
      <c r="BE191" s="156">
        <f t="shared" si="14"/>
        <v>0</v>
      </c>
      <c r="BF191" s="156">
        <f t="shared" si="15"/>
        <v>0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4" t="s">
        <v>78</v>
      </c>
      <c r="BK191" s="156">
        <f t="shared" si="19"/>
        <v>0</v>
      </c>
      <c r="BL191" s="14" t="s">
        <v>275</v>
      </c>
      <c r="BM191" s="155" t="s">
        <v>1421</v>
      </c>
    </row>
    <row r="192" spans="1:65" s="2" customFormat="1" ht="16.5" customHeight="1" x14ac:dyDescent="0.2">
      <c r="A192" s="26"/>
      <c r="B192" s="143"/>
      <c r="C192" s="392" t="s">
        <v>346</v>
      </c>
      <c r="D192" s="392" t="s">
        <v>243</v>
      </c>
      <c r="E192" s="393" t="s">
        <v>1422</v>
      </c>
      <c r="F192" s="394" t="s">
        <v>1423</v>
      </c>
      <c r="G192" s="395" t="s">
        <v>227</v>
      </c>
      <c r="H192" s="396">
        <v>30</v>
      </c>
      <c r="I192" s="493"/>
      <c r="J192" s="378">
        <f t="shared" si="10"/>
        <v>0</v>
      </c>
      <c r="K192" s="391"/>
      <c r="L192" s="157"/>
      <c r="M192" s="158" t="s">
        <v>1</v>
      </c>
      <c r="N192" s="159" t="s">
        <v>35</v>
      </c>
      <c r="O192" s="153">
        <v>0</v>
      </c>
      <c r="P192" s="153">
        <f t="shared" si="11"/>
        <v>0</v>
      </c>
      <c r="Q192" s="153">
        <v>1.0000000000000001E-5</v>
      </c>
      <c r="R192" s="153">
        <f t="shared" si="12"/>
        <v>3.0000000000000003E-4</v>
      </c>
      <c r="S192" s="153">
        <v>0</v>
      </c>
      <c r="T192" s="154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606</v>
      </c>
      <c r="AT192" s="155" t="s">
        <v>243</v>
      </c>
      <c r="AU192" s="155" t="s">
        <v>80</v>
      </c>
      <c r="AY192" s="14" t="s">
        <v>161</v>
      </c>
      <c r="BE192" s="156">
        <f t="shared" si="14"/>
        <v>0</v>
      </c>
      <c r="BF192" s="156">
        <f t="shared" si="15"/>
        <v>0</v>
      </c>
      <c r="BG192" s="156">
        <f t="shared" si="16"/>
        <v>0</v>
      </c>
      <c r="BH192" s="156">
        <f t="shared" si="17"/>
        <v>0</v>
      </c>
      <c r="BI192" s="156">
        <f t="shared" si="18"/>
        <v>0</v>
      </c>
      <c r="BJ192" s="14" t="s">
        <v>78</v>
      </c>
      <c r="BK192" s="156">
        <f t="shared" si="19"/>
        <v>0</v>
      </c>
      <c r="BL192" s="14" t="s">
        <v>275</v>
      </c>
      <c r="BM192" s="155" t="s">
        <v>1424</v>
      </c>
    </row>
    <row r="193" spans="1:65" s="12" customFormat="1" ht="22.7" customHeight="1" x14ac:dyDescent="0.2">
      <c r="B193" s="131"/>
      <c r="C193" s="379"/>
      <c r="D193" s="386" t="s">
        <v>69</v>
      </c>
      <c r="E193" s="389" t="s">
        <v>1425</v>
      </c>
      <c r="F193" s="389" t="s">
        <v>1426</v>
      </c>
      <c r="G193" s="379"/>
      <c r="H193" s="379"/>
      <c r="J193" s="390">
        <f>BK193</f>
        <v>0</v>
      </c>
      <c r="K193" s="379"/>
      <c r="L193" s="131"/>
      <c r="M193" s="135"/>
      <c r="N193" s="136"/>
      <c r="O193" s="136"/>
      <c r="P193" s="137">
        <f>SUM(P194:P196)</f>
        <v>3.4000000000000004</v>
      </c>
      <c r="Q193" s="136"/>
      <c r="R193" s="137">
        <f>SUM(R194:R196)</f>
        <v>0</v>
      </c>
      <c r="S193" s="136"/>
      <c r="T193" s="138">
        <f>SUM(T194:T196)</f>
        <v>0</v>
      </c>
      <c r="AR193" s="132" t="s">
        <v>80</v>
      </c>
      <c r="AT193" s="139" t="s">
        <v>69</v>
      </c>
      <c r="AU193" s="139" t="s">
        <v>78</v>
      </c>
      <c r="AY193" s="132" t="s">
        <v>161</v>
      </c>
      <c r="BK193" s="140">
        <f>SUM(BK194:BK196)</f>
        <v>0</v>
      </c>
    </row>
    <row r="194" spans="1:65" s="2" customFormat="1" ht="16.5" customHeight="1" x14ac:dyDescent="0.2">
      <c r="A194" s="26"/>
      <c r="B194" s="143"/>
      <c r="C194" s="381" t="s">
        <v>260</v>
      </c>
      <c r="D194" s="381" t="s">
        <v>163</v>
      </c>
      <c r="E194" s="382" t="s">
        <v>1427</v>
      </c>
      <c r="F194" s="383" t="s">
        <v>1428</v>
      </c>
      <c r="G194" s="384" t="s">
        <v>227</v>
      </c>
      <c r="H194" s="385">
        <v>50</v>
      </c>
      <c r="I194" s="493"/>
      <c r="J194" s="377">
        <f>ROUND(I194*H194,2)</f>
        <v>0</v>
      </c>
      <c r="K194" s="380"/>
      <c r="L194" s="27"/>
      <c r="M194" s="151" t="s">
        <v>1</v>
      </c>
      <c r="N194" s="152" t="s">
        <v>35</v>
      </c>
      <c r="O194" s="153">
        <v>6.8000000000000005E-2</v>
      </c>
      <c r="P194" s="153">
        <f>O194*H194</f>
        <v>3.4000000000000004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187</v>
      </c>
      <c r="AT194" s="155" t="s">
        <v>163</v>
      </c>
      <c r="AU194" s="155" t="s">
        <v>80</v>
      </c>
      <c r="AY194" s="14" t="s">
        <v>161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4" t="s">
        <v>78</v>
      </c>
      <c r="BK194" s="156">
        <f>ROUND(I194*H194,2)</f>
        <v>0</v>
      </c>
      <c r="BL194" s="14" t="s">
        <v>187</v>
      </c>
      <c r="BM194" s="155" t="s">
        <v>1429</v>
      </c>
    </row>
    <row r="195" spans="1:65" s="2" customFormat="1" ht="16.5" customHeight="1" x14ac:dyDescent="0.2">
      <c r="A195" s="26"/>
      <c r="B195" s="143"/>
      <c r="C195" s="392" t="s">
        <v>353</v>
      </c>
      <c r="D195" s="392" t="s">
        <v>243</v>
      </c>
      <c r="E195" s="393" t="s">
        <v>1430</v>
      </c>
      <c r="F195" s="394" t="s">
        <v>1431</v>
      </c>
      <c r="G195" s="395" t="s">
        <v>227</v>
      </c>
      <c r="H195" s="396">
        <v>50</v>
      </c>
      <c r="I195" s="493"/>
      <c r="J195" s="378">
        <f>ROUND(I195*H195,2)</f>
        <v>0</v>
      </c>
      <c r="K195" s="391"/>
      <c r="L195" s="157"/>
      <c r="M195" s="158" t="s">
        <v>1</v>
      </c>
      <c r="N195" s="159" t="s">
        <v>35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216</v>
      </c>
      <c r="AT195" s="155" t="s">
        <v>243</v>
      </c>
      <c r="AU195" s="155" t="s">
        <v>80</v>
      </c>
      <c r="AY195" s="14" t="s">
        <v>161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4" t="s">
        <v>78</v>
      </c>
      <c r="BK195" s="156">
        <f>ROUND(I195*H195,2)</f>
        <v>0</v>
      </c>
      <c r="BL195" s="14" t="s">
        <v>187</v>
      </c>
      <c r="BM195" s="155" t="s">
        <v>1432</v>
      </c>
    </row>
    <row r="196" spans="1:65" s="2" customFormat="1" ht="36" customHeight="1" x14ac:dyDescent="0.2">
      <c r="A196" s="26"/>
      <c r="B196" s="143"/>
      <c r="C196" s="392" t="s">
        <v>264</v>
      </c>
      <c r="D196" s="392" t="s">
        <v>243</v>
      </c>
      <c r="E196" s="393" t="s">
        <v>1433</v>
      </c>
      <c r="F196" s="394" t="s">
        <v>1434</v>
      </c>
      <c r="G196" s="395" t="s">
        <v>1276</v>
      </c>
      <c r="H196" s="396">
        <v>50</v>
      </c>
      <c r="I196" s="493"/>
      <c r="J196" s="378">
        <f>ROUND(I196*H196,2)</f>
        <v>0</v>
      </c>
      <c r="K196" s="391"/>
      <c r="L196" s="157"/>
      <c r="M196" s="158" t="s">
        <v>1</v>
      </c>
      <c r="N196" s="159" t="s">
        <v>35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216</v>
      </c>
      <c r="AT196" s="155" t="s">
        <v>243</v>
      </c>
      <c r="AU196" s="155" t="s">
        <v>80</v>
      </c>
      <c r="AY196" s="14" t="s">
        <v>161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4" t="s">
        <v>78</v>
      </c>
      <c r="BK196" s="156">
        <f>ROUND(I196*H196,2)</f>
        <v>0</v>
      </c>
      <c r="BL196" s="14" t="s">
        <v>187</v>
      </c>
      <c r="BM196" s="155" t="s">
        <v>1435</v>
      </c>
    </row>
    <row r="197" spans="1:65" s="12" customFormat="1" ht="25.9" customHeight="1" x14ac:dyDescent="0.2">
      <c r="B197" s="131"/>
      <c r="C197" s="379"/>
      <c r="D197" s="386" t="s">
        <v>69</v>
      </c>
      <c r="E197" s="387" t="s">
        <v>243</v>
      </c>
      <c r="F197" s="387" t="s">
        <v>1436</v>
      </c>
      <c r="G197" s="379"/>
      <c r="H197" s="379"/>
      <c r="I197" s="379"/>
      <c r="J197" s="388">
        <f>BK197</f>
        <v>0</v>
      </c>
      <c r="K197" s="379"/>
      <c r="L197" s="131"/>
      <c r="M197" s="135"/>
      <c r="N197" s="136"/>
      <c r="O197" s="136"/>
      <c r="P197" s="137">
        <f>P198</f>
        <v>23.504999999999999</v>
      </c>
      <c r="Q197" s="136"/>
      <c r="R197" s="137">
        <f>R198</f>
        <v>0</v>
      </c>
      <c r="S197" s="136"/>
      <c r="T197" s="138">
        <f>T198</f>
        <v>0</v>
      </c>
      <c r="AR197" s="132" t="s">
        <v>171</v>
      </c>
      <c r="AT197" s="139" t="s">
        <v>69</v>
      </c>
      <c r="AU197" s="139" t="s">
        <v>70</v>
      </c>
      <c r="AY197" s="132" t="s">
        <v>161</v>
      </c>
      <c r="BK197" s="140">
        <f>BK198</f>
        <v>0</v>
      </c>
    </row>
    <row r="198" spans="1:65" s="12" customFormat="1" ht="22.7" customHeight="1" x14ac:dyDescent="0.2">
      <c r="B198" s="131"/>
      <c r="C198" s="379"/>
      <c r="D198" s="386" t="s">
        <v>69</v>
      </c>
      <c r="E198" s="389" t="s">
        <v>1437</v>
      </c>
      <c r="F198" s="389" t="s">
        <v>1438</v>
      </c>
      <c r="G198" s="379"/>
      <c r="H198" s="379"/>
      <c r="I198" s="379"/>
      <c r="J198" s="390">
        <f>BK198</f>
        <v>0</v>
      </c>
      <c r="K198" s="379"/>
      <c r="L198" s="131"/>
      <c r="M198" s="135"/>
      <c r="N198" s="136"/>
      <c r="O198" s="136"/>
      <c r="P198" s="137">
        <f>P199</f>
        <v>23.504999999999999</v>
      </c>
      <c r="Q198" s="136"/>
      <c r="R198" s="137">
        <f>R199</f>
        <v>0</v>
      </c>
      <c r="S198" s="136"/>
      <c r="T198" s="138">
        <f>T199</f>
        <v>0</v>
      </c>
      <c r="AR198" s="132" t="s">
        <v>171</v>
      </c>
      <c r="AT198" s="139" t="s">
        <v>69</v>
      </c>
      <c r="AU198" s="139" t="s">
        <v>78</v>
      </c>
      <c r="AY198" s="132" t="s">
        <v>161</v>
      </c>
      <c r="BK198" s="140">
        <f>BK199</f>
        <v>0</v>
      </c>
    </row>
    <row r="199" spans="1:65" s="2" customFormat="1" ht="48" customHeight="1" x14ac:dyDescent="0.2">
      <c r="A199" s="26"/>
      <c r="B199" s="143"/>
      <c r="C199" s="381" t="s">
        <v>360</v>
      </c>
      <c r="D199" s="381" t="s">
        <v>163</v>
      </c>
      <c r="E199" s="382" t="s">
        <v>1439</v>
      </c>
      <c r="F199" s="383" t="s">
        <v>1440</v>
      </c>
      <c r="G199" s="384" t="s">
        <v>227</v>
      </c>
      <c r="H199" s="385">
        <v>1</v>
      </c>
      <c r="I199" s="493"/>
      <c r="J199" s="377">
        <f>ROUND(I199*H199,2)</f>
        <v>0</v>
      </c>
      <c r="K199" s="380"/>
      <c r="L199" s="27"/>
      <c r="M199" s="151" t="s">
        <v>1</v>
      </c>
      <c r="N199" s="152" t="s">
        <v>35</v>
      </c>
      <c r="O199" s="153">
        <v>23.504999999999999</v>
      </c>
      <c r="P199" s="153">
        <f>O199*H199</f>
        <v>23.504999999999999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275</v>
      </c>
      <c r="AT199" s="155" t="s">
        <v>163</v>
      </c>
      <c r="AU199" s="155" t="s">
        <v>80</v>
      </c>
      <c r="AY199" s="14" t="s">
        <v>161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4" t="s">
        <v>78</v>
      </c>
      <c r="BK199" s="156">
        <f>ROUND(I199*H199,2)</f>
        <v>0</v>
      </c>
      <c r="BL199" s="14" t="s">
        <v>275</v>
      </c>
      <c r="BM199" s="155" t="s">
        <v>1441</v>
      </c>
    </row>
    <row r="200" spans="1:65" s="12" customFormat="1" ht="25.9" customHeight="1" x14ac:dyDescent="0.2">
      <c r="B200" s="131"/>
      <c r="C200" s="379"/>
      <c r="D200" s="386" t="s">
        <v>69</v>
      </c>
      <c r="E200" s="387" t="s">
        <v>1190</v>
      </c>
      <c r="F200" s="387" t="s">
        <v>1191</v>
      </c>
      <c r="G200" s="379"/>
      <c r="H200" s="379"/>
      <c r="I200" s="379"/>
      <c r="J200" s="388">
        <f>BK200</f>
        <v>0</v>
      </c>
      <c r="K200" s="379"/>
      <c r="L200" s="131"/>
      <c r="M200" s="135"/>
      <c r="N200" s="136"/>
      <c r="O200" s="136"/>
      <c r="P200" s="137">
        <f>P201+P203+P206</f>
        <v>0</v>
      </c>
      <c r="Q200" s="136"/>
      <c r="R200" s="137">
        <f>R201+R203+R206</f>
        <v>0</v>
      </c>
      <c r="S200" s="136"/>
      <c r="T200" s="138">
        <f>T201+T203+T206</f>
        <v>0</v>
      </c>
      <c r="AR200" s="132" t="s">
        <v>174</v>
      </c>
      <c r="AT200" s="139" t="s">
        <v>69</v>
      </c>
      <c r="AU200" s="139" t="s">
        <v>70</v>
      </c>
      <c r="AY200" s="132" t="s">
        <v>161</v>
      </c>
      <c r="BK200" s="140">
        <f>BK201+BK203+BK206</f>
        <v>0</v>
      </c>
    </row>
    <row r="201" spans="1:65" s="12" customFormat="1" ht="22.7" customHeight="1" x14ac:dyDescent="0.2">
      <c r="B201" s="131"/>
      <c r="C201" s="379"/>
      <c r="D201" s="386" t="s">
        <v>69</v>
      </c>
      <c r="E201" s="389" t="s">
        <v>1192</v>
      </c>
      <c r="F201" s="389" t="s">
        <v>1193</v>
      </c>
      <c r="G201" s="379"/>
      <c r="H201" s="379"/>
      <c r="I201" s="379"/>
      <c r="J201" s="390">
        <f>BK201</f>
        <v>0</v>
      </c>
      <c r="K201" s="379"/>
      <c r="L201" s="131"/>
      <c r="M201" s="135"/>
      <c r="N201" s="136"/>
      <c r="O201" s="136"/>
      <c r="P201" s="137">
        <f>P202</f>
        <v>0</v>
      </c>
      <c r="Q201" s="136"/>
      <c r="R201" s="137">
        <f>R202</f>
        <v>0</v>
      </c>
      <c r="S201" s="136"/>
      <c r="T201" s="138">
        <f>T202</f>
        <v>0</v>
      </c>
      <c r="AR201" s="132" t="s">
        <v>174</v>
      </c>
      <c r="AT201" s="139" t="s">
        <v>69</v>
      </c>
      <c r="AU201" s="139" t="s">
        <v>78</v>
      </c>
      <c r="AY201" s="132" t="s">
        <v>161</v>
      </c>
      <c r="BK201" s="140">
        <f>BK202</f>
        <v>0</v>
      </c>
    </row>
    <row r="202" spans="1:65" s="2" customFormat="1" ht="36" customHeight="1" x14ac:dyDescent="0.2">
      <c r="A202" s="26"/>
      <c r="B202" s="143"/>
      <c r="C202" s="381" t="s">
        <v>267</v>
      </c>
      <c r="D202" s="381" t="s">
        <v>163</v>
      </c>
      <c r="E202" s="382" t="s">
        <v>1442</v>
      </c>
      <c r="F202" s="383" t="s">
        <v>1443</v>
      </c>
      <c r="G202" s="384" t="s">
        <v>483</v>
      </c>
      <c r="H202" s="385">
        <v>1</v>
      </c>
      <c r="I202" s="493"/>
      <c r="J202" s="377">
        <f>ROUND(I202*H202,2)</f>
        <v>0</v>
      </c>
      <c r="K202" s="380"/>
      <c r="L202" s="27"/>
      <c r="M202" s="151" t="s">
        <v>1</v>
      </c>
      <c r="N202" s="152" t="s">
        <v>35</v>
      </c>
      <c r="O202" s="153">
        <v>0</v>
      </c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1198</v>
      </c>
      <c r="AT202" s="155" t="s">
        <v>163</v>
      </c>
      <c r="AU202" s="155" t="s">
        <v>80</v>
      </c>
      <c r="AY202" s="14" t="s">
        <v>161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4" t="s">
        <v>78</v>
      </c>
      <c r="BK202" s="156">
        <f>ROUND(I202*H202,2)</f>
        <v>0</v>
      </c>
      <c r="BL202" s="14" t="s">
        <v>1198</v>
      </c>
      <c r="BM202" s="155" t="s">
        <v>1444</v>
      </c>
    </row>
    <row r="203" spans="1:65" s="12" customFormat="1" ht="22.7" customHeight="1" x14ac:dyDescent="0.2">
      <c r="B203" s="131"/>
      <c r="C203" s="379"/>
      <c r="D203" s="386" t="s">
        <v>69</v>
      </c>
      <c r="E203" s="389" t="s">
        <v>1445</v>
      </c>
      <c r="F203" s="389" t="s">
        <v>1446</v>
      </c>
      <c r="G203" s="379"/>
      <c r="H203" s="379"/>
      <c r="I203" s="379"/>
      <c r="J203" s="390">
        <f>BK203</f>
        <v>0</v>
      </c>
      <c r="K203" s="379"/>
      <c r="L203" s="131"/>
      <c r="M203" s="135"/>
      <c r="N203" s="136"/>
      <c r="O203" s="136"/>
      <c r="P203" s="137">
        <f>SUM(P204:P205)</f>
        <v>0</v>
      </c>
      <c r="Q203" s="136"/>
      <c r="R203" s="137">
        <f>SUM(R204:R205)</f>
        <v>0</v>
      </c>
      <c r="S203" s="136"/>
      <c r="T203" s="138">
        <f>SUM(T204:T205)</f>
        <v>0</v>
      </c>
      <c r="AR203" s="132" t="s">
        <v>174</v>
      </c>
      <c r="AT203" s="139" t="s">
        <v>69</v>
      </c>
      <c r="AU203" s="139" t="s">
        <v>78</v>
      </c>
      <c r="AY203" s="132" t="s">
        <v>161</v>
      </c>
      <c r="BK203" s="140">
        <f>SUM(BK204:BK205)</f>
        <v>0</v>
      </c>
    </row>
    <row r="204" spans="1:65" s="2" customFormat="1" ht="16.5" customHeight="1" x14ac:dyDescent="0.2">
      <c r="A204" s="26"/>
      <c r="B204" s="143"/>
      <c r="C204" s="381" t="s">
        <v>367</v>
      </c>
      <c r="D204" s="381" t="s">
        <v>163</v>
      </c>
      <c r="E204" s="382" t="s">
        <v>1447</v>
      </c>
      <c r="F204" s="383" t="s">
        <v>1448</v>
      </c>
      <c r="G204" s="384" t="s">
        <v>483</v>
      </c>
      <c r="H204" s="385">
        <v>63</v>
      </c>
      <c r="I204" s="493"/>
      <c r="J204" s="377">
        <f>ROUND(I204*H204,2)</f>
        <v>0</v>
      </c>
      <c r="K204" s="380"/>
      <c r="L204" s="27"/>
      <c r="M204" s="151" t="s">
        <v>1</v>
      </c>
      <c r="N204" s="152" t="s">
        <v>35</v>
      </c>
      <c r="O204" s="153">
        <v>0</v>
      </c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1198</v>
      </c>
      <c r="AT204" s="155" t="s">
        <v>163</v>
      </c>
      <c r="AU204" s="155" t="s">
        <v>80</v>
      </c>
      <c r="AY204" s="14" t="s">
        <v>161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4" t="s">
        <v>78</v>
      </c>
      <c r="BK204" s="156">
        <f>ROUND(I204*H204,2)</f>
        <v>0</v>
      </c>
      <c r="BL204" s="14" t="s">
        <v>1198</v>
      </c>
      <c r="BM204" s="155" t="s">
        <v>1449</v>
      </c>
    </row>
    <row r="205" spans="1:65" s="2" customFormat="1" ht="16.5" customHeight="1" x14ac:dyDescent="0.2">
      <c r="A205" s="26"/>
      <c r="B205" s="143"/>
      <c r="C205" s="381" t="s">
        <v>271</v>
      </c>
      <c r="D205" s="381" t="s">
        <v>163</v>
      </c>
      <c r="E205" s="382" t="s">
        <v>1450</v>
      </c>
      <c r="F205" s="383" t="s">
        <v>1451</v>
      </c>
      <c r="G205" s="384" t="s">
        <v>483</v>
      </c>
      <c r="H205" s="385">
        <v>2</v>
      </c>
      <c r="I205" s="493"/>
      <c r="J205" s="377">
        <f>ROUND(I205*H205,2)</f>
        <v>0</v>
      </c>
      <c r="K205" s="380"/>
      <c r="L205" s="27"/>
      <c r="M205" s="151" t="s">
        <v>1</v>
      </c>
      <c r="N205" s="152" t="s">
        <v>35</v>
      </c>
      <c r="O205" s="153">
        <v>0</v>
      </c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1198</v>
      </c>
      <c r="AT205" s="155" t="s">
        <v>163</v>
      </c>
      <c r="AU205" s="155" t="s">
        <v>80</v>
      </c>
      <c r="AY205" s="14" t="s">
        <v>161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4" t="s">
        <v>78</v>
      </c>
      <c r="BK205" s="156">
        <f>ROUND(I205*H205,2)</f>
        <v>0</v>
      </c>
      <c r="BL205" s="14" t="s">
        <v>1198</v>
      </c>
      <c r="BM205" s="155" t="s">
        <v>1452</v>
      </c>
    </row>
    <row r="206" spans="1:65" s="12" customFormat="1" ht="22.7" customHeight="1" x14ac:dyDescent="0.2">
      <c r="B206" s="131"/>
      <c r="C206" s="379"/>
      <c r="D206" s="386" t="s">
        <v>69</v>
      </c>
      <c r="E206" s="389" t="s">
        <v>1453</v>
      </c>
      <c r="F206" s="389" t="s">
        <v>1454</v>
      </c>
      <c r="G206" s="379"/>
      <c r="H206" s="379"/>
      <c r="I206" s="379"/>
      <c r="J206" s="390">
        <f>BK206</f>
        <v>0</v>
      </c>
      <c r="K206" s="379"/>
      <c r="L206" s="131"/>
      <c r="M206" s="135"/>
      <c r="N206" s="136"/>
      <c r="O206" s="136"/>
      <c r="P206" s="137">
        <f>SUM(P207:P208)</f>
        <v>0</v>
      </c>
      <c r="Q206" s="136"/>
      <c r="R206" s="137">
        <f>SUM(R207:R208)</f>
        <v>0</v>
      </c>
      <c r="S206" s="136"/>
      <c r="T206" s="138">
        <f>SUM(T207:T208)</f>
        <v>0</v>
      </c>
      <c r="AR206" s="132" t="s">
        <v>174</v>
      </c>
      <c r="AT206" s="139" t="s">
        <v>69</v>
      </c>
      <c r="AU206" s="139" t="s">
        <v>78</v>
      </c>
      <c r="AY206" s="132" t="s">
        <v>161</v>
      </c>
      <c r="BK206" s="140">
        <f>SUM(BK207:BK208)</f>
        <v>0</v>
      </c>
    </row>
    <row r="207" spans="1:65" s="2" customFormat="1" ht="36" customHeight="1" x14ac:dyDescent="0.2">
      <c r="A207" s="26"/>
      <c r="B207" s="143"/>
      <c r="C207" s="381" t="s">
        <v>374</v>
      </c>
      <c r="D207" s="381" t="s">
        <v>163</v>
      </c>
      <c r="E207" s="382" t="s">
        <v>1455</v>
      </c>
      <c r="F207" s="383" t="s">
        <v>1456</v>
      </c>
      <c r="G207" s="384" t="s">
        <v>483</v>
      </c>
      <c r="H207" s="385">
        <v>75</v>
      </c>
      <c r="I207" s="493"/>
      <c r="J207" s="377">
        <f>ROUND(I207*H207,2)</f>
        <v>0</v>
      </c>
      <c r="K207" s="380"/>
      <c r="L207" s="27"/>
      <c r="M207" s="151" t="s">
        <v>1</v>
      </c>
      <c r="N207" s="152" t="s">
        <v>35</v>
      </c>
      <c r="O207" s="153">
        <v>0</v>
      </c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1198</v>
      </c>
      <c r="AT207" s="155" t="s">
        <v>163</v>
      </c>
      <c r="AU207" s="155" t="s">
        <v>80</v>
      </c>
      <c r="AY207" s="14" t="s">
        <v>161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4" t="s">
        <v>78</v>
      </c>
      <c r="BK207" s="156">
        <f>ROUND(I207*H207,2)</f>
        <v>0</v>
      </c>
      <c r="BL207" s="14" t="s">
        <v>1198</v>
      </c>
      <c r="BM207" s="155" t="s">
        <v>1457</v>
      </c>
    </row>
    <row r="208" spans="1:65" s="2" customFormat="1" ht="24" customHeight="1" x14ac:dyDescent="0.2">
      <c r="A208" s="26"/>
      <c r="B208" s="143"/>
      <c r="C208" s="381" t="s">
        <v>275</v>
      </c>
      <c r="D208" s="381" t="s">
        <v>163</v>
      </c>
      <c r="E208" s="382" t="s">
        <v>1458</v>
      </c>
      <c r="F208" s="383" t="s">
        <v>1459</v>
      </c>
      <c r="G208" s="384" t="s">
        <v>483</v>
      </c>
      <c r="H208" s="385">
        <v>100</v>
      </c>
      <c r="I208" s="493"/>
      <c r="J208" s="377">
        <f>ROUND(I208*H208,2)</f>
        <v>0</v>
      </c>
      <c r="K208" s="380"/>
      <c r="L208" s="27"/>
      <c r="M208" s="160" t="s">
        <v>1</v>
      </c>
      <c r="N208" s="161" t="s">
        <v>35</v>
      </c>
      <c r="O208" s="162">
        <v>0</v>
      </c>
      <c r="P208" s="162">
        <f>O208*H208</f>
        <v>0</v>
      </c>
      <c r="Q208" s="162">
        <v>0</v>
      </c>
      <c r="R208" s="162">
        <f>Q208*H208</f>
        <v>0</v>
      </c>
      <c r="S208" s="162">
        <v>0</v>
      </c>
      <c r="T208" s="163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1198</v>
      </c>
      <c r="AT208" s="155" t="s">
        <v>163</v>
      </c>
      <c r="AU208" s="155" t="s">
        <v>80</v>
      </c>
      <c r="AY208" s="14" t="s">
        <v>161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4" t="s">
        <v>78</v>
      </c>
      <c r="BK208" s="156">
        <f>ROUND(I208*H208,2)</f>
        <v>0</v>
      </c>
      <c r="BL208" s="14" t="s">
        <v>1198</v>
      </c>
      <c r="BM208" s="155" t="s">
        <v>1460</v>
      </c>
    </row>
    <row r="209" spans="1:31" s="2" customFormat="1" ht="6.95" customHeight="1" x14ac:dyDescent="0.2">
      <c r="A209" s="26"/>
      <c r="B209" s="41"/>
      <c r="C209" s="42"/>
      <c r="D209" s="42"/>
      <c r="E209" s="42"/>
      <c r="F209" s="42"/>
      <c r="G209" s="42"/>
      <c r="H209" s="42"/>
      <c r="I209" s="42"/>
      <c r="J209" s="42"/>
      <c r="K209" s="42"/>
      <c r="L209" s="27"/>
      <c r="M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</row>
  </sheetData>
  <sheetProtection algorithmName="SHA-512" hashValue="iK3Kdkh0nOyPWOKFxxDsE9o4McgyaeAfsQ3s0360JEZ1NWBcdTzfVY/9eRpT+jmXds74IGZMV/9LtL6VDK2Tmg==" saltValue="NOf1U/FKCcYzvkVZze73yQ==" spinCount="100000" sheet="1" objects="1" scenarios="1"/>
  <autoFilter ref="C131:K208" xr:uid="{00000000-0009-0000-0000-000005000000}"/>
  <mergeCells count="11">
    <mergeCell ref="L2:V2"/>
    <mergeCell ref="E87:H87"/>
    <mergeCell ref="E89:H89"/>
    <mergeCell ref="E120:H120"/>
    <mergeCell ref="E122:H122"/>
    <mergeCell ref="E124:H12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82"/>
  <sheetViews>
    <sheetView showGridLines="0" topLeftCell="A171" workbookViewId="0">
      <selection activeCell="I180" sqref="I180:I18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98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1" customFormat="1" ht="12" customHeight="1" x14ac:dyDescent="0.2">
      <c r="B8" s="17"/>
      <c r="D8" s="23" t="s">
        <v>109</v>
      </c>
      <c r="L8" s="17"/>
    </row>
    <row r="9" spans="1:46" s="2" customFormat="1" ht="16.5" customHeight="1" x14ac:dyDescent="0.2">
      <c r="A9" s="26"/>
      <c r="B9" s="27"/>
      <c r="C9" s="26"/>
      <c r="D9" s="26"/>
      <c r="E9" s="554" t="s">
        <v>1247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3" t="s">
        <v>1248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544" t="s">
        <v>1461</v>
      </c>
      <c r="F11" s="553"/>
      <c r="G11" s="553"/>
      <c r="H11" s="55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17</v>
      </c>
      <c r="E14" s="26"/>
      <c r="F14" s="21" t="s">
        <v>1250</v>
      </c>
      <c r="G14" s="26"/>
      <c r="H14" s="26"/>
      <c r="I14" s="23" t="s">
        <v>19</v>
      </c>
      <c r="J14" s="49">
        <f>'Rekapitulace stavby'!AN8</f>
        <v>0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3" t="s">
        <v>24</v>
      </c>
      <c r="E19" s="26"/>
      <c r="F19" s="500"/>
      <c r="G19" s="26"/>
      <c r="H19" s="26"/>
      <c r="I19" s="23" t="s">
        <v>21</v>
      </c>
      <c r="J19" s="499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21" t="s">
        <v>22</v>
      </c>
      <c r="F20" s="26"/>
      <c r="G20" s="26"/>
      <c r="H20" s="26"/>
      <c r="I20" s="23" t="s">
        <v>23</v>
      </c>
      <c r="J20" s="499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3" t="s">
        <v>25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1" t="s">
        <v>22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3" t="s">
        <v>27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1" t="s">
        <v>22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94"/>
      <c r="B29" s="95"/>
      <c r="C29" s="94"/>
      <c r="D29" s="94"/>
      <c r="E29" s="523" t="s">
        <v>1</v>
      </c>
      <c r="F29" s="523"/>
      <c r="G29" s="523"/>
      <c r="H29" s="52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7" t="s">
        <v>30</v>
      </c>
      <c r="E32" s="26"/>
      <c r="F32" s="26"/>
      <c r="G32" s="26"/>
      <c r="H32" s="26"/>
      <c r="I32" s="26"/>
      <c r="J32" s="65">
        <f>ROUND(J128,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32</v>
      </c>
      <c r="G34" s="26"/>
      <c r="H34" s="26"/>
      <c r="I34" s="30" t="s">
        <v>31</v>
      </c>
      <c r="J34" s="30" t="s">
        <v>33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8" t="s">
        <v>34</v>
      </c>
      <c r="E35" s="23" t="s">
        <v>35</v>
      </c>
      <c r="F35" s="99">
        <f>ROUND((SUM(BE128:BE181)),  2)</f>
        <v>0</v>
      </c>
      <c r="G35" s="26"/>
      <c r="H35" s="26"/>
      <c r="I35" s="100">
        <v>0.21</v>
      </c>
      <c r="J35" s="99">
        <f>ROUND(((SUM(BE128:BE181))*I35),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36</v>
      </c>
      <c r="F36" s="99">
        <f>ROUND((SUM(BF128:BF181)),  2)</f>
        <v>0</v>
      </c>
      <c r="G36" s="26"/>
      <c r="H36" s="26"/>
      <c r="I36" s="100">
        <v>0.15</v>
      </c>
      <c r="J36" s="99">
        <f>ROUND(((SUM(BF128:BF181))*I36),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37</v>
      </c>
      <c r="F37" s="99">
        <f>ROUND((SUM(BG128:BG181)),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38</v>
      </c>
      <c r="F38" s="99">
        <f>ROUND((SUM(BH128:BH181)),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39</v>
      </c>
      <c r="F39" s="99">
        <f>ROUND((SUM(BI128:BI181)),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101"/>
      <c r="D41" s="102" t="s">
        <v>40</v>
      </c>
      <c r="E41" s="54"/>
      <c r="F41" s="54"/>
      <c r="G41" s="103" t="s">
        <v>41</v>
      </c>
      <c r="H41" s="104" t="s">
        <v>42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109</v>
      </c>
      <c r="L86" s="17"/>
    </row>
    <row r="87" spans="1:31" s="2" customFormat="1" ht="16.5" customHeight="1" x14ac:dyDescent="0.2">
      <c r="A87" s="26"/>
      <c r="B87" s="27"/>
      <c r="C87" s="26"/>
      <c r="D87" s="26"/>
      <c r="E87" s="554" t="s">
        <v>1247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1248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544" t="str">
        <f>E11</f>
        <v>OPB - Snížení energetické náročnosti areálu ISŠT Mělník</v>
      </c>
      <c r="F89" s="553"/>
      <c r="G89" s="553"/>
      <c r="H89" s="55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17</v>
      </c>
      <c r="D91" s="26"/>
      <c r="E91" s="26"/>
      <c r="F91" s="21" t="str">
        <f>F14</f>
        <v>K Učilišti 2566</v>
      </c>
      <c r="G91" s="26"/>
      <c r="H91" s="26"/>
      <c r="I91" s="23" t="s">
        <v>19</v>
      </c>
      <c r="J91" s="49">
        <f>IF(J14="","",J14)</f>
        <v>0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 x14ac:dyDescent="0.2">
      <c r="A93" s="26"/>
      <c r="B93" s="27"/>
      <c r="C93" s="23" t="s">
        <v>20</v>
      </c>
      <c r="D93" s="26"/>
      <c r="E93" s="26"/>
      <c r="F93" s="21" t="str">
        <f>E17</f>
        <v xml:space="preserve"> </v>
      </c>
      <c r="G93" s="26"/>
      <c r="H93" s="26"/>
      <c r="I93" s="23" t="s">
        <v>25</v>
      </c>
      <c r="J93" s="24" t="str">
        <f>E23</f>
        <v xml:space="preserve"> 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27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112</v>
      </c>
      <c r="D96" s="101"/>
      <c r="E96" s="101"/>
      <c r="F96" s="101"/>
      <c r="G96" s="101"/>
      <c r="H96" s="101"/>
      <c r="I96" s="101"/>
      <c r="J96" s="110" t="s">
        <v>113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 x14ac:dyDescent="0.2">
      <c r="A98" s="26"/>
      <c r="B98" s="27"/>
      <c r="C98" s="111" t="s">
        <v>114</v>
      </c>
      <c r="D98" s="26"/>
      <c r="E98" s="26"/>
      <c r="F98" s="26"/>
      <c r="G98" s="26"/>
      <c r="H98" s="26"/>
      <c r="I98" s="26"/>
      <c r="J98" s="65">
        <f>J128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115</v>
      </c>
    </row>
    <row r="99" spans="1:47" s="9" customFormat="1" ht="24.95" customHeight="1" x14ac:dyDescent="0.2">
      <c r="B99" s="112"/>
      <c r="D99" s="113" t="s">
        <v>126</v>
      </c>
      <c r="E99" s="114"/>
      <c r="F99" s="114"/>
      <c r="G99" s="114"/>
      <c r="H99" s="114"/>
      <c r="I99" s="114"/>
      <c r="J99" s="115">
        <f>J129</f>
        <v>0</v>
      </c>
      <c r="L99" s="112"/>
    </row>
    <row r="100" spans="1:47" s="10" customFormat="1" ht="19.899999999999999" customHeight="1" x14ac:dyDescent="0.2">
      <c r="B100" s="116"/>
      <c r="D100" s="117" t="s">
        <v>1251</v>
      </c>
      <c r="E100" s="118"/>
      <c r="F100" s="118"/>
      <c r="G100" s="118"/>
      <c r="H100" s="118"/>
      <c r="I100" s="118"/>
      <c r="J100" s="119">
        <f>J130</f>
        <v>0</v>
      </c>
      <c r="L100" s="116"/>
    </row>
    <row r="101" spans="1:47" s="10" customFormat="1" ht="19.899999999999999" customHeight="1" x14ac:dyDescent="0.2">
      <c r="B101" s="116"/>
      <c r="D101" s="117" t="s">
        <v>1462</v>
      </c>
      <c r="E101" s="118"/>
      <c r="F101" s="118"/>
      <c r="G101" s="118"/>
      <c r="H101" s="118"/>
      <c r="I101" s="118"/>
      <c r="J101" s="119">
        <f>J170</f>
        <v>0</v>
      </c>
      <c r="L101" s="116"/>
    </row>
    <row r="102" spans="1:47" s="9" customFormat="1" ht="24.95" customHeight="1" x14ac:dyDescent="0.2">
      <c r="B102" s="112"/>
      <c r="D102" s="113" t="s">
        <v>1253</v>
      </c>
      <c r="E102" s="114"/>
      <c r="F102" s="114"/>
      <c r="G102" s="114"/>
      <c r="H102" s="114"/>
      <c r="I102" s="114"/>
      <c r="J102" s="115">
        <f>J171</f>
        <v>0</v>
      </c>
      <c r="L102" s="112"/>
    </row>
    <row r="103" spans="1:47" s="10" customFormat="1" ht="19.899999999999999" customHeight="1" x14ac:dyDescent="0.2">
      <c r="B103" s="116"/>
      <c r="D103" s="117" t="s">
        <v>1463</v>
      </c>
      <c r="E103" s="118"/>
      <c r="F103" s="118"/>
      <c r="G103" s="118"/>
      <c r="H103" s="118"/>
      <c r="I103" s="118"/>
      <c r="J103" s="119">
        <f>J172</f>
        <v>0</v>
      </c>
      <c r="L103" s="116"/>
    </row>
    <row r="104" spans="1:47" s="10" customFormat="1" ht="19.899999999999999" customHeight="1" x14ac:dyDescent="0.2">
      <c r="B104" s="116"/>
      <c r="D104" s="117" t="s">
        <v>1464</v>
      </c>
      <c r="E104" s="118"/>
      <c r="F104" s="118"/>
      <c r="G104" s="118"/>
      <c r="H104" s="118"/>
      <c r="I104" s="118"/>
      <c r="J104" s="119">
        <f>J175</f>
        <v>0</v>
      </c>
      <c r="L104" s="116"/>
    </row>
    <row r="105" spans="1:47" s="9" customFormat="1" ht="24.95" customHeight="1" x14ac:dyDescent="0.2">
      <c r="B105" s="112"/>
      <c r="D105" s="113" t="s">
        <v>142</v>
      </c>
      <c r="E105" s="114"/>
      <c r="F105" s="114"/>
      <c r="G105" s="114"/>
      <c r="H105" s="114"/>
      <c r="I105" s="114"/>
      <c r="J105" s="115">
        <f>J178</f>
        <v>0</v>
      </c>
      <c r="L105" s="112"/>
    </row>
    <row r="106" spans="1:47" s="10" customFormat="1" ht="19.899999999999999" customHeight="1" x14ac:dyDescent="0.2">
      <c r="B106" s="116"/>
      <c r="D106" s="117" t="s">
        <v>1256</v>
      </c>
      <c r="E106" s="118"/>
      <c r="F106" s="118"/>
      <c r="G106" s="118"/>
      <c r="H106" s="118"/>
      <c r="I106" s="118"/>
      <c r="J106" s="119">
        <f>J179</f>
        <v>0</v>
      </c>
      <c r="L106" s="116"/>
    </row>
    <row r="107" spans="1:47" s="2" customFormat="1" ht="21.75" customHeight="1" x14ac:dyDescent="0.2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47" s="2" customFormat="1" ht="6.95" customHeight="1" x14ac:dyDescent="0.2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 x14ac:dyDescent="0.2">
      <c r="A113" s="26"/>
      <c r="B113" s="27"/>
      <c r="C113" s="18" t="s">
        <v>146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 x14ac:dyDescent="0.2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 x14ac:dyDescent="0.2">
      <c r="A115" s="26"/>
      <c r="B115" s="27"/>
      <c r="C115" s="23" t="s">
        <v>14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6.5" customHeight="1" x14ac:dyDescent="0.2">
      <c r="A116" s="26"/>
      <c r="B116" s="27"/>
      <c r="C116" s="26"/>
      <c r="D116" s="26"/>
      <c r="E116" s="554" t="str">
        <f>E7</f>
        <v>ISŠT Mělník - hlavní  budova, spojovací krček, novostavba, dílny, jeřábová hala, vrátnice</v>
      </c>
      <c r="F116" s="555"/>
      <c r="G116" s="555"/>
      <c r="H116" s="555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1" customFormat="1" ht="12" customHeight="1" x14ac:dyDescent="0.2">
      <c r="B117" s="17"/>
      <c r="C117" s="23" t="s">
        <v>109</v>
      </c>
      <c r="L117" s="17"/>
    </row>
    <row r="118" spans="1:63" s="2" customFormat="1" ht="16.5" customHeight="1" x14ac:dyDescent="0.2">
      <c r="A118" s="26"/>
      <c r="B118" s="27"/>
      <c r="C118" s="26"/>
      <c r="D118" s="26"/>
      <c r="E118" s="554" t="s">
        <v>1247</v>
      </c>
      <c r="F118" s="553"/>
      <c r="G118" s="553"/>
      <c r="H118" s="553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 x14ac:dyDescent="0.2">
      <c r="A119" s="26"/>
      <c r="B119" s="27"/>
      <c r="C119" s="23" t="s">
        <v>1248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 x14ac:dyDescent="0.2">
      <c r="A120" s="26"/>
      <c r="B120" s="27"/>
      <c r="C120" s="26"/>
      <c r="D120" s="26"/>
      <c r="E120" s="544" t="str">
        <f>E11</f>
        <v>OPB - Snížení energetické náročnosti areálu ISŠT Mělník</v>
      </c>
      <c r="F120" s="553"/>
      <c r="G120" s="553"/>
      <c r="H120" s="553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 x14ac:dyDescent="0.2">
      <c r="A122" s="26"/>
      <c r="B122" s="27"/>
      <c r="C122" s="23" t="s">
        <v>17</v>
      </c>
      <c r="D122" s="26"/>
      <c r="E122" s="26"/>
      <c r="F122" s="21" t="str">
        <f>F14</f>
        <v>K Učilišti 2566</v>
      </c>
      <c r="G122" s="26"/>
      <c r="H122" s="26"/>
      <c r="I122" s="23" t="s">
        <v>19</v>
      </c>
      <c r="J122" s="49">
        <f>IF(J14="","",J14)</f>
        <v>0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 x14ac:dyDescent="0.2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 x14ac:dyDescent="0.2">
      <c r="A124" s="26"/>
      <c r="B124" s="27"/>
      <c r="C124" s="23" t="s">
        <v>20</v>
      </c>
      <c r="D124" s="26"/>
      <c r="E124" s="26"/>
      <c r="F124" s="21" t="str">
        <f>E17</f>
        <v xml:space="preserve"> </v>
      </c>
      <c r="G124" s="26"/>
      <c r="H124" s="26"/>
      <c r="I124" s="23" t="s">
        <v>25</v>
      </c>
      <c r="J124" s="24" t="str">
        <f>E23</f>
        <v xml:space="preserve"> 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 x14ac:dyDescent="0.2">
      <c r="A125" s="26"/>
      <c r="B125" s="27"/>
      <c r="C125" s="23" t="s">
        <v>24</v>
      </c>
      <c r="D125" s="26"/>
      <c r="E125" s="26"/>
      <c r="F125" s="21" t="str">
        <f>IF(E20="","",E20)</f>
        <v xml:space="preserve"> </v>
      </c>
      <c r="G125" s="26"/>
      <c r="H125" s="26"/>
      <c r="I125" s="23" t="s">
        <v>27</v>
      </c>
      <c r="J125" s="24" t="str">
        <f>E26</f>
        <v xml:space="preserve"> 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 x14ac:dyDescent="0.2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 x14ac:dyDescent="0.2">
      <c r="A127" s="120"/>
      <c r="B127" s="121"/>
      <c r="C127" s="397" t="s">
        <v>147</v>
      </c>
      <c r="D127" s="398" t="s">
        <v>55</v>
      </c>
      <c r="E127" s="398" t="s">
        <v>51</v>
      </c>
      <c r="F127" s="398" t="s">
        <v>52</v>
      </c>
      <c r="G127" s="398" t="s">
        <v>148</v>
      </c>
      <c r="H127" s="398" t="s">
        <v>149</v>
      </c>
      <c r="I127" s="398" t="s">
        <v>150</v>
      </c>
      <c r="J127" s="399" t="s">
        <v>113</v>
      </c>
      <c r="K127" s="400" t="s">
        <v>151</v>
      </c>
      <c r="L127" s="126"/>
      <c r="M127" s="56" t="s">
        <v>1</v>
      </c>
      <c r="N127" s="57" t="s">
        <v>34</v>
      </c>
      <c r="O127" s="57" t="s">
        <v>152</v>
      </c>
      <c r="P127" s="57" t="s">
        <v>153</v>
      </c>
      <c r="Q127" s="57" t="s">
        <v>154</v>
      </c>
      <c r="R127" s="57" t="s">
        <v>155</v>
      </c>
      <c r="S127" s="57" t="s">
        <v>156</v>
      </c>
      <c r="T127" s="58" t="s">
        <v>157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7" customHeight="1" x14ac:dyDescent="0.25">
      <c r="A128" s="26"/>
      <c r="B128" s="27"/>
      <c r="C128" s="401" t="s">
        <v>158</v>
      </c>
      <c r="D128" s="402"/>
      <c r="E128" s="402"/>
      <c r="F128" s="402"/>
      <c r="G128" s="402"/>
      <c r="H128" s="402"/>
      <c r="I128" s="402"/>
      <c r="J128" s="403">
        <f>BK128</f>
        <v>0</v>
      </c>
      <c r="K128" s="402"/>
      <c r="L128" s="27"/>
      <c r="M128" s="59"/>
      <c r="N128" s="50"/>
      <c r="O128" s="60"/>
      <c r="P128" s="128">
        <f>P129+P171+P178</f>
        <v>2764.2500000000009</v>
      </c>
      <c r="Q128" s="60"/>
      <c r="R128" s="128">
        <f>R129+R171+R178</f>
        <v>0.14400000000000002</v>
      </c>
      <c r="S128" s="60"/>
      <c r="T128" s="129">
        <f>T129+T171+T178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69</v>
      </c>
      <c r="AU128" s="14" t="s">
        <v>115</v>
      </c>
      <c r="BK128" s="130">
        <f>BK129+BK171+BK178</f>
        <v>0</v>
      </c>
    </row>
    <row r="129" spans="1:65" s="12" customFormat="1" ht="25.9" customHeight="1" x14ac:dyDescent="0.2">
      <c r="B129" s="131"/>
      <c r="C129" s="379"/>
      <c r="D129" s="386" t="s">
        <v>69</v>
      </c>
      <c r="E129" s="387" t="s">
        <v>616</v>
      </c>
      <c r="F129" s="387" t="s">
        <v>617</v>
      </c>
      <c r="G129" s="379"/>
      <c r="H129" s="379"/>
      <c r="I129" s="379"/>
      <c r="J129" s="388">
        <f>BK129</f>
        <v>0</v>
      </c>
      <c r="K129" s="379"/>
      <c r="L129" s="131"/>
      <c r="M129" s="135"/>
      <c r="N129" s="136"/>
      <c r="O129" s="136"/>
      <c r="P129" s="137">
        <f>P130+P170</f>
        <v>2312.5500000000006</v>
      </c>
      <c r="Q129" s="136"/>
      <c r="R129" s="137">
        <f>R130+R170</f>
        <v>0.14400000000000002</v>
      </c>
      <c r="S129" s="136"/>
      <c r="T129" s="138">
        <f>T130+T170</f>
        <v>0</v>
      </c>
      <c r="AR129" s="132" t="s">
        <v>80</v>
      </c>
      <c r="AT129" s="139" t="s">
        <v>69</v>
      </c>
      <c r="AU129" s="139" t="s">
        <v>70</v>
      </c>
      <c r="AY129" s="132" t="s">
        <v>161</v>
      </c>
      <c r="BK129" s="140">
        <f>BK130+BK170</f>
        <v>0</v>
      </c>
    </row>
    <row r="130" spans="1:65" s="12" customFormat="1" ht="22.7" customHeight="1" x14ac:dyDescent="0.2">
      <c r="B130" s="131"/>
      <c r="C130" s="379"/>
      <c r="D130" s="386" t="s">
        <v>69</v>
      </c>
      <c r="E130" s="389" t="s">
        <v>1263</v>
      </c>
      <c r="F130" s="389" t="s">
        <v>1264</v>
      </c>
      <c r="G130" s="379"/>
      <c r="H130" s="379"/>
      <c r="I130" s="379"/>
      <c r="J130" s="390">
        <f>BK130</f>
        <v>0</v>
      </c>
      <c r="K130" s="379"/>
      <c r="L130" s="131"/>
      <c r="M130" s="135"/>
      <c r="N130" s="136"/>
      <c r="O130" s="136"/>
      <c r="P130" s="137">
        <f>SUM(P131:P169)</f>
        <v>2312.5500000000006</v>
      </c>
      <c r="Q130" s="136"/>
      <c r="R130" s="137">
        <f>SUM(R131:R169)</f>
        <v>0.14400000000000002</v>
      </c>
      <c r="S130" s="136"/>
      <c r="T130" s="138">
        <f>SUM(T131:T169)</f>
        <v>0</v>
      </c>
      <c r="AR130" s="132" t="s">
        <v>80</v>
      </c>
      <c r="AT130" s="139" t="s">
        <v>69</v>
      </c>
      <c r="AU130" s="139" t="s">
        <v>78</v>
      </c>
      <c r="AY130" s="132" t="s">
        <v>161</v>
      </c>
      <c r="BK130" s="140">
        <f>SUM(BK131:BK169)</f>
        <v>0</v>
      </c>
    </row>
    <row r="131" spans="1:65" s="2" customFormat="1" ht="24" customHeight="1" x14ac:dyDescent="0.2">
      <c r="A131" s="26"/>
      <c r="B131" s="143"/>
      <c r="C131" s="381" t="s">
        <v>78</v>
      </c>
      <c r="D131" s="381" t="s">
        <v>163</v>
      </c>
      <c r="E131" s="382" t="s">
        <v>1465</v>
      </c>
      <c r="F131" s="383" t="s">
        <v>1466</v>
      </c>
      <c r="G131" s="384" t="s">
        <v>284</v>
      </c>
      <c r="H131" s="385">
        <v>15</v>
      </c>
      <c r="I131" s="493"/>
      <c r="J131" s="377">
        <f t="shared" ref="J131:J169" si="0">ROUND(I131*H131,2)</f>
        <v>0</v>
      </c>
      <c r="K131" s="380"/>
      <c r="L131" s="27"/>
      <c r="M131" s="151" t="s">
        <v>1</v>
      </c>
      <c r="N131" s="152" t="s">
        <v>35</v>
      </c>
      <c r="O131" s="153">
        <v>0.2</v>
      </c>
      <c r="P131" s="153">
        <f t="shared" ref="P131:P169" si="1">O131*H131</f>
        <v>3</v>
      </c>
      <c r="Q131" s="153">
        <v>0</v>
      </c>
      <c r="R131" s="153">
        <f t="shared" ref="R131:R169" si="2">Q131*H131</f>
        <v>0</v>
      </c>
      <c r="S131" s="153">
        <v>0</v>
      </c>
      <c r="T131" s="154">
        <f t="shared" ref="T131:T169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187</v>
      </c>
      <c r="AT131" s="155" t="s">
        <v>163</v>
      </c>
      <c r="AU131" s="155" t="s">
        <v>80</v>
      </c>
      <c r="AY131" s="14" t="s">
        <v>161</v>
      </c>
      <c r="BE131" s="156">
        <f t="shared" ref="BE131:BE169" si="4">IF(N131="základní",J131,0)</f>
        <v>0</v>
      </c>
      <c r="BF131" s="156">
        <f t="shared" ref="BF131:BF169" si="5">IF(N131="snížená",J131,0)</f>
        <v>0</v>
      </c>
      <c r="BG131" s="156">
        <f t="shared" ref="BG131:BG169" si="6">IF(N131="zákl. přenesená",J131,0)</f>
        <v>0</v>
      </c>
      <c r="BH131" s="156">
        <f t="shared" ref="BH131:BH169" si="7">IF(N131="sníž. přenesená",J131,0)</f>
        <v>0</v>
      </c>
      <c r="BI131" s="156">
        <f t="shared" ref="BI131:BI169" si="8">IF(N131="nulová",J131,0)</f>
        <v>0</v>
      </c>
      <c r="BJ131" s="14" t="s">
        <v>78</v>
      </c>
      <c r="BK131" s="156">
        <f t="shared" ref="BK131:BK169" si="9">ROUND(I131*H131,2)</f>
        <v>0</v>
      </c>
      <c r="BL131" s="14" t="s">
        <v>187</v>
      </c>
      <c r="BM131" s="155" t="s">
        <v>1467</v>
      </c>
    </row>
    <row r="132" spans="1:65" s="2" customFormat="1" ht="16.5" customHeight="1" x14ac:dyDescent="0.2">
      <c r="A132" s="26"/>
      <c r="B132" s="143"/>
      <c r="C132" s="392" t="s">
        <v>80</v>
      </c>
      <c r="D132" s="392" t="s">
        <v>243</v>
      </c>
      <c r="E132" s="393" t="s">
        <v>1468</v>
      </c>
      <c r="F132" s="394" t="s">
        <v>1469</v>
      </c>
      <c r="G132" s="395" t="s">
        <v>284</v>
      </c>
      <c r="H132" s="396">
        <v>15</v>
      </c>
      <c r="I132" s="493"/>
      <c r="J132" s="378">
        <f t="shared" si="0"/>
        <v>0</v>
      </c>
      <c r="K132" s="391"/>
      <c r="L132" s="157"/>
      <c r="M132" s="158" t="s">
        <v>1</v>
      </c>
      <c r="N132" s="159" t="s">
        <v>35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216</v>
      </c>
      <c r="AT132" s="155" t="s">
        <v>243</v>
      </c>
      <c r="AU132" s="155" t="s">
        <v>80</v>
      </c>
      <c r="AY132" s="14" t="s">
        <v>161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78</v>
      </c>
      <c r="BK132" s="156">
        <f t="shared" si="9"/>
        <v>0</v>
      </c>
      <c r="BL132" s="14" t="s">
        <v>187</v>
      </c>
      <c r="BM132" s="155" t="s">
        <v>1470</v>
      </c>
    </row>
    <row r="133" spans="1:65" s="2" customFormat="1" ht="60" customHeight="1" x14ac:dyDescent="0.2">
      <c r="A133" s="26"/>
      <c r="B133" s="143"/>
      <c r="C133" s="381" t="s">
        <v>171</v>
      </c>
      <c r="D133" s="381" t="s">
        <v>163</v>
      </c>
      <c r="E133" s="382" t="s">
        <v>1471</v>
      </c>
      <c r="F133" s="383" t="s">
        <v>1472</v>
      </c>
      <c r="G133" s="384" t="s">
        <v>284</v>
      </c>
      <c r="H133" s="385">
        <v>30</v>
      </c>
      <c r="I133" s="493"/>
      <c r="J133" s="377">
        <f t="shared" si="0"/>
        <v>0</v>
      </c>
      <c r="K133" s="380"/>
      <c r="L133" s="27"/>
      <c r="M133" s="151" t="s">
        <v>1</v>
      </c>
      <c r="N133" s="152" t="s">
        <v>35</v>
      </c>
      <c r="O133" s="153">
        <v>4.3999999999999997E-2</v>
      </c>
      <c r="P133" s="153">
        <f t="shared" si="1"/>
        <v>1.3199999999999998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187</v>
      </c>
      <c r="AT133" s="155" t="s">
        <v>163</v>
      </c>
      <c r="AU133" s="155" t="s">
        <v>80</v>
      </c>
      <c r="AY133" s="14" t="s">
        <v>161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78</v>
      </c>
      <c r="BK133" s="156">
        <f t="shared" si="9"/>
        <v>0</v>
      </c>
      <c r="BL133" s="14" t="s">
        <v>187</v>
      </c>
      <c r="BM133" s="155" t="s">
        <v>1473</v>
      </c>
    </row>
    <row r="134" spans="1:65" s="2" customFormat="1" ht="16.5" customHeight="1" x14ac:dyDescent="0.2">
      <c r="A134" s="26"/>
      <c r="B134" s="143"/>
      <c r="C134" s="392" t="s">
        <v>167</v>
      </c>
      <c r="D134" s="392" t="s">
        <v>243</v>
      </c>
      <c r="E134" s="393" t="s">
        <v>1474</v>
      </c>
      <c r="F134" s="394" t="s">
        <v>1475</v>
      </c>
      <c r="G134" s="395" t="s">
        <v>227</v>
      </c>
      <c r="H134" s="396">
        <v>30</v>
      </c>
      <c r="I134" s="493"/>
      <c r="J134" s="502">
        <f t="shared" si="0"/>
        <v>0</v>
      </c>
      <c r="K134" s="391"/>
      <c r="L134" s="157"/>
      <c r="M134" s="158" t="s">
        <v>1</v>
      </c>
      <c r="N134" s="159" t="s">
        <v>35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216</v>
      </c>
      <c r="AT134" s="155" t="s">
        <v>243</v>
      </c>
      <c r="AU134" s="155" t="s">
        <v>80</v>
      </c>
      <c r="AY134" s="14" t="s">
        <v>161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78</v>
      </c>
      <c r="BK134" s="156">
        <f t="shared" si="9"/>
        <v>0</v>
      </c>
      <c r="BL134" s="14" t="s">
        <v>187</v>
      </c>
      <c r="BM134" s="155" t="s">
        <v>1476</v>
      </c>
    </row>
    <row r="135" spans="1:65" s="2" customFormat="1" ht="48" customHeight="1" x14ac:dyDescent="0.2">
      <c r="A135" s="26"/>
      <c r="B135" s="143"/>
      <c r="C135" s="381" t="s">
        <v>174</v>
      </c>
      <c r="D135" s="381" t="s">
        <v>163</v>
      </c>
      <c r="E135" s="382" t="s">
        <v>1477</v>
      </c>
      <c r="F135" s="383" t="s">
        <v>1478</v>
      </c>
      <c r="G135" s="384" t="s">
        <v>284</v>
      </c>
      <c r="H135" s="385">
        <v>150</v>
      </c>
      <c r="I135" s="493"/>
      <c r="J135" s="377">
        <f>ROUND(I135*H135,2)</f>
        <v>0</v>
      </c>
      <c r="K135" s="380"/>
      <c r="L135" s="27"/>
      <c r="M135" s="151" t="s">
        <v>1</v>
      </c>
      <c r="N135" s="152" t="s">
        <v>35</v>
      </c>
      <c r="O135" s="153">
        <v>0.14000000000000001</v>
      </c>
      <c r="P135" s="153">
        <f t="shared" si="1"/>
        <v>21.000000000000004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187</v>
      </c>
      <c r="AT135" s="155" t="s">
        <v>163</v>
      </c>
      <c r="AU135" s="155" t="s">
        <v>80</v>
      </c>
      <c r="AY135" s="14" t="s">
        <v>161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78</v>
      </c>
      <c r="BK135" s="156">
        <f t="shared" si="9"/>
        <v>0</v>
      </c>
      <c r="BL135" s="14" t="s">
        <v>187</v>
      </c>
      <c r="BM135" s="155" t="s">
        <v>1479</v>
      </c>
    </row>
    <row r="136" spans="1:65" s="2" customFormat="1" ht="16.5" customHeight="1" x14ac:dyDescent="0.2">
      <c r="A136" s="26"/>
      <c r="B136" s="143"/>
      <c r="C136" s="392" t="s">
        <v>172</v>
      </c>
      <c r="D136" s="392" t="s">
        <v>243</v>
      </c>
      <c r="E136" s="393" t="s">
        <v>1480</v>
      </c>
      <c r="F136" s="394" t="s">
        <v>1481</v>
      </c>
      <c r="G136" s="395" t="s">
        <v>1083</v>
      </c>
      <c r="H136" s="396">
        <v>144</v>
      </c>
      <c r="I136" s="493"/>
      <c r="J136" s="378">
        <f t="shared" si="0"/>
        <v>0</v>
      </c>
      <c r="K136" s="391"/>
      <c r="L136" s="157"/>
      <c r="M136" s="158" t="s">
        <v>1</v>
      </c>
      <c r="N136" s="159" t="s">
        <v>35</v>
      </c>
      <c r="O136" s="153">
        <v>0</v>
      </c>
      <c r="P136" s="153">
        <f t="shared" si="1"/>
        <v>0</v>
      </c>
      <c r="Q136" s="153">
        <v>1E-3</v>
      </c>
      <c r="R136" s="153">
        <f t="shared" si="2"/>
        <v>0.14400000000000002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216</v>
      </c>
      <c r="AT136" s="155" t="s">
        <v>243</v>
      </c>
      <c r="AU136" s="155" t="s">
        <v>80</v>
      </c>
      <c r="AY136" s="14" t="s">
        <v>161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78</v>
      </c>
      <c r="BK136" s="156">
        <f t="shared" si="9"/>
        <v>0</v>
      </c>
      <c r="BL136" s="14" t="s">
        <v>187</v>
      </c>
      <c r="BM136" s="155" t="s">
        <v>1482</v>
      </c>
    </row>
    <row r="137" spans="1:65" s="2" customFormat="1" ht="48" customHeight="1" x14ac:dyDescent="0.2">
      <c r="A137" s="26"/>
      <c r="B137" s="143"/>
      <c r="C137" s="381" t="s">
        <v>181</v>
      </c>
      <c r="D137" s="381" t="s">
        <v>163</v>
      </c>
      <c r="E137" s="382" t="s">
        <v>1483</v>
      </c>
      <c r="F137" s="383" t="s">
        <v>1484</v>
      </c>
      <c r="G137" s="384" t="s">
        <v>284</v>
      </c>
      <c r="H137" s="385">
        <v>50</v>
      </c>
      <c r="I137" s="493"/>
      <c r="J137" s="377">
        <f t="shared" si="0"/>
        <v>0</v>
      </c>
      <c r="K137" s="380"/>
      <c r="L137" s="27"/>
      <c r="M137" s="151" t="s">
        <v>1</v>
      </c>
      <c r="N137" s="152" t="s">
        <v>35</v>
      </c>
      <c r="O137" s="153">
        <v>0.123</v>
      </c>
      <c r="P137" s="153">
        <f t="shared" si="1"/>
        <v>6.15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187</v>
      </c>
      <c r="AT137" s="155" t="s">
        <v>163</v>
      </c>
      <c r="AU137" s="155" t="s">
        <v>80</v>
      </c>
      <c r="AY137" s="14" t="s">
        <v>161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78</v>
      </c>
      <c r="BK137" s="156">
        <f t="shared" si="9"/>
        <v>0</v>
      </c>
      <c r="BL137" s="14" t="s">
        <v>187</v>
      </c>
      <c r="BM137" s="155" t="s">
        <v>1485</v>
      </c>
    </row>
    <row r="138" spans="1:65" s="2" customFormat="1" ht="16.5" customHeight="1" x14ac:dyDescent="0.2">
      <c r="A138" s="26"/>
      <c r="B138" s="143"/>
      <c r="C138" s="392" t="s">
        <v>173</v>
      </c>
      <c r="D138" s="392" t="s">
        <v>243</v>
      </c>
      <c r="E138" s="393" t="s">
        <v>1486</v>
      </c>
      <c r="F138" s="394" t="s">
        <v>1487</v>
      </c>
      <c r="G138" s="395" t="s">
        <v>1083</v>
      </c>
      <c r="H138" s="396">
        <v>35</v>
      </c>
      <c r="I138" s="493"/>
      <c r="J138" s="378">
        <f t="shared" si="0"/>
        <v>0</v>
      </c>
      <c r="K138" s="391"/>
      <c r="L138" s="157"/>
      <c r="M138" s="158" t="s">
        <v>1</v>
      </c>
      <c r="N138" s="159" t="s">
        <v>35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216</v>
      </c>
      <c r="AT138" s="155" t="s">
        <v>243</v>
      </c>
      <c r="AU138" s="155" t="s">
        <v>80</v>
      </c>
      <c r="AY138" s="14" t="s">
        <v>161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78</v>
      </c>
      <c r="BK138" s="156">
        <f t="shared" si="9"/>
        <v>0</v>
      </c>
      <c r="BL138" s="14" t="s">
        <v>187</v>
      </c>
      <c r="BM138" s="155" t="s">
        <v>1488</v>
      </c>
    </row>
    <row r="139" spans="1:65" s="2" customFormat="1" ht="24" customHeight="1" x14ac:dyDescent="0.2">
      <c r="A139" s="26"/>
      <c r="B139" s="143"/>
      <c r="C139" s="381" t="s">
        <v>188</v>
      </c>
      <c r="D139" s="381" t="s">
        <v>163</v>
      </c>
      <c r="E139" s="382" t="s">
        <v>1489</v>
      </c>
      <c r="F139" s="383" t="s">
        <v>1490</v>
      </c>
      <c r="G139" s="384" t="s">
        <v>284</v>
      </c>
      <c r="H139" s="385">
        <v>550</v>
      </c>
      <c r="I139" s="493"/>
      <c r="J139" s="377">
        <f t="shared" si="0"/>
        <v>0</v>
      </c>
      <c r="K139" s="380"/>
      <c r="L139" s="27"/>
      <c r="M139" s="151" t="s">
        <v>1</v>
      </c>
      <c r="N139" s="152" t="s">
        <v>35</v>
      </c>
      <c r="O139" s="153">
        <v>0.497</v>
      </c>
      <c r="P139" s="153">
        <f t="shared" si="1"/>
        <v>273.35000000000002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187</v>
      </c>
      <c r="AT139" s="155" t="s">
        <v>163</v>
      </c>
      <c r="AU139" s="155" t="s">
        <v>80</v>
      </c>
      <c r="AY139" s="14" t="s">
        <v>161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78</v>
      </c>
      <c r="BK139" s="156">
        <f t="shared" si="9"/>
        <v>0</v>
      </c>
      <c r="BL139" s="14" t="s">
        <v>187</v>
      </c>
      <c r="BM139" s="155" t="s">
        <v>1491</v>
      </c>
    </row>
    <row r="140" spans="1:65" s="2" customFormat="1" ht="16.5" customHeight="1" x14ac:dyDescent="0.2">
      <c r="A140" s="26"/>
      <c r="B140" s="143"/>
      <c r="C140" s="392" t="s">
        <v>177</v>
      </c>
      <c r="D140" s="392" t="s">
        <v>243</v>
      </c>
      <c r="E140" s="393" t="s">
        <v>1492</v>
      </c>
      <c r="F140" s="394" t="s">
        <v>1493</v>
      </c>
      <c r="G140" s="395" t="s">
        <v>1083</v>
      </c>
      <c r="H140" s="396">
        <v>75</v>
      </c>
      <c r="I140" s="493"/>
      <c r="J140" s="378">
        <f t="shared" si="0"/>
        <v>0</v>
      </c>
      <c r="K140" s="391"/>
      <c r="L140" s="157"/>
      <c r="M140" s="158" t="s">
        <v>1</v>
      </c>
      <c r="N140" s="159" t="s">
        <v>35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216</v>
      </c>
      <c r="AT140" s="155" t="s">
        <v>243</v>
      </c>
      <c r="AU140" s="155" t="s">
        <v>80</v>
      </c>
      <c r="AY140" s="14" t="s">
        <v>161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78</v>
      </c>
      <c r="BK140" s="156">
        <f t="shared" si="9"/>
        <v>0</v>
      </c>
      <c r="BL140" s="14" t="s">
        <v>187</v>
      </c>
      <c r="BM140" s="155" t="s">
        <v>1494</v>
      </c>
    </row>
    <row r="141" spans="1:65" s="2" customFormat="1" ht="24" customHeight="1" x14ac:dyDescent="0.2">
      <c r="A141" s="26"/>
      <c r="B141" s="143"/>
      <c r="C141" s="381" t="s">
        <v>195</v>
      </c>
      <c r="D141" s="381" t="s">
        <v>163</v>
      </c>
      <c r="E141" s="382" t="s">
        <v>1495</v>
      </c>
      <c r="F141" s="383" t="s">
        <v>1496</v>
      </c>
      <c r="G141" s="384" t="s">
        <v>284</v>
      </c>
      <c r="H141" s="385">
        <v>2</v>
      </c>
      <c r="I141" s="493"/>
      <c r="J141" s="377">
        <f t="shared" si="0"/>
        <v>0</v>
      </c>
      <c r="K141" s="380"/>
      <c r="L141" s="27"/>
      <c r="M141" s="151" t="s">
        <v>1</v>
      </c>
      <c r="N141" s="152" t="s">
        <v>35</v>
      </c>
      <c r="O141" s="153">
        <v>0.54400000000000004</v>
      </c>
      <c r="P141" s="153">
        <f t="shared" si="1"/>
        <v>1.0880000000000001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187</v>
      </c>
      <c r="AT141" s="155" t="s">
        <v>163</v>
      </c>
      <c r="AU141" s="155" t="s">
        <v>80</v>
      </c>
      <c r="AY141" s="14" t="s">
        <v>161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78</v>
      </c>
      <c r="BK141" s="156">
        <f t="shared" si="9"/>
        <v>0</v>
      </c>
      <c r="BL141" s="14" t="s">
        <v>187</v>
      </c>
      <c r="BM141" s="155" t="s">
        <v>1497</v>
      </c>
    </row>
    <row r="142" spans="1:65" s="2" customFormat="1" ht="36" customHeight="1" x14ac:dyDescent="0.2">
      <c r="A142" s="26"/>
      <c r="B142" s="143"/>
      <c r="C142" s="392" t="s">
        <v>180</v>
      </c>
      <c r="D142" s="392" t="s">
        <v>243</v>
      </c>
      <c r="E142" s="393" t="s">
        <v>1498</v>
      </c>
      <c r="F142" s="394" t="s">
        <v>1499</v>
      </c>
      <c r="G142" s="395" t="s">
        <v>227</v>
      </c>
      <c r="H142" s="396">
        <v>2</v>
      </c>
      <c r="I142" s="493"/>
      <c r="J142" s="378">
        <f t="shared" si="0"/>
        <v>0</v>
      </c>
      <c r="K142" s="391"/>
      <c r="L142" s="157"/>
      <c r="M142" s="158" t="s">
        <v>1</v>
      </c>
      <c r="N142" s="159" t="s">
        <v>35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216</v>
      </c>
      <c r="AT142" s="155" t="s">
        <v>243</v>
      </c>
      <c r="AU142" s="155" t="s">
        <v>80</v>
      </c>
      <c r="AY142" s="14" t="s">
        <v>161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78</v>
      </c>
      <c r="BK142" s="156">
        <f t="shared" si="9"/>
        <v>0</v>
      </c>
      <c r="BL142" s="14" t="s">
        <v>187</v>
      </c>
      <c r="BM142" s="155" t="s">
        <v>1500</v>
      </c>
    </row>
    <row r="143" spans="1:65" s="2" customFormat="1" ht="24" customHeight="1" x14ac:dyDescent="0.2">
      <c r="A143" s="26"/>
      <c r="B143" s="143"/>
      <c r="C143" s="392" t="s">
        <v>202</v>
      </c>
      <c r="D143" s="392" t="s">
        <v>243</v>
      </c>
      <c r="E143" s="393" t="s">
        <v>1501</v>
      </c>
      <c r="F143" s="394" t="s">
        <v>1502</v>
      </c>
      <c r="G143" s="395" t="s">
        <v>227</v>
      </c>
      <c r="H143" s="396">
        <v>2</v>
      </c>
      <c r="I143" s="493"/>
      <c r="J143" s="378">
        <f t="shared" si="0"/>
        <v>0</v>
      </c>
      <c r="K143" s="391"/>
      <c r="L143" s="157"/>
      <c r="M143" s="158" t="s">
        <v>1</v>
      </c>
      <c r="N143" s="159" t="s">
        <v>35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216</v>
      </c>
      <c r="AT143" s="155" t="s">
        <v>243</v>
      </c>
      <c r="AU143" s="155" t="s">
        <v>80</v>
      </c>
      <c r="AY143" s="14" t="s">
        <v>161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78</v>
      </c>
      <c r="BK143" s="156">
        <f t="shared" si="9"/>
        <v>0</v>
      </c>
      <c r="BL143" s="14" t="s">
        <v>187</v>
      </c>
      <c r="BM143" s="155" t="s">
        <v>1503</v>
      </c>
    </row>
    <row r="144" spans="1:65" s="2" customFormat="1" ht="16.5" customHeight="1" x14ac:dyDescent="0.2">
      <c r="A144" s="26"/>
      <c r="B144" s="143"/>
      <c r="C144" s="392" t="s">
        <v>184</v>
      </c>
      <c r="D144" s="392" t="s">
        <v>243</v>
      </c>
      <c r="E144" s="393" t="s">
        <v>1504</v>
      </c>
      <c r="F144" s="394" t="s">
        <v>1505</v>
      </c>
      <c r="G144" s="395" t="s">
        <v>227</v>
      </c>
      <c r="H144" s="396">
        <v>6</v>
      </c>
      <c r="I144" s="493"/>
      <c r="J144" s="378">
        <f t="shared" si="0"/>
        <v>0</v>
      </c>
      <c r="K144" s="391"/>
      <c r="L144" s="157"/>
      <c r="M144" s="158" t="s">
        <v>1</v>
      </c>
      <c r="N144" s="159" t="s">
        <v>35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216</v>
      </c>
      <c r="AT144" s="155" t="s">
        <v>243</v>
      </c>
      <c r="AU144" s="155" t="s">
        <v>80</v>
      </c>
      <c r="AY144" s="14" t="s">
        <v>161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78</v>
      </c>
      <c r="BK144" s="156">
        <f t="shared" si="9"/>
        <v>0</v>
      </c>
      <c r="BL144" s="14" t="s">
        <v>187</v>
      </c>
      <c r="BM144" s="155" t="s">
        <v>1506</v>
      </c>
    </row>
    <row r="145" spans="1:65" s="2" customFormat="1" ht="16.5" customHeight="1" x14ac:dyDescent="0.2">
      <c r="A145" s="26"/>
      <c r="B145" s="143"/>
      <c r="C145" s="381" t="s">
        <v>8</v>
      </c>
      <c r="D145" s="381" t="s">
        <v>163</v>
      </c>
      <c r="E145" s="382" t="s">
        <v>1507</v>
      </c>
      <c r="F145" s="383" t="s">
        <v>1508</v>
      </c>
      <c r="G145" s="384" t="s">
        <v>227</v>
      </c>
      <c r="H145" s="385">
        <v>165</v>
      </c>
      <c r="I145" s="493"/>
      <c r="J145" s="377">
        <f t="shared" si="0"/>
        <v>0</v>
      </c>
      <c r="K145" s="380"/>
      <c r="L145" s="27"/>
      <c r="M145" s="151" t="s">
        <v>1</v>
      </c>
      <c r="N145" s="152" t="s">
        <v>35</v>
      </c>
      <c r="O145" s="153">
        <v>0.252</v>
      </c>
      <c r="P145" s="153">
        <f t="shared" si="1"/>
        <v>41.58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187</v>
      </c>
      <c r="AT145" s="155" t="s">
        <v>163</v>
      </c>
      <c r="AU145" s="155" t="s">
        <v>80</v>
      </c>
      <c r="AY145" s="14" t="s">
        <v>161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78</v>
      </c>
      <c r="BK145" s="156">
        <f t="shared" si="9"/>
        <v>0</v>
      </c>
      <c r="BL145" s="14" t="s">
        <v>187</v>
      </c>
      <c r="BM145" s="155" t="s">
        <v>1509</v>
      </c>
    </row>
    <row r="146" spans="1:65" s="2" customFormat="1" ht="16.5" customHeight="1" x14ac:dyDescent="0.2">
      <c r="A146" s="26"/>
      <c r="B146" s="143"/>
      <c r="C146" s="392" t="s">
        <v>187</v>
      </c>
      <c r="D146" s="392" t="s">
        <v>243</v>
      </c>
      <c r="E146" s="393" t="s">
        <v>1510</v>
      </c>
      <c r="F146" s="394" t="s">
        <v>1511</v>
      </c>
      <c r="G146" s="395" t="s">
        <v>227</v>
      </c>
      <c r="H146" s="396">
        <v>25</v>
      </c>
      <c r="I146" s="493"/>
      <c r="J146" s="378">
        <f t="shared" si="0"/>
        <v>0</v>
      </c>
      <c r="K146" s="391"/>
      <c r="L146" s="157"/>
      <c r="M146" s="158" t="s">
        <v>1</v>
      </c>
      <c r="N146" s="159" t="s">
        <v>35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216</v>
      </c>
      <c r="AT146" s="155" t="s">
        <v>243</v>
      </c>
      <c r="AU146" s="155" t="s">
        <v>80</v>
      </c>
      <c r="AY146" s="14" t="s">
        <v>161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78</v>
      </c>
      <c r="BK146" s="156">
        <f t="shared" si="9"/>
        <v>0</v>
      </c>
      <c r="BL146" s="14" t="s">
        <v>187</v>
      </c>
      <c r="BM146" s="155" t="s">
        <v>1512</v>
      </c>
    </row>
    <row r="147" spans="1:65" s="2" customFormat="1" ht="16.5" customHeight="1" x14ac:dyDescent="0.2">
      <c r="A147" s="26"/>
      <c r="B147" s="143"/>
      <c r="C147" s="392" t="s">
        <v>217</v>
      </c>
      <c r="D147" s="392" t="s">
        <v>243</v>
      </c>
      <c r="E147" s="393" t="s">
        <v>1513</v>
      </c>
      <c r="F147" s="394" t="s">
        <v>1514</v>
      </c>
      <c r="G147" s="395" t="s">
        <v>227</v>
      </c>
      <c r="H147" s="396">
        <v>5</v>
      </c>
      <c r="I147" s="493"/>
      <c r="J147" s="378">
        <f t="shared" si="0"/>
        <v>0</v>
      </c>
      <c r="K147" s="391"/>
      <c r="L147" s="157"/>
      <c r="M147" s="158" t="s">
        <v>1</v>
      </c>
      <c r="N147" s="159" t="s">
        <v>35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216</v>
      </c>
      <c r="AT147" s="155" t="s">
        <v>243</v>
      </c>
      <c r="AU147" s="155" t="s">
        <v>80</v>
      </c>
      <c r="AY147" s="14" t="s">
        <v>161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78</v>
      </c>
      <c r="BK147" s="156">
        <f t="shared" si="9"/>
        <v>0</v>
      </c>
      <c r="BL147" s="14" t="s">
        <v>187</v>
      </c>
      <c r="BM147" s="155" t="s">
        <v>1515</v>
      </c>
    </row>
    <row r="148" spans="1:65" s="2" customFormat="1" ht="16.5" customHeight="1" x14ac:dyDescent="0.2">
      <c r="A148" s="26"/>
      <c r="B148" s="143"/>
      <c r="C148" s="392" t="s">
        <v>191</v>
      </c>
      <c r="D148" s="392" t="s">
        <v>243</v>
      </c>
      <c r="E148" s="393" t="s">
        <v>1516</v>
      </c>
      <c r="F148" s="394" t="s">
        <v>1517</v>
      </c>
      <c r="G148" s="395" t="s">
        <v>227</v>
      </c>
      <c r="H148" s="396">
        <v>25</v>
      </c>
      <c r="I148" s="493"/>
      <c r="J148" s="378">
        <f t="shared" si="0"/>
        <v>0</v>
      </c>
      <c r="K148" s="391"/>
      <c r="L148" s="157"/>
      <c r="M148" s="158" t="s">
        <v>1</v>
      </c>
      <c r="N148" s="159" t="s">
        <v>35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216</v>
      </c>
      <c r="AT148" s="155" t="s">
        <v>243</v>
      </c>
      <c r="AU148" s="155" t="s">
        <v>80</v>
      </c>
      <c r="AY148" s="14" t="s">
        <v>161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78</v>
      </c>
      <c r="BK148" s="156">
        <f t="shared" si="9"/>
        <v>0</v>
      </c>
      <c r="BL148" s="14" t="s">
        <v>187</v>
      </c>
      <c r="BM148" s="155" t="s">
        <v>1518</v>
      </c>
    </row>
    <row r="149" spans="1:65" s="2" customFormat="1" ht="16.5" customHeight="1" x14ac:dyDescent="0.2">
      <c r="A149" s="26"/>
      <c r="B149" s="143"/>
      <c r="C149" s="392" t="s">
        <v>224</v>
      </c>
      <c r="D149" s="392" t="s">
        <v>243</v>
      </c>
      <c r="E149" s="393" t="s">
        <v>1519</v>
      </c>
      <c r="F149" s="394" t="s">
        <v>1520</v>
      </c>
      <c r="G149" s="395" t="s">
        <v>1276</v>
      </c>
      <c r="H149" s="396">
        <v>50</v>
      </c>
      <c r="I149" s="493"/>
      <c r="J149" s="378">
        <f t="shared" si="0"/>
        <v>0</v>
      </c>
      <c r="K149" s="391"/>
      <c r="L149" s="157"/>
      <c r="M149" s="158" t="s">
        <v>1</v>
      </c>
      <c r="N149" s="159" t="s">
        <v>35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216</v>
      </c>
      <c r="AT149" s="155" t="s">
        <v>243</v>
      </c>
      <c r="AU149" s="155" t="s">
        <v>80</v>
      </c>
      <c r="AY149" s="14" t="s">
        <v>161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78</v>
      </c>
      <c r="BK149" s="156">
        <f t="shared" si="9"/>
        <v>0</v>
      </c>
      <c r="BL149" s="14" t="s">
        <v>187</v>
      </c>
      <c r="BM149" s="155" t="s">
        <v>1521</v>
      </c>
    </row>
    <row r="150" spans="1:65" s="2" customFormat="1" ht="16.5" customHeight="1" x14ac:dyDescent="0.2">
      <c r="A150" s="26"/>
      <c r="B150" s="143"/>
      <c r="C150" s="392" t="s">
        <v>194</v>
      </c>
      <c r="D150" s="392" t="s">
        <v>243</v>
      </c>
      <c r="E150" s="393" t="s">
        <v>1522</v>
      </c>
      <c r="F150" s="394" t="s">
        <v>1523</v>
      </c>
      <c r="G150" s="395" t="s">
        <v>227</v>
      </c>
      <c r="H150" s="396">
        <v>50</v>
      </c>
      <c r="I150" s="493"/>
      <c r="J150" s="378">
        <f t="shared" si="0"/>
        <v>0</v>
      </c>
      <c r="K150" s="391"/>
      <c r="L150" s="157"/>
      <c r="M150" s="158" t="s">
        <v>1</v>
      </c>
      <c r="N150" s="159" t="s">
        <v>35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216</v>
      </c>
      <c r="AT150" s="155" t="s">
        <v>243</v>
      </c>
      <c r="AU150" s="155" t="s">
        <v>80</v>
      </c>
      <c r="AY150" s="14" t="s">
        <v>161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78</v>
      </c>
      <c r="BK150" s="156">
        <f t="shared" si="9"/>
        <v>0</v>
      </c>
      <c r="BL150" s="14" t="s">
        <v>187</v>
      </c>
      <c r="BM150" s="155" t="s">
        <v>1524</v>
      </c>
    </row>
    <row r="151" spans="1:65" s="2" customFormat="1" ht="16.5" customHeight="1" x14ac:dyDescent="0.2">
      <c r="A151" s="26"/>
      <c r="B151" s="143"/>
      <c r="C151" s="392" t="s">
        <v>7</v>
      </c>
      <c r="D151" s="392" t="s">
        <v>243</v>
      </c>
      <c r="E151" s="393" t="s">
        <v>1525</v>
      </c>
      <c r="F151" s="394" t="s">
        <v>1526</v>
      </c>
      <c r="G151" s="395" t="s">
        <v>227</v>
      </c>
      <c r="H151" s="396">
        <v>10</v>
      </c>
      <c r="I151" s="493"/>
      <c r="J151" s="378">
        <f t="shared" si="0"/>
        <v>0</v>
      </c>
      <c r="K151" s="391"/>
      <c r="L151" s="157"/>
      <c r="M151" s="158" t="s">
        <v>1</v>
      </c>
      <c r="N151" s="159" t="s">
        <v>35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216</v>
      </c>
      <c r="AT151" s="155" t="s">
        <v>243</v>
      </c>
      <c r="AU151" s="155" t="s">
        <v>80</v>
      </c>
      <c r="AY151" s="14" t="s">
        <v>161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78</v>
      </c>
      <c r="BK151" s="156">
        <f t="shared" si="9"/>
        <v>0</v>
      </c>
      <c r="BL151" s="14" t="s">
        <v>187</v>
      </c>
      <c r="BM151" s="155" t="s">
        <v>1527</v>
      </c>
    </row>
    <row r="152" spans="1:65" s="2" customFormat="1" ht="24" customHeight="1" x14ac:dyDescent="0.2">
      <c r="A152" s="26"/>
      <c r="B152" s="143"/>
      <c r="C152" s="381" t="s">
        <v>198</v>
      </c>
      <c r="D152" s="381" t="s">
        <v>163</v>
      </c>
      <c r="E152" s="382" t="s">
        <v>1528</v>
      </c>
      <c r="F152" s="383" t="s">
        <v>1529</v>
      </c>
      <c r="G152" s="384" t="s">
        <v>227</v>
      </c>
      <c r="H152" s="385">
        <v>21</v>
      </c>
      <c r="I152" s="493"/>
      <c r="J152" s="377">
        <f t="shared" si="0"/>
        <v>0</v>
      </c>
      <c r="K152" s="380"/>
      <c r="L152" s="27"/>
      <c r="M152" s="151" t="s">
        <v>1</v>
      </c>
      <c r="N152" s="152" t="s">
        <v>35</v>
      </c>
      <c r="O152" s="153">
        <v>0.35199999999999998</v>
      </c>
      <c r="P152" s="153">
        <f t="shared" si="1"/>
        <v>7.3919999999999995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187</v>
      </c>
      <c r="AT152" s="155" t="s">
        <v>163</v>
      </c>
      <c r="AU152" s="155" t="s">
        <v>80</v>
      </c>
      <c r="AY152" s="14" t="s">
        <v>161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78</v>
      </c>
      <c r="BK152" s="156">
        <f t="shared" si="9"/>
        <v>0</v>
      </c>
      <c r="BL152" s="14" t="s">
        <v>187</v>
      </c>
      <c r="BM152" s="155" t="s">
        <v>1530</v>
      </c>
    </row>
    <row r="153" spans="1:65" s="2" customFormat="1" ht="16.5" customHeight="1" x14ac:dyDescent="0.2">
      <c r="A153" s="26"/>
      <c r="B153" s="143"/>
      <c r="C153" s="392" t="s">
        <v>239</v>
      </c>
      <c r="D153" s="392" t="s">
        <v>243</v>
      </c>
      <c r="E153" s="393" t="s">
        <v>1531</v>
      </c>
      <c r="F153" s="394" t="s">
        <v>1532</v>
      </c>
      <c r="G153" s="395" t="s">
        <v>227</v>
      </c>
      <c r="H153" s="396">
        <v>15</v>
      </c>
      <c r="I153" s="493"/>
      <c r="J153" s="378">
        <f t="shared" si="0"/>
        <v>0</v>
      </c>
      <c r="K153" s="391"/>
      <c r="L153" s="157"/>
      <c r="M153" s="158" t="s">
        <v>1</v>
      </c>
      <c r="N153" s="159" t="s">
        <v>35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216</v>
      </c>
      <c r="AT153" s="155" t="s">
        <v>243</v>
      </c>
      <c r="AU153" s="155" t="s">
        <v>80</v>
      </c>
      <c r="AY153" s="14" t="s">
        <v>161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78</v>
      </c>
      <c r="BK153" s="156">
        <f t="shared" si="9"/>
        <v>0</v>
      </c>
      <c r="BL153" s="14" t="s">
        <v>187</v>
      </c>
      <c r="BM153" s="155" t="s">
        <v>1533</v>
      </c>
    </row>
    <row r="154" spans="1:65" s="2" customFormat="1" ht="24" customHeight="1" x14ac:dyDescent="0.2">
      <c r="A154" s="26"/>
      <c r="B154" s="143"/>
      <c r="C154" s="392" t="s">
        <v>201</v>
      </c>
      <c r="D154" s="392" t="s">
        <v>243</v>
      </c>
      <c r="E154" s="393" t="s">
        <v>1534</v>
      </c>
      <c r="F154" s="394" t="s">
        <v>1535</v>
      </c>
      <c r="G154" s="395" t="s">
        <v>227</v>
      </c>
      <c r="H154" s="396">
        <v>6</v>
      </c>
      <c r="I154" s="493"/>
      <c r="J154" s="378">
        <f t="shared" si="0"/>
        <v>0</v>
      </c>
      <c r="K154" s="391"/>
      <c r="L154" s="157"/>
      <c r="M154" s="158" t="s">
        <v>1</v>
      </c>
      <c r="N154" s="159" t="s">
        <v>35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216</v>
      </c>
      <c r="AT154" s="155" t="s">
        <v>243</v>
      </c>
      <c r="AU154" s="155" t="s">
        <v>80</v>
      </c>
      <c r="AY154" s="14" t="s">
        <v>161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78</v>
      </c>
      <c r="BK154" s="156">
        <f t="shared" si="9"/>
        <v>0</v>
      </c>
      <c r="BL154" s="14" t="s">
        <v>187</v>
      </c>
      <c r="BM154" s="155" t="s">
        <v>1536</v>
      </c>
    </row>
    <row r="155" spans="1:65" s="2" customFormat="1" ht="16.5" customHeight="1" x14ac:dyDescent="0.2">
      <c r="A155" s="26"/>
      <c r="B155" s="143"/>
      <c r="C155" s="381" t="s">
        <v>247</v>
      </c>
      <c r="D155" s="381" t="s">
        <v>163</v>
      </c>
      <c r="E155" s="382" t="s">
        <v>1537</v>
      </c>
      <c r="F155" s="383" t="s">
        <v>1538</v>
      </c>
      <c r="G155" s="384" t="s">
        <v>227</v>
      </c>
      <c r="H155" s="385">
        <v>600</v>
      </c>
      <c r="I155" s="493"/>
      <c r="J155" s="377">
        <f t="shared" si="0"/>
        <v>0</v>
      </c>
      <c r="K155" s="380"/>
      <c r="L155" s="27"/>
      <c r="M155" s="151" t="s">
        <v>1</v>
      </c>
      <c r="N155" s="152" t="s">
        <v>35</v>
      </c>
      <c r="O155" s="153">
        <v>2.5950000000000002</v>
      </c>
      <c r="P155" s="153">
        <f t="shared" si="1"/>
        <v>1557.0000000000002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187</v>
      </c>
      <c r="AT155" s="155" t="s">
        <v>163</v>
      </c>
      <c r="AU155" s="155" t="s">
        <v>80</v>
      </c>
      <c r="AY155" s="14" t="s">
        <v>161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78</v>
      </c>
      <c r="BK155" s="156">
        <f t="shared" si="9"/>
        <v>0</v>
      </c>
      <c r="BL155" s="14" t="s">
        <v>187</v>
      </c>
      <c r="BM155" s="155" t="s">
        <v>1539</v>
      </c>
    </row>
    <row r="156" spans="1:65" s="2" customFormat="1" ht="16.5" customHeight="1" x14ac:dyDescent="0.2">
      <c r="A156" s="26"/>
      <c r="B156" s="143"/>
      <c r="C156" s="392" t="s">
        <v>206</v>
      </c>
      <c r="D156" s="392" t="s">
        <v>243</v>
      </c>
      <c r="E156" s="393" t="s">
        <v>1540</v>
      </c>
      <c r="F156" s="394" t="s">
        <v>1541</v>
      </c>
      <c r="G156" s="395" t="s">
        <v>227</v>
      </c>
      <c r="H156" s="396">
        <v>300</v>
      </c>
      <c r="I156" s="493"/>
      <c r="J156" s="378">
        <f t="shared" si="0"/>
        <v>0</v>
      </c>
      <c r="K156" s="391"/>
      <c r="L156" s="157"/>
      <c r="M156" s="158" t="s">
        <v>1</v>
      </c>
      <c r="N156" s="159" t="s">
        <v>35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216</v>
      </c>
      <c r="AT156" s="155" t="s">
        <v>243</v>
      </c>
      <c r="AU156" s="155" t="s">
        <v>80</v>
      </c>
      <c r="AY156" s="14" t="s">
        <v>161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78</v>
      </c>
      <c r="BK156" s="156">
        <f t="shared" si="9"/>
        <v>0</v>
      </c>
      <c r="BL156" s="14" t="s">
        <v>187</v>
      </c>
      <c r="BM156" s="155" t="s">
        <v>1542</v>
      </c>
    </row>
    <row r="157" spans="1:65" s="2" customFormat="1" ht="16.5" customHeight="1" x14ac:dyDescent="0.2">
      <c r="A157" s="26"/>
      <c r="B157" s="143"/>
      <c r="C157" s="392" t="s">
        <v>254</v>
      </c>
      <c r="D157" s="392" t="s">
        <v>243</v>
      </c>
      <c r="E157" s="393" t="s">
        <v>1543</v>
      </c>
      <c r="F157" s="394" t="s">
        <v>1544</v>
      </c>
      <c r="G157" s="395" t="s">
        <v>1276</v>
      </c>
      <c r="H157" s="396">
        <v>300</v>
      </c>
      <c r="I157" s="493"/>
      <c r="J157" s="378">
        <f t="shared" si="0"/>
        <v>0</v>
      </c>
      <c r="K157" s="391"/>
      <c r="L157" s="157"/>
      <c r="M157" s="158" t="s">
        <v>1</v>
      </c>
      <c r="N157" s="159" t="s">
        <v>35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216</v>
      </c>
      <c r="AT157" s="155" t="s">
        <v>243</v>
      </c>
      <c r="AU157" s="155" t="s">
        <v>80</v>
      </c>
      <c r="AY157" s="14" t="s">
        <v>161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78</v>
      </c>
      <c r="BK157" s="156">
        <f t="shared" si="9"/>
        <v>0</v>
      </c>
      <c r="BL157" s="14" t="s">
        <v>187</v>
      </c>
      <c r="BM157" s="155" t="s">
        <v>1545</v>
      </c>
    </row>
    <row r="158" spans="1:65" s="2" customFormat="1" ht="24" customHeight="1" x14ac:dyDescent="0.2">
      <c r="A158" s="26"/>
      <c r="B158" s="143"/>
      <c r="C158" s="381" t="s">
        <v>209</v>
      </c>
      <c r="D158" s="381" t="s">
        <v>163</v>
      </c>
      <c r="E158" s="382" t="s">
        <v>1546</v>
      </c>
      <c r="F158" s="383" t="s">
        <v>1547</v>
      </c>
      <c r="G158" s="384" t="s">
        <v>227</v>
      </c>
      <c r="H158" s="385">
        <v>150</v>
      </c>
      <c r="I158" s="493"/>
      <c r="J158" s="377">
        <f t="shared" si="0"/>
        <v>0</v>
      </c>
      <c r="K158" s="380"/>
      <c r="L158" s="27"/>
      <c r="M158" s="151" t="s">
        <v>1</v>
      </c>
      <c r="N158" s="152" t="s">
        <v>35</v>
      </c>
      <c r="O158" s="153">
        <v>2.5950000000000002</v>
      </c>
      <c r="P158" s="153">
        <f t="shared" si="1"/>
        <v>389.25000000000006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187</v>
      </c>
      <c r="AT158" s="155" t="s">
        <v>163</v>
      </c>
      <c r="AU158" s="155" t="s">
        <v>80</v>
      </c>
      <c r="AY158" s="14" t="s">
        <v>161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78</v>
      </c>
      <c r="BK158" s="156">
        <f t="shared" si="9"/>
        <v>0</v>
      </c>
      <c r="BL158" s="14" t="s">
        <v>187</v>
      </c>
      <c r="BM158" s="155" t="s">
        <v>1548</v>
      </c>
    </row>
    <row r="159" spans="1:65" s="2" customFormat="1" ht="16.5" customHeight="1" x14ac:dyDescent="0.2">
      <c r="A159" s="26"/>
      <c r="B159" s="143"/>
      <c r="C159" s="392" t="s">
        <v>261</v>
      </c>
      <c r="D159" s="392" t="s">
        <v>243</v>
      </c>
      <c r="E159" s="393" t="s">
        <v>1549</v>
      </c>
      <c r="F159" s="394" t="s">
        <v>1550</v>
      </c>
      <c r="G159" s="395" t="s">
        <v>1276</v>
      </c>
      <c r="H159" s="396">
        <v>150</v>
      </c>
      <c r="I159" s="493"/>
      <c r="J159" s="378">
        <f t="shared" si="0"/>
        <v>0</v>
      </c>
      <c r="K159" s="391"/>
      <c r="L159" s="157"/>
      <c r="M159" s="158" t="s">
        <v>1</v>
      </c>
      <c r="N159" s="159" t="s">
        <v>35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216</v>
      </c>
      <c r="AT159" s="155" t="s">
        <v>243</v>
      </c>
      <c r="AU159" s="155" t="s">
        <v>80</v>
      </c>
      <c r="AY159" s="14" t="s">
        <v>161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78</v>
      </c>
      <c r="BK159" s="156">
        <f t="shared" si="9"/>
        <v>0</v>
      </c>
      <c r="BL159" s="14" t="s">
        <v>187</v>
      </c>
      <c r="BM159" s="155" t="s">
        <v>1551</v>
      </c>
    </row>
    <row r="160" spans="1:65" s="2" customFormat="1" ht="16.5" customHeight="1" x14ac:dyDescent="0.2">
      <c r="A160" s="26"/>
      <c r="B160" s="143"/>
      <c r="C160" s="381" t="s">
        <v>213</v>
      </c>
      <c r="D160" s="381" t="s">
        <v>163</v>
      </c>
      <c r="E160" s="382" t="s">
        <v>1552</v>
      </c>
      <c r="F160" s="383" t="s">
        <v>1553</v>
      </c>
      <c r="G160" s="384" t="s">
        <v>227</v>
      </c>
      <c r="H160" s="385">
        <v>10</v>
      </c>
      <c r="I160" s="493"/>
      <c r="J160" s="377">
        <f t="shared" si="0"/>
        <v>0</v>
      </c>
      <c r="K160" s="380"/>
      <c r="L160" s="27"/>
      <c r="M160" s="151" t="s">
        <v>1</v>
      </c>
      <c r="N160" s="152" t="s">
        <v>35</v>
      </c>
      <c r="O160" s="153">
        <v>0.80200000000000005</v>
      </c>
      <c r="P160" s="153">
        <f t="shared" si="1"/>
        <v>8.02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187</v>
      </c>
      <c r="AT160" s="155" t="s">
        <v>163</v>
      </c>
      <c r="AU160" s="155" t="s">
        <v>80</v>
      </c>
      <c r="AY160" s="14" t="s">
        <v>161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78</v>
      </c>
      <c r="BK160" s="156">
        <f t="shared" si="9"/>
        <v>0</v>
      </c>
      <c r="BL160" s="14" t="s">
        <v>187</v>
      </c>
      <c r="BM160" s="155" t="s">
        <v>1554</v>
      </c>
    </row>
    <row r="161" spans="1:65" s="2" customFormat="1" ht="16.5" customHeight="1" x14ac:dyDescent="0.2">
      <c r="A161" s="26"/>
      <c r="B161" s="143"/>
      <c r="C161" s="392" t="s">
        <v>268</v>
      </c>
      <c r="D161" s="392" t="s">
        <v>243</v>
      </c>
      <c r="E161" s="393" t="s">
        <v>1555</v>
      </c>
      <c r="F161" s="394" t="s">
        <v>1556</v>
      </c>
      <c r="G161" s="395" t="s">
        <v>1276</v>
      </c>
      <c r="H161" s="396">
        <v>10</v>
      </c>
      <c r="I161" s="493"/>
      <c r="J161" s="378">
        <f t="shared" si="0"/>
        <v>0</v>
      </c>
      <c r="K161" s="391"/>
      <c r="L161" s="157"/>
      <c r="M161" s="158" t="s">
        <v>1</v>
      </c>
      <c r="N161" s="159" t="s">
        <v>35</v>
      </c>
      <c r="O161" s="153">
        <v>0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216</v>
      </c>
      <c r="AT161" s="155" t="s">
        <v>243</v>
      </c>
      <c r="AU161" s="155" t="s">
        <v>80</v>
      </c>
      <c r="AY161" s="14" t="s">
        <v>161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78</v>
      </c>
      <c r="BK161" s="156">
        <f t="shared" si="9"/>
        <v>0</v>
      </c>
      <c r="BL161" s="14" t="s">
        <v>187</v>
      </c>
      <c r="BM161" s="155" t="s">
        <v>1557</v>
      </c>
    </row>
    <row r="162" spans="1:65" s="2" customFormat="1" ht="16.5" customHeight="1" x14ac:dyDescent="0.2">
      <c r="A162" s="26"/>
      <c r="B162" s="143"/>
      <c r="C162" s="392" t="s">
        <v>216</v>
      </c>
      <c r="D162" s="392" t="s">
        <v>243</v>
      </c>
      <c r="E162" s="393" t="s">
        <v>1558</v>
      </c>
      <c r="F162" s="394" t="s">
        <v>1559</v>
      </c>
      <c r="G162" s="395" t="s">
        <v>1276</v>
      </c>
      <c r="H162" s="396">
        <v>10</v>
      </c>
      <c r="I162" s="493"/>
      <c r="J162" s="378">
        <f t="shared" si="0"/>
        <v>0</v>
      </c>
      <c r="K162" s="391"/>
      <c r="L162" s="157"/>
      <c r="M162" s="158" t="s">
        <v>1</v>
      </c>
      <c r="N162" s="159" t="s">
        <v>35</v>
      </c>
      <c r="O162" s="153">
        <v>0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216</v>
      </c>
      <c r="AT162" s="155" t="s">
        <v>243</v>
      </c>
      <c r="AU162" s="155" t="s">
        <v>80</v>
      </c>
      <c r="AY162" s="14" t="s">
        <v>161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78</v>
      </c>
      <c r="BK162" s="156">
        <f t="shared" si="9"/>
        <v>0</v>
      </c>
      <c r="BL162" s="14" t="s">
        <v>187</v>
      </c>
      <c r="BM162" s="155" t="s">
        <v>1560</v>
      </c>
    </row>
    <row r="163" spans="1:65" s="2" customFormat="1" ht="16.5" customHeight="1" x14ac:dyDescent="0.2">
      <c r="A163" s="26"/>
      <c r="B163" s="143"/>
      <c r="C163" s="392" t="s">
        <v>276</v>
      </c>
      <c r="D163" s="392" t="s">
        <v>243</v>
      </c>
      <c r="E163" s="393" t="s">
        <v>1561</v>
      </c>
      <c r="F163" s="394" t="s">
        <v>1562</v>
      </c>
      <c r="G163" s="395" t="s">
        <v>1276</v>
      </c>
      <c r="H163" s="396">
        <v>10</v>
      </c>
      <c r="I163" s="493"/>
      <c r="J163" s="378">
        <f t="shared" si="0"/>
        <v>0</v>
      </c>
      <c r="K163" s="391"/>
      <c r="L163" s="157"/>
      <c r="M163" s="158" t="s">
        <v>1</v>
      </c>
      <c r="N163" s="159" t="s">
        <v>35</v>
      </c>
      <c r="O163" s="153">
        <v>0</v>
      </c>
      <c r="P163" s="153">
        <f t="shared" si="1"/>
        <v>0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216</v>
      </c>
      <c r="AT163" s="155" t="s">
        <v>243</v>
      </c>
      <c r="AU163" s="155" t="s">
        <v>80</v>
      </c>
      <c r="AY163" s="14" t="s">
        <v>161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78</v>
      </c>
      <c r="BK163" s="156">
        <f t="shared" si="9"/>
        <v>0</v>
      </c>
      <c r="BL163" s="14" t="s">
        <v>187</v>
      </c>
      <c r="BM163" s="155" t="s">
        <v>1563</v>
      </c>
    </row>
    <row r="164" spans="1:65" s="2" customFormat="1" ht="16.5" customHeight="1" x14ac:dyDescent="0.2">
      <c r="A164" s="26"/>
      <c r="B164" s="143"/>
      <c r="C164" s="381" t="s">
        <v>220</v>
      </c>
      <c r="D164" s="381" t="s">
        <v>163</v>
      </c>
      <c r="E164" s="382" t="s">
        <v>1564</v>
      </c>
      <c r="F164" s="383" t="s">
        <v>1565</v>
      </c>
      <c r="G164" s="384" t="s">
        <v>227</v>
      </c>
      <c r="H164" s="385">
        <v>2</v>
      </c>
      <c r="I164" s="493"/>
      <c r="J164" s="377">
        <f t="shared" si="0"/>
        <v>0</v>
      </c>
      <c r="K164" s="380"/>
      <c r="L164" s="27"/>
      <c r="M164" s="151" t="s">
        <v>1</v>
      </c>
      <c r="N164" s="152" t="s">
        <v>35</v>
      </c>
      <c r="O164" s="153">
        <v>1.7</v>
      </c>
      <c r="P164" s="153">
        <f t="shared" si="1"/>
        <v>3.4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187</v>
      </c>
      <c r="AT164" s="155" t="s">
        <v>163</v>
      </c>
      <c r="AU164" s="155" t="s">
        <v>80</v>
      </c>
      <c r="AY164" s="14" t="s">
        <v>161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78</v>
      </c>
      <c r="BK164" s="156">
        <f t="shared" si="9"/>
        <v>0</v>
      </c>
      <c r="BL164" s="14" t="s">
        <v>187</v>
      </c>
      <c r="BM164" s="155" t="s">
        <v>1566</v>
      </c>
    </row>
    <row r="165" spans="1:65" s="2" customFormat="1" ht="36" customHeight="1" x14ac:dyDescent="0.2">
      <c r="A165" s="26"/>
      <c r="B165" s="143"/>
      <c r="C165" s="392" t="s">
        <v>281</v>
      </c>
      <c r="D165" s="392" t="s">
        <v>243</v>
      </c>
      <c r="E165" s="393" t="s">
        <v>1567</v>
      </c>
      <c r="F165" s="394" t="s">
        <v>1568</v>
      </c>
      <c r="G165" s="395" t="s">
        <v>227</v>
      </c>
      <c r="H165" s="396">
        <v>2</v>
      </c>
      <c r="I165" s="493"/>
      <c r="J165" s="378">
        <f t="shared" si="0"/>
        <v>0</v>
      </c>
      <c r="K165" s="391"/>
      <c r="L165" s="157"/>
      <c r="M165" s="158" t="s">
        <v>1</v>
      </c>
      <c r="N165" s="159" t="s">
        <v>35</v>
      </c>
      <c r="O165" s="153">
        <v>0</v>
      </c>
      <c r="P165" s="153">
        <f t="shared" si="1"/>
        <v>0</v>
      </c>
      <c r="Q165" s="153">
        <v>0</v>
      </c>
      <c r="R165" s="153">
        <f t="shared" si="2"/>
        <v>0</v>
      </c>
      <c r="S165" s="153">
        <v>0</v>
      </c>
      <c r="T165" s="15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216</v>
      </c>
      <c r="AT165" s="155" t="s">
        <v>243</v>
      </c>
      <c r="AU165" s="155" t="s">
        <v>80</v>
      </c>
      <c r="AY165" s="14" t="s">
        <v>161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78</v>
      </c>
      <c r="BK165" s="156">
        <f t="shared" si="9"/>
        <v>0</v>
      </c>
      <c r="BL165" s="14" t="s">
        <v>187</v>
      </c>
      <c r="BM165" s="155" t="s">
        <v>1569</v>
      </c>
    </row>
    <row r="166" spans="1:65" s="2" customFormat="1" ht="36" customHeight="1" x14ac:dyDescent="0.2">
      <c r="A166" s="26"/>
      <c r="B166" s="143"/>
      <c r="C166" s="392" t="s">
        <v>223</v>
      </c>
      <c r="D166" s="392" t="s">
        <v>243</v>
      </c>
      <c r="E166" s="393" t="s">
        <v>1570</v>
      </c>
      <c r="F166" s="394" t="s">
        <v>1571</v>
      </c>
      <c r="G166" s="395" t="s">
        <v>227</v>
      </c>
      <c r="H166" s="396">
        <v>2</v>
      </c>
      <c r="I166" s="493"/>
      <c r="J166" s="378">
        <f t="shared" si="0"/>
        <v>0</v>
      </c>
      <c r="K166" s="391"/>
      <c r="L166" s="157"/>
      <c r="M166" s="158" t="s">
        <v>1</v>
      </c>
      <c r="N166" s="159" t="s">
        <v>35</v>
      </c>
      <c r="O166" s="153">
        <v>0</v>
      </c>
      <c r="P166" s="153">
        <f t="shared" si="1"/>
        <v>0</v>
      </c>
      <c r="Q166" s="153">
        <v>0</v>
      </c>
      <c r="R166" s="153">
        <f t="shared" si="2"/>
        <v>0</v>
      </c>
      <c r="S166" s="153">
        <v>0</v>
      </c>
      <c r="T166" s="154">
        <f t="shared" si="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216</v>
      </c>
      <c r="AT166" s="155" t="s">
        <v>243</v>
      </c>
      <c r="AU166" s="155" t="s">
        <v>80</v>
      </c>
      <c r="AY166" s="14" t="s">
        <v>161</v>
      </c>
      <c r="BE166" s="156">
        <f t="shared" si="4"/>
        <v>0</v>
      </c>
      <c r="BF166" s="156">
        <f t="shared" si="5"/>
        <v>0</v>
      </c>
      <c r="BG166" s="156">
        <f t="shared" si="6"/>
        <v>0</v>
      </c>
      <c r="BH166" s="156">
        <f t="shared" si="7"/>
        <v>0</v>
      </c>
      <c r="BI166" s="156">
        <f t="shared" si="8"/>
        <v>0</v>
      </c>
      <c r="BJ166" s="14" t="s">
        <v>78</v>
      </c>
      <c r="BK166" s="156">
        <f t="shared" si="9"/>
        <v>0</v>
      </c>
      <c r="BL166" s="14" t="s">
        <v>187</v>
      </c>
      <c r="BM166" s="155" t="s">
        <v>1572</v>
      </c>
    </row>
    <row r="167" spans="1:65" s="2" customFormat="1" ht="16.5" customHeight="1" x14ac:dyDescent="0.2">
      <c r="A167" s="26"/>
      <c r="B167" s="143"/>
      <c r="C167" s="392" t="s">
        <v>287</v>
      </c>
      <c r="D167" s="392" t="s">
        <v>243</v>
      </c>
      <c r="E167" s="393" t="s">
        <v>1573</v>
      </c>
      <c r="F167" s="394" t="s">
        <v>1574</v>
      </c>
      <c r="G167" s="395" t="s">
        <v>227</v>
      </c>
      <c r="H167" s="396">
        <v>12</v>
      </c>
      <c r="I167" s="493"/>
      <c r="J167" s="378">
        <f t="shared" si="0"/>
        <v>0</v>
      </c>
      <c r="K167" s="391"/>
      <c r="L167" s="157"/>
      <c r="M167" s="158" t="s">
        <v>1</v>
      </c>
      <c r="N167" s="159" t="s">
        <v>35</v>
      </c>
      <c r="O167" s="153">
        <v>0</v>
      </c>
      <c r="P167" s="153">
        <f t="shared" si="1"/>
        <v>0</v>
      </c>
      <c r="Q167" s="153">
        <v>0</v>
      </c>
      <c r="R167" s="153">
        <f t="shared" si="2"/>
        <v>0</v>
      </c>
      <c r="S167" s="153">
        <v>0</v>
      </c>
      <c r="T167" s="154">
        <f t="shared" si="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216</v>
      </c>
      <c r="AT167" s="155" t="s">
        <v>243</v>
      </c>
      <c r="AU167" s="155" t="s">
        <v>80</v>
      </c>
      <c r="AY167" s="14" t="s">
        <v>161</v>
      </c>
      <c r="BE167" s="156">
        <f t="shared" si="4"/>
        <v>0</v>
      </c>
      <c r="BF167" s="156">
        <f t="shared" si="5"/>
        <v>0</v>
      </c>
      <c r="BG167" s="156">
        <f t="shared" si="6"/>
        <v>0</v>
      </c>
      <c r="BH167" s="156">
        <f t="shared" si="7"/>
        <v>0</v>
      </c>
      <c r="BI167" s="156">
        <f t="shared" si="8"/>
        <v>0</v>
      </c>
      <c r="BJ167" s="14" t="s">
        <v>78</v>
      </c>
      <c r="BK167" s="156">
        <f t="shared" si="9"/>
        <v>0</v>
      </c>
      <c r="BL167" s="14" t="s">
        <v>187</v>
      </c>
      <c r="BM167" s="155" t="s">
        <v>1575</v>
      </c>
    </row>
    <row r="168" spans="1:65" s="2" customFormat="1" ht="16.5" customHeight="1" x14ac:dyDescent="0.2">
      <c r="A168" s="26"/>
      <c r="B168" s="143"/>
      <c r="C168" s="392" t="s">
        <v>228</v>
      </c>
      <c r="D168" s="392" t="s">
        <v>243</v>
      </c>
      <c r="E168" s="393" t="s">
        <v>1576</v>
      </c>
      <c r="F168" s="394" t="s">
        <v>1577</v>
      </c>
      <c r="G168" s="395" t="s">
        <v>227</v>
      </c>
      <c r="H168" s="396">
        <v>24</v>
      </c>
      <c r="I168" s="493"/>
      <c r="J168" s="378">
        <f t="shared" si="0"/>
        <v>0</v>
      </c>
      <c r="K168" s="391"/>
      <c r="L168" s="157"/>
      <c r="M168" s="158" t="s">
        <v>1</v>
      </c>
      <c r="N168" s="159" t="s">
        <v>35</v>
      </c>
      <c r="O168" s="153">
        <v>0</v>
      </c>
      <c r="P168" s="153">
        <f t="shared" si="1"/>
        <v>0</v>
      </c>
      <c r="Q168" s="153">
        <v>0</v>
      </c>
      <c r="R168" s="153">
        <f t="shared" si="2"/>
        <v>0</v>
      </c>
      <c r="S168" s="153">
        <v>0</v>
      </c>
      <c r="T168" s="154">
        <f t="shared" si="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216</v>
      </c>
      <c r="AT168" s="155" t="s">
        <v>243</v>
      </c>
      <c r="AU168" s="155" t="s">
        <v>80</v>
      </c>
      <c r="AY168" s="14" t="s">
        <v>161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4" t="s">
        <v>78</v>
      </c>
      <c r="BK168" s="156">
        <f t="shared" si="9"/>
        <v>0</v>
      </c>
      <c r="BL168" s="14" t="s">
        <v>187</v>
      </c>
      <c r="BM168" s="155" t="s">
        <v>1578</v>
      </c>
    </row>
    <row r="169" spans="1:65" s="2" customFormat="1" ht="24" customHeight="1" x14ac:dyDescent="0.2">
      <c r="A169" s="26"/>
      <c r="B169" s="143"/>
      <c r="C169" s="392" t="s">
        <v>292</v>
      </c>
      <c r="D169" s="392" t="s">
        <v>243</v>
      </c>
      <c r="E169" s="393" t="s">
        <v>1579</v>
      </c>
      <c r="F169" s="394" t="s">
        <v>1580</v>
      </c>
      <c r="G169" s="395" t="s">
        <v>227</v>
      </c>
      <c r="H169" s="396">
        <v>2</v>
      </c>
      <c r="I169" s="493"/>
      <c r="J169" s="378">
        <f t="shared" si="0"/>
        <v>0</v>
      </c>
      <c r="K169" s="391"/>
      <c r="L169" s="157"/>
      <c r="M169" s="158" t="s">
        <v>1</v>
      </c>
      <c r="N169" s="159" t="s">
        <v>35</v>
      </c>
      <c r="O169" s="153">
        <v>0</v>
      </c>
      <c r="P169" s="153">
        <f t="shared" si="1"/>
        <v>0</v>
      </c>
      <c r="Q169" s="153">
        <v>0</v>
      </c>
      <c r="R169" s="153">
        <f t="shared" si="2"/>
        <v>0</v>
      </c>
      <c r="S169" s="153">
        <v>0</v>
      </c>
      <c r="T169" s="154">
        <f t="shared" si="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216</v>
      </c>
      <c r="AT169" s="155" t="s">
        <v>243</v>
      </c>
      <c r="AU169" s="155" t="s">
        <v>80</v>
      </c>
      <c r="AY169" s="14" t="s">
        <v>161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4" t="s">
        <v>78</v>
      </c>
      <c r="BK169" s="156">
        <f t="shared" si="9"/>
        <v>0</v>
      </c>
      <c r="BL169" s="14" t="s">
        <v>187</v>
      </c>
      <c r="BM169" s="155" t="s">
        <v>1581</v>
      </c>
    </row>
    <row r="170" spans="1:65" s="12" customFormat="1" ht="22.7" customHeight="1" x14ac:dyDescent="0.2">
      <c r="B170" s="131"/>
      <c r="C170" s="379"/>
      <c r="D170" s="386" t="s">
        <v>69</v>
      </c>
      <c r="E170" s="389" t="s">
        <v>1582</v>
      </c>
      <c r="F170" s="389" t="s">
        <v>1583</v>
      </c>
      <c r="G170" s="379"/>
      <c r="H170" s="379"/>
      <c r="I170" s="379"/>
      <c r="J170" s="390">
        <f>BK170</f>
        <v>0</v>
      </c>
      <c r="K170" s="379"/>
      <c r="L170" s="131"/>
      <c r="M170" s="135"/>
      <c r="N170" s="136"/>
      <c r="O170" s="136"/>
      <c r="P170" s="137">
        <v>0</v>
      </c>
      <c r="Q170" s="136"/>
      <c r="R170" s="137">
        <v>0</v>
      </c>
      <c r="S170" s="136"/>
      <c r="T170" s="138">
        <v>0</v>
      </c>
      <c r="AR170" s="132" t="s">
        <v>171</v>
      </c>
      <c r="AT170" s="139" t="s">
        <v>69</v>
      </c>
      <c r="AU170" s="139" t="s">
        <v>78</v>
      </c>
      <c r="AY170" s="132" t="s">
        <v>161</v>
      </c>
      <c r="BK170" s="140">
        <v>0</v>
      </c>
    </row>
    <row r="171" spans="1:65" s="12" customFormat="1" ht="25.9" customHeight="1" x14ac:dyDescent="0.2">
      <c r="B171" s="131"/>
      <c r="C171" s="379"/>
      <c r="D171" s="386" t="s">
        <v>69</v>
      </c>
      <c r="E171" s="387" t="s">
        <v>243</v>
      </c>
      <c r="F171" s="387" t="s">
        <v>1436</v>
      </c>
      <c r="G171" s="379"/>
      <c r="H171" s="379"/>
      <c r="I171" s="379"/>
      <c r="J171" s="388">
        <f>BK171</f>
        <v>0</v>
      </c>
      <c r="K171" s="379"/>
      <c r="L171" s="131"/>
      <c r="M171" s="135"/>
      <c r="N171" s="136"/>
      <c r="O171" s="136"/>
      <c r="P171" s="137">
        <f>P172+P175</f>
        <v>451.70000000000005</v>
      </c>
      <c r="Q171" s="136"/>
      <c r="R171" s="137">
        <f>R172+R175</f>
        <v>0</v>
      </c>
      <c r="S171" s="136"/>
      <c r="T171" s="138">
        <f>T172+T175</f>
        <v>0</v>
      </c>
      <c r="AR171" s="132" t="s">
        <v>171</v>
      </c>
      <c r="AT171" s="139" t="s">
        <v>69</v>
      </c>
      <c r="AU171" s="139" t="s">
        <v>70</v>
      </c>
      <c r="AY171" s="132" t="s">
        <v>161</v>
      </c>
      <c r="BK171" s="140">
        <f>BK172+BK175</f>
        <v>0</v>
      </c>
    </row>
    <row r="172" spans="1:65" s="12" customFormat="1" ht="22.7" customHeight="1" x14ac:dyDescent="0.2">
      <c r="B172" s="131"/>
      <c r="C172" s="379"/>
      <c r="D172" s="386" t="s">
        <v>69</v>
      </c>
      <c r="E172" s="389" t="s">
        <v>1584</v>
      </c>
      <c r="F172" s="389" t="s">
        <v>1585</v>
      </c>
      <c r="G172" s="379"/>
      <c r="H172" s="379"/>
      <c r="I172" s="379"/>
      <c r="J172" s="390">
        <f>BK172</f>
        <v>0</v>
      </c>
      <c r="K172" s="379"/>
      <c r="L172" s="131"/>
      <c r="M172" s="135"/>
      <c r="N172" s="136"/>
      <c r="O172" s="136"/>
      <c r="P172" s="137">
        <f>SUM(P173:P174)</f>
        <v>436.20000000000005</v>
      </c>
      <c r="Q172" s="136"/>
      <c r="R172" s="137">
        <f>SUM(R173:R174)</f>
        <v>0</v>
      </c>
      <c r="S172" s="136"/>
      <c r="T172" s="138">
        <f>SUM(T173:T174)</f>
        <v>0</v>
      </c>
      <c r="AR172" s="132" t="s">
        <v>171</v>
      </c>
      <c r="AT172" s="139" t="s">
        <v>69</v>
      </c>
      <c r="AU172" s="139" t="s">
        <v>78</v>
      </c>
      <c r="AY172" s="132" t="s">
        <v>161</v>
      </c>
      <c r="BK172" s="140">
        <f>SUM(BK173:BK174)</f>
        <v>0</v>
      </c>
    </row>
    <row r="173" spans="1:65" s="2" customFormat="1" ht="60" customHeight="1" x14ac:dyDescent="0.2">
      <c r="A173" s="26"/>
      <c r="B173" s="143"/>
      <c r="C173" s="381" t="s">
        <v>232</v>
      </c>
      <c r="D173" s="381" t="s">
        <v>163</v>
      </c>
      <c r="E173" s="382" t="s">
        <v>1586</v>
      </c>
      <c r="F173" s="383" t="s">
        <v>1587</v>
      </c>
      <c r="G173" s="384" t="s">
        <v>284</v>
      </c>
      <c r="H173" s="385">
        <v>150</v>
      </c>
      <c r="I173" s="493"/>
      <c r="J173" s="377">
        <f>ROUND(I173*H173,2)</f>
        <v>0</v>
      </c>
      <c r="K173" s="380"/>
      <c r="L173" s="27"/>
      <c r="M173" s="151" t="s">
        <v>1</v>
      </c>
      <c r="N173" s="152" t="s">
        <v>35</v>
      </c>
      <c r="O173" s="153">
        <v>2.399</v>
      </c>
      <c r="P173" s="153">
        <f>O173*H173</f>
        <v>359.85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275</v>
      </c>
      <c r="AT173" s="155" t="s">
        <v>163</v>
      </c>
      <c r="AU173" s="155" t="s">
        <v>80</v>
      </c>
      <c r="AY173" s="14" t="s">
        <v>161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78</v>
      </c>
      <c r="BK173" s="156">
        <f>ROUND(I173*H173,2)</f>
        <v>0</v>
      </c>
      <c r="BL173" s="14" t="s">
        <v>275</v>
      </c>
      <c r="BM173" s="155" t="s">
        <v>1588</v>
      </c>
    </row>
    <row r="174" spans="1:65" s="2" customFormat="1" ht="36" customHeight="1" x14ac:dyDescent="0.2">
      <c r="A174" s="26"/>
      <c r="B174" s="143"/>
      <c r="C174" s="381" t="s">
        <v>298</v>
      </c>
      <c r="D174" s="381" t="s">
        <v>163</v>
      </c>
      <c r="E174" s="382" t="s">
        <v>1589</v>
      </c>
      <c r="F174" s="383" t="s">
        <v>1590</v>
      </c>
      <c r="G174" s="384" t="s">
        <v>284</v>
      </c>
      <c r="H174" s="385">
        <v>150</v>
      </c>
      <c r="I174" s="493"/>
      <c r="J174" s="377">
        <f>ROUND(I174*H174,2)</f>
        <v>0</v>
      </c>
      <c r="K174" s="380"/>
      <c r="L174" s="27"/>
      <c r="M174" s="151" t="s">
        <v>1</v>
      </c>
      <c r="N174" s="152" t="s">
        <v>35</v>
      </c>
      <c r="O174" s="153">
        <v>0.50900000000000001</v>
      </c>
      <c r="P174" s="153">
        <f>O174*H174</f>
        <v>76.349999999999994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275</v>
      </c>
      <c r="AT174" s="155" t="s">
        <v>163</v>
      </c>
      <c r="AU174" s="155" t="s">
        <v>80</v>
      </c>
      <c r="AY174" s="14" t="s">
        <v>161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78</v>
      </c>
      <c r="BK174" s="156">
        <f>ROUND(I174*H174,2)</f>
        <v>0</v>
      </c>
      <c r="BL174" s="14" t="s">
        <v>275</v>
      </c>
      <c r="BM174" s="155" t="s">
        <v>1591</v>
      </c>
    </row>
    <row r="175" spans="1:65" s="12" customFormat="1" ht="22.7" customHeight="1" x14ac:dyDescent="0.2">
      <c r="B175" s="131"/>
      <c r="C175" s="379"/>
      <c r="D175" s="386" t="s">
        <v>69</v>
      </c>
      <c r="E175" s="389" t="s">
        <v>1592</v>
      </c>
      <c r="F175" s="389" t="s">
        <v>1593</v>
      </c>
      <c r="G175" s="379"/>
      <c r="H175" s="379"/>
      <c r="I175" s="379"/>
      <c r="J175" s="390">
        <f>BK175</f>
        <v>0</v>
      </c>
      <c r="K175" s="379"/>
      <c r="L175" s="131"/>
      <c r="M175" s="135"/>
      <c r="N175" s="136"/>
      <c r="O175" s="136"/>
      <c r="P175" s="137">
        <f>SUM(P176:P177)</f>
        <v>15.5</v>
      </c>
      <c r="Q175" s="136"/>
      <c r="R175" s="137">
        <f>SUM(R176:R177)</f>
        <v>0</v>
      </c>
      <c r="S175" s="136"/>
      <c r="T175" s="138">
        <f>SUM(T176:T177)</f>
        <v>0</v>
      </c>
      <c r="AR175" s="132" t="s">
        <v>171</v>
      </c>
      <c r="AT175" s="139" t="s">
        <v>69</v>
      </c>
      <c r="AU175" s="139" t="s">
        <v>78</v>
      </c>
      <c r="AY175" s="132" t="s">
        <v>161</v>
      </c>
      <c r="BK175" s="140">
        <f>SUM(BK176:BK177)</f>
        <v>0</v>
      </c>
    </row>
    <row r="176" spans="1:65" s="2" customFormat="1" ht="36" customHeight="1" x14ac:dyDescent="0.2">
      <c r="A176" s="26"/>
      <c r="B176" s="143"/>
      <c r="C176" s="381" t="s">
        <v>235</v>
      </c>
      <c r="D176" s="381" t="s">
        <v>163</v>
      </c>
      <c r="E176" s="382" t="s">
        <v>1594</v>
      </c>
      <c r="F176" s="383" t="s">
        <v>1595</v>
      </c>
      <c r="G176" s="384" t="s">
        <v>1596</v>
      </c>
      <c r="H176" s="385">
        <v>25</v>
      </c>
      <c r="I176" s="493"/>
      <c r="J176" s="377">
        <f>ROUND(I176*H176,2)</f>
        <v>0</v>
      </c>
      <c r="K176" s="380"/>
      <c r="L176" s="27"/>
      <c r="M176" s="151" t="s">
        <v>1</v>
      </c>
      <c r="N176" s="152" t="s">
        <v>35</v>
      </c>
      <c r="O176" s="153">
        <v>0.2</v>
      </c>
      <c r="P176" s="153">
        <f>O176*H176</f>
        <v>5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275</v>
      </c>
      <c r="AT176" s="155" t="s">
        <v>163</v>
      </c>
      <c r="AU176" s="155" t="s">
        <v>80</v>
      </c>
      <c r="AY176" s="14" t="s">
        <v>161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78</v>
      </c>
      <c r="BK176" s="156">
        <f>ROUND(I176*H176,2)</f>
        <v>0</v>
      </c>
      <c r="BL176" s="14" t="s">
        <v>275</v>
      </c>
      <c r="BM176" s="155" t="s">
        <v>1597</v>
      </c>
    </row>
    <row r="177" spans="1:65" s="2" customFormat="1" ht="24" customHeight="1" x14ac:dyDescent="0.2">
      <c r="A177" s="26"/>
      <c r="B177" s="143"/>
      <c r="C177" s="381" t="s">
        <v>306</v>
      </c>
      <c r="D177" s="381" t="s">
        <v>163</v>
      </c>
      <c r="E177" s="382" t="s">
        <v>1598</v>
      </c>
      <c r="F177" s="383" t="s">
        <v>1599</v>
      </c>
      <c r="G177" s="384" t="s">
        <v>1600</v>
      </c>
      <c r="H177" s="385">
        <v>25</v>
      </c>
      <c r="I177" s="493"/>
      <c r="J177" s="377">
        <f>ROUND(I177*H177,2)</f>
        <v>0</v>
      </c>
      <c r="K177" s="380"/>
      <c r="L177" s="27"/>
      <c r="M177" s="151" t="s">
        <v>1</v>
      </c>
      <c r="N177" s="152" t="s">
        <v>35</v>
      </c>
      <c r="O177" s="153">
        <v>0.42</v>
      </c>
      <c r="P177" s="153">
        <f>O177*H177</f>
        <v>10.5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275</v>
      </c>
      <c r="AT177" s="155" t="s">
        <v>163</v>
      </c>
      <c r="AU177" s="155" t="s">
        <v>80</v>
      </c>
      <c r="AY177" s="14" t="s">
        <v>161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78</v>
      </c>
      <c r="BK177" s="156">
        <f>ROUND(I177*H177,2)</f>
        <v>0</v>
      </c>
      <c r="BL177" s="14" t="s">
        <v>275</v>
      </c>
      <c r="BM177" s="155" t="s">
        <v>1601</v>
      </c>
    </row>
    <row r="178" spans="1:65" s="12" customFormat="1" ht="25.9" customHeight="1" x14ac:dyDescent="0.2">
      <c r="B178" s="131"/>
      <c r="C178" s="379"/>
      <c r="D178" s="386" t="s">
        <v>69</v>
      </c>
      <c r="E178" s="387" t="s">
        <v>1190</v>
      </c>
      <c r="F178" s="387" t="s">
        <v>1191</v>
      </c>
      <c r="G178" s="379"/>
      <c r="H178" s="379"/>
      <c r="I178" s="379"/>
      <c r="J178" s="388">
        <f>BK178</f>
        <v>0</v>
      </c>
      <c r="K178" s="379"/>
      <c r="L178" s="131"/>
      <c r="M178" s="135"/>
      <c r="N178" s="136"/>
      <c r="O178" s="136"/>
      <c r="P178" s="137">
        <f>P179</f>
        <v>0</v>
      </c>
      <c r="Q178" s="136"/>
      <c r="R178" s="137">
        <f>R179</f>
        <v>0</v>
      </c>
      <c r="S178" s="136"/>
      <c r="T178" s="138">
        <f>T179</f>
        <v>0</v>
      </c>
      <c r="AR178" s="132" t="s">
        <v>174</v>
      </c>
      <c r="AT178" s="139" t="s">
        <v>69</v>
      </c>
      <c r="AU178" s="139" t="s">
        <v>70</v>
      </c>
      <c r="AY178" s="132" t="s">
        <v>161</v>
      </c>
      <c r="BK178" s="140">
        <f>BK179</f>
        <v>0</v>
      </c>
    </row>
    <row r="179" spans="1:65" s="12" customFormat="1" ht="22.7" customHeight="1" x14ac:dyDescent="0.2">
      <c r="B179" s="131"/>
      <c r="C179" s="379"/>
      <c r="D179" s="386" t="s">
        <v>69</v>
      </c>
      <c r="E179" s="389" t="s">
        <v>1453</v>
      </c>
      <c r="F179" s="389" t="s">
        <v>1454</v>
      </c>
      <c r="G179" s="379"/>
      <c r="H179" s="379"/>
      <c r="I179" s="379"/>
      <c r="J179" s="390">
        <f>BK179</f>
        <v>0</v>
      </c>
      <c r="K179" s="379"/>
      <c r="L179" s="131"/>
      <c r="M179" s="135"/>
      <c r="N179" s="136"/>
      <c r="O179" s="136"/>
      <c r="P179" s="137">
        <f>SUM(P180:P181)</f>
        <v>0</v>
      </c>
      <c r="Q179" s="136"/>
      <c r="R179" s="137">
        <f>SUM(R180:R181)</f>
        <v>0</v>
      </c>
      <c r="S179" s="136"/>
      <c r="T179" s="138">
        <f>SUM(T180:T181)</f>
        <v>0</v>
      </c>
      <c r="AR179" s="132" t="s">
        <v>174</v>
      </c>
      <c r="AT179" s="139" t="s">
        <v>69</v>
      </c>
      <c r="AU179" s="139" t="s">
        <v>78</v>
      </c>
      <c r="AY179" s="132" t="s">
        <v>161</v>
      </c>
      <c r="BK179" s="140">
        <f>SUM(BK180:BK181)</f>
        <v>0</v>
      </c>
    </row>
    <row r="180" spans="1:65" s="2" customFormat="1" ht="36" customHeight="1" x14ac:dyDescent="0.2">
      <c r="A180" s="26"/>
      <c r="B180" s="143"/>
      <c r="C180" s="381" t="s">
        <v>238</v>
      </c>
      <c r="D180" s="381" t="s">
        <v>163</v>
      </c>
      <c r="E180" s="382" t="s">
        <v>1602</v>
      </c>
      <c r="F180" s="383" t="s">
        <v>1603</v>
      </c>
      <c r="G180" s="384" t="s">
        <v>483</v>
      </c>
      <c r="H180" s="385">
        <v>1</v>
      </c>
      <c r="I180" s="493"/>
      <c r="J180" s="377">
        <f>ROUND(I180*H180,2)</f>
        <v>0</v>
      </c>
      <c r="K180" s="380"/>
      <c r="L180" s="27"/>
      <c r="M180" s="151" t="s">
        <v>1</v>
      </c>
      <c r="N180" s="152" t="s">
        <v>35</v>
      </c>
      <c r="O180" s="153">
        <v>0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1198</v>
      </c>
      <c r="AT180" s="155" t="s">
        <v>163</v>
      </c>
      <c r="AU180" s="155" t="s">
        <v>80</v>
      </c>
      <c r="AY180" s="14" t="s">
        <v>161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78</v>
      </c>
      <c r="BK180" s="156">
        <f>ROUND(I180*H180,2)</f>
        <v>0</v>
      </c>
      <c r="BL180" s="14" t="s">
        <v>1198</v>
      </c>
      <c r="BM180" s="155" t="s">
        <v>1604</v>
      </c>
    </row>
    <row r="181" spans="1:65" s="2" customFormat="1" ht="24" customHeight="1" x14ac:dyDescent="0.2">
      <c r="A181" s="26"/>
      <c r="B181" s="143"/>
      <c r="C181" s="381" t="s">
        <v>313</v>
      </c>
      <c r="D181" s="381" t="s">
        <v>163</v>
      </c>
      <c r="E181" s="382" t="s">
        <v>1605</v>
      </c>
      <c r="F181" s="383" t="s">
        <v>1606</v>
      </c>
      <c r="G181" s="384" t="s">
        <v>483</v>
      </c>
      <c r="H181" s="385">
        <v>1</v>
      </c>
      <c r="I181" s="493"/>
      <c r="J181" s="377">
        <f>ROUND(I181*H181,2)</f>
        <v>0</v>
      </c>
      <c r="K181" s="380"/>
      <c r="L181" s="27"/>
      <c r="M181" s="160" t="s">
        <v>1</v>
      </c>
      <c r="N181" s="161" t="s">
        <v>35</v>
      </c>
      <c r="O181" s="162">
        <v>0</v>
      </c>
      <c r="P181" s="162">
        <f>O181*H181</f>
        <v>0</v>
      </c>
      <c r="Q181" s="162">
        <v>0</v>
      </c>
      <c r="R181" s="162">
        <f>Q181*H181</f>
        <v>0</v>
      </c>
      <c r="S181" s="162">
        <v>0</v>
      </c>
      <c r="T181" s="163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1198</v>
      </c>
      <c r="AT181" s="155" t="s">
        <v>163</v>
      </c>
      <c r="AU181" s="155" t="s">
        <v>80</v>
      </c>
      <c r="AY181" s="14" t="s">
        <v>161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78</v>
      </c>
      <c r="BK181" s="156">
        <f>ROUND(I181*H181,2)</f>
        <v>0</v>
      </c>
      <c r="BL181" s="14" t="s">
        <v>1198</v>
      </c>
      <c r="BM181" s="155" t="s">
        <v>1607</v>
      </c>
    </row>
    <row r="182" spans="1:65" s="2" customFormat="1" ht="6.95" customHeight="1" x14ac:dyDescent="0.2">
      <c r="A182" s="26"/>
      <c r="B182" s="41"/>
      <c r="C182" s="42"/>
      <c r="D182" s="42"/>
      <c r="E182" s="42"/>
      <c r="F182" s="42"/>
      <c r="G182" s="42"/>
      <c r="H182" s="42"/>
      <c r="I182" s="42"/>
      <c r="J182" s="42"/>
      <c r="K182" s="42"/>
      <c r="L182" s="27"/>
      <c r="M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</row>
  </sheetData>
  <sheetProtection algorithmName="SHA-512" hashValue="shZ4wu9bDlzAdGzurI+5WtG0nIhJIQPpOscIFexnjlOKnNNS9S8IoMmXImbRacMejTiQyuYEFzyzVx7O5Tz5Hw==" saltValue="xoEpLYuikvRBfmWhWfVm7Q==" spinCount="100000" sheet="1" objects="1" scenarios="1"/>
  <autoFilter ref="C127:K181" xr:uid="{00000000-0009-0000-0000-000006000000}"/>
  <mergeCells count="11">
    <mergeCell ref="L2:V2"/>
    <mergeCell ref="E87:H87"/>
    <mergeCell ref="E89:H89"/>
    <mergeCell ref="E116:H116"/>
    <mergeCell ref="E118:H118"/>
    <mergeCell ref="E120:H120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22"/>
  <sheetViews>
    <sheetView showGridLines="0" topLeftCell="A101" workbookViewId="0">
      <selection activeCell="I17" sqref="I1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103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44" t="s">
        <v>1802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19" t="str">
        <f>'Rekapitulace stavby'!E14</f>
        <v xml:space="preserve"> </v>
      </c>
      <c r="F18" s="519"/>
      <c r="G18" s="519"/>
      <c r="H18" s="519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23" t="s">
        <v>1</v>
      </c>
      <c r="F27" s="523"/>
      <c r="G27" s="523"/>
      <c r="H27" s="52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44" t="str">
        <f>E9</f>
        <v>MELNIK 6 - SO-06-VZD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126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1803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44" t="str">
        <f>E9</f>
        <v>MELNIK 6 - SO-06-VZD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616</v>
      </c>
      <c r="F119" s="133" t="s">
        <v>617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80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1804</v>
      </c>
      <c r="F120" s="141" t="s">
        <v>1805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80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38.25" customHeight="1" x14ac:dyDescent="0.2">
      <c r="A121" s="26"/>
      <c r="B121" s="143"/>
      <c r="C121" s="144" t="s">
        <v>78</v>
      </c>
      <c r="D121" s="144" t="s">
        <v>163</v>
      </c>
      <c r="E121" s="145" t="s">
        <v>1806</v>
      </c>
      <c r="F121" s="146" t="s">
        <v>2080</v>
      </c>
      <c r="G121" s="147" t="s">
        <v>1234</v>
      </c>
      <c r="H121" s="148">
        <v>1</v>
      </c>
      <c r="I121" s="149">
        <f>' SO-06-1 VZD'!G43+'SO-06-2 VZD'!G64+'SO-06-3 VZD'!G73+'SO-06-4 VZD'!G52+'SO-06-5 VZD'!G45+'SO-06-6 VZD'!G59+'SO-06-7 VZD'!H44+'SO-06-8 VZD'!H46+'SO-06-9 VZD'!G18+'SO-06-9 VZD'!G18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187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187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8Gnmha3MLZsfCnWlYobwQO/jXsjlIkFS3qI4Nyx83zD0R3PS2XB+fS1Mji9puVElyw8SJLfx/qyDSBWQyTctxg==" saltValue="5bl+vkkPQDGID9ebOM56Ew==" spinCount="100000" sheet="1" objects="1" scenarios="1"/>
  <autoFilter ref="C117:K121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BC08E-BC45-4069-B4C8-6699C085B08C}">
  <dimension ref="A1:L43"/>
  <sheetViews>
    <sheetView workbookViewId="0">
      <selection activeCell="F18" sqref="F10:F18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7" width="15.5" style="166" customWidth="1"/>
    <col min="8" max="9" width="9.33203125" style="166"/>
    <col min="10" max="10" width="15.6640625" style="166" customWidth="1"/>
    <col min="11" max="12" width="13.1640625" style="166" bestFit="1" customWidth="1"/>
    <col min="13" max="13" width="9.33203125" style="166"/>
    <col min="14" max="14" width="16.5" style="166" customWidth="1"/>
    <col min="15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265" width="9.33203125" style="166"/>
    <col min="266" max="266" width="15.6640625" style="166" customWidth="1"/>
    <col min="267" max="268" width="13.1640625" style="166" bestFit="1" customWidth="1"/>
    <col min="269" max="269" width="9.33203125" style="166"/>
    <col min="270" max="270" width="16.5" style="166" customWidth="1"/>
    <col min="271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521" width="9.33203125" style="166"/>
    <col min="522" max="522" width="15.6640625" style="166" customWidth="1"/>
    <col min="523" max="524" width="13.1640625" style="166" bestFit="1" customWidth="1"/>
    <col min="525" max="525" width="9.33203125" style="166"/>
    <col min="526" max="526" width="16.5" style="166" customWidth="1"/>
    <col min="527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777" width="9.33203125" style="166"/>
    <col min="778" max="778" width="15.6640625" style="166" customWidth="1"/>
    <col min="779" max="780" width="13.1640625" style="166" bestFit="1" customWidth="1"/>
    <col min="781" max="781" width="9.33203125" style="166"/>
    <col min="782" max="782" width="16.5" style="166" customWidth="1"/>
    <col min="783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033" width="9.33203125" style="166"/>
    <col min="1034" max="1034" width="15.6640625" style="166" customWidth="1"/>
    <col min="1035" max="1036" width="13.1640625" style="166" bestFit="1" customWidth="1"/>
    <col min="1037" max="1037" width="9.33203125" style="166"/>
    <col min="1038" max="1038" width="16.5" style="166" customWidth="1"/>
    <col min="1039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289" width="9.33203125" style="166"/>
    <col min="1290" max="1290" width="15.6640625" style="166" customWidth="1"/>
    <col min="1291" max="1292" width="13.1640625" style="166" bestFit="1" customWidth="1"/>
    <col min="1293" max="1293" width="9.33203125" style="166"/>
    <col min="1294" max="1294" width="16.5" style="166" customWidth="1"/>
    <col min="1295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545" width="9.33203125" style="166"/>
    <col min="1546" max="1546" width="15.6640625" style="166" customWidth="1"/>
    <col min="1547" max="1548" width="13.1640625" style="166" bestFit="1" customWidth="1"/>
    <col min="1549" max="1549" width="9.33203125" style="166"/>
    <col min="1550" max="1550" width="16.5" style="166" customWidth="1"/>
    <col min="1551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1801" width="9.33203125" style="166"/>
    <col min="1802" max="1802" width="15.6640625" style="166" customWidth="1"/>
    <col min="1803" max="1804" width="13.1640625" style="166" bestFit="1" customWidth="1"/>
    <col min="1805" max="1805" width="9.33203125" style="166"/>
    <col min="1806" max="1806" width="16.5" style="166" customWidth="1"/>
    <col min="1807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057" width="9.33203125" style="166"/>
    <col min="2058" max="2058" width="15.6640625" style="166" customWidth="1"/>
    <col min="2059" max="2060" width="13.1640625" style="166" bestFit="1" customWidth="1"/>
    <col min="2061" max="2061" width="9.33203125" style="166"/>
    <col min="2062" max="2062" width="16.5" style="166" customWidth="1"/>
    <col min="2063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313" width="9.33203125" style="166"/>
    <col min="2314" max="2314" width="15.6640625" style="166" customWidth="1"/>
    <col min="2315" max="2316" width="13.1640625" style="166" bestFit="1" customWidth="1"/>
    <col min="2317" max="2317" width="9.33203125" style="166"/>
    <col min="2318" max="2318" width="16.5" style="166" customWidth="1"/>
    <col min="2319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569" width="9.33203125" style="166"/>
    <col min="2570" max="2570" width="15.6640625" style="166" customWidth="1"/>
    <col min="2571" max="2572" width="13.1640625" style="166" bestFit="1" customWidth="1"/>
    <col min="2573" max="2573" width="9.33203125" style="166"/>
    <col min="2574" max="2574" width="16.5" style="166" customWidth="1"/>
    <col min="2575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2825" width="9.33203125" style="166"/>
    <col min="2826" max="2826" width="15.6640625" style="166" customWidth="1"/>
    <col min="2827" max="2828" width="13.1640625" style="166" bestFit="1" customWidth="1"/>
    <col min="2829" max="2829" width="9.33203125" style="166"/>
    <col min="2830" max="2830" width="16.5" style="166" customWidth="1"/>
    <col min="2831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081" width="9.33203125" style="166"/>
    <col min="3082" max="3082" width="15.6640625" style="166" customWidth="1"/>
    <col min="3083" max="3084" width="13.1640625" style="166" bestFit="1" customWidth="1"/>
    <col min="3085" max="3085" width="9.33203125" style="166"/>
    <col min="3086" max="3086" width="16.5" style="166" customWidth="1"/>
    <col min="3087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337" width="9.33203125" style="166"/>
    <col min="3338" max="3338" width="15.6640625" style="166" customWidth="1"/>
    <col min="3339" max="3340" width="13.1640625" style="166" bestFit="1" customWidth="1"/>
    <col min="3341" max="3341" width="9.33203125" style="166"/>
    <col min="3342" max="3342" width="16.5" style="166" customWidth="1"/>
    <col min="3343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593" width="9.33203125" style="166"/>
    <col min="3594" max="3594" width="15.6640625" style="166" customWidth="1"/>
    <col min="3595" max="3596" width="13.1640625" style="166" bestFit="1" customWidth="1"/>
    <col min="3597" max="3597" width="9.33203125" style="166"/>
    <col min="3598" max="3598" width="16.5" style="166" customWidth="1"/>
    <col min="3599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3849" width="9.33203125" style="166"/>
    <col min="3850" max="3850" width="15.6640625" style="166" customWidth="1"/>
    <col min="3851" max="3852" width="13.1640625" style="166" bestFit="1" customWidth="1"/>
    <col min="3853" max="3853" width="9.33203125" style="166"/>
    <col min="3854" max="3854" width="16.5" style="166" customWidth="1"/>
    <col min="3855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105" width="9.33203125" style="166"/>
    <col min="4106" max="4106" width="15.6640625" style="166" customWidth="1"/>
    <col min="4107" max="4108" width="13.1640625" style="166" bestFit="1" customWidth="1"/>
    <col min="4109" max="4109" width="9.33203125" style="166"/>
    <col min="4110" max="4110" width="16.5" style="166" customWidth="1"/>
    <col min="4111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361" width="9.33203125" style="166"/>
    <col min="4362" max="4362" width="15.6640625" style="166" customWidth="1"/>
    <col min="4363" max="4364" width="13.1640625" style="166" bestFit="1" customWidth="1"/>
    <col min="4365" max="4365" width="9.33203125" style="166"/>
    <col min="4366" max="4366" width="16.5" style="166" customWidth="1"/>
    <col min="4367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617" width="9.33203125" style="166"/>
    <col min="4618" max="4618" width="15.6640625" style="166" customWidth="1"/>
    <col min="4619" max="4620" width="13.1640625" style="166" bestFit="1" customWidth="1"/>
    <col min="4621" max="4621" width="9.33203125" style="166"/>
    <col min="4622" max="4622" width="16.5" style="166" customWidth="1"/>
    <col min="4623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4873" width="9.33203125" style="166"/>
    <col min="4874" max="4874" width="15.6640625" style="166" customWidth="1"/>
    <col min="4875" max="4876" width="13.1640625" style="166" bestFit="1" customWidth="1"/>
    <col min="4877" max="4877" width="9.33203125" style="166"/>
    <col min="4878" max="4878" width="16.5" style="166" customWidth="1"/>
    <col min="4879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129" width="9.33203125" style="166"/>
    <col min="5130" max="5130" width="15.6640625" style="166" customWidth="1"/>
    <col min="5131" max="5132" width="13.1640625" style="166" bestFit="1" customWidth="1"/>
    <col min="5133" max="5133" width="9.33203125" style="166"/>
    <col min="5134" max="5134" width="16.5" style="166" customWidth="1"/>
    <col min="5135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385" width="9.33203125" style="166"/>
    <col min="5386" max="5386" width="15.6640625" style="166" customWidth="1"/>
    <col min="5387" max="5388" width="13.1640625" style="166" bestFit="1" customWidth="1"/>
    <col min="5389" max="5389" width="9.33203125" style="166"/>
    <col min="5390" max="5390" width="16.5" style="166" customWidth="1"/>
    <col min="5391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641" width="9.33203125" style="166"/>
    <col min="5642" max="5642" width="15.6640625" style="166" customWidth="1"/>
    <col min="5643" max="5644" width="13.1640625" style="166" bestFit="1" customWidth="1"/>
    <col min="5645" max="5645" width="9.33203125" style="166"/>
    <col min="5646" max="5646" width="16.5" style="166" customWidth="1"/>
    <col min="5647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5897" width="9.33203125" style="166"/>
    <col min="5898" max="5898" width="15.6640625" style="166" customWidth="1"/>
    <col min="5899" max="5900" width="13.1640625" style="166" bestFit="1" customWidth="1"/>
    <col min="5901" max="5901" width="9.33203125" style="166"/>
    <col min="5902" max="5902" width="16.5" style="166" customWidth="1"/>
    <col min="5903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153" width="9.33203125" style="166"/>
    <col min="6154" max="6154" width="15.6640625" style="166" customWidth="1"/>
    <col min="6155" max="6156" width="13.1640625" style="166" bestFit="1" customWidth="1"/>
    <col min="6157" max="6157" width="9.33203125" style="166"/>
    <col min="6158" max="6158" width="16.5" style="166" customWidth="1"/>
    <col min="6159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409" width="9.33203125" style="166"/>
    <col min="6410" max="6410" width="15.6640625" style="166" customWidth="1"/>
    <col min="6411" max="6412" width="13.1640625" style="166" bestFit="1" customWidth="1"/>
    <col min="6413" max="6413" width="9.33203125" style="166"/>
    <col min="6414" max="6414" width="16.5" style="166" customWidth="1"/>
    <col min="6415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665" width="9.33203125" style="166"/>
    <col min="6666" max="6666" width="15.6640625" style="166" customWidth="1"/>
    <col min="6667" max="6668" width="13.1640625" style="166" bestFit="1" customWidth="1"/>
    <col min="6669" max="6669" width="9.33203125" style="166"/>
    <col min="6670" max="6670" width="16.5" style="166" customWidth="1"/>
    <col min="6671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6921" width="9.33203125" style="166"/>
    <col min="6922" max="6922" width="15.6640625" style="166" customWidth="1"/>
    <col min="6923" max="6924" width="13.1640625" style="166" bestFit="1" customWidth="1"/>
    <col min="6925" max="6925" width="9.33203125" style="166"/>
    <col min="6926" max="6926" width="16.5" style="166" customWidth="1"/>
    <col min="6927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177" width="9.33203125" style="166"/>
    <col min="7178" max="7178" width="15.6640625" style="166" customWidth="1"/>
    <col min="7179" max="7180" width="13.1640625" style="166" bestFit="1" customWidth="1"/>
    <col min="7181" max="7181" width="9.33203125" style="166"/>
    <col min="7182" max="7182" width="16.5" style="166" customWidth="1"/>
    <col min="7183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433" width="9.33203125" style="166"/>
    <col min="7434" max="7434" width="15.6640625" style="166" customWidth="1"/>
    <col min="7435" max="7436" width="13.1640625" style="166" bestFit="1" customWidth="1"/>
    <col min="7437" max="7437" width="9.33203125" style="166"/>
    <col min="7438" max="7438" width="16.5" style="166" customWidth="1"/>
    <col min="7439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689" width="9.33203125" style="166"/>
    <col min="7690" max="7690" width="15.6640625" style="166" customWidth="1"/>
    <col min="7691" max="7692" width="13.1640625" style="166" bestFit="1" customWidth="1"/>
    <col min="7693" max="7693" width="9.33203125" style="166"/>
    <col min="7694" max="7694" width="16.5" style="166" customWidth="1"/>
    <col min="7695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7945" width="9.33203125" style="166"/>
    <col min="7946" max="7946" width="15.6640625" style="166" customWidth="1"/>
    <col min="7947" max="7948" width="13.1640625" style="166" bestFit="1" customWidth="1"/>
    <col min="7949" max="7949" width="9.33203125" style="166"/>
    <col min="7950" max="7950" width="16.5" style="166" customWidth="1"/>
    <col min="7951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201" width="9.33203125" style="166"/>
    <col min="8202" max="8202" width="15.6640625" style="166" customWidth="1"/>
    <col min="8203" max="8204" width="13.1640625" style="166" bestFit="1" customWidth="1"/>
    <col min="8205" max="8205" width="9.33203125" style="166"/>
    <col min="8206" max="8206" width="16.5" style="166" customWidth="1"/>
    <col min="8207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457" width="9.33203125" style="166"/>
    <col min="8458" max="8458" width="15.6640625" style="166" customWidth="1"/>
    <col min="8459" max="8460" width="13.1640625" style="166" bestFit="1" customWidth="1"/>
    <col min="8461" max="8461" width="9.33203125" style="166"/>
    <col min="8462" max="8462" width="16.5" style="166" customWidth="1"/>
    <col min="8463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713" width="9.33203125" style="166"/>
    <col min="8714" max="8714" width="15.6640625" style="166" customWidth="1"/>
    <col min="8715" max="8716" width="13.1640625" style="166" bestFit="1" customWidth="1"/>
    <col min="8717" max="8717" width="9.33203125" style="166"/>
    <col min="8718" max="8718" width="16.5" style="166" customWidth="1"/>
    <col min="8719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8969" width="9.33203125" style="166"/>
    <col min="8970" max="8970" width="15.6640625" style="166" customWidth="1"/>
    <col min="8971" max="8972" width="13.1640625" style="166" bestFit="1" customWidth="1"/>
    <col min="8973" max="8973" width="9.33203125" style="166"/>
    <col min="8974" max="8974" width="16.5" style="166" customWidth="1"/>
    <col min="8975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225" width="9.33203125" style="166"/>
    <col min="9226" max="9226" width="15.6640625" style="166" customWidth="1"/>
    <col min="9227" max="9228" width="13.1640625" style="166" bestFit="1" customWidth="1"/>
    <col min="9229" max="9229" width="9.33203125" style="166"/>
    <col min="9230" max="9230" width="16.5" style="166" customWidth="1"/>
    <col min="9231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481" width="9.33203125" style="166"/>
    <col min="9482" max="9482" width="15.6640625" style="166" customWidth="1"/>
    <col min="9483" max="9484" width="13.1640625" style="166" bestFit="1" customWidth="1"/>
    <col min="9485" max="9485" width="9.33203125" style="166"/>
    <col min="9486" max="9486" width="16.5" style="166" customWidth="1"/>
    <col min="9487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737" width="9.33203125" style="166"/>
    <col min="9738" max="9738" width="15.6640625" style="166" customWidth="1"/>
    <col min="9739" max="9740" width="13.1640625" style="166" bestFit="1" customWidth="1"/>
    <col min="9741" max="9741" width="9.33203125" style="166"/>
    <col min="9742" max="9742" width="16.5" style="166" customWidth="1"/>
    <col min="9743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9993" width="9.33203125" style="166"/>
    <col min="9994" max="9994" width="15.6640625" style="166" customWidth="1"/>
    <col min="9995" max="9996" width="13.1640625" style="166" bestFit="1" customWidth="1"/>
    <col min="9997" max="9997" width="9.33203125" style="166"/>
    <col min="9998" max="9998" width="16.5" style="166" customWidth="1"/>
    <col min="9999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249" width="9.33203125" style="166"/>
    <col min="10250" max="10250" width="15.6640625" style="166" customWidth="1"/>
    <col min="10251" max="10252" width="13.1640625" style="166" bestFit="1" customWidth="1"/>
    <col min="10253" max="10253" width="9.33203125" style="166"/>
    <col min="10254" max="10254" width="16.5" style="166" customWidth="1"/>
    <col min="10255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505" width="9.33203125" style="166"/>
    <col min="10506" max="10506" width="15.6640625" style="166" customWidth="1"/>
    <col min="10507" max="10508" width="13.1640625" style="166" bestFit="1" customWidth="1"/>
    <col min="10509" max="10509" width="9.33203125" style="166"/>
    <col min="10510" max="10510" width="16.5" style="166" customWidth="1"/>
    <col min="10511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0761" width="9.33203125" style="166"/>
    <col min="10762" max="10762" width="15.6640625" style="166" customWidth="1"/>
    <col min="10763" max="10764" width="13.1640625" style="166" bestFit="1" customWidth="1"/>
    <col min="10765" max="10765" width="9.33203125" style="166"/>
    <col min="10766" max="10766" width="16.5" style="166" customWidth="1"/>
    <col min="10767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017" width="9.33203125" style="166"/>
    <col min="11018" max="11018" width="15.6640625" style="166" customWidth="1"/>
    <col min="11019" max="11020" width="13.1640625" style="166" bestFit="1" customWidth="1"/>
    <col min="11021" max="11021" width="9.33203125" style="166"/>
    <col min="11022" max="11022" width="16.5" style="166" customWidth="1"/>
    <col min="11023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273" width="9.33203125" style="166"/>
    <col min="11274" max="11274" width="15.6640625" style="166" customWidth="1"/>
    <col min="11275" max="11276" width="13.1640625" style="166" bestFit="1" customWidth="1"/>
    <col min="11277" max="11277" width="9.33203125" style="166"/>
    <col min="11278" max="11278" width="16.5" style="166" customWidth="1"/>
    <col min="11279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529" width="9.33203125" style="166"/>
    <col min="11530" max="11530" width="15.6640625" style="166" customWidth="1"/>
    <col min="11531" max="11532" width="13.1640625" style="166" bestFit="1" customWidth="1"/>
    <col min="11533" max="11533" width="9.33203125" style="166"/>
    <col min="11534" max="11534" width="16.5" style="166" customWidth="1"/>
    <col min="11535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1785" width="9.33203125" style="166"/>
    <col min="11786" max="11786" width="15.6640625" style="166" customWidth="1"/>
    <col min="11787" max="11788" width="13.1640625" style="166" bestFit="1" customWidth="1"/>
    <col min="11789" max="11789" width="9.33203125" style="166"/>
    <col min="11790" max="11790" width="16.5" style="166" customWidth="1"/>
    <col min="11791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041" width="9.33203125" style="166"/>
    <col min="12042" max="12042" width="15.6640625" style="166" customWidth="1"/>
    <col min="12043" max="12044" width="13.1640625" style="166" bestFit="1" customWidth="1"/>
    <col min="12045" max="12045" width="9.33203125" style="166"/>
    <col min="12046" max="12046" width="16.5" style="166" customWidth="1"/>
    <col min="12047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297" width="9.33203125" style="166"/>
    <col min="12298" max="12298" width="15.6640625" style="166" customWidth="1"/>
    <col min="12299" max="12300" width="13.1640625" style="166" bestFit="1" customWidth="1"/>
    <col min="12301" max="12301" width="9.33203125" style="166"/>
    <col min="12302" max="12302" width="16.5" style="166" customWidth="1"/>
    <col min="12303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553" width="9.33203125" style="166"/>
    <col min="12554" max="12554" width="15.6640625" style="166" customWidth="1"/>
    <col min="12555" max="12556" width="13.1640625" style="166" bestFit="1" customWidth="1"/>
    <col min="12557" max="12557" width="9.33203125" style="166"/>
    <col min="12558" max="12558" width="16.5" style="166" customWidth="1"/>
    <col min="12559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2809" width="9.33203125" style="166"/>
    <col min="12810" max="12810" width="15.6640625" style="166" customWidth="1"/>
    <col min="12811" max="12812" width="13.1640625" style="166" bestFit="1" customWidth="1"/>
    <col min="12813" max="12813" width="9.33203125" style="166"/>
    <col min="12814" max="12814" width="16.5" style="166" customWidth="1"/>
    <col min="12815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065" width="9.33203125" style="166"/>
    <col min="13066" max="13066" width="15.6640625" style="166" customWidth="1"/>
    <col min="13067" max="13068" width="13.1640625" style="166" bestFit="1" customWidth="1"/>
    <col min="13069" max="13069" width="9.33203125" style="166"/>
    <col min="13070" max="13070" width="16.5" style="166" customWidth="1"/>
    <col min="13071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321" width="9.33203125" style="166"/>
    <col min="13322" max="13322" width="15.6640625" style="166" customWidth="1"/>
    <col min="13323" max="13324" width="13.1640625" style="166" bestFit="1" customWidth="1"/>
    <col min="13325" max="13325" width="9.33203125" style="166"/>
    <col min="13326" max="13326" width="16.5" style="166" customWidth="1"/>
    <col min="13327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577" width="9.33203125" style="166"/>
    <col min="13578" max="13578" width="15.6640625" style="166" customWidth="1"/>
    <col min="13579" max="13580" width="13.1640625" style="166" bestFit="1" customWidth="1"/>
    <col min="13581" max="13581" width="9.33203125" style="166"/>
    <col min="13582" max="13582" width="16.5" style="166" customWidth="1"/>
    <col min="13583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3833" width="9.33203125" style="166"/>
    <col min="13834" max="13834" width="15.6640625" style="166" customWidth="1"/>
    <col min="13835" max="13836" width="13.1640625" style="166" bestFit="1" customWidth="1"/>
    <col min="13837" max="13837" width="9.33203125" style="166"/>
    <col min="13838" max="13838" width="16.5" style="166" customWidth="1"/>
    <col min="13839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089" width="9.33203125" style="166"/>
    <col min="14090" max="14090" width="15.6640625" style="166" customWidth="1"/>
    <col min="14091" max="14092" width="13.1640625" style="166" bestFit="1" customWidth="1"/>
    <col min="14093" max="14093" width="9.33203125" style="166"/>
    <col min="14094" max="14094" width="16.5" style="166" customWidth="1"/>
    <col min="14095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345" width="9.33203125" style="166"/>
    <col min="14346" max="14346" width="15.6640625" style="166" customWidth="1"/>
    <col min="14347" max="14348" width="13.1640625" style="166" bestFit="1" customWidth="1"/>
    <col min="14349" max="14349" width="9.33203125" style="166"/>
    <col min="14350" max="14350" width="16.5" style="166" customWidth="1"/>
    <col min="14351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601" width="9.33203125" style="166"/>
    <col min="14602" max="14602" width="15.6640625" style="166" customWidth="1"/>
    <col min="14603" max="14604" width="13.1640625" style="166" bestFit="1" customWidth="1"/>
    <col min="14605" max="14605" width="9.33203125" style="166"/>
    <col min="14606" max="14606" width="16.5" style="166" customWidth="1"/>
    <col min="14607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4857" width="9.33203125" style="166"/>
    <col min="14858" max="14858" width="15.6640625" style="166" customWidth="1"/>
    <col min="14859" max="14860" width="13.1640625" style="166" bestFit="1" customWidth="1"/>
    <col min="14861" max="14861" width="9.33203125" style="166"/>
    <col min="14862" max="14862" width="16.5" style="166" customWidth="1"/>
    <col min="14863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113" width="9.33203125" style="166"/>
    <col min="15114" max="15114" width="15.6640625" style="166" customWidth="1"/>
    <col min="15115" max="15116" width="13.1640625" style="166" bestFit="1" customWidth="1"/>
    <col min="15117" max="15117" width="9.33203125" style="166"/>
    <col min="15118" max="15118" width="16.5" style="166" customWidth="1"/>
    <col min="15119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369" width="9.33203125" style="166"/>
    <col min="15370" max="15370" width="15.6640625" style="166" customWidth="1"/>
    <col min="15371" max="15372" width="13.1640625" style="166" bestFit="1" customWidth="1"/>
    <col min="15373" max="15373" width="9.33203125" style="166"/>
    <col min="15374" max="15374" width="16.5" style="166" customWidth="1"/>
    <col min="15375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625" width="9.33203125" style="166"/>
    <col min="15626" max="15626" width="15.6640625" style="166" customWidth="1"/>
    <col min="15627" max="15628" width="13.1640625" style="166" bestFit="1" customWidth="1"/>
    <col min="15629" max="15629" width="9.33203125" style="166"/>
    <col min="15630" max="15630" width="16.5" style="166" customWidth="1"/>
    <col min="15631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5881" width="9.33203125" style="166"/>
    <col min="15882" max="15882" width="15.6640625" style="166" customWidth="1"/>
    <col min="15883" max="15884" width="13.1640625" style="166" bestFit="1" customWidth="1"/>
    <col min="15885" max="15885" width="9.33203125" style="166"/>
    <col min="15886" max="15886" width="16.5" style="166" customWidth="1"/>
    <col min="15887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137" width="9.33203125" style="166"/>
    <col min="16138" max="16138" width="15.6640625" style="166" customWidth="1"/>
    <col min="16139" max="16140" width="13.1640625" style="166" bestFit="1" customWidth="1"/>
    <col min="16141" max="16141" width="9.33203125" style="166"/>
    <col min="16142" max="16142" width="16.5" style="166" customWidth="1"/>
    <col min="16143" max="16384" width="9.33203125" style="166"/>
  </cols>
  <sheetData>
    <row r="1" spans="1:12" ht="18.75" x14ac:dyDescent="0.2">
      <c r="A1" s="648" t="s">
        <v>1880</v>
      </c>
      <c r="B1" s="649"/>
      <c r="C1" s="649"/>
      <c r="D1" s="649"/>
      <c r="E1" s="649"/>
      <c r="F1" s="649"/>
      <c r="G1" s="650"/>
    </row>
    <row r="2" spans="1:12" ht="25.5" customHeight="1" x14ac:dyDescent="0.2">
      <c r="A2" s="651" t="s">
        <v>1848</v>
      </c>
      <c r="B2" s="652"/>
      <c r="C2" s="652"/>
      <c r="D2" s="652"/>
      <c r="E2" s="652"/>
      <c r="F2" s="652"/>
      <c r="G2" s="653"/>
    </row>
    <row r="3" spans="1:12" ht="15" customHeight="1" x14ac:dyDescent="0.2">
      <c r="A3" s="654" t="s">
        <v>1849</v>
      </c>
      <c r="B3" s="652"/>
      <c r="C3" s="652"/>
      <c r="D3" s="652"/>
      <c r="E3" s="652"/>
      <c r="F3" s="652"/>
      <c r="G3" s="653"/>
    </row>
    <row r="4" spans="1:12" ht="15" customHeight="1" x14ac:dyDescent="0.2">
      <c r="A4" s="655" t="s">
        <v>1815</v>
      </c>
      <c r="B4" s="656"/>
      <c r="C4" s="656"/>
      <c r="D4" s="656"/>
      <c r="E4" s="656"/>
      <c r="F4" s="656"/>
      <c r="G4" s="657"/>
    </row>
    <row r="5" spans="1:12" ht="15.75" x14ac:dyDescent="0.25">
      <c r="A5" s="630" t="s">
        <v>1816</v>
      </c>
      <c r="B5" s="631"/>
      <c r="C5" s="632"/>
      <c r="D5" s="658">
        <f>G43</f>
        <v>0</v>
      </c>
      <c r="E5" s="659"/>
      <c r="F5" s="659"/>
      <c r="G5" s="660"/>
    </row>
    <row r="6" spans="1:12" ht="15.75" x14ac:dyDescent="0.25">
      <c r="A6" s="630" t="s">
        <v>1817</v>
      </c>
      <c r="B6" s="631"/>
      <c r="C6" s="632"/>
      <c r="D6" s="633">
        <f>D5*0.21</f>
        <v>0</v>
      </c>
      <c r="E6" s="634"/>
      <c r="F6" s="634"/>
      <c r="G6" s="635"/>
    </row>
    <row r="7" spans="1:12" ht="16.5" thickBot="1" x14ac:dyDescent="0.3">
      <c r="A7" s="636" t="s">
        <v>1818</v>
      </c>
      <c r="B7" s="637"/>
      <c r="C7" s="638"/>
      <c r="D7" s="639">
        <f>D5+D6</f>
        <v>0</v>
      </c>
      <c r="E7" s="640"/>
      <c r="F7" s="640"/>
      <c r="G7" s="641"/>
    </row>
    <row r="8" spans="1:12" s="167" customFormat="1" ht="21.75" thickBot="1" x14ac:dyDescent="0.4">
      <c r="A8" s="642" t="s">
        <v>1850</v>
      </c>
      <c r="B8" s="643"/>
      <c r="C8" s="643"/>
      <c r="D8" s="643"/>
      <c r="E8" s="643"/>
      <c r="F8" s="643"/>
      <c r="G8" s="644"/>
    </row>
    <row r="9" spans="1:12" ht="13.5" thickBot="1" x14ac:dyDescent="0.25">
      <c r="A9" s="203" t="s">
        <v>1819</v>
      </c>
      <c r="B9" s="204" t="s">
        <v>1820</v>
      </c>
      <c r="C9" s="205"/>
      <c r="D9" s="206" t="s">
        <v>148</v>
      </c>
      <c r="E9" s="205" t="s">
        <v>1821</v>
      </c>
      <c r="F9" s="206" t="s">
        <v>1822</v>
      </c>
      <c r="G9" s="207" t="s">
        <v>1823</v>
      </c>
    </row>
    <row r="10" spans="1:12" ht="166.5" customHeight="1" x14ac:dyDescent="0.2">
      <c r="A10" s="208">
        <v>1</v>
      </c>
      <c r="B10" s="209">
        <v>1</v>
      </c>
      <c r="C10" s="210" t="s">
        <v>1851</v>
      </c>
      <c r="D10" s="211" t="s">
        <v>483</v>
      </c>
      <c r="E10" s="211">
        <v>1</v>
      </c>
      <c r="F10" s="375"/>
      <c r="G10" s="212">
        <f>E10*F10</f>
        <v>0</v>
      </c>
      <c r="J10" s="184"/>
      <c r="K10" s="213"/>
      <c r="L10" s="213"/>
    </row>
    <row r="11" spans="1:12" ht="41.25" customHeight="1" x14ac:dyDescent="0.2">
      <c r="A11" s="178">
        <v>2</v>
      </c>
      <c r="B11" s="179">
        <v>2</v>
      </c>
      <c r="C11" s="180" t="s">
        <v>1852</v>
      </c>
      <c r="D11" s="181" t="s">
        <v>483</v>
      </c>
      <c r="E11" s="181">
        <v>2</v>
      </c>
      <c r="F11" s="375"/>
      <c r="G11" s="183">
        <f t="shared" ref="G11:G25" si="0">E11*F11</f>
        <v>0</v>
      </c>
      <c r="J11" s="184"/>
      <c r="K11" s="213"/>
    </row>
    <row r="12" spans="1:12" ht="25.5" x14ac:dyDescent="0.2">
      <c r="A12" s="178">
        <v>3</v>
      </c>
      <c r="B12" s="179">
        <v>3</v>
      </c>
      <c r="C12" s="180" t="s">
        <v>1853</v>
      </c>
      <c r="D12" s="181" t="s">
        <v>483</v>
      </c>
      <c r="E12" s="181">
        <v>4</v>
      </c>
      <c r="F12" s="375"/>
      <c r="G12" s="183">
        <f t="shared" si="0"/>
        <v>0</v>
      </c>
      <c r="J12" s="184"/>
      <c r="K12" s="213"/>
    </row>
    <row r="13" spans="1:12" ht="38.25" x14ac:dyDescent="0.2">
      <c r="A13" s="178">
        <v>4</v>
      </c>
      <c r="B13" s="179">
        <v>4</v>
      </c>
      <c r="C13" s="180" t="s">
        <v>1854</v>
      </c>
      <c r="D13" s="181" t="s">
        <v>483</v>
      </c>
      <c r="E13" s="181">
        <v>1</v>
      </c>
      <c r="F13" s="375"/>
      <c r="G13" s="183">
        <f t="shared" si="0"/>
        <v>0</v>
      </c>
      <c r="H13" s="354"/>
      <c r="I13" s="354"/>
      <c r="J13" s="355"/>
      <c r="K13" s="356"/>
      <c r="L13" s="354"/>
    </row>
    <row r="14" spans="1:12" ht="25.5" x14ac:dyDescent="0.2">
      <c r="A14" s="178">
        <v>5</v>
      </c>
      <c r="B14" s="179">
        <v>5</v>
      </c>
      <c r="C14" s="180" t="s">
        <v>1855</v>
      </c>
      <c r="D14" s="181" t="s">
        <v>483</v>
      </c>
      <c r="E14" s="181">
        <v>1</v>
      </c>
      <c r="F14" s="375"/>
      <c r="G14" s="183">
        <f t="shared" si="0"/>
        <v>0</v>
      </c>
      <c r="H14" s="354"/>
      <c r="I14" s="355"/>
      <c r="J14" s="355"/>
      <c r="K14" s="354"/>
      <c r="L14" s="354"/>
    </row>
    <row r="15" spans="1:12" ht="38.25" x14ac:dyDescent="0.2">
      <c r="A15" s="178">
        <v>6</v>
      </c>
      <c r="B15" s="179">
        <v>6</v>
      </c>
      <c r="C15" s="180" t="s">
        <v>1856</v>
      </c>
      <c r="D15" s="181" t="s">
        <v>483</v>
      </c>
      <c r="E15" s="181">
        <v>1</v>
      </c>
      <c r="F15" s="375"/>
      <c r="G15" s="183">
        <f t="shared" si="0"/>
        <v>0</v>
      </c>
      <c r="H15" s="354"/>
      <c r="I15" s="355"/>
      <c r="J15" s="355"/>
      <c r="K15" s="356"/>
      <c r="L15" s="354"/>
    </row>
    <row r="16" spans="1:12" ht="38.25" x14ac:dyDescent="0.2">
      <c r="A16" s="178">
        <v>7</v>
      </c>
      <c r="B16" s="179">
        <v>7</v>
      </c>
      <c r="C16" s="180" t="s">
        <v>1857</v>
      </c>
      <c r="D16" s="181" t="s">
        <v>483</v>
      </c>
      <c r="E16" s="181">
        <v>1</v>
      </c>
      <c r="F16" s="375"/>
      <c r="G16" s="183">
        <f t="shared" si="0"/>
        <v>0</v>
      </c>
      <c r="H16" s="354"/>
      <c r="I16" s="354"/>
      <c r="J16" s="355"/>
      <c r="K16" s="356"/>
      <c r="L16" s="354"/>
    </row>
    <row r="17" spans="1:12" ht="38.25" x14ac:dyDescent="0.2">
      <c r="A17" s="178">
        <v>8</v>
      </c>
      <c r="B17" s="179">
        <v>8</v>
      </c>
      <c r="C17" s="180" t="s">
        <v>1858</v>
      </c>
      <c r="D17" s="181" t="s">
        <v>483</v>
      </c>
      <c r="E17" s="181">
        <v>2</v>
      </c>
      <c r="F17" s="375"/>
      <c r="G17" s="183">
        <f t="shared" si="0"/>
        <v>0</v>
      </c>
      <c r="H17" s="354"/>
      <c r="I17" s="354"/>
      <c r="J17" s="355"/>
      <c r="K17" s="356"/>
      <c r="L17" s="354"/>
    </row>
    <row r="18" spans="1:12" ht="25.5" x14ac:dyDescent="0.2">
      <c r="A18" s="178">
        <v>9</v>
      </c>
      <c r="B18" s="179">
        <v>9</v>
      </c>
      <c r="C18" s="215" t="s">
        <v>1859</v>
      </c>
      <c r="D18" s="181" t="s">
        <v>483</v>
      </c>
      <c r="E18" s="181">
        <v>6</v>
      </c>
      <c r="F18" s="375"/>
      <c r="G18" s="183">
        <f t="shared" si="0"/>
        <v>0</v>
      </c>
      <c r="H18" s="354"/>
      <c r="I18" s="354"/>
      <c r="J18" s="355"/>
      <c r="K18" s="356"/>
      <c r="L18" s="354"/>
    </row>
    <row r="19" spans="1:12" ht="76.5" x14ac:dyDescent="0.2">
      <c r="A19" s="178">
        <v>10</v>
      </c>
      <c r="B19" s="179">
        <v>10</v>
      </c>
      <c r="C19" s="215" t="s">
        <v>1860</v>
      </c>
      <c r="D19" s="181" t="s">
        <v>483</v>
      </c>
      <c r="E19" s="181">
        <v>6</v>
      </c>
      <c r="F19" s="375"/>
      <c r="G19" s="183">
        <f t="shared" si="0"/>
        <v>0</v>
      </c>
      <c r="H19" s="354"/>
      <c r="I19" s="354"/>
      <c r="J19" s="355"/>
      <c r="K19" s="356"/>
      <c r="L19" s="354"/>
    </row>
    <row r="20" spans="1:12" ht="38.25" x14ac:dyDescent="0.2">
      <c r="A20" s="178">
        <v>11</v>
      </c>
      <c r="B20" s="179">
        <v>11</v>
      </c>
      <c r="C20" s="215" t="s">
        <v>1861</v>
      </c>
      <c r="D20" s="181" t="s">
        <v>483</v>
      </c>
      <c r="E20" s="181">
        <v>1</v>
      </c>
      <c r="F20" s="375"/>
      <c r="G20" s="183">
        <f t="shared" si="0"/>
        <v>0</v>
      </c>
      <c r="H20" s="354"/>
      <c r="I20" s="354"/>
      <c r="J20" s="355"/>
      <c r="K20" s="356"/>
      <c r="L20" s="354"/>
    </row>
    <row r="21" spans="1:12" ht="38.25" x14ac:dyDescent="0.2">
      <c r="A21" s="178">
        <v>12</v>
      </c>
      <c r="B21" s="179">
        <v>12</v>
      </c>
      <c r="C21" s="215" t="s">
        <v>1862</v>
      </c>
      <c r="D21" s="181" t="s">
        <v>483</v>
      </c>
      <c r="E21" s="181">
        <v>4</v>
      </c>
      <c r="F21" s="375"/>
      <c r="G21" s="183">
        <f t="shared" si="0"/>
        <v>0</v>
      </c>
      <c r="J21" s="184"/>
      <c r="K21" s="213"/>
    </row>
    <row r="22" spans="1:12" ht="38.25" x14ac:dyDescent="0.2">
      <c r="A22" s="178">
        <v>13</v>
      </c>
      <c r="B22" s="179">
        <v>13</v>
      </c>
      <c r="C22" s="215" t="s">
        <v>1863</v>
      </c>
      <c r="D22" s="181" t="s">
        <v>483</v>
      </c>
      <c r="E22" s="181">
        <v>2</v>
      </c>
      <c r="F22" s="375"/>
      <c r="G22" s="183">
        <f>E22*F22</f>
        <v>0</v>
      </c>
      <c r="J22" s="184"/>
      <c r="K22" s="213"/>
    </row>
    <row r="23" spans="1:12" ht="38.25" x14ac:dyDescent="0.2">
      <c r="A23" s="178">
        <v>14</v>
      </c>
      <c r="B23" s="179">
        <v>14</v>
      </c>
      <c r="C23" s="215" t="s">
        <v>1864</v>
      </c>
      <c r="D23" s="181" t="s">
        <v>483</v>
      </c>
      <c r="E23" s="181">
        <v>2</v>
      </c>
      <c r="F23" s="375"/>
      <c r="G23" s="183">
        <f t="shared" si="0"/>
        <v>0</v>
      </c>
      <c r="K23" s="184"/>
    </row>
    <row r="24" spans="1:12" ht="38.25" x14ac:dyDescent="0.2">
      <c r="A24" s="178">
        <v>15</v>
      </c>
      <c r="B24" s="179">
        <v>15</v>
      </c>
      <c r="C24" s="215" t="s">
        <v>1865</v>
      </c>
      <c r="D24" s="181" t="s">
        <v>483</v>
      </c>
      <c r="E24" s="181">
        <v>1</v>
      </c>
      <c r="F24" s="375"/>
      <c r="G24" s="183">
        <f t="shared" si="0"/>
        <v>0</v>
      </c>
      <c r="K24" s="184"/>
    </row>
    <row r="25" spans="1:12" ht="25.5" x14ac:dyDescent="0.2">
      <c r="A25" s="178">
        <v>16</v>
      </c>
      <c r="B25" s="179">
        <v>16</v>
      </c>
      <c r="C25" s="185" t="s">
        <v>1866</v>
      </c>
      <c r="D25" s="181" t="s">
        <v>483</v>
      </c>
      <c r="E25" s="181">
        <v>2</v>
      </c>
      <c r="F25" s="375"/>
      <c r="G25" s="183">
        <f t="shared" si="0"/>
        <v>0</v>
      </c>
      <c r="J25" s="184"/>
      <c r="K25" s="213"/>
    </row>
    <row r="26" spans="1:12" ht="12.75" x14ac:dyDescent="0.2">
      <c r="A26" s="645" t="s">
        <v>1867</v>
      </c>
      <c r="B26" s="646"/>
      <c r="C26" s="647"/>
      <c r="D26" s="181"/>
      <c r="E26" s="181"/>
      <c r="F26" s="214"/>
      <c r="G26" s="183"/>
      <c r="J26" s="184"/>
    </row>
    <row r="27" spans="1:12" ht="15" customHeight="1" x14ac:dyDescent="0.2">
      <c r="A27" s="178">
        <v>17</v>
      </c>
      <c r="B27" s="179">
        <v>17</v>
      </c>
      <c r="C27" s="180" t="s">
        <v>1868</v>
      </c>
      <c r="D27" s="181" t="s">
        <v>166</v>
      </c>
      <c r="E27" s="181">
        <v>30</v>
      </c>
      <c r="F27" s="376"/>
      <c r="G27" s="183">
        <f>E27*F27</f>
        <v>0</v>
      </c>
      <c r="J27" s="184"/>
    </row>
    <row r="28" spans="1:12" ht="15" customHeight="1" x14ac:dyDescent="0.2">
      <c r="A28" s="178">
        <v>18</v>
      </c>
      <c r="B28" s="179">
        <v>18</v>
      </c>
      <c r="C28" s="180" t="s">
        <v>1869</v>
      </c>
      <c r="D28" s="181" t="s">
        <v>1234</v>
      </c>
      <c r="E28" s="181">
        <v>1</v>
      </c>
      <c r="F28" s="376"/>
      <c r="G28" s="183">
        <f>E28*F28</f>
        <v>0</v>
      </c>
      <c r="H28" s="187"/>
      <c r="I28" s="187"/>
      <c r="J28" s="216"/>
    </row>
    <row r="29" spans="1:12" ht="38.25" x14ac:dyDescent="0.2">
      <c r="A29" s="178">
        <v>19</v>
      </c>
      <c r="B29" s="179">
        <v>19</v>
      </c>
      <c r="C29" s="185" t="s">
        <v>1870</v>
      </c>
      <c r="D29" s="181" t="s">
        <v>166</v>
      </c>
      <c r="E29" s="181">
        <v>13</v>
      </c>
      <c r="F29" s="376"/>
      <c r="G29" s="183">
        <f>E29*F29</f>
        <v>0</v>
      </c>
      <c r="H29" s="187"/>
      <c r="I29" s="187"/>
      <c r="J29" s="216"/>
    </row>
    <row r="30" spans="1:12" ht="12.75" x14ac:dyDescent="0.2">
      <c r="A30" s="628" t="s">
        <v>1871</v>
      </c>
      <c r="B30" s="629"/>
      <c r="C30" s="629"/>
      <c r="D30" s="181"/>
      <c r="E30" s="181"/>
      <c r="F30" s="214"/>
      <c r="G30" s="183"/>
      <c r="H30" s="187"/>
      <c r="I30" s="187"/>
      <c r="J30" s="216"/>
    </row>
    <row r="31" spans="1:12" ht="12.75" x14ac:dyDescent="0.2">
      <c r="A31" s="178">
        <v>20</v>
      </c>
      <c r="B31" s="179">
        <v>20</v>
      </c>
      <c r="C31" s="185" t="s">
        <v>1872</v>
      </c>
      <c r="D31" s="181" t="s">
        <v>483</v>
      </c>
      <c r="E31" s="181">
        <v>5</v>
      </c>
      <c r="F31" s="376"/>
      <c r="G31" s="183">
        <f t="shared" ref="G31:G39" si="1">E31*F31</f>
        <v>0</v>
      </c>
      <c r="H31" s="187"/>
      <c r="I31" s="187"/>
      <c r="J31" s="216"/>
    </row>
    <row r="32" spans="1:12" ht="12.75" x14ac:dyDescent="0.2">
      <c r="A32" s="178">
        <v>21</v>
      </c>
      <c r="B32" s="179">
        <v>21</v>
      </c>
      <c r="C32" s="185" t="s">
        <v>1873</v>
      </c>
      <c r="D32" s="181" t="s">
        <v>483</v>
      </c>
      <c r="E32" s="181">
        <v>2</v>
      </c>
      <c r="F32" s="376"/>
      <c r="G32" s="183">
        <f t="shared" si="1"/>
        <v>0</v>
      </c>
      <c r="H32" s="187"/>
      <c r="I32" s="187"/>
      <c r="J32" s="216"/>
    </row>
    <row r="33" spans="1:10" ht="12.75" x14ac:dyDescent="0.2">
      <c r="A33" s="178">
        <v>22</v>
      </c>
      <c r="B33" s="179">
        <v>22</v>
      </c>
      <c r="C33" s="185" t="s">
        <v>1874</v>
      </c>
      <c r="D33" s="181" t="s">
        <v>483</v>
      </c>
      <c r="E33" s="181">
        <v>4</v>
      </c>
      <c r="F33" s="376"/>
      <c r="G33" s="183">
        <f t="shared" si="1"/>
        <v>0</v>
      </c>
      <c r="H33" s="187"/>
      <c r="I33" s="187"/>
      <c r="J33" s="216"/>
    </row>
    <row r="34" spans="1:10" ht="12.75" x14ac:dyDescent="0.2">
      <c r="A34" s="178">
        <v>23</v>
      </c>
      <c r="B34" s="179">
        <v>23</v>
      </c>
      <c r="C34" s="497" t="s">
        <v>1875</v>
      </c>
      <c r="D34" s="181" t="s">
        <v>483</v>
      </c>
      <c r="E34" s="181">
        <v>14</v>
      </c>
      <c r="F34" s="376"/>
      <c r="G34" s="183">
        <f t="shared" si="1"/>
        <v>0</v>
      </c>
      <c r="H34" s="187"/>
      <c r="I34" s="187"/>
      <c r="J34" s="216"/>
    </row>
    <row r="35" spans="1:10" ht="12.75" x14ac:dyDescent="0.2">
      <c r="A35" s="178">
        <v>24</v>
      </c>
      <c r="B35" s="179">
        <v>24</v>
      </c>
      <c r="C35" s="497" t="s">
        <v>1876</v>
      </c>
      <c r="D35" s="181" t="s">
        <v>483</v>
      </c>
      <c r="E35" s="181">
        <v>3</v>
      </c>
      <c r="F35" s="376"/>
      <c r="G35" s="183">
        <f t="shared" si="1"/>
        <v>0</v>
      </c>
      <c r="H35" s="187"/>
      <c r="I35" s="187"/>
      <c r="J35" s="216"/>
    </row>
    <row r="36" spans="1:10" ht="12.75" x14ac:dyDescent="0.2">
      <c r="A36" s="178">
        <v>25</v>
      </c>
      <c r="B36" s="179">
        <v>25</v>
      </c>
      <c r="C36" s="497" t="s">
        <v>1877</v>
      </c>
      <c r="D36" s="181" t="s">
        <v>483</v>
      </c>
      <c r="E36" s="181">
        <v>3</v>
      </c>
      <c r="F36" s="376"/>
      <c r="G36" s="183">
        <f t="shared" si="1"/>
        <v>0</v>
      </c>
      <c r="H36" s="187"/>
      <c r="I36" s="187"/>
      <c r="J36" s="216"/>
    </row>
    <row r="37" spans="1:10" ht="12.75" x14ac:dyDescent="0.2">
      <c r="A37" s="178">
        <v>26</v>
      </c>
      <c r="B37" s="179">
        <v>26</v>
      </c>
      <c r="C37" s="185" t="s">
        <v>1878</v>
      </c>
      <c r="D37" s="181" t="s">
        <v>284</v>
      </c>
      <c r="E37" s="181">
        <v>45</v>
      </c>
      <c r="F37" s="376"/>
      <c r="G37" s="183">
        <f t="shared" si="1"/>
        <v>0</v>
      </c>
      <c r="H37" s="187"/>
      <c r="I37" s="187"/>
      <c r="J37" s="216"/>
    </row>
    <row r="38" spans="1:10" ht="12.75" x14ac:dyDescent="0.2">
      <c r="A38" s="178">
        <v>27</v>
      </c>
      <c r="B38" s="179">
        <v>27</v>
      </c>
      <c r="C38" s="185" t="s">
        <v>1879</v>
      </c>
      <c r="D38" s="181" t="s">
        <v>284</v>
      </c>
      <c r="E38" s="181">
        <v>20</v>
      </c>
      <c r="F38" s="376"/>
      <c r="G38" s="183">
        <f t="shared" si="1"/>
        <v>0</v>
      </c>
      <c r="H38" s="187"/>
      <c r="I38" s="187"/>
      <c r="J38" s="216"/>
    </row>
    <row r="39" spans="1:10" ht="16.5" customHeight="1" x14ac:dyDescent="0.2">
      <c r="A39" s="178">
        <v>28</v>
      </c>
      <c r="B39" s="179">
        <v>28</v>
      </c>
      <c r="C39" s="185" t="s">
        <v>1836</v>
      </c>
      <c r="D39" s="181" t="s">
        <v>1234</v>
      </c>
      <c r="E39" s="181">
        <v>1</v>
      </c>
      <c r="F39" s="376"/>
      <c r="G39" s="183">
        <f t="shared" si="1"/>
        <v>0</v>
      </c>
      <c r="H39" s="187"/>
      <c r="I39" s="187"/>
      <c r="J39" s="216"/>
    </row>
    <row r="40" spans="1:10" ht="12.75" x14ac:dyDescent="0.2">
      <c r="A40" s="178"/>
      <c r="B40" s="179"/>
      <c r="C40" s="188" t="s">
        <v>29</v>
      </c>
      <c r="D40" s="181"/>
      <c r="E40" s="181"/>
      <c r="F40" s="193"/>
      <c r="G40" s="194"/>
    </row>
    <row r="41" spans="1:10" ht="38.25" x14ac:dyDescent="0.2">
      <c r="A41" s="178"/>
      <c r="B41" s="179"/>
      <c r="C41" s="190" t="s">
        <v>1844</v>
      </c>
      <c r="D41" s="181"/>
      <c r="E41" s="181"/>
      <c r="F41" s="193"/>
      <c r="G41" s="194"/>
    </row>
    <row r="42" spans="1:10" ht="12.75" x14ac:dyDescent="0.2">
      <c r="A42" s="178"/>
      <c r="B42" s="195"/>
      <c r="C42" s="190"/>
      <c r="D42" s="181"/>
      <c r="E42" s="181"/>
      <c r="F42" s="193"/>
      <c r="G42" s="194"/>
    </row>
    <row r="43" spans="1:10" ht="13.5" thickBot="1" x14ac:dyDescent="0.25">
      <c r="A43" s="196"/>
      <c r="B43" s="197"/>
      <c r="C43" s="198" t="s">
        <v>1845</v>
      </c>
      <c r="D43" s="199"/>
      <c r="E43" s="199"/>
      <c r="F43" s="200"/>
      <c r="G43" s="201">
        <f>SUM(G10:G42)</f>
        <v>0</v>
      </c>
    </row>
  </sheetData>
  <sheetProtection algorithmName="SHA-512" hashValue="p8XjqfVzjn5E8GNuHcq91gLItY5jSlnkT8OvWcFToi2nGgrEbDwXbjsNZnQod1NYLW3dKn5fNEoZhxZlXdN6TA==" saltValue="NWdCeeXLXkXta/QDyeosFw==" spinCount="100000" sheet="1" objects="1" scenarios="1"/>
  <autoFilter ref="A9:G43" xr:uid="{507330D3-240C-49B4-BCB2-4D08C83FA171}"/>
  <mergeCells count="13">
    <mergeCell ref="A1:G1"/>
    <mergeCell ref="A2:G2"/>
    <mergeCell ref="A3:G3"/>
    <mergeCell ref="A4:G4"/>
    <mergeCell ref="A5:C5"/>
    <mergeCell ref="D5:G5"/>
    <mergeCell ref="A30:C30"/>
    <mergeCell ref="A6:C6"/>
    <mergeCell ref="D6:G6"/>
    <mergeCell ref="A7:C7"/>
    <mergeCell ref="D7:G7"/>
    <mergeCell ref="A8:G8"/>
    <mergeCell ref="A26:C26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5480C-5B49-4B72-8F51-BC90C43DD411}">
  <dimension ref="A1:H64"/>
  <sheetViews>
    <sheetView workbookViewId="0">
      <selection activeCell="F39" sqref="F39:F60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19.5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48" t="s">
        <v>1880</v>
      </c>
      <c r="B1" s="649"/>
      <c r="C1" s="649"/>
      <c r="D1" s="649"/>
      <c r="E1" s="649"/>
      <c r="F1" s="649"/>
      <c r="G1" s="650"/>
    </row>
    <row r="2" spans="1:7" ht="12.75" x14ac:dyDescent="0.2">
      <c r="A2" s="651" t="s">
        <v>1848</v>
      </c>
      <c r="B2" s="652"/>
      <c r="C2" s="652"/>
      <c r="D2" s="652"/>
      <c r="E2" s="652"/>
      <c r="F2" s="652"/>
      <c r="G2" s="653"/>
    </row>
    <row r="3" spans="1:7" ht="12.75" x14ac:dyDescent="0.2">
      <c r="A3" s="654" t="s">
        <v>1849</v>
      </c>
      <c r="B3" s="652"/>
      <c r="C3" s="652"/>
      <c r="D3" s="652"/>
      <c r="E3" s="652"/>
      <c r="F3" s="652"/>
      <c r="G3" s="653"/>
    </row>
    <row r="4" spans="1:7" ht="12.75" x14ac:dyDescent="0.2">
      <c r="A4" s="655" t="s">
        <v>1815</v>
      </c>
      <c r="B4" s="656"/>
      <c r="C4" s="656"/>
      <c r="D4" s="656"/>
      <c r="E4" s="656"/>
      <c r="F4" s="656"/>
      <c r="G4" s="657"/>
    </row>
    <row r="5" spans="1:7" ht="15.75" x14ac:dyDescent="0.25">
      <c r="A5" s="630" t="s">
        <v>1816</v>
      </c>
      <c r="B5" s="631"/>
      <c r="C5" s="632"/>
      <c r="D5" s="658">
        <f>G64</f>
        <v>0</v>
      </c>
      <c r="E5" s="659"/>
      <c r="F5" s="659"/>
      <c r="G5" s="660"/>
    </row>
    <row r="6" spans="1:7" ht="15.75" x14ac:dyDescent="0.25">
      <c r="A6" s="630" t="s">
        <v>1817</v>
      </c>
      <c r="B6" s="631"/>
      <c r="C6" s="632"/>
      <c r="D6" s="633">
        <f>D5*0.21</f>
        <v>0</v>
      </c>
      <c r="E6" s="634"/>
      <c r="F6" s="634"/>
      <c r="G6" s="635"/>
    </row>
    <row r="7" spans="1:7" ht="16.5" thickBot="1" x14ac:dyDescent="0.3">
      <c r="A7" s="636" t="s">
        <v>1818</v>
      </c>
      <c r="B7" s="637"/>
      <c r="C7" s="638"/>
      <c r="D7" s="639">
        <f>D5+D6</f>
        <v>0</v>
      </c>
      <c r="E7" s="640"/>
      <c r="F7" s="640"/>
      <c r="G7" s="641"/>
    </row>
    <row r="8" spans="1:7" s="167" customFormat="1" ht="21.75" thickBot="1" x14ac:dyDescent="0.4">
      <c r="A8" s="642" t="s">
        <v>1881</v>
      </c>
      <c r="B8" s="643"/>
      <c r="C8" s="643"/>
      <c r="D8" s="643"/>
      <c r="E8" s="643"/>
      <c r="F8" s="643"/>
      <c r="G8" s="644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1882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2</v>
      </c>
      <c r="B11" s="179">
        <v>2</v>
      </c>
      <c r="C11" s="180" t="s">
        <v>1883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5.5" x14ac:dyDescent="0.2">
      <c r="A12" s="178">
        <v>3</v>
      </c>
      <c r="B12" s="179">
        <v>3</v>
      </c>
      <c r="C12" s="180" t="s">
        <v>1884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4</v>
      </c>
      <c r="B13" s="179">
        <v>4</v>
      </c>
      <c r="C13" s="180" t="s">
        <v>1854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5.5" x14ac:dyDescent="0.2">
      <c r="A14" s="178">
        <v>5</v>
      </c>
      <c r="B14" s="179">
        <v>5</v>
      </c>
      <c r="C14" s="180" t="s">
        <v>1855</v>
      </c>
      <c r="D14" s="181" t="s">
        <v>483</v>
      </c>
      <c r="E14" s="181">
        <v>1</v>
      </c>
      <c r="F14" s="489"/>
      <c r="G14" s="183">
        <f>E14*F14</f>
        <v>0</v>
      </c>
    </row>
    <row r="15" spans="1:7" ht="38.25" x14ac:dyDescent="0.2">
      <c r="A15" s="178">
        <v>6</v>
      </c>
      <c r="B15" s="179">
        <v>6</v>
      </c>
      <c r="C15" s="180" t="s">
        <v>1885</v>
      </c>
      <c r="D15" s="181" t="s">
        <v>483</v>
      </c>
      <c r="E15" s="181">
        <v>1</v>
      </c>
      <c r="F15" s="489"/>
      <c r="G15" s="183">
        <f t="shared" ref="G15:G32" si="0">E15*F15</f>
        <v>0</v>
      </c>
    </row>
    <row r="16" spans="1:7" ht="38.25" x14ac:dyDescent="0.2">
      <c r="A16" s="178">
        <v>7</v>
      </c>
      <c r="B16" s="179">
        <v>7</v>
      </c>
      <c r="C16" s="180" t="s">
        <v>1886</v>
      </c>
      <c r="D16" s="181" t="s">
        <v>483</v>
      </c>
      <c r="E16" s="181">
        <v>1</v>
      </c>
      <c r="F16" s="489"/>
      <c r="G16" s="183">
        <f t="shared" si="0"/>
        <v>0</v>
      </c>
    </row>
    <row r="17" spans="1:7" ht="38.25" x14ac:dyDescent="0.2">
      <c r="A17" s="178">
        <v>8</v>
      </c>
      <c r="B17" s="179">
        <v>8</v>
      </c>
      <c r="C17" s="180" t="s">
        <v>1887</v>
      </c>
      <c r="D17" s="181" t="s">
        <v>483</v>
      </c>
      <c r="E17" s="181">
        <v>1</v>
      </c>
      <c r="F17" s="489"/>
      <c r="G17" s="183">
        <f t="shared" si="0"/>
        <v>0</v>
      </c>
    </row>
    <row r="18" spans="1:7" ht="38.25" x14ac:dyDescent="0.2">
      <c r="A18" s="178">
        <v>9</v>
      </c>
      <c r="B18" s="179">
        <v>9</v>
      </c>
      <c r="C18" s="180" t="s">
        <v>1888</v>
      </c>
      <c r="D18" s="181" t="s">
        <v>483</v>
      </c>
      <c r="E18" s="181">
        <v>1</v>
      </c>
      <c r="F18" s="489"/>
      <c r="G18" s="183">
        <f t="shared" si="0"/>
        <v>0</v>
      </c>
    </row>
    <row r="19" spans="1:7" ht="76.5" x14ac:dyDescent="0.2">
      <c r="A19" s="178">
        <v>10</v>
      </c>
      <c r="B19" s="179">
        <v>10</v>
      </c>
      <c r="C19" s="217" t="s">
        <v>1889</v>
      </c>
      <c r="D19" s="181" t="s">
        <v>483</v>
      </c>
      <c r="E19" s="181">
        <v>4</v>
      </c>
      <c r="F19" s="489"/>
      <c r="G19" s="183">
        <f t="shared" si="0"/>
        <v>0</v>
      </c>
    </row>
    <row r="20" spans="1:7" ht="76.5" x14ac:dyDescent="0.2">
      <c r="A20" s="178">
        <v>11</v>
      </c>
      <c r="B20" s="179">
        <v>11</v>
      </c>
      <c r="C20" s="217" t="s">
        <v>1890</v>
      </c>
      <c r="D20" s="181" t="s">
        <v>483</v>
      </c>
      <c r="E20" s="181">
        <v>6</v>
      </c>
      <c r="F20" s="489"/>
      <c r="G20" s="183">
        <f t="shared" si="0"/>
        <v>0</v>
      </c>
    </row>
    <row r="21" spans="1:7" ht="25.5" x14ac:dyDescent="0.2">
      <c r="A21" s="178">
        <v>12</v>
      </c>
      <c r="B21" s="179">
        <v>12</v>
      </c>
      <c r="C21" s="217" t="s">
        <v>1891</v>
      </c>
      <c r="D21" s="181" t="s">
        <v>483</v>
      </c>
      <c r="E21" s="181">
        <v>4</v>
      </c>
      <c r="F21" s="489"/>
      <c r="G21" s="183">
        <f t="shared" si="0"/>
        <v>0</v>
      </c>
    </row>
    <row r="22" spans="1:7" ht="25.5" x14ac:dyDescent="0.2">
      <c r="A22" s="178">
        <v>13</v>
      </c>
      <c r="B22" s="179">
        <v>13</v>
      </c>
      <c r="C22" s="217" t="s">
        <v>1892</v>
      </c>
      <c r="D22" s="181" t="s">
        <v>483</v>
      </c>
      <c r="E22" s="181">
        <v>6</v>
      </c>
      <c r="F22" s="489"/>
      <c r="G22" s="183">
        <f t="shared" si="0"/>
        <v>0</v>
      </c>
    </row>
    <row r="23" spans="1:7" ht="38.25" x14ac:dyDescent="0.2">
      <c r="A23" s="178">
        <v>14</v>
      </c>
      <c r="B23" s="179">
        <v>14</v>
      </c>
      <c r="C23" s="215" t="s">
        <v>1893</v>
      </c>
      <c r="D23" s="181" t="s">
        <v>483</v>
      </c>
      <c r="E23" s="181">
        <v>6</v>
      </c>
      <c r="F23" s="489"/>
      <c r="G23" s="183">
        <f t="shared" si="0"/>
        <v>0</v>
      </c>
    </row>
    <row r="24" spans="1:7" ht="38.25" x14ac:dyDescent="0.2">
      <c r="A24" s="178">
        <v>15</v>
      </c>
      <c r="B24" s="179">
        <v>15</v>
      </c>
      <c r="C24" s="215" t="s">
        <v>1894</v>
      </c>
      <c r="D24" s="181" t="s">
        <v>483</v>
      </c>
      <c r="E24" s="181">
        <v>4</v>
      </c>
      <c r="F24" s="489"/>
      <c r="G24" s="183">
        <f t="shared" si="0"/>
        <v>0</v>
      </c>
    </row>
    <row r="25" spans="1:7" ht="38.25" x14ac:dyDescent="0.2">
      <c r="A25" s="178">
        <v>16</v>
      </c>
      <c r="B25" s="179">
        <v>16</v>
      </c>
      <c r="C25" s="215" t="s">
        <v>1895</v>
      </c>
      <c r="D25" s="181" t="s">
        <v>483</v>
      </c>
      <c r="E25" s="181">
        <v>2</v>
      </c>
      <c r="F25" s="489"/>
      <c r="G25" s="183">
        <f t="shared" si="0"/>
        <v>0</v>
      </c>
    </row>
    <row r="26" spans="1:7" ht="38.25" x14ac:dyDescent="0.2">
      <c r="A26" s="178">
        <v>17</v>
      </c>
      <c r="B26" s="179">
        <v>17</v>
      </c>
      <c r="C26" s="215" t="s">
        <v>1896</v>
      </c>
      <c r="D26" s="181" t="s">
        <v>483</v>
      </c>
      <c r="E26" s="181">
        <v>4</v>
      </c>
      <c r="F26" s="489"/>
      <c r="G26" s="183">
        <f t="shared" si="0"/>
        <v>0</v>
      </c>
    </row>
    <row r="27" spans="1:7" ht="38.25" x14ac:dyDescent="0.2">
      <c r="A27" s="178">
        <v>18</v>
      </c>
      <c r="B27" s="179">
        <v>18</v>
      </c>
      <c r="C27" s="215" t="s">
        <v>1897</v>
      </c>
      <c r="D27" s="181" t="s">
        <v>483</v>
      </c>
      <c r="E27" s="181">
        <v>4</v>
      </c>
      <c r="F27" s="489"/>
      <c r="G27" s="183">
        <f t="shared" si="0"/>
        <v>0</v>
      </c>
    </row>
    <row r="28" spans="1:7" ht="38.25" x14ac:dyDescent="0.2">
      <c r="A28" s="178">
        <v>19</v>
      </c>
      <c r="B28" s="179">
        <v>19</v>
      </c>
      <c r="C28" s="215" t="s">
        <v>1898</v>
      </c>
      <c r="D28" s="181" t="s">
        <v>483</v>
      </c>
      <c r="E28" s="181">
        <v>2</v>
      </c>
      <c r="F28" s="489"/>
      <c r="G28" s="183">
        <f t="shared" si="0"/>
        <v>0</v>
      </c>
    </row>
    <row r="29" spans="1:7" ht="25.5" x14ac:dyDescent="0.2">
      <c r="A29" s="178">
        <v>20</v>
      </c>
      <c r="B29" s="179">
        <v>20</v>
      </c>
      <c r="C29" s="185" t="s">
        <v>1899</v>
      </c>
      <c r="D29" s="181" t="s">
        <v>483</v>
      </c>
      <c r="E29" s="181">
        <v>1</v>
      </c>
      <c r="F29" s="489"/>
      <c r="G29" s="183">
        <f t="shared" si="0"/>
        <v>0</v>
      </c>
    </row>
    <row r="30" spans="1:7" ht="25.5" x14ac:dyDescent="0.2">
      <c r="A30" s="178">
        <v>21</v>
      </c>
      <c r="B30" s="179">
        <v>21</v>
      </c>
      <c r="C30" s="185" t="s">
        <v>1900</v>
      </c>
      <c r="D30" s="181" t="s">
        <v>483</v>
      </c>
      <c r="E30" s="181">
        <v>1</v>
      </c>
      <c r="F30" s="489"/>
      <c r="G30" s="183">
        <f t="shared" si="0"/>
        <v>0</v>
      </c>
    </row>
    <row r="31" spans="1:7" ht="25.5" x14ac:dyDescent="0.2">
      <c r="A31" s="178">
        <v>22</v>
      </c>
      <c r="B31" s="179">
        <v>22</v>
      </c>
      <c r="C31" s="215" t="s">
        <v>1901</v>
      </c>
      <c r="D31" s="181" t="s">
        <v>483</v>
      </c>
      <c r="E31" s="181">
        <v>2</v>
      </c>
      <c r="F31" s="489"/>
      <c r="G31" s="183">
        <f t="shared" si="0"/>
        <v>0</v>
      </c>
    </row>
    <row r="32" spans="1:7" ht="25.5" x14ac:dyDescent="0.2">
      <c r="A32" s="178">
        <v>23</v>
      </c>
      <c r="B32" s="179">
        <v>23</v>
      </c>
      <c r="C32" s="180" t="s">
        <v>1902</v>
      </c>
      <c r="D32" s="181" t="s">
        <v>483</v>
      </c>
      <c r="E32" s="181">
        <v>2</v>
      </c>
      <c r="F32" s="489"/>
      <c r="G32" s="183">
        <f t="shared" si="0"/>
        <v>0</v>
      </c>
    </row>
    <row r="33" spans="1:8" ht="12.75" x14ac:dyDescent="0.2">
      <c r="A33" s="645" t="s">
        <v>1867</v>
      </c>
      <c r="B33" s="646"/>
      <c r="C33" s="647"/>
      <c r="D33" s="181"/>
      <c r="E33" s="181"/>
      <c r="F33" s="494"/>
      <c r="G33" s="183"/>
    </row>
    <row r="34" spans="1:8" ht="25.5" x14ac:dyDescent="0.2">
      <c r="A34" s="178">
        <v>24</v>
      </c>
      <c r="B34" s="179">
        <v>24</v>
      </c>
      <c r="C34" s="180" t="s">
        <v>1868</v>
      </c>
      <c r="D34" s="181" t="s">
        <v>166</v>
      </c>
      <c r="E34" s="181">
        <v>128</v>
      </c>
      <c r="F34" s="489"/>
      <c r="G34" s="183">
        <f>F34*E34</f>
        <v>0</v>
      </c>
    </row>
    <row r="35" spans="1:8" ht="25.5" x14ac:dyDescent="0.2">
      <c r="A35" s="178">
        <v>25</v>
      </c>
      <c r="B35" s="179">
        <v>25</v>
      </c>
      <c r="C35" s="180" t="s">
        <v>1869</v>
      </c>
      <c r="D35" s="181" t="s">
        <v>1234</v>
      </c>
      <c r="E35" s="181">
        <v>1</v>
      </c>
      <c r="F35" s="489"/>
      <c r="G35" s="183">
        <f>F35*E35</f>
        <v>0</v>
      </c>
      <c r="H35" s="187"/>
    </row>
    <row r="36" spans="1:8" ht="38.25" x14ac:dyDescent="0.2">
      <c r="A36" s="178">
        <v>26</v>
      </c>
      <c r="B36" s="179">
        <v>26</v>
      </c>
      <c r="C36" s="185" t="s">
        <v>1903</v>
      </c>
      <c r="D36" s="181" t="s">
        <v>166</v>
      </c>
      <c r="E36" s="181">
        <v>20</v>
      </c>
      <c r="F36" s="489"/>
      <c r="G36" s="218">
        <f>E36*F36</f>
        <v>0</v>
      </c>
      <c r="H36" s="187"/>
    </row>
    <row r="37" spans="1:8" ht="51" x14ac:dyDescent="0.2">
      <c r="A37" s="178">
        <v>27</v>
      </c>
      <c r="B37" s="179">
        <v>27</v>
      </c>
      <c r="C37" s="185" t="s">
        <v>1904</v>
      </c>
      <c r="D37" s="181" t="s">
        <v>166</v>
      </c>
      <c r="E37" s="181">
        <v>52</v>
      </c>
      <c r="F37" s="489"/>
      <c r="G37" s="218">
        <f>E37*F37</f>
        <v>0</v>
      </c>
      <c r="H37" s="187"/>
    </row>
    <row r="38" spans="1:8" ht="12.75" x14ac:dyDescent="0.2">
      <c r="A38" s="645" t="s">
        <v>1871</v>
      </c>
      <c r="B38" s="646"/>
      <c r="C38" s="647"/>
      <c r="D38" s="181"/>
      <c r="E38" s="181"/>
      <c r="F38" s="494"/>
      <c r="G38" s="183"/>
      <c r="H38" s="187"/>
    </row>
    <row r="39" spans="1:8" ht="12.75" x14ac:dyDescent="0.2">
      <c r="A39" s="178">
        <v>28</v>
      </c>
      <c r="B39" s="179">
        <v>28</v>
      </c>
      <c r="C39" s="185" t="s">
        <v>1905</v>
      </c>
      <c r="D39" s="181" t="s">
        <v>483</v>
      </c>
      <c r="E39" s="181">
        <v>9</v>
      </c>
      <c r="F39" s="489"/>
      <c r="G39" s="183">
        <f>E39*F39</f>
        <v>0</v>
      </c>
      <c r="H39" s="187"/>
    </row>
    <row r="40" spans="1:8" ht="12.75" x14ac:dyDescent="0.2">
      <c r="A40" s="178">
        <v>29</v>
      </c>
      <c r="B40" s="179">
        <v>29</v>
      </c>
      <c r="C40" s="185" t="s">
        <v>1906</v>
      </c>
      <c r="D40" s="181" t="s">
        <v>483</v>
      </c>
      <c r="E40" s="181">
        <v>2</v>
      </c>
      <c r="F40" s="489"/>
      <c r="G40" s="183">
        <f t="shared" ref="G40:G59" si="1">E40*F40</f>
        <v>0</v>
      </c>
      <c r="H40" s="187"/>
    </row>
    <row r="41" spans="1:8" ht="12.75" x14ac:dyDescent="0.2">
      <c r="A41" s="178">
        <v>30</v>
      </c>
      <c r="B41" s="179">
        <v>30</v>
      </c>
      <c r="C41" s="185" t="s">
        <v>1872</v>
      </c>
      <c r="D41" s="181" t="s">
        <v>483</v>
      </c>
      <c r="E41" s="181">
        <v>4</v>
      </c>
      <c r="F41" s="489"/>
      <c r="G41" s="183">
        <f t="shared" si="1"/>
        <v>0</v>
      </c>
      <c r="H41" s="187"/>
    </row>
    <row r="42" spans="1:8" ht="12.75" x14ac:dyDescent="0.2">
      <c r="A42" s="178">
        <v>31</v>
      </c>
      <c r="B42" s="179">
        <v>31</v>
      </c>
      <c r="C42" s="185" t="s">
        <v>1873</v>
      </c>
      <c r="D42" s="181" t="s">
        <v>483</v>
      </c>
      <c r="E42" s="181">
        <v>7</v>
      </c>
      <c r="F42" s="489"/>
      <c r="G42" s="183">
        <f t="shared" si="1"/>
        <v>0</v>
      </c>
      <c r="H42" s="187"/>
    </row>
    <row r="43" spans="1:8" ht="12.75" x14ac:dyDescent="0.2">
      <c r="A43" s="178">
        <v>32</v>
      </c>
      <c r="B43" s="179">
        <v>32</v>
      </c>
      <c r="C43" s="185" t="s">
        <v>1907</v>
      </c>
      <c r="D43" s="181" t="s">
        <v>483</v>
      </c>
      <c r="E43" s="181">
        <v>4</v>
      </c>
      <c r="F43" s="489"/>
      <c r="G43" s="183">
        <f t="shared" si="1"/>
        <v>0</v>
      </c>
      <c r="H43" s="187"/>
    </row>
    <row r="44" spans="1:8" ht="12.75" x14ac:dyDescent="0.2">
      <c r="A44" s="178">
        <v>33</v>
      </c>
      <c r="B44" s="179">
        <v>33</v>
      </c>
      <c r="C44" s="185" t="s">
        <v>1908</v>
      </c>
      <c r="D44" s="181" t="s">
        <v>483</v>
      </c>
      <c r="E44" s="181">
        <v>4</v>
      </c>
      <c r="F44" s="489"/>
      <c r="G44" s="183">
        <f t="shared" si="1"/>
        <v>0</v>
      </c>
      <c r="H44" s="187"/>
    </row>
    <row r="45" spans="1:8" ht="12.75" x14ac:dyDescent="0.2">
      <c r="A45" s="178">
        <v>34</v>
      </c>
      <c r="B45" s="179">
        <v>34</v>
      </c>
      <c r="C45" s="185" t="s">
        <v>1874</v>
      </c>
      <c r="D45" s="181" t="s">
        <v>483</v>
      </c>
      <c r="E45" s="181">
        <v>1</v>
      </c>
      <c r="F45" s="489"/>
      <c r="G45" s="183">
        <f t="shared" si="1"/>
        <v>0</v>
      </c>
      <c r="H45" s="187"/>
    </row>
    <row r="46" spans="1:8" ht="12.75" x14ac:dyDescent="0.2">
      <c r="A46" s="178">
        <v>35</v>
      </c>
      <c r="B46" s="179">
        <v>35</v>
      </c>
      <c r="C46" s="185" t="s">
        <v>1909</v>
      </c>
      <c r="D46" s="181" t="s">
        <v>483</v>
      </c>
      <c r="E46" s="181">
        <v>1</v>
      </c>
      <c r="F46" s="489"/>
      <c r="G46" s="183">
        <f t="shared" si="1"/>
        <v>0</v>
      </c>
      <c r="H46" s="187"/>
    </row>
    <row r="47" spans="1:8" ht="12.75" x14ac:dyDescent="0.2">
      <c r="A47" s="178">
        <v>36</v>
      </c>
      <c r="B47" s="179">
        <v>36</v>
      </c>
      <c r="C47" s="185" t="s">
        <v>1910</v>
      </c>
      <c r="D47" s="181" t="s">
        <v>483</v>
      </c>
      <c r="E47" s="181">
        <v>1</v>
      </c>
      <c r="F47" s="489"/>
      <c r="G47" s="183">
        <f t="shared" si="1"/>
        <v>0</v>
      </c>
      <c r="H47" s="187"/>
    </row>
    <row r="48" spans="1:8" ht="12.75" x14ac:dyDescent="0.2">
      <c r="A48" s="178">
        <v>37</v>
      </c>
      <c r="B48" s="179">
        <v>37</v>
      </c>
      <c r="C48" s="217" t="s">
        <v>1911</v>
      </c>
      <c r="D48" s="181" t="s">
        <v>483</v>
      </c>
      <c r="E48" s="181">
        <v>8</v>
      </c>
      <c r="F48" s="489"/>
      <c r="G48" s="183">
        <f t="shared" si="1"/>
        <v>0</v>
      </c>
      <c r="H48" s="187"/>
    </row>
    <row r="49" spans="1:8" ht="12.75" x14ac:dyDescent="0.2">
      <c r="A49" s="178">
        <v>38</v>
      </c>
      <c r="B49" s="179">
        <v>38</v>
      </c>
      <c r="C49" s="217" t="s">
        <v>1912</v>
      </c>
      <c r="D49" s="181" t="s">
        <v>483</v>
      </c>
      <c r="E49" s="181">
        <v>2</v>
      </c>
      <c r="F49" s="489"/>
      <c r="G49" s="183">
        <f t="shared" si="1"/>
        <v>0</v>
      </c>
      <c r="H49" s="187"/>
    </row>
    <row r="50" spans="1:8" ht="12.75" x14ac:dyDescent="0.2">
      <c r="A50" s="178">
        <v>39</v>
      </c>
      <c r="B50" s="179">
        <v>39</v>
      </c>
      <c r="C50" s="217" t="s">
        <v>1913</v>
      </c>
      <c r="D50" s="181" t="s">
        <v>483</v>
      </c>
      <c r="E50" s="181">
        <v>3</v>
      </c>
      <c r="F50" s="489"/>
      <c r="G50" s="183">
        <f t="shared" si="1"/>
        <v>0</v>
      </c>
      <c r="H50" s="187"/>
    </row>
    <row r="51" spans="1:8" ht="12.75" x14ac:dyDescent="0.2">
      <c r="A51" s="178">
        <v>40</v>
      </c>
      <c r="B51" s="179">
        <v>40</v>
      </c>
      <c r="C51" s="217" t="s">
        <v>1875</v>
      </c>
      <c r="D51" s="181" t="s">
        <v>483</v>
      </c>
      <c r="E51" s="181">
        <v>6</v>
      </c>
      <c r="F51" s="489"/>
      <c r="G51" s="183">
        <f t="shared" si="1"/>
        <v>0</v>
      </c>
      <c r="H51" s="187"/>
    </row>
    <row r="52" spans="1:8" ht="12.75" x14ac:dyDescent="0.2">
      <c r="A52" s="178">
        <v>41</v>
      </c>
      <c r="B52" s="179">
        <v>41</v>
      </c>
      <c r="C52" s="217" t="s">
        <v>1914</v>
      </c>
      <c r="D52" s="181" t="s">
        <v>483</v>
      </c>
      <c r="E52" s="181">
        <v>2</v>
      </c>
      <c r="F52" s="489"/>
      <c r="G52" s="183">
        <f t="shared" si="1"/>
        <v>0</v>
      </c>
      <c r="H52" s="187"/>
    </row>
    <row r="53" spans="1:8" ht="12.75" x14ac:dyDescent="0.2">
      <c r="A53" s="178">
        <v>42</v>
      </c>
      <c r="B53" s="179">
        <v>42</v>
      </c>
      <c r="C53" s="217" t="s">
        <v>1915</v>
      </c>
      <c r="D53" s="181" t="s">
        <v>483</v>
      </c>
      <c r="E53" s="181">
        <v>3</v>
      </c>
      <c r="F53" s="489"/>
      <c r="G53" s="183">
        <f t="shared" si="1"/>
        <v>0</v>
      </c>
      <c r="H53" s="187"/>
    </row>
    <row r="54" spans="1:8" ht="12.75" x14ac:dyDescent="0.2">
      <c r="A54" s="178">
        <v>43</v>
      </c>
      <c r="B54" s="179">
        <v>43</v>
      </c>
      <c r="C54" s="217" t="s">
        <v>1877</v>
      </c>
      <c r="D54" s="181" t="s">
        <v>483</v>
      </c>
      <c r="E54" s="181">
        <v>3</v>
      </c>
      <c r="F54" s="489"/>
      <c r="G54" s="183">
        <f t="shared" si="1"/>
        <v>0</v>
      </c>
      <c r="H54" s="187"/>
    </row>
    <row r="55" spans="1:8" ht="12.75" x14ac:dyDescent="0.2">
      <c r="A55" s="178">
        <v>44</v>
      </c>
      <c r="B55" s="179">
        <v>44</v>
      </c>
      <c r="C55" s="217" t="s">
        <v>1876</v>
      </c>
      <c r="D55" s="181" t="s">
        <v>483</v>
      </c>
      <c r="E55" s="181">
        <v>3</v>
      </c>
      <c r="F55" s="489"/>
      <c r="G55" s="183">
        <f t="shared" si="1"/>
        <v>0</v>
      </c>
      <c r="H55" s="187"/>
    </row>
    <row r="56" spans="1:8" ht="12.75" x14ac:dyDescent="0.2">
      <c r="A56" s="178">
        <v>45</v>
      </c>
      <c r="B56" s="179">
        <v>45</v>
      </c>
      <c r="C56" s="185" t="s">
        <v>1916</v>
      </c>
      <c r="D56" s="181" t="s">
        <v>284</v>
      </c>
      <c r="E56" s="181">
        <v>53</v>
      </c>
      <c r="F56" s="489"/>
      <c r="G56" s="183">
        <f t="shared" si="1"/>
        <v>0</v>
      </c>
      <c r="H56" s="187"/>
    </row>
    <row r="57" spans="1:8" ht="12.75" x14ac:dyDescent="0.2">
      <c r="A57" s="178">
        <v>46</v>
      </c>
      <c r="B57" s="179">
        <v>46</v>
      </c>
      <c r="C57" s="185" t="s">
        <v>1917</v>
      </c>
      <c r="D57" s="181" t="s">
        <v>284</v>
      </c>
      <c r="E57" s="181">
        <v>17</v>
      </c>
      <c r="F57" s="489"/>
      <c r="G57" s="183">
        <f t="shared" si="1"/>
        <v>0</v>
      </c>
      <c r="H57" s="187"/>
    </row>
    <row r="58" spans="1:8" ht="12.75" x14ac:dyDescent="0.2">
      <c r="A58" s="178">
        <v>47</v>
      </c>
      <c r="B58" s="179">
        <v>47</v>
      </c>
      <c r="C58" s="185" t="s">
        <v>1878</v>
      </c>
      <c r="D58" s="181" t="s">
        <v>284</v>
      </c>
      <c r="E58" s="181">
        <v>36</v>
      </c>
      <c r="F58" s="489"/>
      <c r="G58" s="183">
        <f t="shared" si="1"/>
        <v>0</v>
      </c>
      <c r="H58" s="187"/>
    </row>
    <row r="59" spans="1:8" ht="12.75" x14ac:dyDescent="0.2">
      <c r="A59" s="178">
        <v>48</v>
      </c>
      <c r="B59" s="179">
        <v>48</v>
      </c>
      <c r="C59" s="185" t="s">
        <v>1879</v>
      </c>
      <c r="D59" s="181" t="s">
        <v>284</v>
      </c>
      <c r="E59" s="181">
        <v>13</v>
      </c>
      <c r="F59" s="489"/>
      <c r="G59" s="183">
        <f t="shared" si="1"/>
        <v>0</v>
      </c>
      <c r="H59" s="187"/>
    </row>
    <row r="60" spans="1:8" ht="25.5" x14ac:dyDescent="0.2">
      <c r="A60" s="178">
        <v>49</v>
      </c>
      <c r="B60" s="179">
        <v>49</v>
      </c>
      <c r="C60" s="185" t="s">
        <v>1836</v>
      </c>
      <c r="D60" s="181" t="s">
        <v>1234</v>
      </c>
      <c r="E60" s="181">
        <v>1</v>
      </c>
      <c r="F60" s="489"/>
      <c r="G60" s="183">
        <f>E60*F60</f>
        <v>0</v>
      </c>
      <c r="H60" s="187"/>
    </row>
    <row r="61" spans="1:8" ht="12.75" x14ac:dyDescent="0.2">
      <c r="A61" s="178"/>
      <c r="B61" s="179"/>
      <c r="C61" s="188" t="s">
        <v>29</v>
      </c>
      <c r="D61" s="181"/>
      <c r="E61" s="181"/>
      <c r="F61" s="193"/>
      <c r="G61" s="194"/>
    </row>
    <row r="62" spans="1:8" ht="38.25" x14ac:dyDescent="0.2">
      <c r="A62" s="178"/>
      <c r="B62" s="179"/>
      <c r="C62" s="190" t="s">
        <v>1844</v>
      </c>
      <c r="D62" s="181"/>
      <c r="E62" s="181"/>
      <c r="F62" s="193"/>
      <c r="G62" s="194"/>
    </row>
    <row r="63" spans="1:8" ht="12.75" x14ac:dyDescent="0.2">
      <c r="A63" s="178"/>
      <c r="B63" s="179"/>
      <c r="C63" s="190"/>
      <c r="D63" s="181"/>
      <c r="E63" s="181"/>
      <c r="F63" s="193"/>
      <c r="G63" s="194"/>
    </row>
    <row r="64" spans="1:8" ht="13.5" thickBot="1" x14ac:dyDescent="0.25">
      <c r="A64" s="196"/>
      <c r="B64" s="219"/>
      <c r="C64" s="198" t="s">
        <v>1845</v>
      </c>
      <c r="D64" s="199"/>
      <c r="E64" s="199"/>
      <c r="F64" s="200"/>
      <c r="G64" s="201">
        <f>SUM(G10:G63)</f>
        <v>0</v>
      </c>
    </row>
  </sheetData>
  <sheetProtection algorithmName="SHA-512" hashValue="LqOXAxJ/PNJSCYJlvhyaJVEnotfz0dpoDnckLiCNS57BxE0n01TEJCMnZ1rg32Ie5JXvFMEbzjN1ap0owyfqgw==" saltValue="QvM6QYLtUhPL1TQrJHMkCQ==" spinCount="100000" sheet="1" objects="1" scenarios="1"/>
  <mergeCells count="13">
    <mergeCell ref="A1:G1"/>
    <mergeCell ref="A2:G2"/>
    <mergeCell ref="A3:G3"/>
    <mergeCell ref="A4:G4"/>
    <mergeCell ref="A5:C5"/>
    <mergeCell ref="D5:G5"/>
    <mergeCell ref="A38:C38"/>
    <mergeCell ref="A6:C6"/>
    <mergeCell ref="D6:G6"/>
    <mergeCell ref="A7:C7"/>
    <mergeCell ref="D7:G7"/>
    <mergeCell ref="A8:G8"/>
    <mergeCell ref="A33:C33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1A2C6-2814-4259-90B9-ED9F736203F8}">
  <dimension ref="A1:H73"/>
  <sheetViews>
    <sheetView workbookViewId="0">
      <selection activeCell="F59" sqref="F59:F69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21.33203125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48" t="s">
        <v>1880</v>
      </c>
      <c r="B1" s="649"/>
      <c r="C1" s="649"/>
      <c r="D1" s="649"/>
      <c r="E1" s="649"/>
      <c r="F1" s="649"/>
      <c r="G1" s="650"/>
    </row>
    <row r="2" spans="1:7" ht="25.5" customHeight="1" x14ac:dyDescent="0.2">
      <c r="A2" s="651" t="s">
        <v>1848</v>
      </c>
      <c r="B2" s="652"/>
      <c r="C2" s="652"/>
      <c r="D2" s="652"/>
      <c r="E2" s="652"/>
      <c r="F2" s="652"/>
      <c r="G2" s="653"/>
    </row>
    <row r="3" spans="1:7" ht="15" customHeight="1" x14ac:dyDescent="0.2">
      <c r="A3" s="654" t="s">
        <v>1849</v>
      </c>
      <c r="B3" s="652"/>
      <c r="C3" s="652"/>
      <c r="D3" s="652"/>
      <c r="E3" s="652"/>
      <c r="F3" s="652"/>
      <c r="G3" s="653"/>
    </row>
    <row r="4" spans="1:7" ht="15" customHeight="1" x14ac:dyDescent="0.2">
      <c r="A4" s="655" t="s">
        <v>1815</v>
      </c>
      <c r="B4" s="656"/>
      <c r="C4" s="656"/>
      <c r="D4" s="656"/>
      <c r="E4" s="656"/>
      <c r="F4" s="656"/>
      <c r="G4" s="657"/>
    </row>
    <row r="5" spans="1:7" ht="15.75" customHeight="1" x14ac:dyDescent="0.25">
      <c r="A5" s="630" t="s">
        <v>1816</v>
      </c>
      <c r="B5" s="631"/>
      <c r="C5" s="632"/>
      <c r="D5" s="658">
        <f>G73</f>
        <v>0</v>
      </c>
      <c r="E5" s="659"/>
      <c r="F5" s="659"/>
      <c r="G5" s="660"/>
    </row>
    <row r="6" spans="1:7" ht="15.75" customHeight="1" x14ac:dyDescent="0.25">
      <c r="A6" s="630" t="s">
        <v>1817</v>
      </c>
      <c r="B6" s="631"/>
      <c r="C6" s="632"/>
      <c r="D6" s="633">
        <f>D5*0.21</f>
        <v>0</v>
      </c>
      <c r="E6" s="634"/>
      <c r="F6" s="634"/>
      <c r="G6" s="635"/>
    </row>
    <row r="7" spans="1:7" ht="16.5" customHeight="1" thickBot="1" x14ac:dyDescent="0.3">
      <c r="A7" s="636" t="s">
        <v>1818</v>
      </c>
      <c r="B7" s="637"/>
      <c r="C7" s="638"/>
      <c r="D7" s="639">
        <f>D5+D6</f>
        <v>0</v>
      </c>
      <c r="E7" s="640"/>
      <c r="F7" s="640"/>
      <c r="G7" s="641"/>
    </row>
    <row r="8" spans="1:7" s="167" customFormat="1" ht="21.75" thickBot="1" x14ac:dyDescent="0.4">
      <c r="A8" s="642" t="s">
        <v>1918</v>
      </c>
      <c r="B8" s="643"/>
      <c r="C8" s="643"/>
      <c r="D8" s="643"/>
      <c r="E8" s="643"/>
      <c r="F8" s="643"/>
      <c r="G8" s="644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1919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1</v>
      </c>
      <c r="B11" s="179">
        <v>1</v>
      </c>
      <c r="C11" s="180" t="s">
        <v>1883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6.25" customHeight="1" x14ac:dyDescent="0.2">
      <c r="A12" s="178">
        <v>1</v>
      </c>
      <c r="B12" s="179">
        <v>1</v>
      </c>
      <c r="C12" s="180" t="s">
        <v>1884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1</v>
      </c>
      <c r="B13" s="179">
        <v>1</v>
      </c>
      <c r="C13" s="180" t="s">
        <v>1854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6.25" customHeight="1" x14ac:dyDescent="0.2">
      <c r="A14" s="178">
        <v>1</v>
      </c>
      <c r="B14" s="179">
        <v>1</v>
      </c>
      <c r="C14" s="180" t="s">
        <v>1855</v>
      </c>
      <c r="D14" s="181" t="s">
        <v>483</v>
      </c>
      <c r="E14" s="181">
        <v>1</v>
      </c>
      <c r="F14" s="489"/>
      <c r="G14" s="183">
        <f>E14*F14</f>
        <v>0</v>
      </c>
    </row>
    <row r="15" spans="1:7" ht="39" customHeight="1" x14ac:dyDescent="0.2">
      <c r="A15" s="178">
        <v>1</v>
      </c>
      <c r="B15" s="179">
        <v>1</v>
      </c>
      <c r="C15" s="180" t="s">
        <v>1920</v>
      </c>
      <c r="D15" s="181" t="s">
        <v>483</v>
      </c>
      <c r="E15" s="181">
        <v>2</v>
      </c>
      <c r="F15" s="489"/>
      <c r="G15" s="183">
        <f t="shared" ref="G15:G30" si="0">E15*F15</f>
        <v>0</v>
      </c>
    </row>
    <row r="16" spans="1:7" ht="38.25" x14ac:dyDescent="0.2">
      <c r="A16" s="178">
        <v>1</v>
      </c>
      <c r="B16" s="179">
        <v>1</v>
      </c>
      <c r="C16" s="180" t="s">
        <v>1921</v>
      </c>
      <c r="D16" s="181" t="s">
        <v>483</v>
      </c>
      <c r="E16" s="181">
        <v>1</v>
      </c>
      <c r="F16" s="489"/>
      <c r="G16" s="183">
        <f t="shared" si="0"/>
        <v>0</v>
      </c>
    </row>
    <row r="17" spans="1:7" ht="38.25" x14ac:dyDescent="0.2">
      <c r="A17" s="178">
        <v>1</v>
      </c>
      <c r="B17" s="179">
        <v>1</v>
      </c>
      <c r="C17" s="180" t="s">
        <v>1922</v>
      </c>
      <c r="D17" s="181" t="s">
        <v>483</v>
      </c>
      <c r="E17" s="181">
        <v>1</v>
      </c>
      <c r="F17" s="489"/>
      <c r="G17" s="183">
        <f t="shared" si="0"/>
        <v>0</v>
      </c>
    </row>
    <row r="18" spans="1:7" ht="76.5" x14ac:dyDescent="0.2">
      <c r="A18" s="178">
        <v>1</v>
      </c>
      <c r="B18" s="179">
        <v>1</v>
      </c>
      <c r="C18" s="497" t="s">
        <v>1923</v>
      </c>
      <c r="D18" s="181" t="s">
        <v>483</v>
      </c>
      <c r="E18" s="181">
        <v>6</v>
      </c>
      <c r="F18" s="489"/>
      <c r="G18" s="183">
        <f t="shared" si="0"/>
        <v>0</v>
      </c>
    </row>
    <row r="19" spans="1:7" ht="76.5" x14ac:dyDescent="0.2">
      <c r="A19" s="178">
        <v>1</v>
      </c>
      <c r="B19" s="179">
        <v>1</v>
      </c>
      <c r="C19" s="497" t="s">
        <v>1924</v>
      </c>
      <c r="D19" s="181" t="s">
        <v>483</v>
      </c>
      <c r="E19" s="181">
        <v>8</v>
      </c>
      <c r="F19" s="489"/>
      <c r="G19" s="183">
        <f t="shared" si="0"/>
        <v>0</v>
      </c>
    </row>
    <row r="20" spans="1:7" ht="25.5" x14ac:dyDescent="0.2">
      <c r="A20" s="178">
        <v>1</v>
      </c>
      <c r="B20" s="179">
        <v>1</v>
      </c>
      <c r="C20" s="497" t="s">
        <v>1925</v>
      </c>
      <c r="D20" s="181" t="s">
        <v>483</v>
      </c>
      <c r="E20" s="181">
        <v>6</v>
      </c>
      <c r="F20" s="489"/>
      <c r="G20" s="183">
        <f t="shared" si="0"/>
        <v>0</v>
      </c>
    </row>
    <row r="21" spans="1:7" ht="25.5" x14ac:dyDescent="0.2">
      <c r="A21" s="178">
        <v>1</v>
      </c>
      <c r="B21" s="179">
        <v>1</v>
      </c>
      <c r="C21" s="497" t="s">
        <v>1926</v>
      </c>
      <c r="D21" s="181" t="s">
        <v>483</v>
      </c>
      <c r="E21" s="181">
        <v>8</v>
      </c>
      <c r="F21" s="489"/>
      <c r="G21" s="183">
        <f t="shared" si="0"/>
        <v>0</v>
      </c>
    </row>
    <row r="22" spans="1:7" ht="38.25" x14ac:dyDescent="0.2">
      <c r="A22" s="178">
        <v>1</v>
      </c>
      <c r="B22" s="179">
        <v>1</v>
      </c>
      <c r="C22" s="215" t="s">
        <v>1927</v>
      </c>
      <c r="D22" s="181" t="s">
        <v>483</v>
      </c>
      <c r="E22" s="181">
        <v>4</v>
      </c>
      <c r="F22" s="489"/>
      <c r="G22" s="183">
        <f t="shared" si="0"/>
        <v>0</v>
      </c>
    </row>
    <row r="23" spans="1:7" ht="38.25" x14ac:dyDescent="0.2">
      <c r="A23" s="178">
        <v>1</v>
      </c>
      <c r="B23" s="179">
        <v>1</v>
      </c>
      <c r="C23" s="215" t="s">
        <v>1928</v>
      </c>
      <c r="D23" s="181" t="s">
        <v>483</v>
      </c>
      <c r="E23" s="181">
        <v>8</v>
      </c>
      <c r="F23" s="489"/>
      <c r="G23" s="183">
        <f t="shared" si="0"/>
        <v>0</v>
      </c>
    </row>
    <row r="24" spans="1:7" ht="38.25" x14ac:dyDescent="0.2">
      <c r="A24" s="178">
        <v>1</v>
      </c>
      <c r="B24" s="179">
        <v>1</v>
      </c>
      <c r="C24" s="215" t="s">
        <v>1929</v>
      </c>
      <c r="D24" s="181" t="s">
        <v>483</v>
      </c>
      <c r="E24" s="181">
        <v>4</v>
      </c>
      <c r="F24" s="489"/>
      <c r="G24" s="183">
        <f t="shared" si="0"/>
        <v>0</v>
      </c>
    </row>
    <row r="25" spans="1:7" ht="38.25" x14ac:dyDescent="0.2">
      <c r="A25" s="178">
        <v>1</v>
      </c>
      <c r="B25" s="179">
        <v>1</v>
      </c>
      <c r="C25" s="215" t="s">
        <v>1930</v>
      </c>
      <c r="D25" s="181" t="s">
        <v>483</v>
      </c>
      <c r="E25" s="181">
        <v>6</v>
      </c>
      <c r="F25" s="489"/>
      <c r="G25" s="183">
        <f t="shared" si="0"/>
        <v>0</v>
      </c>
    </row>
    <row r="26" spans="1:7" ht="38.25" x14ac:dyDescent="0.2">
      <c r="A26" s="178">
        <v>1</v>
      </c>
      <c r="B26" s="179">
        <v>1</v>
      </c>
      <c r="C26" s="215" t="s">
        <v>1931</v>
      </c>
      <c r="D26" s="181" t="s">
        <v>483</v>
      </c>
      <c r="E26" s="181">
        <v>2</v>
      </c>
      <c r="F26" s="489"/>
      <c r="G26" s="183">
        <f t="shared" si="0"/>
        <v>0</v>
      </c>
    </row>
    <row r="27" spans="1:7" ht="25.5" x14ac:dyDescent="0.2">
      <c r="A27" s="178">
        <v>1</v>
      </c>
      <c r="B27" s="179">
        <v>1</v>
      </c>
      <c r="C27" s="215" t="s">
        <v>1932</v>
      </c>
      <c r="D27" s="181" t="s">
        <v>483</v>
      </c>
      <c r="E27" s="181">
        <v>2</v>
      </c>
      <c r="F27" s="489"/>
      <c r="G27" s="183">
        <f t="shared" si="0"/>
        <v>0</v>
      </c>
    </row>
    <row r="28" spans="1:7" ht="25.5" x14ac:dyDescent="0.2">
      <c r="A28" s="178">
        <v>1</v>
      </c>
      <c r="B28" s="179">
        <v>1</v>
      </c>
      <c r="C28" s="180" t="s">
        <v>1902</v>
      </c>
      <c r="D28" s="181" t="s">
        <v>483</v>
      </c>
      <c r="E28" s="181">
        <v>2</v>
      </c>
      <c r="F28" s="489"/>
      <c r="G28" s="183">
        <f t="shared" si="0"/>
        <v>0</v>
      </c>
    </row>
    <row r="29" spans="1:7" ht="38.25" x14ac:dyDescent="0.2">
      <c r="A29" s="178">
        <v>1</v>
      </c>
      <c r="B29" s="179">
        <v>1</v>
      </c>
      <c r="C29" s="185" t="s">
        <v>1933</v>
      </c>
      <c r="D29" s="181" t="s">
        <v>483</v>
      </c>
      <c r="E29" s="181">
        <v>1</v>
      </c>
      <c r="F29" s="489"/>
      <c r="G29" s="183">
        <f t="shared" si="0"/>
        <v>0</v>
      </c>
    </row>
    <row r="30" spans="1:7" ht="38.25" x14ac:dyDescent="0.2">
      <c r="A30" s="178">
        <v>1</v>
      </c>
      <c r="B30" s="179">
        <v>1</v>
      </c>
      <c r="C30" s="185" t="s">
        <v>1934</v>
      </c>
      <c r="D30" s="181" t="s">
        <v>483</v>
      </c>
      <c r="E30" s="181">
        <v>1</v>
      </c>
      <c r="F30" s="489"/>
      <c r="G30" s="183">
        <f t="shared" si="0"/>
        <v>0</v>
      </c>
    </row>
    <row r="31" spans="1:7" ht="12.75" x14ac:dyDescent="0.2">
      <c r="A31" s="628" t="s">
        <v>1867</v>
      </c>
      <c r="B31" s="629"/>
      <c r="C31" s="629"/>
      <c r="D31" s="181"/>
      <c r="E31" s="181"/>
      <c r="F31" s="487"/>
      <c r="G31" s="183"/>
    </row>
    <row r="32" spans="1:7" ht="25.5" x14ac:dyDescent="0.2">
      <c r="A32" s="178">
        <v>22</v>
      </c>
      <c r="B32" s="179">
        <v>22</v>
      </c>
      <c r="C32" s="180" t="s">
        <v>1868</v>
      </c>
      <c r="D32" s="181" t="s">
        <v>166</v>
      </c>
      <c r="E32" s="181">
        <v>265</v>
      </c>
      <c r="F32" s="489"/>
      <c r="G32" s="183">
        <f>F32*E32</f>
        <v>0</v>
      </c>
    </row>
    <row r="33" spans="1:8" ht="15" customHeight="1" x14ac:dyDescent="0.2">
      <c r="A33" s="178">
        <v>23</v>
      </c>
      <c r="B33" s="179">
        <v>23</v>
      </c>
      <c r="C33" s="180" t="s">
        <v>1869</v>
      </c>
      <c r="D33" s="181" t="s">
        <v>1234</v>
      </c>
      <c r="E33" s="181">
        <v>1</v>
      </c>
      <c r="F33" s="489"/>
      <c r="G33" s="183">
        <f>F33*E33</f>
        <v>0</v>
      </c>
    </row>
    <row r="34" spans="1:8" ht="15" customHeight="1" x14ac:dyDescent="0.2">
      <c r="A34" s="178">
        <v>24</v>
      </c>
      <c r="B34" s="179">
        <v>24</v>
      </c>
      <c r="C34" s="185" t="s">
        <v>1903</v>
      </c>
      <c r="D34" s="181" t="s">
        <v>166</v>
      </c>
      <c r="E34" s="181">
        <v>36</v>
      </c>
      <c r="F34" s="489"/>
      <c r="G34" s="183">
        <f>E34*F34</f>
        <v>0</v>
      </c>
      <c r="H34" s="187"/>
    </row>
    <row r="35" spans="1:8" ht="51" x14ac:dyDescent="0.2">
      <c r="A35" s="178">
        <v>25</v>
      </c>
      <c r="B35" s="179">
        <v>25</v>
      </c>
      <c r="C35" s="185" t="s">
        <v>1904</v>
      </c>
      <c r="D35" s="181" t="s">
        <v>166</v>
      </c>
      <c r="E35" s="181">
        <v>38</v>
      </c>
      <c r="F35" s="489"/>
      <c r="G35" s="183">
        <f>E35*F35</f>
        <v>0</v>
      </c>
      <c r="H35" s="187"/>
    </row>
    <row r="36" spans="1:8" ht="12.75" x14ac:dyDescent="0.2">
      <c r="A36" s="645" t="s">
        <v>1871</v>
      </c>
      <c r="B36" s="646"/>
      <c r="C36" s="647"/>
      <c r="D36" s="181"/>
      <c r="E36" s="181"/>
      <c r="F36" s="487"/>
      <c r="G36" s="183"/>
      <c r="H36" s="187"/>
    </row>
    <row r="37" spans="1:8" ht="12.75" x14ac:dyDescent="0.2">
      <c r="A37" s="178">
        <v>26</v>
      </c>
      <c r="B37" s="179">
        <v>26</v>
      </c>
      <c r="C37" s="185" t="s">
        <v>1905</v>
      </c>
      <c r="D37" s="181" t="s">
        <v>483</v>
      </c>
      <c r="E37" s="181">
        <v>2</v>
      </c>
      <c r="F37" s="489"/>
      <c r="G37" s="183">
        <f>E37*F37</f>
        <v>0</v>
      </c>
      <c r="H37" s="187"/>
    </row>
    <row r="38" spans="1:8" ht="12.75" x14ac:dyDescent="0.2">
      <c r="A38" s="178">
        <v>27</v>
      </c>
      <c r="B38" s="179">
        <v>27</v>
      </c>
      <c r="C38" s="185" t="s">
        <v>1906</v>
      </c>
      <c r="D38" s="181" t="s">
        <v>483</v>
      </c>
      <c r="E38" s="181">
        <v>7</v>
      </c>
      <c r="F38" s="489"/>
      <c r="G38" s="183">
        <f t="shared" ref="G38:G69" si="1">E38*F38</f>
        <v>0</v>
      </c>
      <c r="H38" s="187"/>
    </row>
    <row r="39" spans="1:8" ht="12.75" x14ac:dyDescent="0.2">
      <c r="A39" s="178">
        <v>28</v>
      </c>
      <c r="B39" s="179">
        <v>28</v>
      </c>
      <c r="C39" s="185" t="s">
        <v>1872</v>
      </c>
      <c r="D39" s="181" t="s">
        <v>483</v>
      </c>
      <c r="E39" s="181">
        <v>3</v>
      </c>
      <c r="F39" s="489"/>
      <c r="G39" s="183">
        <f t="shared" si="1"/>
        <v>0</v>
      </c>
      <c r="H39" s="187"/>
    </row>
    <row r="40" spans="1:8" ht="12.75" x14ac:dyDescent="0.2">
      <c r="A40" s="178">
        <v>29</v>
      </c>
      <c r="B40" s="179">
        <v>29</v>
      </c>
      <c r="C40" s="185" t="s">
        <v>1873</v>
      </c>
      <c r="D40" s="181" t="s">
        <v>483</v>
      </c>
      <c r="E40" s="181">
        <v>12</v>
      </c>
      <c r="F40" s="489"/>
      <c r="G40" s="183">
        <f t="shared" si="1"/>
        <v>0</v>
      </c>
      <c r="H40" s="187"/>
    </row>
    <row r="41" spans="1:8" ht="12.75" x14ac:dyDescent="0.2">
      <c r="A41" s="178">
        <v>30</v>
      </c>
      <c r="B41" s="179">
        <v>30</v>
      </c>
      <c r="C41" s="185" t="s">
        <v>1935</v>
      </c>
      <c r="D41" s="181" t="s">
        <v>483</v>
      </c>
      <c r="E41" s="181">
        <v>3</v>
      </c>
      <c r="F41" s="489"/>
      <c r="G41" s="183">
        <f t="shared" si="1"/>
        <v>0</v>
      </c>
      <c r="H41" s="187"/>
    </row>
    <row r="42" spans="1:8" ht="12.75" x14ac:dyDescent="0.2">
      <c r="A42" s="178">
        <v>31</v>
      </c>
      <c r="B42" s="179">
        <v>31</v>
      </c>
      <c r="C42" s="185" t="s">
        <v>1936</v>
      </c>
      <c r="D42" s="181" t="s">
        <v>483</v>
      </c>
      <c r="E42" s="181">
        <v>2</v>
      </c>
      <c r="F42" s="489"/>
      <c r="G42" s="183">
        <f t="shared" si="1"/>
        <v>0</v>
      </c>
      <c r="H42" s="187"/>
    </row>
    <row r="43" spans="1:8" ht="12.75" x14ac:dyDescent="0.2">
      <c r="A43" s="178">
        <v>32</v>
      </c>
      <c r="B43" s="179">
        <v>32</v>
      </c>
      <c r="C43" s="185" t="s">
        <v>1937</v>
      </c>
      <c r="D43" s="181" t="s">
        <v>483</v>
      </c>
      <c r="E43" s="181">
        <v>2</v>
      </c>
      <c r="F43" s="489"/>
      <c r="G43" s="183">
        <f t="shared" si="1"/>
        <v>0</v>
      </c>
      <c r="H43" s="187"/>
    </row>
    <row r="44" spans="1:8" ht="12.75" x14ac:dyDescent="0.2">
      <c r="A44" s="178">
        <v>33</v>
      </c>
      <c r="B44" s="179">
        <v>33</v>
      </c>
      <c r="C44" s="185" t="s">
        <v>1938</v>
      </c>
      <c r="D44" s="181" t="s">
        <v>483</v>
      </c>
      <c r="E44" s="181">
        <v>2</v>
      </c>
      <c r="F44" s="489"/>
      <c r="G44" s="183">
        <f t="shared" si="1"/>
        <v>0</v>
      </c>
      <c r="H44" s="187"/>
    </row>
    <row r="45" spans="1:8" ht="12.75" x14ac:dyDescent="0.2">
      <c r="A45" s="178">
        <v>34</v>
      </c>
      <c r="B45" s="179">
        <v>34</v>
      </c>
      <c r="C45" s="185" t="s">
        <v>1939</v>
      </c>
      <c r="D45" s="181" t="s">
        <v>483</v>
      </c>
      <c r="E45" s="181">
        <v>2</v>
      </c>
      <c r="F45" s="489"/>
      <c r="G45" s="183">
        <f t="shared" si="1"/>
        <v>0</v>
      </c>
      <c r="H45" s="187"/>
    </row>
    <row r="46" spans="1:8" ht="12.75" x14ac:dyDescent="0.2">
      <c r="A46" s="178">
        <v>35</v>
      </c>
      <c r="B46" s="179">
        <v>35</v>
      </c>
      <c r="C46" s="185" t="s">
        <v>1940</v>
      </c>
      <c r="D46" s="181" t="s">
        <v>483</v>
      </c>
      <c r="E46" s="181">
        <v>5</v>
      </c>
      <c r="F46" s="489"/>
      <c r="G46" s="183">
        <f t="shared" si="1"/>
        <v>0</v>
      </c>
      <c r="H46" s="187"/>
    </row>
    <row r="47" spans="1:8" ht="12.75" x14ac:dyDescent="0.2">
      <c r="A47" s="178">
        <v>36</v>
      </c>
      <c r="B47" s="179">
        <v>36</v>
      </c>
      <c r="C47" s="185" t="s">
        <v>1941</v>
      </c>
      <c r="D47" s="181" t="s">
        <v>483</v>
      </c>
      <c r="E47" s="181">
        <v>2</v>
      </c>
      <c r="F47" s="489"/>
      <c r="G47" s="183">
        <f t="shared" si="1"/>
        <v>0</v>
      </c>
      <c r="H47" s="187"/>
    </row>
    <row r="48" spans="1:8" ht="12.75" x14ac:dyDescent="0.2">
      <c r="A48" s="178">
        <v>37</v>
      </c>
      <c r="B48" s="179">
        <v>37</v>
      </c>
      <c r="C48" s="185" t="s">
        <v>1907</v>
      </c>
      <c r="D48" s="181" t="s">
        <v>483</v>
      </c>
      <c r="E48" s="181">
        <v>4</v>
      </c>
      <c r="F48" s="489"/>
      <c r="G48" s="183">
        <f t="shared" si="1"/>
        <v>0</v>
      </c>
      <c r="H48" s="187"/>
    </row>
    <row r="49" spans="1:8" ht="12.75" x14ac:dyDescent="0.2">
      <c r="A49" s="178">
        <v>38</v>
      </c>
      <c r="B49" s="179">
        <v>38</v>
      </c>
      <c r="C49" s="185" t="s">
        <v>1942</v>
      </c>
      <c r="D49" s="181" t="s">
        <v>483</v>
      </c>
      <c r="E49" s="181">
        <v>2</v>
      </c>
      <c r="F49" s="489"/>
      <c r="G49" s="183">
        <f t="shared" si="1"/>
        <v>0</v>
      </c>
      <c r="H49" s="187"/>
    </row>
    <row r="50" spans="1:8" ht="12.75" x14ac:dyDescent="0.2">
      <c r="A50" s="178">
        <v>39</v>
      </c>
      <c r="B50" s="179">
        <v>39</v>
      </c>
      <c r="C50" s="185" t="s">
        <v>1943</v>
      </c>
      <c r="D50" s="181" t="s">
        <v>483</v>
      </c>
      <c r="E50" s="181">
        <v>1</v>
      </c>
      <c r="F50" s="489"/>
      <c r="G50" s="183">
        <f t="shared" si="1"/>
        <v>0</v>
      </c>
      <c r="H50" s="187"/>
    </row>
    <row r="51" spans="1:8" ht="12.75" x14ac:dyDescent="0.2">
      <c r="A51" s="178">
        <v>40</v>
      </c>
      <c r="B51" s="179">
        <v>40</v>
      </c>
      <c r="C51" s="185" t="s">
        <v>1944</v>
      </c>
      <c r="D51" s="181" t="s">
        <v>483</v>
      </c>
      <c r="E51" s="181">
        <v>1</v>
      </c>
      <c r="F51" s="489"/>
      <c r="G51" s="183">
        <f t="shared" si="1"/>
        <v>0</v>
      </c>
      <c r="H51" s="187"/>
    </row>
    <row r="52" spans="1:8" ht="12.75" x14ac:dyDescent="0.2">
      <c r="A52" s="178">
        <v>41</v>
      </c>
      <c r="B52" s="179">
        <v>41</v>
      </c>
      <c r="C52" s="217" t="s">
        <v>1945</v>
      </c>
      <c r="D52" s="181" t="s">
        <v>483</v>
      </c>
      <c r="E52" s="181">
        <v>1</v>
      </c>
      <c r="F52" s="489"/>
      <c r="G52" s="183">
        <f t="shared" si="1"/>
        <v>0</v>
      </c>
      <c r="H52" s="187"/>
    </row>
    <row r="53" spans="1:8" ht="12.75" x14ac:dyDescent="0.2">
      <c r="A53" s="178">
        <v>42</v>
      </c>
      <c r="B53" s="179">
        <v>42</v>
      </c>
      <c r="C53" s="217" t="s">
        <v>1912</v>
      </c>
      <c r="D53" s="181" t="s">
        <v>483</v>
      </c>
      <c r="E53" s="181">
        <v>1</v>
      </c>
      <c r="F53" s="489"/>
      <c r="G53" s="183">
        <f t="shared" si="1"/>
        <v>0</v>
      </c>
      <c r="H53" s="187"/>
    </row>
    <row r="54" spans="1:8" ht="12.75" x14ac:dyDescent="0.2">
      <c r="A54" s="178">
        <v>43</v>
      </c>
      <c r="B54" s="179">
        <v>43</v>
      </c>
      <c r="C54" s="217" t="s">
        <v>1913</v>
      </c>
      <c r="D54" s="181" t="s">
        <v>483</v>
      </c>
      <c r="E54" s="181">
        <v>3</v>
      </c>
      <c r="F54" s="489"/>
      <c r="G54" s="183">
        <f t="shared" si="1"/>
        <v>0</v>
      </c>
      <c r="H54" s="187"/>
    </row>
    <row r="55" spans="1:8" ht="12.75" x14ac:dyDescent="0.2">
      <c r="A55" s="178">
        <v>44</v>
      </c>
      <c r="B55" s="179">
        <v>44</v>
      </c>
      <c r="C55" s="217" t="s">
        <v>1946</v>
      </c>
      <c r="D55" s="181" t="s">
        <v>483</v>
      </c>
      <c r="E55" s="181">
        <v>3</v>
      </c>
      <c r="F55" s="489"/>
      <c r="G55" s="183">
        <f t="shared" si="1"/>
        <v>0</v>
      </c>
      <c r="H55" s="187"/>
    </row>
    <row r="56" spans="1:8" ht="12.75" x14ac:dyDescent="0.2">
      <c r="A56" s="178">
        <v>45</v>
      </c>
      <c r="B56" s="179">
        <v>45</v>
      </c>
      <c r="C56" s="217" t="s">
        <v>1947</v>
      </c>
      <c r="D56" s="181" t="s">
        <v>483</v>
      </c>
      <c r="E56" s="181">
        <v>7</v>
      </c>
      <c r="F56" s="489"/>
      <c r="G56" s="183">
        <f t="shared" si="1"/>
        <v>0</v>
      </c>
      <c r="H56" s="187"/>
    </row>
    <row r="57" spans="1:8" ht="12.75" x14ac:dyDescent="0.2">
      <c r="A57" s="178">
        <v>46</v>
      </c>
      <c r="B57" s="179">
        <v>46</v>
      </c>
      <c r="C57" s="217" t="s">
        <v>1875</v>
      </c>
      <c r="D57" s="181" t="s">
        <v>483</v>
      </c>
      <c r="E57" s="181">
        <v>7</v>
      </c>
      <c r="F57" s="489"/>
      <c r="G57" s="183">
        <f t="shared" si="1"/>
        <v>0</v>
      </c>
      <c r="H57" s="187"/>
    </row>
    <row r="58" spans="1:8" ht="12.75" x14ac:dyDescent="0.2">
      <c r="A58" s="178">
        <v>47</v>
      </c>
      <c r="B58" s="179">
        <v>47</v>
      </c>
      <c r="C58" s="217" t="s">
        <v>1915</v>
      </c>
      <c r="D58" s="181" t="s">
        <v>483</v>
      </c>
      <c r="E58" s="181">
        <v>1</v>
      </c>
      <c r="F58" s="489"/>
      <c r="G58" s="183">
        <f t="shared" si="1"/>
        <v>0</v>
      </c>
      <c r="H58" s="187"/>
    </row>
    <row r="59" spans="1:8" ht="12.75" x14ac:dyDescent="0.2">
      <c r="A59" s="178">
        <v>48</v>
      </c>
      <c r="B59" s="179">
        <v>48</v>
      </c>
      <c r="C59" s="217" t="s">
        <v>1877</v>
      </c>
      <c r="D59" s="181" t="s">
        <v>483</v>
      </c>
      <c r="E59" s="181">
        <v>2</v>
      </c>
      <c r="F59" s="489"/>
      <c r="G59" s="183">
        <f t="shared" si="1"/>
        <v>0</v>
      </c>
      <c r="H59" s="187"/>
    </row>
    <row r="60" spans="1:8" ht="12.75" x14ac:dyDescent="0.2">
      <c r="A60" s="178">
        <v>49</v>
      </c>
      <c r="B60" s="179">
        <v>49</v>
      </c>
      <c r="C60" s="217" t="s">
        <v>1876</v>
      </c>
      <c r="D60" s="181" t="s">
        <v>483</v>
      </c>
      <c r="E60" s="181">
        <v>8</v>
      </c>
      <c r="F60" s="489"/>
      <c r="G60" s="183">
        <f t="shared" si="1"/>
        <v>0</v>
      </c>
      <c r="H60" s="187"/>
    </row>
    <row r="61" spans="1:8" ht="12.75" x14ac:dyDescent="0.2">
      <c r="A61" s="178">
        <v>50</v>
      </c>
      <c r="B61" s="179">
        <v>50</v>
      </c>
      <c r="C61" s="217" t="s">
        <v>1948</v>
      </c>
      <c r="D61" s="181" t="s">
        <v>483</v>
      </c>
      <c r="E61" s="181">
        <v>3</v>
      </c>
      <c r="F61" s="489"/>
      <c r="G61" s="183">
        <f t="shared" si="1"/>
        <v>0</v>
      </c>
      <c r="H61" s="187"/>
    </row>
    <row r="62" spans="1:8" ht="12.75" x14ac:dyDescent="0.2">
      <c r="A62" s="178">
        <v>51</v>
      </c>
      <c r="B62" s="179">
        <v>51</v>
      </c>
      <c r="C62" s="217" t="s">
        <v>1949</v>
      </c>
      <c r="D62" s="181" t="s">
        <v>483</v>
      </c>
      <c r="E62" s="181">
        <v>1</v>
      </c>
      <c r="F62" s="489"/>
      <c r="G62" s="183">
        <f t="shared" si="1"/>
        <v>0</v>
      </c>
      <c r="H62" s="187"/>
    </row>
    <row r="63" spans="1:8" ht="12.75" x14ac:dyDescent="0.2">
      <c r="A63" s="178">
        <v>52</v>
      </c>
      <c r="B63" s="179">
        <v>52</v>
      </c>
      <c r="C63" s="217" t="s">
        <v>1950</v>
      </c>
      <c r="D63" s="181" t="s">
        <v>483</v>
      </c>
      <c r="E63" s="181">
        <v>1</v>
      </c>
      <c r="F63" s="489"/>
      <c r="G63" s="183">
        <f t="shared" si="1"/>
        <v>0</v>
      </c>
      <c r="H63" s="187"/>
    </row>
    <row r="64" spans="1:8" ht="12.75" x14ac:dyDescent="0.2">
      <c r="A64" s="178">
        <v>53</v>
      </c>
      <c r="B64" s="179">
        <v>53</v>
      </c>
      <c r="C64" s="217" t="s">
        <v>1951</v>
      </c>
      <c r="D64" s="181" t="s">
        <v>483</v>
      </c>
      <c r="E64" s="181">
        <v>1</v>
      </c>
      <c r="F64" s="489"/>
      <c r="G64" s="183">
        <f t="shared" si="1"/>
        <v>0</v>
      </c>
      <c r="H64" s="187"/>
    </row>
    <row r="65" spans="1:8" ht="12.75" x14ac:dyDescent="0.2">
      <c r="A65" s="178">
        <v>54</v>
      </c>
      <c r="B65" s="179">
        <v>54</v>
      </c>
      <c r="C65" s="185" t="s">
        <v>1916</v>
      </c>
      <c r="D65" s="181" t="s">
        <v>284</v>
      </c>
      <c r="E65" s="181">
        <v>53</v>
      </c>
      <c r="F65" s="489"/>
      <c r="G65" s="183">
        <f t="shared" si="1"/>
        <v>0</v>
      </c>
      <c r="H65" s="187"/>
    </row>
    <row r="66" spans="1:8" ht="12.75" x14ac:dyDescent="0.2">
      <c r="A66" s="178">
        <v>55</v>
      </c>
      <c r="B66" s="179">
        <v>55</v>
      </c>
      <c r="C66" s="185" t="s">
        <v>1917</v>
      </c>
      <c r="D66" s="181" t="s">
        <v>284</v>
      </c>
      <c r="E66" s="181">
        <v>17</v>
      </c>
      <c r="F66" s="489"/>
      <c r="G66" s="183">
        <f t="shared" si="1"/>
        <v>0</v>
      </c>
      <c r="H66" s="187"/>
    </row>
    <row r="67" spans="1:8" ht="12.75" x14ac:dyDescent="0.2">
      <c r="A67" s="178">
        <v>56</v>
      </c>
      <c r="B67" s="179">
        <v>56</v>
      </c>
      <c r="C67" s="185" t="s">
        <v>1878</v>
      </c>
      <c r="D67" s="181" t="s">
        <v>284</v>
      </c>
      <c r="E67" s="181">
        <v>36</v>
      </c>
      <c r="F67" s="489"/>
      <c r="G67" s="183">
        <f t="shared" si="1"/>
        <v>0</v>
      </c>
      <c r="H67" s="187"/>
    </row>
    <row r="68" spans="1:8" ht="12.75" x14ac:dyDescent="0.2">
      <c r="A68" s="178">
        <v>57</v>
      </c>
      <c r="B68" s="179">
        <v>57</v>
      </c>
      <c r="C68" s="185" t="s">
        <v>1879</v>
      </c>
      <c r="D68" s="181" t="s">
        <v>284</v>
      </c>
      <c r="E68" s="181">
        <v>13</v>
      </c>
      <c r="F68" s="489"/>
      <c r="G68" s="183">
        <f t="shared" si="1"/>
        <v>0</v>
      </c>
      <c r="H68" s="187"/>
    </row>
    <row r="69" spans="1:8" ht="25.5" x14ac:dyDescent="0.2">
      <c r="A69" s="178">
        <v>58</v>
      </c>
      <c r="B69" s="179">
        <v>58</v>
      </c>
      <c r="C69" s="185" t="s">
        <v>1836</v>
      </c>
      <c r="D69" s="181" t="s">
        <v>1234</v>
      </c>
      <c r="E69" s="181">
        <v>1</v>
      </c>
      <c r="F69" s="489"/>
      <c r="G69" s="183">
        <f t="shared" si="1"/>
        <v>0</v>
      </c>
      <c r="H69" s="187"/>
    </row>
    <row r="70" spans="1:8" ht="18.75" customHeight="1" x14ac:dyDescent="0.2">
      <c r="A70" s="178"/>
      <c r="B70" s="179"/>
      <c r="C70" s="188" t="s">
        <v>29</v>
      </c>
      <c r="D70" s="181"/>
      <c r="E70" s="181"/>
      <c r="F70" s="193"/>
      <c r="G70" s="194"/>
      <c r="H70" s="187"/>
    </row>
    <row r="71" spans="1:8" ht="38.25" x14ac:dyDescent="0.2">
      <c r="A71" s="178"/>
      <c r="B71" s="179"/>
      <c r="C71" s="190" t="s">
        <v>1844</v>
      </c>
      <c r="D71" s="181"/>
      <c r="E71" s="181"/>
      <c r="F71" s="193"/>
      <c r="G71" s="194"/>
    </row>
    <row r="72" spans="1:8" ht="12.75" x14ac:dyDescent="0.2">
      <c r="A72" s="178"/>
      <c r="B72" s="195"/>
      <c r="C72" s="190"/>
      <c r="D72" s="181"/>
      <c r="E72" s="181"/>
      <c r="F72" s="193"/>
      <c r="G72" s="194"/>
    </row>
    <row r="73" spans="1:8" ht="13.5" thickBot="1" x14ac:dyDescent="0.25">
      <c r="A73" s="196"/>
      <c r="B73" s="197"/>
      <c r="C73" s="198" t="s">
        <v>1845</v>
      </c>
      <c r="D73" s="199"/>
      <c r="E73" s="199"/>
      <c r="F73" s="200"/>
      <c r="G73" s="201">
        <f>SUM(G10:G72)</f>
        <v>0</v>
      </c>
    </row>
  </sheetData>
  <sheetProtection algorithmName="SHA-512" hashValue="srosu6acY4iG3QlmObox27boe8PPPYwckSEhcFO3HN27xJlgHW5llM4elzlUXQMIQLWjfamEebDy0he8YeqiJQ==" saltValue="YzoOH9PyRr7vnVkicdRgBA==" spinCount="100000" sheet="1" objects="1" scenarios="1"/>
  <mergeCells count="13">
    <mergeCell ref="A1:G1"/>
    <mergeCell ref="A2:G2"/>
    <mergeCell ref="A3:G3"/>
    <mergeCell ref="A4:G4"/>
    <mergeCell ref="A5:C5"/>
    <mergeCell ref="D5:G5"/>
    <mergeCell ref="A36:C36"/>
    <mergeCell ref="A6:C6"/>
    <mergeCell ref="D6:G6"/>
    <mergeCell ref="A7:C7"/>
    <mergeCell ref="D7:G7"/>
    <mergeCell ref="A8:G8"/>
    <mergeCell ref="A31:C3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A71A0-D733-4FAB-982B-E5072EEB0F89}">
  <dimension ref="A1:H52"/>
  <sheetViews>
    <sheetView workbookViewId="0">
      <selection activeCell="F33" sqref="F33:F48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21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48" t="s">
        <v>2079</v>
      </c>
      <c r="B1" s="649"/>
      <c r="C1" s="649"/>
      <c r="D1" s="649"/>
      <c r="E1" s="649"/>
      <c r="F1" s="649"/>
      <c r="G1" s="650"/>
    </row>
    <row r="2" spans="1:7" ht="12.75" x14ac:dyDescent="0.2">
      <c r="A2" s="651" t="s">
        <v>1848</v>
      </c>
      <c r="B2" s="652"/>
      <c r="C2" s="652"/>
      <c r="D2" s="652"/>
      <c r="E2" s="652"/>
      <c r="F2" s="652"/>
      <c r="G2" s="653"/>
    </row>
    <row r="3" spans="1:7" ht="12.75" x14ac:dyDescent="0.2">
      <c r="A3" s="654" t="s">
        <v>1849</v>
      </c>
      <c r="B3" s="652"/>
      <c r="C3" s="652"/>
      <c r="D3" s="652"/>
      <c r="E3" s="652"/>
      <c r="F3" s="652"/>
      <c r="G3" s="653"/>
    </row>
    <row r="4" spans="1:7" ht="12.75" x14ac:dyDescent="0.2">
      <c r="A4" s="655" t="s">
        <v>1815</v>
      </c>
      <c r="B4" s="656"/>
      <c r="C4" s="656"/>
      <c r="D4" s="656"/>
      <c r="E4" s="656"/>
      <c r="F4" s="656"/>
      <c r="G4" s="657"/>
    </row>
    <row r="5" spans="1:7" ht="15.75" x14ac:dyDescent="0.25">
      <c r="A5" s="630" t="s">
        <v>1816</v>
      </c>
      <c r="B5" s="631"/>
      <c r="C5" s="632"/>
      <c r="D5" s="658">
        <f>G52</f>
        <v>0</v>
      </c>
      <c r="E5" s="659"/>
      <c r="F5" s="659"/>
      <c r="G5" s="660"/>
    </row>
    <row r="6" spans="1:7" ht="15.75" x14ac:dyDescent="0.25">
      <c r="A6" s="630" t="s">
        <v>1817</v>
      </c>
      <c r="B6" s="631"/>
      <c r="C6" s="632"/>
      <c r="D6" s="633">
        <f>D5*0.21</f>
        <v>0</v>
      </c>
      <c r="E6" s="634"/>
      <c r="F6" s="634"/>
      <c r="G6" s="635"/>
    </row>
    <row r="7" spans="1:7" ht="16.5" thickBot="1" x14ac:dyDescent="0.3">
      <c r="A7" s="636" t="s">
        <v>1818</v>
      </c>
      <c r="B7" s="637"/>
      <c r="C7" s="638"/>
      <c r="D7" s="639">
        <f>D5+D6</f>
        <v>0</v>
      </c>
      <c r="E7" s="640"/>
      <c r="F7" s="640"/>
      <c r="G7" s="641"/>
    </row>
    <row r="8" spans="1:7" s="167" customFormat="1" ht="21.75" thickBot="1" x14ac:dyDescent="0.4">
      <c r="A8" s="642" t="s">
        <v>1952</v>
      </c>
      <c r="B8" s="643"/>
      <c r="C8" s="643"/>
      <c r="D8" s="643"/>
      <c r="E8" s="643"/>
      <c r="F8" s="643"/>
      <c r="G8" s="644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1953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2</v>
      </c>
      <c r="B11" s="179">
        <v>2</v>
      </c>
      <c r="C11" s="180" t="s">
        <v>1954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5.5" x14ac:dyDescent="0.2">
      <c r="A12" s="178">
        <v>3</v>
      </c>
      <c r="B12" s="179">
        <v>3</v>
      </c>
      <c r="C12" s="180" t="s">
        <v>1955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4</v>
      </c>
      <c r="B13" s="179">
        <v>4</v>
      </c>
      <c r="C13" s="180" t="s">
        <v>1854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5.5" x14ac:dyDescent="0.2">
      <c r="A14" s="178">
        <v>5</v>
      </c>
      <c r="B14" s="179">
        <v>5</v>
      </c>
      <c r="C14" s="180" t="s">
        <v>1855</v>
      </c>
      <c r="D14" s="181" t="s">
        <v>483</v>
      </c>
      <c r="E14" s="181">
        <v>1</v>
      </c>
      <c r="F14" s="489"/>
      <c r="G14" s="183">
        <f>E14*F14</f>
        <v>0</v>
      </c>
    </row>
    <row r="15" spans="1:7" ht="51" x14ac:dyDescent="0.2">
      <c r="A15" s="178">
        <v>6</v>
      </c>
      <c r="B15" s="179">
        <v>6</v>
      </c>
      <c r="C15" s="180" t="s">
        <v>1956</v>
      </c>
      <c r="D15" s="181" t="s">
        <v>483</v>
      </c>
      <c r="E15" s="181">
        <v>1</v>
      </c>
      <c r="F15" s="489"/>
      <c r="G15" s="183">
        <f>F15*E15</f>
        <v>0</v>
      </c>
    </row>
    <row r="16" spans="1:7" ht="38.25" x14ac:dyDescent="0.2">
      <c r="A16" s="178">
        <v>7</v>
      </c>
      <c r="B16" s="179">
        <v>7</v>
      </c>
      <c r="C16" s="180" t="s">
        <v>1957</v>
      </c>
      <c r="D16" s="181" t="s">
        <v>483</v>
      </c>
      <c r="E16" s="181">
        <v>2</v>
      </c>
      <c r="F16" s="489"/>
      <c r="G16" s="183">
        <f t="shared" ref="G16:G25" si="0">F16*E16</f>
        <v>0</v>
      </c>
    </row>
    <row r="17" spans="1:8" ht="38.25" x14ac:dyDescent="0.2">
      <c r="A17" s="178">
        <v>8</v>
      </c>
      <c r="B17" s="179">
        <v>8</v>
      </c>
      <c r="C17" s="180" t="s">
        <v>1958</v>
      </c>
      <c r="D17" s="181" t="s">
        <v>483</v>
      </c>
      <c r="E17" s="181">
        <v>1</v>
      </c>
      <c r="F17" s="489"/>
      <c r="G17" s="183">
        <f t="shared" si="0"/>
        <v>0</v>
      </c>
    </row>
    <row r="18" spans="1:8" ht="38.25" x14ac:dyDescent="0.2">
      <c r="A18" s="178">
        <v>9</v>
      </c>
      <c r="B18" s="179">
        <v>9</v>
      </c>
      <c r="C18" s="180" t="s">
        <v>1959</v>
      </c>
      <c r="D18" s="181" t="s">
        <v>483</v>
      </c>
      <c r="E18" s="181">
        <v>1</v>
      </c>
      <c r="F18" s="489"/>
      <c r="G18" s="183">
        <f t="shared" si="0"/>
        <v>0</v>
      </c>
    </row>
    <row r="19" spans="1:8" ht="76.5" x14ac:dyDescent="0.2">
      <c r="A19" s="178">
        <v>10</v>
      </c>
      <c r="B19" s="179">
        <v>10</v>
      </c>
      <c r="C19" s="217" t="s">
        <v>1960</v>
      </c>
      <c r="D19" s="181" t="s">
        <v>483</v>
      </c>
      <c r="E19" s="181">
        <v>10</v>
      </c>
      <c r="F19" s="489"/>
      <c r="G19" s="183">
        <f t="shared" si="0"/>
        <v>0</v>
      </c>
    </row>
    <row r="20" spans="1:8" ht="25.5" x14ac:dyDescent="0.2">
      <c r="A20" s="178">
        <v>11</v>
      </c>
      <c r="B20" s="179">
        <v>11</v>
      </c>
      <c r="C20" s="217" t="s">
        <v>1961</v>
      </c>
      <c r="D20" s="181" t="s">
        <v>483</v>
      </c>
      <c r="E20" s="181">
        <v>10</v>
      </c>
      <c r="F20" s="489"/>
      <c r="G20" s="183">
        <f t="shared" si="0"/>
        <v>0</v>
      </c>
    </row>
    <row r="21" spans="1:8" ht="38.25" x14ac:dyDescent="0.2">
      <c r="A21" s="178">
        <v>12</v>
      </c>
      <c r="B21" s="179">
        <v>12</v>
      </c>
      <c r="C21" s="215" t="s">
        <v>1962</v>
      </c>
      <c r="D21" s="181" t="s">
        <v>483</v>
      </c>
      <c r="E21" s="181">
        <v>6</v>
      </c>
      <c r="F21" s="489"/>
      <c r="G21" s="183">
        <f t="shared" si="0"/>
        <v>0</v>
      </c>
    </row>
    <row r="22" spans="1:8" ht="38.25" x14ac:dyDescent="0.2">
      <c r="A22" s="178">
        <v>13</v>
      </c>
      <c r="B22" s="179">
        <v>13</v>
      </c>
      <c r="C22" s="215" t="s">
        <v>1963</v>
      </c>
      <c r="D22" s="181" t="s">
        <v>483</v>
      </c>
      <c r="E22" s="181">
        <v>4</v>
      </c>
      <c r="F22" s="489"/>
      <c r="G22" s="183">
        <f t="shared" si="0"/>
        <v>0</v>
      </c>
    </row>
    <row r="23" spans="1:8" ht="38.25" x14ac:dyDescent="0.2">
      <c r="A23" s="178">
        <v>14</v>
      </c>
      <c r="B23" s="179">
        <v>14</v>
      </c>
      <c r="C23" s="215" t="s">
        <v>1964</v>
      </c>
      <c r="D23" s="181" t="s">
        <v>483</v>
      </c>
      <c r="E23" s="181">
        <v>5</v>
      </c>
      <c r="F23" s="489"/>
      <c r="G23" s="183">
        <f t="shared" si="0"/>
        <v>0</v>
      </c>
    </row>
    <row r="24" spans="1:8" ht="38.25" x14ac:dyDescent="0.2">
      <c r="A24" s="178">
        <v>15</v>
      </c>
      <c r="B24" s="179">
        <v>15</v>
      </c>
      <c r="C24" s="185" t="s">
        <v>1965</v>
      </c>
      <c r="D24" s="181" t="s">
        <v>483</v>
      </c>
      <c r="E24" s="181">
        <v>1</v>
      </c>
      <c r="F24" s="489"/>
      <c r="G24" s="183">
        <f t="shared" si="0"/>
        <v>0</v>
      </c>
    </row>
    <row r="25" spans="1:8" ht="25.5" x14ac:dyDescent="0.2">
      <c r="A25" s="178">
        <v>16</v>
      </c>
      <c r="B25" s="179">
        <v>16</v>
      </c>
      <c r="C25" s="185" t="s">
        <v>1966</v>
      </c>
      <c r="D25" s="181" t="s">
        <v>483</v>
      </c>
      <c r="E25" s="181">
        <v>1</v>
      </c>
      <c r="F25" s="489"/>
      <c r="G25" s="183">
        <f t="shared" si="0"/>
        <v>0</v>
      </c>
    </row>
    <row r="26" spans="1:8" ht="12.75" x14ac:dyDescent="0.2">
      <c r="A26" s="645" t="s">
        <v>1867</v>
      </c>
      <c r="B26" s="646"/>
      <c r="C26" s="647"/>
      <c r="D26" s="181"/>
      <c r="E26" s="181"/>
      <c r="F26" s="506"/>
      <c r="G26" s="183"/>
    </row>
    <row r="27" spans="1:8" ht="25.5" x14ac:dyDescent="0.2">
      <c r="A27" s="178">
        <v>17</v>
      </c>
      <c r="B27" s="179">
        <v>17</v>
      </c>
      <c r="C27" s="180" t="s">
        <v>1868</v>
      </c>
      <c r="D27" s="181" t="s">
        <v>166</v>
      </c>
      <c r="E27" s="181">
        <v>128</v>
      </c>
      <c r="F27" s="489"/>
      <c r="G27" s="183">
        <f>E27*F27</f>
        <v>0</v>
      </c>
    </row>
    <row r="28" spans="1:8" ht="25.5" x14ac:dyDescent="0.2">
      <c r="A28" s="178">
        <v>18</v>
      </c>
      <c r="B28" s="179">
        <v>18</v>
      </c>
      <c r="C28" s="180" t="s">
        <v>1869</v>
      </c>
      <c r="D28" s="181" t="s">
        <v>1234</v>
      </c>
      <c r="E28" s="181">
        <v>1</v>
      </c>
      <c r="F28" s="489"/>
      <c r="G28" s="183">
        <f>E28*F28</f>
        <v>0</v>
      </c>
      <c r="H28" s="187"/>
    </row>
    <row r="29" spans="1:8" ht="25.5" x14ac:dyDescent="0.2">
      <c r="A29" s="178">
        <v>19</v>
      </c>
      <c r="B29" s="179">
        <v>19</v>
      </c>
      <c r="C29" s="180" t="s">
        <v>1967</v>
      </c>
      <c r="D29" s="181" t="s">
        <v>166</v>
      </c>
      <c r="E29" s="181">
        <v>1</v>
      </c>
      <c r="F29" s="489"/>
      <c r="G29" s="183">
        <f>E29*F29</f>
        <v>0</v>
      </c>
      <c r="H29" s="187"/>
    </row>
    <row r="30" spans="1:8" ht="51" x14ac:dyDescent="0.2">
      <c r="A30" s="178">
        <v>20</v>
      </c>
      <c r="B30" s="179">
        <v>20</v>
      </c>
      <c r="C30" s="185" t="s">
        <v>1904</v>
      </c>
      <c r="D30" s="181" t="s">
        <v>166</v>
      </c>
      <c r="E30" s="181">
        <v>30</v>
      </c>
      <c r="F30" s="489"/>
      <c r="G30" s="183">
        <f>E30*F30</f>
        <v>0</v>
      </c>
      <c r="H30" s="187"/>
    </row>
    <row r="31" spans="1:8" ht="38.25" x14ac:dyDescent="0.2">
      <c r="A31" s="178">
        <v>21</v>
      </c>
      <c r="B31" s="179">
        <v>21</v>
      </c>
      <c r="C31" s="217" t="s">
        <v>1968</v>
      </c>
      <c r="D31" s="181" t="s">
        <v>166</v>
      </c>
      <c r="E31" s="181">
        <v>25</v>
      </c>
      <c r="F31" s="501"/>
      <c r="G31" s="183">
        <f>E31*F31</f>
        <v>0</v>
      </c>
      <c r="H31" s="187"/>
    </row>
    <row r="32" spans="1:8" ht="12.75" x14ac:dyDescent="0.2">
      <c r="A32" s="645" t="s">
        <v>1871</v>
      </c>
      <c r="B32" s="646"/>
      <c r="C32" s="647"/>
      <c r="D32" s="181"/>
      <c r="E32" s="181"/>
      <c r="F32" s="182"/>
      <c r="G32" s="183"/>
      <c r="H32" s="187"/>
    </row>
    <row r="33" spans="1:8" ht="12.75" x14ac:dyDescent="0.2">
      <c r="A33" s="178">
        <v>22</v>
      </c>
      <c r="B33" s="179">
        <v>22</v>
      </c>
      <c r="C33" s="185" t="s">
        <v>1906</v>
      </c>
      <c r="D33" s="181" t="s">
        <v>483</v>
      </c>
      <c r="E33" s="181">
        <v>18</v>
      </c>
      <c r="F33" s="489"/>
      <c r="G33" s="183">
        <f>E33*F33</f>
        <v>0</v>
      </c>
      <c r="H33" s="187"/>
    </row>
    <row r="34" spans="1:8" ht="12.75" x14ac:dyDescent="0.2">
      <c r="A34" s="178">
        <v>23</v>
      </c>
      <c r="B34" s="179">
        <v>23</v>
      </c>
      <c r="C34" s="185" t="s">
        <v>1872</v>
      </c>
      <c r="D34" s="181" t="s">
        <v>483</v>
      </c>
      <c r="E34" s="181">
        <v>7</v>
      </c>
      <c r="F34" s="489"/>
      <c r="G34" s="183">
        <f t="shared" ref="G34:G48" si="1">E34*F34</f>
        <v>0</v>
      </c>
      <c r="H34" s="187"/>
    </row>
    <row r="35" spans="1:8" ht="12.75" x14ac:dyDescent="0.2">
      <c r="A35" s="178">
        <v>24</v>
      </c>
      <c r="B35" s="179">
        <v>24</v>
      </c>
      <c r="C35" s="185" t="s">
        <v>1873</v>
      </c>
      <c r="D35" s="181" t="s">
        <v>483</v>
      </c>
      <c r="E35" s="181">
        <v>3</v>
      </c>
      <c r="F35" s="489"/>
      <c r="G35" s="183">
        <f t="shared" si="1"/>
        <v>0</v>
      </c>
      <c r="H35" s="187"/>
    </row>
    <row r="36" spans="1:8" ht="12.75" x14ac:dyDescent="0.2">
      <c r="A36" s="178">
        <v>25</v>
      </c>
      <c r="B36" s="179">
        <v>25</v>
      </c>
      <c r="C36" s="185" t="s">
        <v>1936</v>
      </c>
      <c r="D36" s="181" t="s">
        <v>483</v>
      </c>
      <c r="E36" s="181">
        <v>12</v>
      </c>
      <c r="F36" s="489"/>
      <c r="G36" s="183">
        <f t="shared" si="1"/>
        <v>0</v>
      </c>
      <c r="H36" s="187"/>
    </row>
    <row r="37" spans="1:8" ht="12.75" x14ac:dyDescent="0.2">
      <c r="A37" s="178">
        <v>26</v>
      </c>
      <c r="B37" s="179">
        <v>26</v>
      </c>
      <c r="C37" s="185" t="s">
        <v>1969</v>
      </c>
      <c r="D37" s="181" t="s">
        <v>483</v>
      </c>
      <c r="E37" s="181">
        <v>4</v>
      </c>
      <c r="F37" s="489"/>
      <c r="G37" s="183">
        <f t="shared" si="1"/>
        <v>0</v>
      </c>
      <c r="H37" s="187"/>
    </row>
    <row r="38" spans="1:8" ht="12.75" x14ac:dyDescent="0.2">
      <c r="A38" s="178">
        <v>27</v>
      </c>
      <c r="B38" s="179">
        <v>27</v>
      </c>
      <c r="C38" s="217" t="s">
        <v>1913</v>
      </c>
      <c r="D38" s="181" t="s">
        <v>483</v>
      </c>
      <c r="E38" s="181">
        <v>9</v>
      </c>
      <c r="F38" s="489"/>
      <c r="G38" s="183">
        <f t="shared" si="1"/>
        <v>0</v>
      </c>
      <c r="H38" s="187"/>
    </row>
    <row r="39" spans="1:8" ht="12.75" x14ac:dyDescent="0.2">
      <c r="A39" s="178">
        <v>28</v>
      </c>
      <c r="B39" s="179">
        <v>28</v>
      </c>
      <c r="C39" s="217" t="s">
        <v>1875</v>
      </c>
      <c r="D39" s="181" t="s">
        <v>483</v>
      </c>
      <c r="E39" s="181">
        <v>4</v>
      </c>
      <c r="F39" s="489"/>
      <c r="G39" s="183">
        <f t="shared" si="1"/>
        <v>0</v>
      </c>
      <c r="H39" s="187"/>
    </row>
    <row r="40" spans="1:8" ht="12.75" x14ac:dyDescent="0.2">
      <c r="A40" s="178">
        <v>29</v>
      </c>
      <c r="B40" s="179">
        <v>29</v>
      </c>
      <c r="C40" s="217" t="s">
        <v>1970</v>
      </c>
      <c r="D40" s="181" t="s">
        <v>483</v>
      </c>
      <c r="E40" s="181">
        <v>3</v>
      </c>
      <c r="F40" s="489"/>
      <c r="G40" s="183">
        <f t="shared" si="1"/>
        <v>0</v>
      </c>
      <c r="H40" s="187"/>
    </row>
    <row r="41" spans="1:8" ht="12.75" x14ac:dyDescent="0.2">
      <c r="A41" s="178">
        <v>30</v>
      </c>
      <c r="B41" s="179">
        <v>30</v>
      </c>
      <c r="C41" s="217" t="s">
        <v>1971</v>
      </c>
      <c r="D41" s="181" t="s">
        <v>483</v>
      </c>
      <c r="E41" s="181">
        <v>2</v>
      </c>
      <c r="F41" s="489"/>
      <c r="G41" s="183">
        <f t="shared" si="1"/>
        <v>0</v>
      </c>
      <c r="H41" s="187"/>
    </row>
    <row r="42" spans="1:8" ht="12.75" x14ac:dyDescent="0.2">
      <c r="A42" s="178">
        <v>31</v>
      </c>
      <c r="B42" s="179">
        <v>31</v>
      </c>
      <c r="C42" s="217" t="s">
        <v>1915</v>
      </c>
      <c r="D42" s="181" t="s">
        <v>483</v>
      </c>
      <c r="E42" s="181">
        <v>3</v>
      </c>
      <c r="F42" s="489"/>
      <c r="G42" s="183">
        <f t="shared" si="1"/>
        <v>0</v>
      </c>
      <c r="H42" s="187"/>
    </row>
    <row r="43" spans="1:8" ht="12.75" x14ac:dyDescent="0.2">
      <c r="A43" s="178">
        <v>32</v>
      </c>
      <c r="B43" s="179">
        <v>32</v>
      </c>
      <c r="C43" s="217" t="s">
        <v>1877</v>
      </c>
      <c r="D43" s="181" t="s">
        <v>483</v>
      </c>
      <c r="E43" s="181">
        <v>5</v>
      </c>
      <c r="F43" s="489"/>
      <c r="G43" s="183">
        <f t="shared" si="1"/>
        <v>0</v>
      </c>
      <c r="H43" s="187"/>
    </row>
    <row r="44" spans="1:8" ht="12.75" x14ac:dyDescent="0.2">
      <c r="A44" s="178">
        <v>33</v>
      </c>
      <c r="B44" s="179">
        <v>33</v>
      </c>
      <c r="C44" s="217" t="s">
        <v>1876</v>
      </c>
      <c r="D44" s="181" t="s">
        <v>483</v>
      </c>
      <c r="E44" s="181">
        <v>2</v>
      </c>
      <c r="F44" s="489"/>
      <c r="G44" s="183">
        <f t="shared" si="1"/>
        <v>0</v>
      </c>
      <c r="H44" s="187"/>
    </row>
    <row r="45" spans="1:8" ht="12.75" x14ac:dyDescent="0.2">
      <c r="A45" s="178">
        <v>34</v>
      </c>
      <c r="B45" s="179">
        <v>34</v>
      </c>
      <c r="C45" s="185" t="s">
        <v>1917</v>
      </c>
      <c r="D45" s="181" t="s">
        <v>284</v>
      </c>
      <c r="E45" s="181">
        <v>45</v>
      </c>
      <c r="F45" s="489"/>
      <c r="G45" s="183">
        <f t="shared" si="1"/>
        <v>0</v>
      </c>
      <c r="H45" s="187"/>
    </row>
    <row r="46" spans="1:8" ht="12.75" x14ac:dyDescent="0.2">
      <c r="A46" s="178">
        <v>35</v>
      </c>
      <c r="B46" s="179">
        <v>35</v>
      </c>
      <c r="C46" s="185" t="s">
        <v>1878</v>
      </c>
      <c r="D46" s="181" t="s">
        <v>284</v>
      </c>
      <c r="E46" s="181">
        <v>43</v>
      </c>
      <c r="F46" s="489"/>
      <c r="G46" s="183">
        <f t="shared" si="1"/>
        <v>0</v>
      </c>
      <c r="H46" s="187"/>
    </row>
    <row r="47" spans="1:8" ht="12.75" x14ac:dyDescent="0.2">
      <c r="A47" s="178">
        <v>36</v>
      </c>
      <c r="B47" s="179">
        <v>36</v>
      </c>
      <c r="C47" s="185" t="s">
        <v>1879</v>
      </c>
      <c r="D47" s="181" t="s">
        <v>284</v>
      </c>
      <c r="E47" s="181">
        <v>8</v>
      </c>
      <c r="F47" s="489"/>
      <c r="G47" s="183">
        <f t="shared" si="1"/>
        <v>0</v>
      </c>
      <c r="H47" s="187"/>
    </row>
    <row r="48" spans="1:8" ht="25.5" x14ac:dyDescent="0.2">
      <c r="A48" s="178">
        <v>37</v>
      </c>
      <c r="B48" s="179">
        <v>37</v>
      </c>
      <c r="C48" s="185" t="s">
        <v>1880</v>
      </c>
      <c r="D48" s="181" t="s">
        <v>1234</v>
      </c>
      <c r="E48" s="181">
        <v>1</v>
      </c>
      <c r="F48" s="489"/>
      <c r="G48" s="183">
        <f t="shared" si="1"/>
        <v>0</v>
      </c>
      <c r="H48" s="187"/>
    </row>
    <row r="49" spans="1:7" ht="12.75" x14ac:dyDescent="0.2">
      <c r="A49" s="178"/>
      <c r="B49" s="179"/>
      <c r="C49" s="188" t="s">
        <v>29</v>
      </c>
      <c r="D49" s="181"/>
      <c r="E49" s="181"/>
      <c r="F49" s="193"/>
      <c r="G49" s="194"/>
    </row>
    <row r="50" spans="1:7" ht="38.25" x14ac:dyDescent="0.2">
      <c r="A50" s="178"/>
      <c r="B50" s="179"/>
      <c r="C50" s="190" t="s">
        <v>1844</v>
      </c>
      <c r="D50" s="181"/>
      <c r="E50" s="181"/>
      <c r="F50" s="193"/>
      <c r="G50" s="194"/>
    </row>
    <row r="51" spans="1:7" ht="12.75" x14ac:dyDescent="0.2">
      <c r="A51" s="178"/>
      <c r="B51" s="195"/>
      <c r="C51" s="190"/>
      <c r="D51" s="181"/>
      <c r="E51" s="181"/>
      <c r="F51" s="193"/>
      <c r="G51" s="194"/>
    </row>
    <row r="52" spans="1:7" ht="13.5" thickBot="1" x14ac:dyDescent="0.25">
      <c r="A52" s="196"/>
      <c r="B52" s="197"/>
      <c r="C52" s="198" t="s">
        <v>1845</v>
      </c>
      <c r="D52" s="199"/>
      <c r="E52" s="199"/>
      <c r="F52" s="200"/>
      <c r="G52" s="201">
        <f>SUM(G10:G51)</f>
        <v>0</v>
      </c>
    </row>
  </sheetData>
  <sheetProtection algorithmName="SHA-512" hashValue="QKUvpt+e+WAMibQ1ws1o3ZfXE7XS5JjN1QpVeCSZ7IwOyrh7S20kX8lDrTyy11q/YwTQR2OyL46JNuEQ2WToLw==" saltValue="41TsPiJVHGj7s63gkan12A==" spinCount="100000" sheet="1" objects="1" scenarios="1"/>
  <mergeCells count="13">
    <mergeCell ref="A1:G1"/>
    <mergeCell ref="A2:G2"/>
    <mergeCell ref="A3:G3"/>
    <mergeCell ref="A4:G4"/>
    <mergeCell ref="A5:C5"/>
    <mergeCell ref="D5:G5"/>
    <mergeCell ref="A32:C32"/>
    <mergeCell ref="A6:C6"/>
    <mergeCell ref="D6:G6"/>
    <mergeCell ref="A7:C7"/>
    <mergeCell ref="D7:G7"/>
    <mergeCell ref="A8:G8"/>
    <mergeCell ref="A26:C26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68859-52BB-4634-8138-BA5AF12A6C86}">
  <dimension ref="A1:H45"/>
  <sheetViews>
    <sheetView workbookViewId="0">
      <selection activeCell="F25" sqref="F25:F29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22.5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48" t="s">
        <v>1880</v>
      </c>
      <c r="B1" s="649"/>
      <c r="C1" s="649"/>
      <c r="D1" s="649"/>
      <c r="E1" s="649"/>
      <c r="F1" s="649"/>
      <c r="G1" s="650"/>
    </row>
    <row r="2" spans="1:7" ht="12.75" x14ac:dyDescent="0.2">
      <c r="A2" s="651" t="s">
        <v>1848</v>
      </c>
      <c r="B2" s="652"/>
      <c r="C2" s="652"/>
      <c r="D2" s="652"/>
      <c r="E2" s="652"/>
      <c r="F2" s="652"/>
      <c r="G2" s="653"/>
    </row>
    <row r="3" spans="1:7" ht="12.75" x14ac:dyDescent="0.2">
      <c r="A3" s="654" t="s">
        <v>1849</v>
      </c>
      <c r="B3" s="652"/>
      <c r="C3" s="652"/>
      <c r="D3" s="652"/>
      <c r="E3" s="652"/>
      <c r="F3" s="652"/>
      <c r="G3" s="653"/>
    </row>
    <row r="4" spans="1:7" ht="12.75" x14ac:dyDescent="0.2">
      <c r="A4" s="655" t="s">
        <v>1815</v>
      </c>
      <c r="B4" s="656"/>
      <c r="C4" s="656"/>
      <c r="D4" s="656"/>
      <c r="E4" s="656"/>
      <c r="F4" s="656"/>
      <c r="G4" s="657"/>
    </row>
    <row r="5" spans="1:7" ht="15.75" x14ac:dyDescent="0.25">
      <c r="A5" s="630" t="s">
        <v>1816</v>
      </c>
      <c r="B5" s="631"/>
      <c r="C5" s="632"/>
      <c r="D5" s="658">
        <f>G45</f>
        <v>0</v>
      </c>
      <c r="E5" s="659"/>
      <c r="F5" s="659"/>
      <c r="G5" s="660"/>
    </row>
    <row r="6" spans="1:7" ht="15.75" x14ac:dyDescent="0.25">
      <c r="A6" s="630" t="s">
        <v>1817</v>
      </c>
      <c r="B6" s="631"/>
      <c r="C6" s="632"/>
      <c r="D6" s="633">
        <f>D5*0.21</f>
        <v>0</v>
      </c>
      <c r="E6" s="634"/>
      <c r="F6" s="634"/>
      <c r="G6" s="635"/>
    </row>
    <row r="7" spans="1:7" ht="16.5" thickBot="1" x14ac:dyDescent="0.3">
      <c r="A7" s="636" t="s">
        <v>1818</v>
      </c>
      <c r="B7" s="637"/>
      <c r="C7" s="638"/>
      <c r="D7" s="639">
        <f>D5+D6</f>
        <v>0</v>
      </c>
      <c r="E7" s="640"/>
      <c r="F7" s="640"/>
      <c r="G7" s="641"/>
    </row>
    <row r="8" spans="1:7" s="167" customFormat="1" ht="21.75" thickBot="1" x14ac:dyDescent="0.4">
      <c r="A8" s="642" t="s">
        <v>1972</v>
      </c>
      <c r="B8" s="643"/>
      <c r="C8" s="643"/>
      <c r="D8" s="643"/>
      <c r="E8" s="643"/>
      <c r="F8" s="643"/>
      <c r="G8" s="644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1973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2</v>
      </c>
      <c r="B11" s="179">
        <v>2</v>
      </c>
      <c r="C11" s="180" t="s">
        <v>1954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5.5" x14ac:dyDescent="0.2">
      <c r="A12" s="178">
        <v>3</v>
      </c>
      <c r="B12" s="179">
        <v>3</v>
      </c>
      <c r="C12" s="180" t="s">
        <v>1955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4</v>
      </c>
      <c r="B13" s="179">
        <v>4</v>
      </c>
      <c r="C13" s="180" t="s">
        <v>1854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5.5" x14ac:dyDescent="0.2">
      <c r="A14" s="178">
        <v>5</v>
      </c>
      <c r="B14" s="179">
        <v>5</v>
      </c>
      <c r="C14" s="180" t="s">
        <v>1855</v>
      </c>
      <c r="D14" s="181" t="s">
        <v>483</v>
      </c>
      <c r="E14" s="181">
        <v>1</v>
      </c>
      <c r="F14" s="489"/>
      <c r="G14" s="183">
        <f>E14*F14</f>
        <v>0</v>
      </c>
    </row>
    <row r="15" spans="1:7" ht="51" x14ac:dyDescent="0.2">
      <c r="A15" s="178">
        <v>6</v>
      </c>
      <c r="B15" s="179">
        <v>6</v>
      </c>
      <c r="C15" s="180" t="s">
        <v>1974</v>
      </c>
      <c r="D15" s="181" t="s">
        <v>483</v>
      </c>
      <c r="E15" s="181">
        <v>1</v>
      </c>
      <c r="F15" s="489"/>
      <c r="G15" s="183">
        <f t="shared" ref="G15:G23" si="0">E15*F15</f>
        <v>0</v>
      </c>
    </row>
    <row r="16" spans="1:7" ht="38.25" x14ac:dyDescent="0.2">
      <c r="A16" s="178">
        <v>7</v>
      </c>
      <c r="B16" s="179">
        <v>7</v>
      </c>
      <c r="C16" s="180" t="s">
        <v>1975</v>
      </c>
      <c r="D16" s="181" t="s">
        <v>483</v>
      </c>
      <c r="E16" s="181">
        <v>1</v>
      </c>
      <c r="F16" s="489"/>
      <c r="G16" s="183">
        <f t="shared" si="0"/>
        <v>0</v>
      </c>
    </row>
    <row r="17" spans="1:8" ht="38.25" x14ac:dyDescent="0.2">
      <c r="A17" s="178">
        <v>8</v>
      </c>
      <c r="B17" s="179">
        <v>8</v>
      </c>
      <c r="C17" s="180" t="s">
        <v>1976</v>
      </c>
      <c r="D17" s="181" t="s">
        <v>483</v>
      </c>
      <c r="E17" s="181">
        <v>1</v>
      </c>
      <c r="F17" s="489"/>
      <c r="G17" s="183">
        <f t="shared" si="0"/>
        <v>0</v>
      </c>
    </row>
    <row r="18" spans="1:8" ht="38.25" x14ac:dyDescent="0.2">
      <c r="A18" s="178">
        <v>9</v>
      </c>
      <c r="B18" s="179">
        <v>9</v>
      </c>
      <c r="C18" s="180" t="s">
        <v>1977</v>
      </c>
      <c r="D18" s="181" t="s">
        <v>483</v>
      </c>
      <c r="E18" s="181">
        <v>1</v>
      </c>
      <c r="F18" s="489"/>
      <c r="G18" s="183">
        <f t="shared" si="0"/>
        <v>0</v>
      </c>
    </row>
    <row r="19" spans="1:8" ht="76.5" x14ac:dyDescent="0.2">
      <c r="A19" s="178">
        <v>10</v>
      </c>
      <c r="B19" s="179">
        <v>10</v>
      </c>
      <c r="C19" s="217" t="s">
        <v>1978</v>
      </c>
      <c r="D19" s="181" t="s">
        <v>483</v>
      </c>
      <c r="E19" s="181">
        <v>10</v>
      </c>
      <c r="F19" s="489"/>
      <c r="G19" s="183">
        <f t="shared" si="0"/>
        <v>0</v>
      </c>
    </row>
    <row r="20" spans="1:8" ht="25.5" x14ac:dyDescent="0.2">
      <c r="A20" s="178">
        <v>11</v>
      </c>
      <c r="B20" s="179">
        <v>11</v>
      </c>
      <c r="C20" s="217" t="s">
        <v>1979</v>
      </c>
      <c r="D20" s="181" t="s">
        <v>483</v>
      </c>
      <c r="E20" s="181">
        <v>10</v>
      </c>
      <c r="F20" s="489"/>
      <c r="G20" s="183">
        <f t="shared" si="0"/>
        <v>0</v>
      </c>
    </row>
    <row r="21" spans="1:8" ht="38.25" x14ac:dyDescent="0.2">
      <c r="A21" s="178">
        <v>12</v>
      </c>
      <c r="B21" s="179">
        <v>12</v>
      </c>
      <c r="C21" s="215" t="s">
        <v>1980</v>
      </c>
      <c r="D21" s="181" t="s">
        <v>483</v>
      </c>
      <c r="E21" s="181">
        <v>10</v>
      </c>
      <c r="F21" s="489"/>
      <c r="G21" s="183">
        <f t="shared" si="0"/>
        <v>0</v>
      </c>
    </row>
    <row r="22" spans="1:8" ht="38.25" x14ac:dyDescent="0.2">
      <c r="A22" s="178">
        <v>13</v>
      </c>
      <c r="B22" s="179">
        <v>13</v>
      </c>
      <c r="C22" s="215" t="s">
        <v>1981</v>
      </c>
      <c r="D22" s="181" t="s">
        <v>483</v>
      </c>
      <c r="E22" s="181">
        <v>5</v>
      </c>
      <c r="F22" s="489"/>
      <c r="G22" s="183">
        <f t="shared" si="0"/>
        <v>0</v>
      </c>
    </row>
    <row r="23" spans="1:8" ht="25.5" x14ac:dyDescent="0.2">
      <c r="A23" s="178">
        <v>14</v>
      </c>
      <c r="B23" s="179">
        <v>14</v>
      </c>
      <c r="C23" s="185" t="s">
        <v>1982</v>
      </c>
      <c r="D23" s="181" t="s">
        <v>483</v>
      </c>
      <c r="E23" s="181">
        <v>2</v>
      </c>
      <c r="F23" s="489"/>
      <c r="G23" s="183">
        <f t="shared" si="0"/>
        <v>0</v>
      </c>
    </row>
    <row r="24" spans="1:8" ht="12.75" x14ac:dyDescent="0.2">
      <c r="A24" s="645" t="s">
        <v>1867</v>
      </c>
      <c r="B24" s="646"/>
      <c r="C24" s="647"/>
      <c r="D24" s="181"/>
      <c r="E24" s="181"/>
      <c r="F24" s="506"/>
      <c r="G24" s="183"/>
    </row>
    <row r="25" spans="1:8" ht="25.5" x14ac:dyDescent="0.2">
      <c r="A25" s="178">
        <v>15</v>
      </c>
      <c r="B25" s="179">
        <v>15</v>
      </c>
      <c r="C25" s="180" t="s">
        <v>1868</v>
      </c>
      <c r="D25" s="181" t="s">
        <v>166</v>
      </c>
      <c r="E25" s="181">
        <v>120</v>
      </c>
      <c r="F25" s="489"/>
      <c r="G25" s="183">
        <f>E25*F25</f>
        <v>0</v>
      </c>
    </row>
    <row r="26" spans="1:8" ht="25.5" x14ac:dyDescent="0.2">
      <c r="A26" s="178">
        <v>16</v>
      </c>
      <c r="B26" s="179">
        <v>16</v>
      </c>
      <c r="C26" s="180" t="s">
        <v>1869</v>
      </c>
      <c r="D26" s="181" t="s">
        <v>1234</v>
      </c>
      <c r="E26" s="181">
        <v>1</v>
      </c>
      <c r="F26" s="489"/>
      <c r="G26" s="183">
        <f>E26*F26</f>
        <v>0</v>
      </c>
      <c r="H26" s="187"/>
    </row>
    <row r="27" spans="1:8" ht="25.5" x14ac:dyDescent="0.2">
      <c r="A27" s="178">
        <v>17</v>
      </c>
      <c r="B27" s="179">
        <v>17</v>
      </c>
      <c r="C27" s="180" t="s">
        <v>1967</v>
      </c>
      <c r="D27" s="181" t="s">
        <v>166</v>
      </c>
      <c r="E27" s="181">
        <v>1</v>
      </c>
      <c r="F27" s="489"/>
      <c r="G27" s="183">
        <f>E27*F27</f>
        <v>0</v>
      </c>
      <c r="H27" s="187"/>
    </row>
    <row r="28" spans="1:8" ht="51" x14ac:dyDescent="0.2">
      <c r="A28" s="178">
        <v>18</v>
      </c>
      <c r="B28" s="179">
        <v>18</v>
      </c>
      <c r="C28" s="185" t="s">
        <v>1904</v>
      </c>
      <c r="D28" s="181" t="s">
        <v>166</v>
      </c>
      <c r="E28" s="181">
        <v>30</v>
      </c>
      <c r="F28" s="489"/>
      <c r="G28" s="183">
        <f>F28*E28</f>
        <v>0</v>
      </c>
      <c r="H28" s="187"/>
    </row>
    <row r="29" spans="1:8" ht="38.25" x14ac:dyDescent="0.2">
      <c r="A29" s="178">
        <v>19</v>
      </c>
      <c r="B29" s="179">
        <v>19</v>
      </c>
      <c r="C29" s="217" t="s">
        <v>1968</v>
      </c>
      <c r="D29" s="181" t="s">
        <v>166</v>
      </c>
      <c r="E29" s="181">
        <v>25</v>
      </c>
      <c r="F29" s="489"/>
      <c r="G29" s="183">
        <f>F29*E29</f>
        <v>0</v>
      </c>
      <c r="H29" s="187"/>
    </row>
    <row r="30" spans="1:8" ht="12.75" x14ac:dyDescent="0.2">
      <c r="A30" s="645" t="s">
        <v>1871</v>
      </c>
      <c r="B30" s="646"/>
      <c r="C30" s="647"/>
      <c r="D30" s="181"/>
      <c r="E30" s="181"/>
      <c r="F30" s="182"/>
      <c r="G30" s="183"/>
      <c r="H30" s="187"/>
    </row>
    <row r="31" spans="1:8" ht="12.75" x14ac:dyDescent="0.2">
      <c r="A31" s="178">
        <v>20</v>
      </c>
      <c r="B31" s="179">
        <v>20</v>
      </c>
      <c r="C31" s="185" t="s">
        <v>1906</v>
      </c>
      <c r="D31" s="181" t="s">
        <v>483</v>
      </c>
      <c r="E31" s="181">
        <v>17</v>
      </c>
      <c r="F31" s="489"/>
      <c r="G31" s="183">
        <f>E31*F31</f>
        <v>0</v>
      </c>
      <c r="H31" s="187"/>
    </row>
    <row r="32" spans="1:8" ht="12.75" x14ac:dyDescent="0.2">
      <c r="A32" s="178">
        <v>21</v>
      </c>
      <c r="B32" s="179">
        <v>21</v>
      </c>
      <c r="C32" s="185" t="s">
        <v>1873</v>
      </c>
      <c r="D32" s="181" t="s">
        <v>483</v>
      </c>
      <c r="E32" s="181">
        <v>7</v>
      </c>
      <c r="F32" s="489"/>
      <c r="G32" s="183">
        <f t="shared" ref="G32:G41" si="1">E32*F32</f>
        <v>0</v>
      </c>
      <c r="H32" s="187"/>
    </row>
    <row r="33" spans="1:8" ht="12.75" x14ac:dyDescent="0.2">
      <c r="A33" s="178">
        <v>22</v>
      </c>
      <c r="B33" s="179">
        <v>22</v>
      </c>
      <c r="C33" s="185" t="s">
        <v>1969</v>
      </c>
      <c r="D33" s="181" t="s">
        <v>483</v>
      </c>
      <c r="E33" s="181">
        <v>4</v>
      </c>
      <c r="F33" s="489"/>
      <c r="G33" s="183">
        <f t="shared" si="1"/>
        <v>0</v>
      </c>
      <c r="H33" s="187"/>
    </row>
    <row r="34" spans="1:8" ht="12.75" x14ac:dyDescent="0.2">
      <c r="A34" s="178">
        <v>23</v>
      </c>
      <c r="B34" s="179">
        <v>23</v>
      </c>
      <c r="C34" s="217" t="s">
        <v>1913</v>
      </c>
      <c r="D34" s="181" t="s">
        <v>483</v>
      </c>
      <c r="E34" s="181">
        <v>10</v>
      </c>
      <c r="F34" s="489"/>
      <c r="G34" s="183">
        <f t="shared" si="1"/>
        <v>0</v>
      </c>
      <c r="H34" s="187"/>
    </row>
    <row r="35" spans="1:8" ht="12.75" x14ac:dyDescent="0.2">
      <c r="A35" s="178">
        <v>24</v>
      </c>
      <c r="B35" s="179">
        <v>24</v>
      </c>
      <c r="C35" s="217" t="s">
        <v>1970</v>
      </c>
      <c r="D35" s="181" t="s">
        <v>483</v>
      </c>
      <c r="E35" s="181">
        <v>5</v>
      </c>
      <c r="F35" s="489"/>
      <c r="G35" s="183">
        <f t="shared" si="1"/>
        <v>0</v>
      </c>
      <c r="H35" s="187"/>
    </row>
    <row r="36" spans="1:8" ht="12.75" x14ac:dyDescent="0.2">
      <c r="A36" s="178">
        <v>25</v>
      </c>
      <c r="B36" s="179">
        <v>25</v>
      </c>
      <c r="C36" s="217" t="s">
        <v>1915</v>
      </c>
      <c r="D36" s="181" t="s">
        <v>483</v>
      </c>
      <c r="E36" s="181">
        <v>5</v>
      </c>
      <c r="F36" s="489"/>
      <c r="G36" s="183">
        <f t="shared" si="1"/>
        <v>0</v>
      </c>
      <c r="H36" s="187"/>
    </row>
    <row r="37" spans="1:8" ht="12.75" x14ac:dyDescent="0.2">
      <c r="A37" s="178">
        <v>26</v>
      </c>
      <c r="B37" s="179">
        <v>26</v>
      </c>
      <c r="C37" s="217" t="s">
        <v>1877</v>
      </c>
      <c r="D37" s="181" t="s">
        <v>483</v>
      </c>
      <c r="E37" s="181">
        <v>5</v>
      </c>
      <c r="F37" s="489"/>
      <c r="G37" s="183">
        <f t="shared" si="1"/>
        <v>0</v>
      </c>
      <c r="H37" s="187"/>
    </row>
    <row r="38" spans="1:8" ht="12.75" x14ac:dyDescent="0.2">
      <c r="A38" s="178">
        <v>27</v>
      </c>
      <c r="B38" s="179">
        <v>27</v>
      </c>
      <c r="C38" s="185" t="s">
        <v>1917</v>
      </c>
      <c r="D38" s="181" t="s">
        <v>284</v>
      </c>
      <c r="E38" s="181">
        <v>57</v>
      </c>
      <c r="F38" s="489"/>
      <c r="G38" s="183">
        <f t="shared" si="1"/>
        <v>0</v>
      </c>
      <c r="H38" s="187"/>
    </row>
    <row r="39" spans="1:8" ht="12.75" x14ac:dyDescent="0.2">
      <c r="A39" s="178">
        <v>28</v>
      </c>
      <c r="B39" s="179">
        <v>28</v>
      </c>
      <c r="C39" s="185" t="s">
        <v>1878</v>
      </c>
      <c r="D39" s="181" t="s">
        <v>284</v>
      </c>
      <c r="E39" s="181">
        <v>40</v>
      </c>
      <c r="F39" s="489"/>
      <c r="G39" s="183">
        <f t="shared" si="1"/>
        <v>0</v>
      </c>
      <c r="H39" s="187"/>
    </row>
    <row r="40" spans="1:8" ht="12.75" x14ac:dyDescent="0.2">
      <c r="A40" s="178">
        <v>29</v>
      </c>
      <c r="B40" s="179">
        <v>29</v>
      </c>
      <c r="C40" s="185" t="s">
        <v>1879</v>
      </c>
      <c r="D40" s="181" t="s">
        <v>284</v>
      </c>
      <c r="E40" s="181">
        <v>24</v>
      </c>
      <c r="F40" s="489"/>
      <c r="G40" s="183">
        <f t="shared" si="1"/>
        <v>0</v>
      </c>
      <c r="H40" s="187"/>
    </row>
    <row r="41" spans="1:8" ht="12" customHeight="1" x14ac:dyDescent="0.2">
      <c r="A41" s="178">
        <v>30</v>
      </c>
      <c r="B41" s="179">
        <v>30</v>
      </c>
      <c r="C41" s="185" t="s">
        <v>1836</v>
      </c>
      <c r="D41" s="181" t="s">
        <v>1234</v>
      </c>
      <c r="E41" s="181">
        <v>1</v>
      </c>
      <c r="F41" s="489"/>
      <c r="G41" s="183">
        <f t="shared" si="1"/>
        <v>0</v>
      </c>
      <c r="H41" s="187"/>
    </row>
    <row r="42" spans="1:8" ht="12.75" x14ac:dyDescent="0.2">
      <c r="A42" s="178"/>
      <c r="B42" s="179"/>
      <c r="C42" s="188" t="s">
        <v>29</v>
      </c>
      <c r="D42" s="181"/>
      <c r="E42" s="181"/>
      <c r="F42" s="193"/>
      <c r="G42" s="194"/>
    </row>
    <row r="43" spans="1:8" ht="38.25" x14ac:dyDescent="0.2">
      <c r="A43" s="178"/>
      <c r="B43" s="179"/>
      <c r="C43" s="190" t="s">
        <v>1844</v>
      </c>
      <c r="D43" s="181"/>
      <c r="E43" s="181"/>
      <c r="F43" s="193"/>
      <c r="G43" s="194"/>
    </row>
    <row r="44" spans="1:8" ht="12.75" x14ac:dyDescent="0.2">
      <c r="A44" s="178"/>
      <c r="B44" s="179"/>
      <c r="C44" s="190"/>
      <c r="D44" s="181"/>
      <c r="E44" s="181"/>
      <c r="F44" s="193"/>
      <c r="G44" s="194"/>
    </row>
    <row r="45" spans="1:8" ht="13.5" thickBot="1" x14ac:dyDescent="0.25">
      <c r="A45" s="196"/>
      <c r="B45" s="197"/>
      <c r="C45" s="198" t="s">
        <v>1845</v>
      </c>
      <c r="D45" s="199"/>
      <c r="E45" s="199"/>
      <c r="F45" s="200"/>
      <c r="G45" s="201">
        <f>SUM(G10:G44)</f>
        <v>0</v>
      </c>
    </row>
  </sheetData>
  <sheetProtection algorithmName="SHA-512" hashValue="L2C0tKLFd3isteFa4Woq4mupR4QY8KoiTp2hFUqkKCz4AxW+rNaWWO73RHkFeT4o1UjdCxnnRuOoSGEwalKb5Q==" saltValue="Svt6BdLVH23rcUsFBQAL8w==" spinCount="100000" sheet="1" objects="1" scenarios="1"/>
  <mergeCells count="13">
    <mergeCell ref="A1:G1"/>
    <mergeCell ref="A2:G2"/>
    <mergeCell ref="A3:G3"/>
    <mergeCell ref="A4:G4"/>
    <mergeCell ref="A5:C5"/>
    <mergeCell ref="D5:G5"/>
    <mergeCell ref="A30:C30"/>
    <mergeCell ref="A6:C6"/>
    <mergeCell ref="D6:G6"/>
    <mergeCell ref="A7:C7"/>
    <mergeCell ref="D7:G7"/>
    <mergeCell ref="A8:G8"/>
    <mergeCell ref="A24:C24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C20FE-1851-4ACB-AD59-C16F8E00125E}">
  <dimension ref="A1:H59"/>
  <sheetViews>
    <sheetView workbookViewId="0">
      <selection activeCell="O47" sqref="O47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6" width="15.5" style="166" customWidth="1"/>
    <col min="7" max="7" width="18.6640625" style="166" customWidth="1"/>
    <col min="8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384" width="9.33203125" style="166"/>
  </cols>
  <sheetData>
    <row r="1" spans="1:7" ht="18.75" x14ac:dyDescent="0.2">
      <c r="A1" s="648" t="s">
        <v>1880</v>
      </c>
      <c r="B1" s="649"/>
      <c r="C1" s="649"/>
      <c r="D1" s="649"/>
      <c r="E1" s="649"/>
      <c r="F1" s="649"/>
      <c r="G1" s="650"/>
    </row>
    <row r="2" spans="1:7" ht="12.75" x14ac:dyDescent="0.2">
      <c r="A2" s="651" t="s">
        <v>1848</v>
      </c>
      <c r="B2" s="652"/>
      <c r="C2" s="652"/>
      <c r="D2" s="652"/>
      <c r="E2" s="652"/>
      <c r="F2" s="652"/>
      <c r="G2" s="653"/>
    </row>
    <row r="3" spans="1:7" ht="12.75" x14ac:dyDescent="0.2">
      <c r="A3" s="654" t="s">
        <v>1849</v>
      </c>
      <c r="B3" s="652"/>
      <c r="C3" s="652"/>
      <c r="D3" s="652"/>
      <c r="E3" s="652"/>
      <c r="F3" s="652"/>
      <c r="G3" s="653"/>
    </row>
    <row r="4" spans="1:7" ht="12.75" x14ac:dyDescent="0.2">
      <c r="A4" s="655" t="s">
        <v>1815</v>
      </c>
      <c r="B4" s="656"/>
      <c r="C4" s="656"/>
      <c r="D4" s="656"/>
      <c r="E4" s="656"/>
      <c r="F4" s="656"/>
      <c r="G4" s="657"/>
    </row>
    <row r="5" spans="1:7" ht="15.75" x14ac:dyDescent="0.25">
      <c r="A5" s="630" t="s">
        <v>1816</v>
      </c>
      <c r="B5" s="631"/>
      <c r="C5" s="632"/>
      <c r="D5" s="658">
        <f>G59</f>
        <v>0</v>
      </c>
      <c r="E5" s="659"/>
      <c r="F5" s="659"/>
      <c r="G5" s="660"/>
    </row>
    <row r="6" spans="1:7" ht="15.75" x14ac:dyDescent="0.25">
      <c r="A6" s="630" t="s">
        <v>1817</v>
      </c>
      <c r="B6" s="631"/>
      <c r="C6" s="632"/>
      <c r="D6" s="633">
        <f>D5*0.21</f>
        <v>0</v>
      </c>
      <c r="E6" s="634"/>
      <c r="F6" s="634"/>
      <c r="G6" s="635"/>
    </row>
    <row r="7" spans="1:7" ht="16.5" thickBot="1" x14ac:dyDescent="0.3">
      <c r="A7" s="636" t="s">
        <v>1818</v>
      </c>
      <c r="B7" s="637"/>
      <c r="C7" s="638"/>
      <c r="D7" s="639">
        <f>D5+D6</f>
        <v>0</v>
      </c>
      <c r="E7" s="640"/>
      <c r="F7" s="640"/>
      <c r="G7" s="641"/>
    </row>
    <row r="8" spans="1:7" s="167" customFormat="1" ht="21.75" thickBot="1" x14ac:dyDescent="0.4">
      <c r="A8" s="642" t="s">
        <v>1983</v>
      </c>
      <c r="B8" s="643"/>
      <c r="C8" s="643"/>
      <c r="D8" s="643"/>
      <c r="E8" s="643"/>
      <c r="F8" s="643"/>
      <c r="G8" s="644"/>
    </row>
    <row r="9" spans="1:7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7" ht="165.75" x14ac:dyDescent="0.2">
      <c r="A10" s="173">
        <v>1</v>
      </c>
      <c r="B10" s="174">
        <v>1</v>
      </c>
      <c r="C10" s="175" t="s">
        <v>1984</v>
      </c>
      <c r="D10" s="176" t="s">
        <v>483</v>
      </c>
      <c r="E10" s="176">
        <v>1</v>
      </c>
      <c r="F10" s="488"/>
      <c r="G10" s="177">
        <f>E10*F10</f>
        <v>0</v>
      </c>
    </row>
    <row r="11" spans="1:7" ht="38.25" x14ac:dyDescent="0.2">
      <c r="A11" s="178">
        <v>2</v>
      </c>
      <c r="B11" s="179">
        <v>2</v>
      </c>
      <c r="C11" s="180" t="s">
        <v>1985</v>
      </c>
      <c r="D11" s="181" t="s">
        <v>483</v>
      </c>
      <c r="E11" s="181">
        <v>2</v>
      </c>
      <c r="F11" s="489"/>
      <c r="G11" s="183">
        <f>E11*F11</f>
        <v>0</v>
      </c>
    </row>
    <row r="12" spans="1:7" ht="25.5" x14ac:dyDescent="0.2">
      <c r="A12" s="178">
        <v>3</v>
      </c>
      <c r="B12" s="179">
        <v>3</v>
      </c>
      <c r="C12" s="180" t="s">
        <v>1986</v>
      </c>
      <c r="D12" s="181" t="s">
        <v>483</v>
      </c>
      <c r="E12" s="181">
        <v>4</v>
      </c>
      <c r="F12" s="489"/>
      <c r="G12" s="183">
        <f>E12*F12</f>
        <v>0</v>
      </c>
    </row>
    <row r="13" spans="1:7" ht="38.25" x14ac:dyDescent="0.2">
      <c r="A13" s="178">
        <v>4</v>
      </c>
      <c r="B13" s="179">
        <v>4</v>
      </c>
      <c r="C13" s="180" t="s">
        <v>1854</v>
      </c>
      <c r="D13" s="181" t="s">
        <v>483</v>
      </c>
      <c r="E13" s="181">
        <v>1</v>
      </c>
      <c r="F13" s="489"/>
      <c r="G13" s="183">
        <f>E13*F13</f>
        <v>0</v>
      </c>
    </row>
    <row r="14" spans="1:7" ht="25.5" x14ac:dyDescent="0.2">
      <c r="A14" s="178">
        <v>5</v>
      </c>
      <c r="B14" s="179">
        <v>5</v>
      </c>
      <c r="C14" s="180" t="s">
        <v>1855</v>
      </c>
      <c r="D14" s="181" t="s">
        <v>483</v>
      </c>
      <c r="E14" s="181">
        <v>1</v>
      </c>
      <c r="F14" s="489"/>
      <c r="G14" s="183">
        <f>E14*F14</f>
        <v>0</v>
      </c>
    </row>
    <row r="15" spans="1:7" ht="38.25" x14ac:dyDescent="0.2">
      <c r="A15" s="178">
        <v>6</v>
      </c>
      <c r="B15" s="179">
        <v>6</v>
      </c>
      <c r="C15" s="180" t="s">
        <v>1987</v>
      </c>
      <c r="D15" s="181" t="s">
        <v>483</v>
      </c>
      <c r="E15" s="181">
        <v>2</v>
      </c>
      <c r="F15" s="489"/>
      <c r="G15" s="183">
        <f>F15*E15</f>
        <v>0</v>
      </c>
    </row>
    <row r="16" spans="1:7" ht="38.25" x14ac:dyDescent="0.2">
      <c r="A16" s="178">
        <v>7</v>
      </c>
      <c r="B16" s="179">
        <v>7</v>
      </c>
      <c r="C16" s="180" t="s">
        <v>1988</v>
      </c>
      <c r="D16" s="181" t="s">
        <v>483</v>
      </c>
      <c r="E16" s="181">
        <v>2</v>
      </c>
      <c r="F16" s="489"/>
      <c r="G16" s="183">
        <f t="shared" ref="G16:G25" si="0">F16*E16</f>
        <v>0</v>
      </c>
    </row>
    <row r="17" spans="1:8" ht="76.5" x14ac:dyDescent="0.2">
      <c r="A17" s="178">
        <v>8</v>
      </c>
      <c r="B17" s="179">
        <v>8</v>
      </c>
      <c r="C17" s="497" t="s">
        <v>1989</v>
      </c>
      <c r="D17" s="181" t="s">
        <v>483</v>
      </c>
      <c r="E17" s="181">
        <v>6</v>
      </c>
      <c r="F17" s="489"/>
      <c r="G17" s="183">
        <f t="shared" si="0"/>
        <v>0</v>
      </c>
    </row>
    <row r="18" spans="1:8" ht="76.5" x14ac:dyDescent="0.2">
      <c r="A18" s="178">
        <v>9</v>
      </c>
      <c r="B18" s="179">
        <v>9</v>
      </c>
      <c r="C18" s="497" t="s">
        <v>1990</v>
      </c>
      <c r="D18" s="181" t="s">
        <v>483</v>
      </c>
      <c r="E18" s="181">
        <v>2</v>
      </c>
      <c r="F18" s="489"/>
      <c r="G18" s="183">
        <f t="shared" si="0"/>
        <v>0</v>
      </c>
    </row>
    <row r="19" spans="1:8" ht="25.5" x14ac:dyDescent="0.2">
      <c r="A19" s="178">
        <v>10</v>
      </c>
      <c r="B19" s="179">
        <v>10</v>
      </c>
      <c r="C19" s="497" t="s">
        <v>1991</v>
      </c>
      <c r="D19" s="181" t="s">
        <v>483</v>
      </c>
      <c r="E19" s="181">
        <v>6</v>
      </c>
      <c r="F19" s="489"/>
      <c r="G19" s="183">
        <f t="shared" si="0"/>
        <v>0</v>
      </c>
    </row>
    <row r="20" spans="1:8" ht="25.5" x14ac:dyDescent="0.2">
      <c r="A20" s="178">
        <v>11</v>
      </c>
      <c r="B20" s="179">
        <v>11</v>
      </c>
      <c r="C20" s="497" t="s">
        <v>1992</v>
      </c>
      <c r="D20" s="181" t="s">
        <v>483</v>
      </c>
      <c r="E20" s="181">
        <v>2</v>
      </c>
      <c r="F20" s="489"/>
      <c r="G20" s="183">
        <f t="shared" si="0"/>
        <v>0</v>
      </c>
    </row>
    <row r="21" spans="1:8" ht="38.25" x14ac:dyDescent="0.2">
      <c r="A21" s="178">
        <v>12</v>
      </c>
      <c r="B21" s="179">
        <v>12</v>
      </c>
      <c r="C21" s="215" t="s">
        <v>1993</v>
      </c>
      <c r="D21" s="181" t="s">
        <v>483</v>
      </c>
      <c r="E21" s="181">
        <v>2</v>
      </c>
      <c r="F21" s="489"/>
      <c r="G21" s="183">
        <f t="shared" si="0"/>
        <v>0</v>
      </c>
    </row>
    <row r="22" spans="1:8" ht="38.25" x14ac:dyDescent="0.2">
      <c r="A22" s="178">
        <v>13</v>
      </c>
      <c r="B22" s="179">
        <v>13</v>
      </c>
      <c r="C22" s="215" t="s">
        <v>1994</v>
      </c>
      <c r="D22" s="181" t="s">
        <v>483</v>
      </c>
      <c r="E22" s="181">
        <v>6</v>
      </c>
      <c r="F22" s="489"/>
      <c r="G22" s="183">
        <f t="shared" si="0"/>
        <v>0</v>
      </c>
    </row>
    <row r="23" spans="1:8" ht="38.25" x14ac:dyDescent="0.2">
      <c r="A23" s="178">
        <v>14</v>
      </c>
      <c r="B23" s="179">
        <v>14</v>
      </c>
      <c r="C23" s="215" t="s">
        <v>1995</v>
      </c>
      <c r="D23" s="181" t="s">
        <v>483</v>
      </c>
      <c r="E23" s="181">
        <v>1</v>
      </c>
      <c r="F23" s="489"/>
      <c r="G23" s="183">
        <f t="shared" si="0"/>
        <v>0</v>
      </c>
    </row>
    <row r="24" spans="1:8" ht="38.25" x14ac:dyDescent="0.2">
      <c r="A24" s="178">
        <v>15</v>
      </c>
      <c r="B24" s="179">
        <v>15</v>
      </c>
      <c r="C24" s="215" t="s">
        <v>1996</v>
      </c>
      <c r="D24" s="181" t="s">
        <v>483</v>
      </c>
      <c r="E24" s="181">
        <v>3</v>
      </c>
      <c r="F24" s="489"/>
      <c r="G24" s="183">
        <f t="shared" si="0"/>
        <v>0</v>
      </c>
    </row>
    <row r="25" spans="1:8" ht="25.5" x14ac:dyDescent="0.2">
      <c r="A25" s="178">
        <v>16</v>
      </c>
      <c r="B25" s="179">
        <v>16</v>
      </c>
      <c r="C25" s="185" t="s">
        <v>1997</v>
      </c>
      <c r="D25" s="181" t="s">
        <v>483</v>
      </c>
      <c r="E25" s="181">
        <v>2</v>
      </c>
      <c r="F25" s="489"/>
      <c r="G25" s="183">
        <f t="shared" si="0"/>
        <v>0</v>
      </c>
    </row>
    <row r="26" spans="1:8" ht="25.5" x14ac:dyDescent="0.2">
      <c r="A26" s="178">
        <v>17</v>
      </c>
      <c r="B26" s="179">
        <v>17</v>
      </c>
      <c r="C26" s="215" t="s">
        <v>1998</v>
      </c>
      <c r="D26" s="181" t="s">
        <v>483</v>
      </c>
      <c r="E26" s="181">
        <v>2</v>
      </c>
      <c r="F26" s="489"/>
      <c r="G26" s="183">
        <f>E26*F26</f>
        <v>0</v>
      </c>
    </row>
    <row r="27" spans="1:8" ht="25.5" x14ac:dyDescent="0.2">
      <c r="A27" s="178">
        <v>18</v>
      </c>
      <c r="B27" s="179">
        <v>18</v>
      </c>
      <c r="C27" s="180" t="s">
        <v>1902</v>
      </c>
      <c r="D27" s="181" t="s">
        <v>483</v>
      </c>
      <c r="E27" s="181">
        <v>2</v>
      </c>
      <c r="F27" s="489"/>
      <c r="G27" s="183">
        <f>E27*F27</f>
        <v>0</v>
      </c>
    </row>
    <row r="28" spans="1:8" ht="12.75" x14ac:dyDescent="0.2">
      <c r="A28" s="645" t="s">
        <v>1867</v>
      </c>
      <c r="B28" s="646"/>
      <c r="C28" s="647"/>
      <c r="D28" s="181"/>
      <c r="E28" s="181"/>
      <c r="F28" s="182"/>
      <c r="G28" s="183"/>
    </row>
    <row r="29" spans="1:8" ht="25.5" x14ac:dyDescent="0.2">
      <c r="A29" s="178">
        <v>19</v>
      </c>
      <c r="B29" s="179">
        <v>19</v>
      </c>
      <c r="C29" s="180" t="s">
        <v>1868</v>
      </c>
      <c r="D29" s="181" t="s">
        <v>166</v>
      </c>
      <c r="E29" s="181">
        <v>105</v>
      </c>
      <c r="F29" s="489"/>
      <c r="G29" s="183">
        <f>F29*E29</f>
        <v>0</v>
      </c>
    </row>
    <row r="30" spans="1:8" ht="25.5" x14ac:dyDescent="0.2">
      <c r="A30" s="178">
        <v>20</v>
      </c>
      <c r="B30" s="179">
        <v>20</v>
      </c>
      <c r="C30" s="180" t="s">
        <v>1869</v>
      </c>
      <c r="D30" s="181" t="s">
        <v>1234</v>
      </c>
      <c r="E30" s="181">
        <v>1</v>
      </c>
      <c r="F30" s="489"/>
      <c r="G30" s="183">
        <f>F30*E30</f>
        <v>0</v>
      </c>
    </row>
    <row r="31" spans="1:8" ht="25.5" x14ac:dyDescent="0.2">
      <c r="A31" s="178">
        <v>21</v>
      </c>
      <c r="B31" s="179">
        <v>21</v>
      </c>
      <c r="C31" s="180" t="s">
        <v>1967</v>
      </c>
      <c r="D31" s="181" t="s">
        <v>166</v>
      </c>
      <c r="E31" s="181">
        <v>1</v>
      </c>
      <c r="F31" s="489"/>
      <c r="G31" s="183">
        <f>E31*F31</f>
        <v>0</v>
      </c>
      <c r="H31" s="187"/>
    </row>
    <row r="32" spans="1:8" ht="51" x14ac:dyDescent="0.2">
      <c r="A32" s="178">
        <v>22</v>
      </c>
      <c r="B32" s="179">
        <v>22</v>
      </c>
      <c r="C32" s="185" t="s">
        <v>1904</v>
      </c>
      <c r="D32" s="181" t="s">
        <v>166</v>
      </c>
      <c r="E32" s="181">
        <v>45</v>
      </c>
      <c r="F32" s="489"/>
      <c r="G32" s="183">
        <f>F32*E32</f>
        <v>0</v>
      </c>
      <c r="H32" s="187"/>
    </row>
    <row r="33" spans="1:8" ht="38.25" x14ac:dyDescent="0.2">
      <c r="A33" s="178">
        <v>23</v>
      </c>
      <c r="B33" s="179">
        <v>23</v>
      </c>
      <c r="C33" s="185" t="s">
        <v>1903</v>
      </c>
      <c r="D33" s="181" t="s">
        <v>166</v>
      </c>
      <c r="E33" s="181">
        <v>8</v>
      </c>
      <c r="F33" s="489"/>
      <c r="G33" s="183">
        <f>F33*E33</f>
        <v>0</v>
      </c>
      <c r="H33" s="187"/>
    </row>
    <row r="34" spans="1:8" ht="38.25" x14ac:dyDescent="0.2">
      <c r="A34" s="178">
        <v>24</v>
      </c>
      <c r="B34" s="179">
        <v>24</v>
      </c>
      <c r="C34" s="217" t="s">
        <v>1968</v>
      </c>
      <c r="D34" s="181" t="s">
        <v>166</v>
      </c>
      <c r="E34" s="181">
        <v>2</v>
      </c>
      <c r="F34" s="489"/>
      <c r="G34" s="183">
        <f>F34*E34</f>
        <v>0</v>
      </c>
      <c r="H34" s="187"/>
    </row>
    <row r="35" spans="1:8" ht="12.75" x14ac:dyDescent="0.2">
      <c r="A35" s="645" t="s">
        <v>1871</v>
      </c>
      <c r="B35" s="646"/>
      <c r="C35" s="647"/>
      <c r="D35" s="181"/>
      <c r="E35" s="181"/>
      <c r="F35" s="182"/>
      <c r="G35" s="183"/>
      <c r="H35" s="187"/>
    </row>
    <row r="36" spans="1:8" ht="12.75" x14ac:dyDescent="0.2">
      <c r="A36" s="178">
        <v>25</v>
      </c>
      <c r="B36" s="179">
        <v>25</v>
      </c>
      <c r="C36" s="185" t="s">
        <v>1906</v>
      </c>
      <c r="D36" s="181" t="s">
        <v>483</v>
      </c>
      <c r="E36" s="181">
        <v>6</v>
      </c>
      <c r="F36" s="489"/>
      <c r="G36" s="183">
        <f>E36*F36</f>
        <v>0</v>
      </c>
      <c r="H36" s="187"/>
    </row>
    <row r="37" spans="1:8" ht="12.75" x14ac:dyDescent="0.2">
      <c r="A37" s="178">
        <v>26</v>
      </c>
      <c r="B37" s="179">
        <v>26</v>
      </c>
      <c r="C37" s="185" t="s">
        <v>1873</v>
      </c>
      <c r="D37" s="181" t="s">
        <v>483</v>
      </c>
      <c r="E37" s="181">
        <v>12</v>
      </c>
      <c r="F37" s="489"/>
      <c r="G37" s="183">
        <f t="shared" ref="G37:G55" si="1">E37*F37</f>
        <v>0</v>
      </c>
      <c r="H37" s="187"/>
    </row>
    <row r="38" spans="1:8" ht="12.75" x14ac:dyDescent="0.2">
      <c r="A38" s="178">
        <v>27</v>
      </c>
      <c r="B38" s="179">
        <v>27</v>
      </c>
      <c r="C38" s="185" t="s">
        <v>1999</v>
      </c>
      <c r="D38" s="181" t="s">
        <v>483</v>
      </c>
      <c r="E38" s="181">
        <v>9</v>
      </c>
      <c r="F38" s="489"/>
      <c r="G38" s="183">
        <f t="shared" si="1"/>
        <v>0</v>
      </c>
      <c r="H38" s="187"/>
    </row>
    <row r="39" spans="1:8" ht="12.75" x14ac:dyDescent="0.2">
      <c r="A39" s="178">
        <v>28</v>
      </c>
      <c r="B39" s="179">
        <v>28</v>
      </c>
      <c r="C39" s="185" t="s">
        <v>1935</v>
      </c>
      <c r="D39" s="181" t="s">
        <v>483</v>
      </c>
      <c r="E39" s="181">
        <v>1</v>
      </c>
      <c r="F39" s="489"/>
      <c r="G39" s="183">
        <f t="shared" si="1"/>
        <v>0</v>
      </c>
      <c r="H39" s="187"/>
    </row>
    <row r="40" spans="1:8" ht="12.75" x14ac:dyDescent="0.2">
      <c r="A40" s="178">
        <v>29</v>
      </c>
      <c r="B40" s="179">
        <v>29</v>
      </c>
      <c r="C40" s="185" t="s">
        <v>1936</v>
      </c>
      <c r="D40" s="181" t="s">
        <v>483</v>
      </c>
      <c r="E40" s="181">
        <v>4</v>
      </c>
      <c r="F40" s="489"/>
      <c r="G40" s="183">
        <f t="shared" si="1"/>
        <v>0</v>
      </c>
      <c r="H40" s="187"/>
    </row>
    <row r="41" spans="1:8" ht="12.75" x14ac:dyDescent="0.2">
      <c r="A41" s="178">
        <v>30</v>
      </c>
      <c r="B41" s="179">
        <v>30</v>
      </c>
      <c r="C41" s="185" t="s">
        <v>2000</v>
      </c>
      <c r="D41" s="181" t="s">
        <v>483</v>
      </c>
      <c r="E41" s="181">
        <v>4</v>
      </c>
      <c r="F41" s="489"/>
      <c r="G41" s="183">
        <f t="shared" si="1"/>
        <v>0</v>
      </c>
      <c r="H41" s="187"/>
    </row>
    <row r="42" spans="1:8" ht="12.75" x14ac:dyDescent="0.2">
      <c r="A42" s="178">
        <v>31</v>
      </c>
      <c r="B42" s="179">
        <v>31</v>
      </c>
      <c r="C42" s="185" t="s">
        <v>2001</v>
      </c>
      <c r="D42" s="181" t="s">
        <v>483</v>
      </c>
      <c r="E42" s="181">
        <v>4</v>
      </c>
      <c r="F42" s="489"/>
      <c r="G42" s="183">
        <f t="shared" si="1"/>
        <v>0</v>
      </c>
      <c r="H42" s="187"/>
    </row>
    <row r="43" spans="1:8" ht="12.75" x14ac:dyDescent="0.2">
      <c r="A43" s="178">
        <v>32</v>
      </c>
      <c r="B43" s="179">
        <v>32</v>
      </c>
      <c r="C43" s="217" t="s">
        <v>2002</v>
      </c>
      <c r="D43" s="181" t="s">
        <v>483</v>
      </c>
      <c r="E43" s="181">
        <v>3</v>
      </c>
      <c r="F43" s="489"/>
      <c r="G43" s="183">
        <f t="shared" si="1"/>
        <v>0</v>
      </c>
      <c r="H43" s="187"/>
    </row>
    <row r="44" spans="1:8" ht="12.75" x14ac:dyDescent="0.2">
      <c r="A44" s="178">
        <v>33</v>
      </c>
      <c r="B44" s="179">
        <v>33</v>
      </c>
      <c r="C44" s="217" t="s">
        <v>1913</v>
      </c>
      <c r="D44" s="181" t="s">
        <v>483</v>
      </c>
      <c r="E44" s="181">
        <v>8</v>
      </c>
      <c r="F44" s="489"/>
      <c r="G44" s="183">
        <f t="shared" si="1"/>
        <v>0</v>
      </c>
      <c r="H44" s="187"/>
    </row>
    <row r="45" spans="1:8" ht="12.75" x14ac:dyDescent="0.2">
      <c r="A45" s="178">
        <v>34</v>
      </c>
      <c r="B45" s="179">
        <v>34</v>
      </c>
      <c r="C45" s="217" t="s">
        <v>2003</v>
      </c>
      <c r="D45" s="181" t="s">
        <v>483</v>
      </c>
      <c r="E45" s="181">
        <v>4</v>
      </c>
      <c r="F45" s="489"/>
      <c r="G45" s="183">
        <f t="shared" si="1"/>
        <v>0</v>
      </c>
      <c r="H45" s="187"/>
    </row>
    <row r="46" spans="1:8" ht="12.75" x14ac:dyDescent="0.2">
      <c r="A46" s="178">
        <v>35</v>
      </c>
      <c r="B46" s="179">
        <v>35</v>
      </c>
      <c r="C46" s="217" t="s">
        <v>2004</v>
      </c>
      <c r="D46" s="181" t="s">
        <v>483</v>
      </c>
      <c r="E46" s="181">
        <v>2</v>
      </c>
      <c r="F46" s="489"/>
      <c r="G46" s="183">
        <f t="shared" si="1"/>
        <v>0</v>
      </c>
      <c r="H46" s="187"/>
    </row>
    <row r="47" spans="1:8" ht="12.75" x14ac:dyDescent="0.2">
      <c r="A47" s="178">
        <v>36</v>
      </c>
      <c r="B47" s="179">
        <v>36</v>
      </c>
      <c r="C47" s="217" t="s">
        <v>1915</v>
      </c>
      <c r="D47" s="181" t="s">
        <v>483</v>
      </c>
      <c r="E47" s="181">
        <v>3</v>
      </c>
      <c r="F47" s="489"/>
      <c r="G47" s="183">
        <f t="shared" si="1"/>
        <v>0</v>
      </c>
      <c r="H47" s="187"/>
    </row>
    <row r="48" spans="1:8" ht="12.75" x14ac:dyDescent="0.2">
      <c r="A48" s="178">
        <v>37</v>
      </c>
      <c r="B48" s="179">
        <v>37</v>
      </c>
      <c r="C48" s="217" t="s">
        <v>1877</v>
      </c>
      <c r="D48" s="181" t="s">
        <v>483</v>
      </c>
      <c r="E48" s="181">
        <v>3</v>
      </c>
      <c r="F48" s="489"/>
      <c r="G48" s="183">
        <f t="shared" si="1"/>
        <v>0</v>
      </c>
      <c r="H48" s="187"/>
    </row>
    <row r="49" spans="1:8" ht="12.75" x14ac:dyDescent="0.2">
      <c r="A49" s="178">
        <v>38</v>
      </c>
      <c r="B49" s="179">
        <v>38</v>
      </c>
      <c r="C49" s="217" t="s">
        <v>2005</v>
      </c>
      <c r="D49" s="181" t="s">
        <v>483</v>
      </c>
      <c r="E49" s="181">
        <v>2</v>
      </c>
      <c r="F49" s="489"/>
      <c r="G49" s="183">
        <f t="shared" si="1"/>
        <v>0</v>
      </c>
      <c r="H49" s="187"/>
    </row>
    <row r="50" spans="1:8" ht="12.75" x14ac:dyDescent="0.2">
      <c r="A50" s="178">
        <v>39</v>
      </c>
      <c r="B50" s="179">
        <v>39</v>
      </c>
      <c r="C50" s="185" t="s">
        <v>1917</v>
      </c>
      <c r="D50" s="181" t="s">
        <v>284</v>
      </c>
      <c r="E50" s="181">
        <v>35</v>
      </c>
      <c r="F50" s="489"/>
      <c r="G50" s="183">
        <f t="shared" si="1"/>
        <v>0</v>
      </c>
      <c r="H50" s="187"/>
    </row>
    <row r="51" spans="1:8" ht="12.75" x14ac:dyDescent="0.2">
      <c r="A51" s="178">
        <v>40</v>
      </c>
      <c r="B51" s="179">
        <v>40</v>
      </c>
      <c r="C51" s="185" t="s">
        <v>1878</v>
      </c>
      <c r="D51" s="181" t="s">
        <v>284</v>
      </c>
      <c r="E51" s="181">
        <v>13</v>
      </c>
      <c r="F51" s="489"/>
      <c r="G51" s="183">
        <f t="shared" si="1"/>
        <v>0</v>
      </c>
      <c r="H51" s="187"/>
    </row>
    <row r="52" spans="1:8" ht="12.75" x14ac:dyDescent="0.2">
      <c r="A52" s="178">
        <v>41</v>
      </c>
      <c r="B52" s="179">
        <v>41</v>
      </c>
      <c r="C52" s="185" t="s">
        <v>1879</v>
      </c>
      <c r="D52" s="181" t="s">
        <v>284</v>
      </c>
      <c r="E52" s="181">
        <v>5</v>
      </c>
      <c r="F52" s="489"/>
      <c r="G52" s="183">
        <f t="shared" si="1"/>
        <v>0</v>
      </c>
      <c r="H52" s="187"/>
    </row>
    <row r="53" spans="1:8" ht="12.75" x14ac:dyDescent="0.2">
      <c r="A53" s="178">
        <v>42</v>
      </c>
      <c r="B53" s="179">
        <v>42</v>
      </c>
      <c r="C53" s="185" t="s">
        <v>2006</v>
      </c>
      <c r="D53" s="181" t="s">
        <v>284</v>
      </c>
      <c r="E53" s="181">
        <v>35</v>
      </c>
      <c r="F53" s="489"/>
      <c r="G53" s="183">
        <f t="shared" si="1"/>
        <v>0</v>
      </c>
      <c r="H53" s="187"/>
    </row>
    <row r="54" spans="1:8" ht="12.75" x14ac:dyDescent="0.2">
      <c r="A54" s="178">
        <v>43</v>
      </c>
      <c r="B54" s="179">
        <v>43</v>
      </c>
      <c r="C54" s="185" t="s">
        <v>2007</v>
      </c>
      <c r="D54" s="181" t="s">
        <v>284</v>
      </c>
      <c r="E54" s="181">
        <v>13</v>
      </c>
      <c r="F54" s="489"/>
      <c r="G54" s="183">
        <f t="shared" si="1"/>
        <v>0</v>
      </c>
      <c r="H54" s="187"/>
    </row>
    <row r="55" spans="1:8" ht="25.5" x14ac:dyDescent="0.2">
      <c r="A55" s="178">
        <v>44</v>
      </c>
      <c r="B55" s="179">
        <v>44</v>
      </c>
      <c r="C55" s="185" t="s">
        <v>1836</v>
      </c>
      <c r="D55" s="181" t="s">
        <v>1234</v>
      </c>
      <c r="E55" s="181">
        <v>1</v>
      </c>
      <c r="F55" s="489"/>
      <c r="G55" s="183">
        <f t="shared" si="1"/>
        <v>0</v>
      </c>
      <c r="H55" s="187"/>
    </row>
    <row r="56" spans="1:8" ht="12.75" x14ac:dyDescent="0.2">
      <c r="A56" s="178"/>
      <c r="B56" s="179"/>
      <c r="C56" s="188" t="s">
        <v>29</v>
      </c>
      <c r="D56" s="181"/>
      <c r="E56" s="181"/>
      <c r="F56" s="193"/>
      <c r="G56" s="194"/>
      <c r="H56" s="187"/>
    </row>
    <row r="57" spans="1:8" ht="38.25" x14ac:dyDescent="0.2">
      <c r="A57" s="178"/>
      <c r="B57" s="179"/>
      <c r="C57" s="190" t="s">
        <v>1844</v>
      </c>
      <c r="D57" s="181"/>
      <c r="E57" s="181"/>
      <c r="F57" s="193"/>
      <c r="G57" s="194"/>
    </row>
    <row r="58" spans="1:8" ht="12.75" x14ac:dyDescent="0.2">
      <c r="A58" s="178"/>
      <c r="B58" s="195"/>
      <c r="C58" s="190"/>
      <c r="D58" s="181"/>
      <c r="E58" s="181"/>
      <c r="F58" s="193"/>
      <c r="G58" s="194"/>
    </row>
    <row r="59" spans="1:8" ht="13.5" thickBot="1" x14ac:dyDescent="0.25">
      <c r="A59" s="196"/>
      <c r="B59" s="197"/>
      <c r="C59" s="198" t="s">
        <v>1845</v>
      </c>
      <c r="D59" s="199"/>
      <c r="E59" s="199"/>
      <c r="F59" s="200"/>
      <c r="G59" s="201">
        <f>SUM(G10:G58)</f>
        <v>0</v>
      </c>
    </row>
  </sheetData>
  <sheetProtection algorithmName="SHA-512" hashValue="YekXcIU6hfhAXWLSakejK+XNd9ScBr47y3bKgP6Nlb1YCorGkHVuOI7qLVEgUqHROCp41jlly0X+uR3poFWKGw==" saltValue="kc6jyQpSZkSXzYv5wxh9KQ==" spinCount="100000" sheet="1" objects="1" scenarios="1"/>
  <mergeCells count="13">
    <mergeCell ref="A1:G1"/>
    <mergeCell ref="A2:G2"/>
    <mergeCell ref="A3:G3"/>
    <mergeCell ref="A4:G4"/>
    <mergeCell ref="A5:C5"/>
    <mergeCell ref="D5:G5"/>
    <mergeCell ref="A35:C35"/>
    <mergeCell ref="A6:C6"/>
    <mergeCell ref="D6:G6"/>
    <mergeCell ref="A7:C7"/>
    <mergeCell ref="D7:G7"/>
    <mergeCell ref="A8:G8"/>
    <mergeCell ref="A28:C2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1945-C48F-4431-9FA5-30F581B61768}">
  <dimension ref="A1:I44"/>
  <sheetViews>
    <sheetView workbookViewId="0">
      <selection activeCell="G39" sqref="G39"/>
    </sheetView>
  </sheetViews>
  <sheetFormatPr defaultRowHeight="11.25" x14ac:dyDescent="0.2"/>
  <cols>
    <col min="1" max="1" width="3.83203125" style="166" customWidth="1"/>
    <col min="2" max="2" width="3.5" style="166" customWidth="1"/>
    <col min="3" max="3" width="14.1640625" style="166" customWidth="1"/>
    <col min="4" max="4" width="39.33203125" style="166" customWidth="1"/>
    <col min="5" max="5" width="3.6640625" style="202" customWidth="1"/>
    <col min="6" max="6" width="6.1640625" style="166" customWidth="1"/>
    <col min="7" max="8" width="15.5" style="166" customWidth="1"/>
    <col min="9" max="256" width="9.33203125" style="166"/>
    <col min="257" max="257" width="3.83203125" style="166" customWidth="1"/>
    <col min="258" max="258" width="3.5" style="166" customWidth="1"/>
    <col min="259" max="259" width="14.1640625" style="166" customWidth="1"/>
    <col min="260" max="260" width="39.33203125" style="166" customWidth="1"/>
    <col min="261" max="261" width="3.6640625" style="166" customWidth="1"/>
    <col min="262" max="262" width="6.1640625" style="166" customWidth="1"/>
    <col min="263" max="264" width="15.5" style="166" customWidth="1"/>
    <col min="265" max="512" width="9.33203125" style="166"/>
    <col min="513" max="513" width="3.83203125" style="166" customWidth="1"/>
    <col min="514" max="514" width="3.5" style="166" customWidth="1"/>
    <col min="515" max="515" width="14.1640625" style="166" customWidth="1"/>
    <col min="516" max="516" width="39.33203125" style="166" customWidth="1"/>
    <col min="517" max="517" width="3.6640625" style="166" customWidth="1"/>
    <col min="518" max="518" width="6.1640625" style="166" customWidth="1"/>
    <col min="519" max="520" width="15.5" style="166" customWidth="1"/>
    <col min="521" max="768" width="9.33203125" style="166"/>
    <col min="769" max="769" width="3.83203125" style="166" customWidth="1"/>
    <col min="770" max="770" width="3.5" style="166" customWidth="1"/>
    <col min="771" max="771" width="14.1640625" style="166" customWidth="1"/>
    <col min="772" max="772" width="39.33203125" style="166" customWidth="1"/>
    <col min="773" max="773" width="3.6640625" style="166" customWidth="1"/>
    <col min="774" max="774" width="6.1640625" style="166" customWidth="1"/>
    <col min="775" max="776" width="15.5" style="166" customWidth="1"/>
    <col min="777" max="1024" width="9.33203125" style="166"/>
    <col min="1025" max="1025" width="3.83203125" style="166" customWidth="1"/>
    <col min="1026" max="1026" width="3.5" style="166" customWidth="1"/>
    <col min="1027" max="1027" width="14.1640625" style="166" customWidth="1"/>
    <col min="1028" max="1028" width="39.33203125" style="166" customWidth="1"/>
    <col min="1029" max="1029" width="3.6640625" style="166" customWidth="1"/>
    <col min="1030" max="1030" width="6.1640625" style="166" customWidth="1"/>
    <col min="1031" max="1032" width="15.5" style="166" customWidth="1"/>
    <col min="1033" max="1280" width="9.33203125" style="166"/>
    <col min="1281" max="1281" width="3.83203125" style="166" customWidth="1"/>
    <col min="1282" max="1282" width="3.5" style="166" customWidth="1"/>
    <col min="1283" max="1283" width="14.1640625" style="166" customWidth="1"/>
    <col min="1284" max="1284" width="39.33203125" style="166" customWidth="1"/>
    <col min="1285" max="1285" width="3.6640625" style="166" customWidth="1"/>
    <col min="1286" max="1286" width="6.1640625" style="166" customWidth="1"/>
    <col min="1287" max="1288" width="15.5" style="166" customWidth="1"/>
    <col min="1289" max="1536" width="9.33203125" style="166"/>
    <col min="1537" max="1537" width="3.83203125" style="166" customWidth="1"/>
    <col min="1538" max="1538" width="3.5" style="166" customWidth="1"/>
    <col min="1539" max="1539" width="14.1640625" style="166" customWidth="1"/>
    <col min="1540" max="1540" width="39.33203125" style="166" customWidth="1"/>
    <col min="1541" max="1541" width="3.6640625" style="166" customWidth="1"/>
    <col min="1542" max="1542" width="6.1640625" style="166" customWidth="1"/>
    <col min="1543" max="1544" width="15.5" style="166" customWidth="1"/>
    <col min="1545" max="1792" width="9.33203125" style="166"/>
    <col min="1793" max="1793" width="3.83203125" style="166" customWidth="1"/>
    <col min="1794" max="1794" width="3.5" style="166" customWidth="1"/>
    <col min="1795" max="1795" width="14.1640625" style="166" customWidth="1"/>
    <col min="1796" max="1796" width="39.33203125" style="166" customWidth="1"/>
    <col min="1797" max="1797" width="3.6640625" style="166" customWidth="1"/>
    <col min="1798" max="1798" width="6.1640625" style="166" customWidth="1"/>
    <col min="1799" max="1800" width="15.5" style="166" customWidth="1"/>
    <col min="1801" max="2048" width="9.33203125" style="166"/>
    <col min="2049" max="2049" width="3.83203125" style="166" customWidth="1"/>
    <col min="2050" max="2050" width="3.5" style="166" customWidth="1"/>
    <col min="2051" max="2051" width="14.1640625" style="166" customWidth="1"/>
    <col min="2052" max="2052" width="39.33203125" style="166" customWidth="1"/>
    <col min="2053" max="2053" width="3.6640625" style="166" customWidth="1"/>
    <col min="2054" max="2054" width="6.1640625" style="166" customWidth="1"/>
    <col min="2055" max="2056" width="15.5" style="166" customWidth="1"/>
    <col min="2057" max="2304" width="9.33203125" style="166"/>
    <col min="2305" max="2305" width="3.83203125" style="166" customWidth="1"/>
    <col min="2306" max="2306" width="3.5" style="166" customWidth="1"/>
    <col min="2307" max="2307" width="14.1640625" style="166" customWidth="1"/>
    <col min="2308" max="2308" width="39.33203125" style="166" customWidth="1"/>
    <col min="2309" max="2309" width="3.6640625" style="166" customWidth="1"/>
    <col min="2310" max="2310" width="6.1640625" style="166" customWidth="1"/>
    <col min="2311" max="2312" width="15.5" style="166" customWidth="1"/>
    <col min="2313" max="2560" width="9.33203125" style="166"/>
    <col min="2561" max="2561" width="3.83203125" style="166" customWidth="1"/>
    <col min="2562" max="2562" width="3.5" style="166" customWidth="1"/>
    <col min="2563" max="2563" width="14.1640625" style="166" customWidth="1"/>
    <col min="2564" max="2564" width="39.33203125" style="166" customWidth="1"/>
    <col min="2565" max="2565" width="3.6640625" style="166" customWidth="1"/>
    <col min="2566" max="2566" width="6.1640625" style="166" customWidth="1"/>
    <col min="2567" max="2568" width="15.5" style="166" customWidth="1"/>
    <col min="2569" max="2816" width="9.33203125" style="166"/>
    <col min="2817" max="2817" width="3.83203125" style="166" customWidth="1"/>
    <col min="2818" max="2818" width="3.5" style="166" customWidth="1"/>
    <col min="2819" max="2819" width="14.1640625" style="166" customWidth="1"/>
    <col min="2820" max="2820" width="39.33203125" style="166" customWidth="1"/>
    <col min="2821" max="2821" width="3.6640625" style="166" customWidth="1"/>
    <col min="2822" max="2822" width="6.1640625" style="166" customWidth="1"/>
    <col min="2823" max="2824" width="15.5" style="166" customWidth="1"/>
    <col min="2825" max="3072" width="9.33203125" style="166"/>
    <col min="3073" max="3073" width="3.83203125" style="166" customWidth="1"/>
    <col min="3074" max="3074" width="3.5" style="166" customWidth="1"/>
    <col min="3075" max="3075" width="14.1640625" style="166" customWidth="1"/>
    <col min="3076" max="3076" width="39.33203125" style="166" customWidth="1"/>
    <col min="3077" max="3077" width="3.6640625" style="166" customWidth="1"/>
    <col min="3078" max="3078" width="6.1640625" style="166" customWidth="1"/>
    <col min="3079" max="3080" width="15.5" style="166" customWidth="1"/>
    <col min="3081" max="3328" width="9.33203125" style="166"/>
    <col min="3329" max="3329" width="3.83203125" style="166" customWidth="1"/>
    <col min="3330" max="3330" width="3.5" style="166" customWidth="1"/>
    <col min="3331" max="3331" width="14.1640625" style="166" customWidth="1"/>
    <col min="3332" max="3332" width="39.33203125" style="166" customWidth="1"/>
    <col min="3333" max="3333" width="3.6640625" style="166" customWidth="1"/>
    <col min="3334" max="3334" width="6.1640625" style="166" customWidth="1"/>
    <col min="3335" max="3336" width="15.5" style="166" customWidth="1"/>
    <col min="3337" max="3584" width="9.33203125" style="166"/>
    <col min="3585" max="3585" width="3.83203125" style="166" customWidth="1"/>
    <col min="3586" max="3586" width="3.5" style="166" customWidth="1"/>
    <col min="3587" max="3587" width="14.1640625" style="166" customWidth="1"/>
    <col min="3588" max="3588" width="39.33203125" style="166" customWidth="1"/>
    <col min="3589" max="3589" width="3.6640625" style="166" customWidth="1"/>
    <col min="3590" max="3590" width="6.1640625" style="166" customWidth="1"/>
    <col min="3591" max="3592" width="15.5" style="166" customWidth="1"/>
    <col min="3593" max="3840" width="9.33203125" style="166"/>
    <col min="3841" max="3841" width="3.83203125" style="166" customWidth="1"/>
    <col min="3842" max="3842" width="3.5" style="166" customWidth="1"/>
    <col min="3843" max="3843" width="14.1640625" style="166" customWidth="1"/>
    <col min="3844" max="3844" width="39.33203125" style="166" customWidth="1"/>
    <col min="3845" max="3845" width="3.6640625" style="166" customWidth="1"/>
    <col min="3846" max="3846" width="6.1640625" style="166" customWidth="1"/>
    <col min="3847" max="3848" width="15.5" style="166" customWidth="1"/>
    <col min="3849" max="4096" width="9.33203125" style="166"/>
    <col min="4097" max="4097" width="3.83203125" style="166" customWidth="1"/>
    <col min="4098" max="4098" width="3.5" style="166" customWidth="1"/>
    <col min="4099" max="4099" width="14.1640625" style="166" customWidth="1"/>
    <col min="4100" max="4100" width="39.33203125" style="166" customWidth="1"/>
    <col min="4101" max="4101" width="3.6640625" style="166" customWidth="1"/>
    <col min="4102" max="4102" width="6.1640625" style="166" customWidth="1"/>
    <col min="4103" max="4104" width="15.5" style="166" customWidth="1"/>
    <col min="4105" max="4352" width="9.33203125" style="166"/>
    <col min="4353" max="4353" width="3.83203125" style="166" customWidth="1"/>
    <col min="4354" max="4354" width="3.5" style="166" customWidth="1"/>
    <col min="4355" max="4355" width="14.1640625" style="166" customWidth="1"/>
    <col min="4356" max="4356" width="39.33203125" style="166" customWidth="1"/>
    <col min="4357" max="4357" width="3.6640625" style="166" customWidth="1"/>
    <col min="4358" max="4358" width="6.1640625" style="166" customWidth="1"/>
    <col min="4359" max="4360" width="15.5" style="166" customWidth="1"/>
    <col min="4361" max="4608" width="9.33203125" style="166"/>
    <col min="4609" max="4609" width="3.83203125" style="166" customWidth="1"/>
    <col min="4610" max="4610" width="3.5" style="166" customWidth="1"/>
    <col min="4611" max="4611" width="14.1640625" style="166" customWidth="1"/>
    <col min="4612" max="4612" width="39.33203125" style="166" customWidth="1"/>
    <col min="4613" max="4613" width="3.6640625" style="166" customWidth="1"/>
    <col min="4614" max="4614" width="6.1640625" style="166" customWidth="1"/>
    <col min="4615" max="4616" width="15.5" style="166" customWidth="1"/>
    <col min="4617" max="4864" width="9.33203125" style="166"/>
    <col min="4865" max="4865" width="3.83203125" style="166" customWidth="1"/>
    <col min="4866" max="4866" width="3.5" style="166" customWidth="1"/>
    <col min="4867" max="4867" width="14.1640625" style="166" customWidth="1"/>
    <col min="4868" max="4868" width="39.33203125" style="166" customWidth="1"/>
    <col min="4869" max="4869" width="3.6640625" style="166" customWidth="1"/>
    <col min="4870" max="4870" width="6.1640625" style="166" customWidth="1"/>
    <col min="4871" max="4872" width="15.5" style="166" customWidth="1"/>
    <col min="4873" max="5120" width="9.33203125" style="166"/>
    <col min="5121" max="5121" width="3.83203125" style="166" customWidth="1"/>
    <col min="5122" max="5122" width="3.5" style="166" customWidth="1"/>
    <col min="5123" max="5123" width="14.1640625" style="166" customWidth="1"/>
    <col min="5124" max="5124" width="39.33203125" style="166" customWidth="1"/>
    <col min="5125" max="5125" width="3.6640625" style="166" customWidth="1"/>
    <col min="5126" max="5126" width="6.1640625" style="166" customWidth="1"/>
    <col min="5127" max="5128" width="15.5" style="166" customWidth="1"/>
    <col min="5129" max="5376" width="9.33203125" style="166"/>
    <col min="5377" max="5377" width="3.83203125" style="166" customWidth="1"/>
    <col min="5378" max="5378" width="3.5" style="166" customWidth="1"/>
    <col min="5379" max="5379" width="14.1640625" style="166" customWidth="1"/>
    <col min="5380" max="5380" width="39.33203125" style="166" customWidth="1"/>
    <col min="5381" max="5381" width="3.6640625" style="166" customWidth="1"/>
    <col min="5382" max="5382" width="6.1640625" style="166" customWidth="1"/>
    <col min="5383" max="5384" width="15.5" style="166" customWidth="1"/>
    <col min="5385" max="5632" width="9.33203125" style="166"/>
    <col min="5633" max="5633" width="3.83203125" style="166" customWidth="1"/>
    <col min="5634" max="5634" width="3.5" style="166" customWidth="1"/>
    <col min="5635" max="5635" width="14.1640625" style="166" customWidth="1"/>
    <col min="5636" max="5636" width="39.33203125" style="166" customWidth="1"/>
    <col min="5637" max="5637" width="3.6640625" style="166" customWidth="1"/>
    <col min="5638" max="5638" width="6.1640625" style="166" customWidth="1"/>
    <col min="5639" max="5640" width="15.5" style="166" customWidth="1"/>
    <col min="5641" max="5888" width="9.33203125" style="166"/>
    <col min="5889" max="5889" width="3.83203125" style="166" customWidth="1"/>
    <col min="5890" max="5890" width="3.5" style="166" customWidth="1"/>
    <col min="5891" max="5891" width="14.1640625" style="166" customWidth="1"/>
    <col min="5892" max="5892" width="39.33203125" style="166" customWidth="1"/>
    <col min="5893" max="5893" width="3.6640625" style="166" customWidth="1"/>
    <col min="5894" max="5894" width="6.1640625" style="166" customWidth="1"/>
    <col min="5895" max="5896" width="15.5" style="166" customWidth="1"/>
    <col min="5897" max="6144" width="9.33203125" style="166"/>
    <col min="6145" max="6145" width="3.83203125" style="166" customWidth="1"/>
    <col min="6146" max="6146" width="3.5" style="166" customWidth="1"/>
    <col min="6147" max="6147" width="14.1640625" style="166" customWidth="1"/>
    <col min="6148" max="6148" width="39.33203125" style="166" customWidth="1"/>
    <col min="6149" max="6149" width="3.6640625" style="166" customWidth="1"/>
    <col min="6150" max="6150" width="6.1640625" style="166" customWidth="1"/>
    <col min="6151" max="6152" width="15.5" style="166" customWidth="1"/>
    <col min="6153" max="6400" width="9.33203125" style="166"/>
    <col min="6401" max="6401" width="3.83203125" style="166" customWidth="1"/>
    <col min="6402" max="6402" width="3.5" style="166" customWidth="1"/>
    <col min="6403" max="6403" width="14.1640625" style="166" customWidth="1"/>
    <col min="6404" max="6404" width="39.33203125" style="166" customWidth="1"/>
    <col min="6405" max="6405" width="3.6640625" style="166" customWidth="1"/>
    <col min="6406" max="6406" width="6.1640625" style="166" customWidth="1"/>
    <col min="6407" max="6408" width="15.5" style="166" customWidth="1"/>
    <col min="6409" max="6656" width="9.33203125" style="166"/>
    <col min="6657" max="6657" width="3.83203125" style="166" customWidth="1"/>
    <col min="6658" max="6658" width="3.5" style="166" customWidth="1"/>
    <col min="6659" max="6659" width="14.1640625" style="166" customWidth="1"/>
    <col min="6660" max="6660" width="39.33203125" style="166" customWidth="1"/>
    <col min="6661" max="6661" width="3.6640625" style="166" customWidth="1"/>
    <col min="6662" max="6662" width="6.1640625" style="166" customWidth="1"/>
    <col min="6663" max="6664" width="15.5" style="166" customWidth="1"/>
    <col min="6665" max="6912" width="9.33203125" style="166"/>
    <col min="6913" max="6913" width="3.83203125" style="166" customWidth="1"/>
    <col min="6914" max="6914" width="3.5" style="166" customWidth="1"/>
    <col min="6915" max="6915" width="14.1640625" style="166" customWidth="1"/>
    <col min="6916" max="6916" width="39.33203125" style="166" customWidth="1"/>
    <col min="6917" max="6917" width="3.6640625" style="166" customWidth="1"/>
    <col min="6918" max="6918" width="6.1640625" style="166" customWidth="1"/>
    <col min="6919" max="6920" width="15.5" style="166" customWidth="1"/>
    <col min="6921" max="7168" width="9.33203125" style="166"/>
    <col min="7169" max="7169" width="3.83203125" style="166" customWidth="1"/>
    <col min="7170" max="7170" width="3.5" style="166" customWidth="1"/>
    <col min="7171" max="7171" width="14.1640625" style="166" customWidth="1"/>
    <col min="7172" max="7172" width="39.33203125" style="166" customWidth="1"/>
    <col min="7173" max="7173" width="3.6640625" style="166" customWidth="1"/>
    <col min="7174" max="7174" width="6.1640625" style="166" customWidth="1"/>
    <col min="7175" max="7176" width="15.5" style="166" customWidth="1"/>
    <col min="7177" max="7424" width="9.33203125" style="166"/>
    <col min="7425" max="7425" width="3.83203125" style="166" customWidth="1"/>
    <col min="7426" max="7426" width="3.5" style="166" customWidth="1"/>
    <col min="7427" max="7427" width="14.1640625" style="166" customWidth="1"/>
    <col min="7428" max="7428" width="39.33203125" style="166" customWidth="1"/>
    <col min="7429" max="7429" width="3.6640625" style="166" customWidth="1"/>
    <col min="7430" max="7430" width="6.1640625" style="166" customWidth="1"/>
    <col min="7431" max="7432" width="15.5" style="166" customWidth="1"/>
    <col min="7433" max="7680" width="9.33203125" style="166"/>
    <col min="7681" max="7681" width="3.83203125" style="166" customWidth="1"/>
    <col min="7682" max="7682" width="3.5" style="166" customWidth="1"/>
    <col min="7683" max="7683" width="14.1640625" style="166" customWidth="1"/>
    <col min="7684" max="7684" width="39.33203125" style="166" customWidth="1"/>
    <col min="7685" max="7685" width="3.6640625" style="166" customWidth="1"/>
    <col min="7686" max="7686" width="6.1640625" style="166" customWidth="1"/>
    <col min="7687" max="7688" width="15.5" style="166" customWidth="1"/>
    <col min="7689" max="7936" width="9.33203125" style="166"/>
    <col min="7937" max="7937" width="3.83203125" style="166" customWidth="1"/>
    <col min="7938" max="7938" width="3.5" style="166" customWidth="1"/>
    <col min="7939" max="7939" width="14.1640625" style="166" customWidth="1"/>
    <col min="7940" max="7940" width="39.33203125" style="166" customWidth="1"/>
    <col min="7941" max="7941" width="3.6640625" style="166" customWidth="1"/>
    <col min="7942" max="7942" width="6.1640625" style="166" customWidth="1"/>
    <col min="7943" max="7944" width="15.5" style="166" customWidth="1"/>
    <col min="7945" max="8192" width="9.33203125" style="166"/>
    <col min="8193" max="8193" width="3.83203125" style="166" customWidth="1"/>
    <col min="8194" max="8194" width="3.5" style="166" customWidth="1"/>
    <col min="8195" max="8195" width="14.1640625" style="166" customWidth="1"/>
    <col min="8196" max="8196" width="39.33203125" style="166" customWidth="1"/>
    <col min="8197" max="8197" width="3.6640625" style="166" customWidth="1"/>
    <col min="8198" max="8198" width="6.1640625" style="166" customWidth="1"/>
    <col min="8199" max="8200" width="15.5" style="166" customWidth="1"/>
    <col min="8201" max="8448" width="9.33203125" style="166"/>
    <col min="8449" max="8449" width="3.83203125" style="166" customWidth="1"/>
    <col min="8450" max="8450" width="3.5" style="166" customWidth="1"/>
    <col min="8451" max="8451" width="14.1640625" style="166" customWidth="1"/>
    <col min="8452" max="8452" width="39.33203125" style="166" customWidth="1"/>
    <col min="8453" max="8453" width="3.6640625" style="166" customWidth="1"/>
    <col min="8454" max="8454" width="6.1640625" style="166" customWidth="1"/>
    <col min="8455" max="8456" width="15.5" style="166" customWidth="1"/>
    <col min="8457" max="8704" width="9.33203125" style="166"/>
    <col min="8705" max="8705" width="3.83203125" style="166" customWidth="1"/>
    <col min="8706" max="8706" width="3.5" style="166" customWidth="1"/>
    <col min="8707" max="8707" width="14.1640625" style="166" customWidth="1"/>
    <col min="8708" max="8708" width="39.33203125" style="166" customWidth="1"/>
    <col min="8709" max="8709" width="3.6640625" style="166" customWidth="1"/>
    <col min="8710" max="8710" width="6.1640625" style="166" customWidth="1"/>
    <col min="8711" max="8712" width="15.5" style="166" customWidth="1"/>
    <col min="8713" max="8960" width="9.33203125" style="166"/>
    <col min="8961" max="8961" width="3.83203125" style="166" customWidth="1"/>
    <col min="8962" max="8962" width="3.5" style="166" customWidth="1"/>
    <col min="8963" max="8963" width="14.1640625" style="166" customWidth="1"/>
    <col min="8964" max="8964" width="39.33203125" style="166" customWidth="1"/>
    <col min="8965" max="8965" width="3.6640625" style="166" customWidth="1"/>
    <col min="8966" max="8966" width="6.1640625" style="166" customWidth="1"/>
    <col min="8967" max="8968" width="15.5" style="166" customWidth="1"/>
    <col min="8969" max="9216" width="9.33203125" style="166"/>
    <col min="9217" max="9217" width="3.83203125" style="166" customWidth="1"/>
    <col min="9218" max="9218" width="3.5" style="166" customWidth="1"/>
    <col min="9219" max="9219" width="14.1640625" style="166" customWidth="1"/>
    <col min="9220" max="9220" width="39.33203125" style="166" customWidth="1"/>
    <col min="9221" max="9221" width="3.6640625" style="166" customWidth="1"/>
    <col min="9222" max="9222" width="6.1640625" style="166" customWidth="1"/>
    <col min="9223" max="9224" width="15.5" style="166" customWidth="1"/>
    <col min="9225" max="9472" width="9.33203125" style="166"/>
    <col min="9473" max="9473" width="3.83203125" style="166" customWidth="1"/>
    <col min="9474" max="9474" width="3.5" style="166" customWidth="1"/>
    <col min="9475" max="9475" width="14.1640625" style="166" customWidth="1"/>
    <col min="9476" max="9476" width="39.33203125" style="166" customWidth="1"/>
    <col min="9477" max="9477" width="3.6640625" style="166" customWidth="1"/>
    <col min="9478" max="9478" width="6.1640625" style="166" customWidth="1"/>
    <col min="9479" max="9480" width="15.5" style="166" customWidth="1"/>
    <col min="9481" max="9728" width="9.33203125" style="166"/>
    <col min="9729" max="9729" width="3.83203125" style="166" customWidth="1"/>
    <col min="9730" max="9730" width="3.5" style="166" customWidth="1"/>
    <col min="9731" max="9731" width="14.1640625" style="166" customWidth="1"/>
    <col min="9732" max="9732" width="39.33203125" style="166" customWidth="1"/>
    <col min="9733" max="9733" width="3.6640625" style="166" customWidth="1"/>
    <col min="9734" max="9734" width="6.1640625" style="166" customWidth="1"/>
    <col min="9735" max="9736" width="15.5" style="166" customWidth="1"/>
    <col min="9737" max="9984" width="9.33203125" style="166"/>
    <col min="9985" max="9985" width="3.83203125" style="166" customWidth="1"/>
    <col min="9986" max="9986" width="3.5" style="166" customWidth="1"/>
    <col min="9987" max="9987" width="14.1640625" style="166" customWidth="1"/>
    <col min="9988" max="9988" width="39.33203125" style="166" customWidth="1"/>
    <col min="9989" max="9989" width="3.6640625" style="166" customWidth="1"/>
    <col min="9990" max="9990" width="6.1640625" style="166" customWidth="1"/>
    <col min="9991" max="9992" width="15.5" style="166" customWidth="1"/>
    <col min="9993" max="10240" width="9.33203125" style="166"/>
    <col min="10241" max="10241" width="3.83203125" style="166" customWidth="1"/>
    <col min="10242" max="10242" width="3.5" style="166" customWidth="1"/>
    <col min="10243" max="10243" width="14.1640625" style="166" customWidth="1"/>
    <col min="10244" max="10244" width="39.33203125" style="166" customWidth="1"/>
    <col min="10245" max="10245" width="3.6640625" style="166" customWidth="1"/>
    <col min="10246" max="10246" width="6.1640625" style="166" customWidth="1"/>
    <col min="10247" max="10248" width="15.5" style="166" customWidth="1"/>
    <col min="10249" max="10496" width="9.33203125" style="166"/>
    <col min="10497" max="10497" width="3.83203125" style="166" customWidth="1"/>
    <col min="10498" max="10498" width="3.5" style="166" customWidth="1"/>
    <col min="10499" max="10499" width="14.1640625" style="166" customWidth="1"/>
    <col min="10500" max="10500" width="39.33203125" style="166" customWidth="1"/>
    <col min="10501" max="10501" width="3.6640625" style="166" customWidth="1"/>
    <col min="10502" max="10502" width="6.1640625" style="166" customWidth="1"/>
    <col min="10503" max="10504" width="15.5" style="166" customWidth="1"/>
    <col min="10505" max="10752" width="9.33203125" style="166"/>
    <col min="10753" max="10753" width="3.83203125" style="166" customWidth="1"/>
    <col min="10754" max="10754" width="3.5" style="166" customWidth="1"/>
    <col min="10755" max="10755" width="14.1640625" style="166" customWidth="1"/>
    <col min="10756" max="10756" width="39.33203125" style="166" customWidth="1"/>
    <col min="10757" max="10757" width="3.6640625" style="166" customWidth="1"/>
    <col min="10758" max="10758" width="6.1640625" style="166" customWidth="1"/>
    <col min="10759" max="10760" width="15.5" style="166" customWidth="1"/>
    <col min="10761" max="11008" width="9.33203125" style="166"/>
    <col min="11009" max="11009" width="3.83203125" style="166" customWidth="1"/>
    <col min="11010" max="11010" width="3.5" style="166" customWidth="1"/>
    <col min="11011" max="11011" width="14.1640625" style="166" customWidth="1"/>
    <col min="11012" max="11012" width="39.33203125" style="166" customWidth="1"/>
    <col min="11013" max="11013" width="3.6640625" style="166" customWidth="1"/>
    <col min="11014" max="11014" width="6.1640625" style="166" customWidth="1"/>
    <col min="11015" max="11016" width="15.5" style="166" customWidth="1"/>
    <col min="11017" max="11264" width="9.33203125" style="166"/>
    <col min="11265" max="11265" width="3.83203125" style="166" customWidth="1"/>
    <col min="11266" max="11266" width="3.5" style="166" customWidth="1"/>
    <col min="11267" max="11267" width="14.1640625" style="166" customWidth="1"/>
    <col min="11268" max="11268" width="39.33203125" style="166" customWidth="1"/>
    <col min="11269" max="11269" width="3.6640625" style="166" customWidth="1"/>
    <col min="11270" max="11270" width="6.1640625" style="166" customWidth="1"/>
    <col min="11271" max="11272" width="15.5" style="166" customWidth="1"/>
    <col min="11273" max="11520" width="9.33203125" style="166"/>
    <col min="11521" max="11521" width="3.83203125" style="166" customWidth="1"/>
    <col min="11522" max="11522" width="3.5" style="166" customWidth="1"/>
    <col min="11523" max="11523" width="14.1640625" style="166" customWidth="1"/>
    <col min="11524" max="11524" width="39.33203125" style="166" customWidth="1"/>
    <col min="11525" max="11525" width="3.6640625" style="166" customWidth="1"/>
    <col min="11526" max="11526" width="6.1640625" style="166" customWidth="1"/>
    <col min="11527" max="11528" width="15.5" style="166" customWidth="1"/>
    <col min="11529" max="11776" width="9.33203125" style="166"/>
    <col min="11777" max="11777" width="3.83203125" style="166" customWidth="1"/>
    <col min="11778" max="11778" width="3.5" style="166" customWidth="1"/>
    <col min="11779" max="11779" width="14.1640625" style="166" customWidth="1"/>
    <col min="11780" max="11780" width="39.33203125" style="166" customWidth="1"/>
    <col min="11781" max="11781" width="3.6640625" style="166" customWidth="1"/>
    <col min="11782" max="11782" width="6.1640625" style="166" customWidth="1"/>
    <col min="11783" max="11784" width="15.5" style="166" customWidth="1"/>
    <col min="11785" max="12032" width="9.33203125" style="166"/>
    <col min="12033" max="12033" width="3.83203125" style="166" customWidth="1"/>
    <col min="12034" max="12034" width="3.5" style="166" customWidth="1"/>
    <col min="12035" max="12035" width="14.1640625" style="166" customWidth="1"/>
    <col min="12036" max="12036" width="39.33203125" style="166" customWidth="1"/>
    <col min="12037" max="12037" width="3.6640625" style="166" customWidth="1"/>
    <col min="12038" max="12038" width="6.1640625" style="166" customWidth="1"/>
    <col min="12039" max="12040" width="15.5" style="166" customWidth="1"/>
    <col min="12041" max="12288" width="9.33203125" style="166"/>
    <col min="12289" max="12289" width="3.83203125" style="166" customWidth="1"/>
    <col min="12290" max="12290" width="3.5" style="166" customWidth="1"/>
    <col min="12291" max="12291" width="14.1640625" style="166" customWidth="1"/>
    <col min="12292" max="12292" width="39.33203125" style="166" customWidth="1"/>
    <col min="12293" max="12293" width="3.6640625" style="166" customWidth="1"/>
    <col min="12294" max="12294" width="6.1640625" style="166" customWidth="1"/>
    <col min="12295" max="12296" width="15.5" style="166" customWidth="1"/>
    <col min="12297" max="12544" width="9.33203125" style="166"/>
    <col min="12545" max="12545" width="3.83203125" style="166" customWidth="1"/>
    <col min="12546" max="12546" width="3.5" style="166" customWidth="1"/>
    <col min="12547" max="12547" width="14.1640625" style="166" customWidth="1"/>
    <col min="12548" max="12548" width="39.33203125" style="166" customWidth="1"/>
    <col min="12549" max="12549" width="3.6640625" style="166" customWidth="1"/>
    <col min="12550" max="12550" width="6.1640625" style="166" customWidth="1"/>
    <col min="12551" max="12552" width="15.5" style="166" customWidth="1"/>
    <col min="12553" max="12800" width="9.33203125" style="166"/>
    <col min="12801" max="12801" width="3.83203125" style="166" customWidth="1"/>
    <col min="12802" max="12802" width="3.5" style="166" customWidth="1"/>
    <col min="12803" max="12803" width="14.1640625" style="166" customWidth="1"/>
    <col min="12804" max="12804" width="39.33203125" style="166" customWidth="1"/>
    <col min="12805" max="12805" width="3.6640625" style="166" customWidth="1"/>
    <col min="12806" max="12806" width="6.1640625" style="166" customWidth="1"/>
    <col min="12807" max="12808" width="15.5" style="166" customWidth="1"/>
    <col min="12809" max="13056" width="9.33203125" style="166"/>
    <col min="13057" max="13057" width="3.83203125" style="166" customWidth="1"/>
    <col min="13058" max="13058" width="3.5" style="166" customWidth="1"/>
    <col min="13059" max="13059" width="14.1640625" style="166" customWidth="1"/>
    <col min="13060" max="13060" width="39.33203125" style="166" customWidth="1"/>
    <col min="13061" max="13061" width="3.6640625" style="166" customWidth="1"/>
    <col min="13062" max="13062" width="6.1640625" style="166" customWidth="1"/>
    <col min="13063" max="13064" width="15.5" style="166" customWidth="1"/>
    <col min="13065" max="13312" width="9.33203125" style="166"/>
    <col min="13313" max="13313" width="3.83203125" style="166" customWidth="1"/>
    <col min="13314" max="13314" width="3.5" style="166" customWidth="1"/>
    <col min="13315" max="13315" width="14.1640625" style="166" customWidth="1"/>
    <col min="13316" max="13316" width="39.33203125" style="166" customWidth="1"/>
    <col min="13317" max="13317" width="3.6640625" style="166" customWidth="1"/>
    <col min="13318" max="13318" width="6.1640625" style="166" customWidth="1"/>
    <col min="13319" max="13320" width="15.5" style="166" customWidth="1"/>
    <col min="13321" max="13568" width="9.33203125" style="166"/>
    <col min="13569" max="13569" width="3.83203125" style="166" customWidth="1"/>
    <col min="13570" max="13570" width="3.5" style="166" customWidth="1"/>
    <col min="13571" max="13571" width="14.1640625" style="166" customWidth="1"/>
    <col min="13572" max="13572" width="39.33203125" style="166" customWidth="1"/>
    <col min="13573" max="13573" width="3.6640625" style="166" customWidth="1"/>
    <col min="13574" max="13574" width="6.1640625" style="166" customWidth="1"/>
    <col min="13575" max="13576" width="15.5" style="166" customWidth="1"/>
    <col min="13577" max="13824" width="9.33203125" style="166"/>
    <col min="13825" max="13825" width="3.83203125" style="166" customWidth="1"/>
    <col min="13826" max="13826" width="3.5" style="166" customWidth="1"/>
    <col min="13827" max="13827" width="14.1640625" style="166" customWidth="1"/>
    <col min="13828" max="13828" width="39.33203125" style="166" customWidth="1"/>
    <col min="13829" max="13829" width="3.6640625" style="166" customWidth="1"/>
    <col min="13830" max="13830" width="6.1640625" style="166" customWidth="1"/>
    <col min="13831" max="13832" width="15.5" style="166" customWidth="1"/>
    <col min="13833" max="14080" width="9.33203125" style="166"/>
    <col min="14081" max="14081" width="3.83203125" style="166" customWidth="1"/>
    <col min="14082" max="14082" width="3.5" style="166" customWidth="1"/>
    <col min="14083" max="14083" width="14.1640625" style="166" customWidth="1"/>
    <col min="14084" max="14084" width="39.33203125" style="166" customWidth="1"/>
    <col min="14085" max="14085" width="3.6640625" style="166" customWidth="1"/>
    <col min="14086" max="14086" width="6.1640625" style="166" customWidth="1"/>
    <col min="14087" max="14088" width="15.5" style="166" customWidth="1"/>
    <col min="14089" max="14336" width="9.33203125" style="166"/>
    <col min="14337" max="14337" width="3.83203125" style="166" customWidth="1"/>
    <col min="14338" max="14338" width="3.5" style="166" customWidth="1"/>
    <col min="14339" max="14339" width="14.1640625" style="166" customWidth="1"/>
    <col min="14340" max="14340" width="39.33203125" style="166" customWidth="1"/>
    <col min="14341" max="14341" width="3.6640625" style="166" customWidth="1"/>
    <col min="14342" max="14342" width="6.1640625" style="166" customWidth="1"/>
    <col min="14343" max="14344" width="15.5" style="166" customWidth="1"/>
    <col min="14345" max="14592" width="9.33203125" style="166"/>
    <col min="14593" max="14593" width="3.83203125" style="166" customWidth="1"/>
    <col min="14594" max="14594" width="3.5" style="166" customWidth="1"/>
    <col min="14595" max="14595" width="14.1640625" style="166" customWidth="1"/>
    <col min="14596" max="14596" width="39.33203125" style="166" customWidth="1"/>
    <col min="14597" max="14597" width="3.6640625" style="166" customWidth="1"/>
    <col min="14598" max="14598" width="6.1640625" style="166" customWidth="1"/>
    <col min="14599" max="14600" width="15.5" style="166" customWidth="1"/>
    <col min="14601" max="14848" width="9.33203125" style="166"/>
    <col min="14849" max="14849" width="3.83203125" style="166" customWidth="1"/>
    <col min="14850" max="14850" width="3.5" style="166" customWidth="1"/>
    <col min="14851" max="14851" width="14.1640625" style="166" customWidth="1"/>
    <col min="14852" max="14852" width="39.33203125" style="166" customWidth="1"/>
    <col min="14853" max="14853" width="3.6640625" style="166" customWidth="1"/>
    <col min="14854" max="14854" width="6.1640625" style="166" customWidth="1"/>
    <col min="14855" max="14856" width="15.5" style="166" customWidth="1"/>
    <col min="14857" max="15104" width="9.33203125" style="166"/>
    <col min="15105" max="15105" width="3.83203125" style="166" customWidth="1"/>
    <col min="15106" max="15106" width="3.5" style="166" customWidth="1"/>
    <col min="15107" max="15107" width="14.1640625" style="166" customWidth="1"/>
    <col min="15108" max="15108" width="39.33203125" style="166" customWidth="1"/>
    <col min="15109" max="15109" width="3.6640625" style="166" customWidth="1"/>
    <col min="15110" max="15110" width="6.1640625" style="166" customWidth="1"/>
    <col min="15111" max="15112" width="15.5" style="166" customWidth="1"/>
    <col min="15113" max="15360" width="9.33203125" style="166"/>
    <col min="15361" max="15361" width="3.83203125" style="166" customWidth="1"/>
    <col min="15362" max="15362" width="3.5" style="166" customWidth="1"/>
    <col min="15363" max="15363" width="14.1640625" style="166" customWidth="1"/>
    <col min="15364" max="15364" width="39.33203125" style="166" customWidth="1"/>
    <col min="15365" max="15365" width="3.6640625" style="166" customWidth="1"/>
    <col min="15366" max="15366" width="6.1640625" style="166" customWidth="1"/>
    <col min="15367" max="15368" width="15.5" style="166" customWidth="1"/>
    <col min="15369" max="15616" width="9.33203125" style="166"/>
    <col min="15617" max="15617" width="3.83203125" style="166" customWidth="1"/>
    <col min="15618" max="15618" width="3.5" style="166" customWidth="1"/>
    <col min="15619" max="15619" width="14.1640625" style="166" customWidth="1"/>
    <col min="15620" max="15620" width="39.33203125" style="166" customWidth="1"/>
    <col min="15621" max="15621" width="3.6640625" style="166" customWidth="1"/>
    <col min="15622" max="15622" width="6.1640625" style="166" customWidth="1"/>
    <col min="15623" max="15624" width="15.5" style="166" customWidth="1"/>
    <col min="15625" max="15872" width="9.33203125" style="166"/>
    <col min="15873" max="15873" width="3.83203125" style="166" customWidth="1"/>
    <col min="15874" max="15874" width="3.5" style="166" customWidth="1"/>
    <col min="15875" max="15875" width="14.1640625" style="166" customWidth="1"/>
    <col min="15876" max="15876" width="39.33203125" style="166" customWidth="1"/>
    <col min="15877" max="15877" width="3.6640625" style="166" customWidth="1"/>
    <col min="15878" max="15878" width="6.1640625" style="166" customWidth="1"/>
    <col min="15879" max="15880" width="15.5" style="166" customWidth="1"/>
    <col min="15881" max="16128" width="9.33203125" style="166"/>
    <col min="16129" max="16129" width="3.83203125" style="166" customWidth="1"/>
    <col min="16130" max="16130" width="3.5" style="166" customWidth="1"/>
    <col min="16131" max="16131" width="14.1640625" style="166" customWidth="1"/>
    <col min="16132" max="16132" width="39.33203125" style="166" customWidth="1"/>
    <col min="16133" max="16133" width="3.6640625" style="166" customWidth="1"/>
    <col min="16134" max="16134" width="6.1640625" style="166" customWidth="1"/>
    <col min="16135" max="16136" width="15.5" style="166" customWidth="1"/>
    <col min="16137" max="16384" width="9.33203125" style="166"/>
  </cols>
  <sheetData>
    <row r="1" spans="1:8" ht="18.75" x14ac:dyDescent="0.2">
      <c r="A1" s="648" t="s">
        <v>1880</v>
      </c>
      <c r="B1" s="649"/>
      <c r="C1" s="649"/>
      <c r="D1" s="649"/>
      <c r="E1" s="649"/>
      <c r="F1" s="649"/>
      <c r="G1" s="649"/>
      <c r="H1" s="650"/>
    </row>
    <row r="2" spans="1:8" ht="12.75" x14ac:dyDescent="0.2">
      <c r="A2" s="690" t="s">
        <v>2008</v>
      </c>
      <c r="B2" s="691"/>
      <c r="C2" s="691"/>
      <c r="D2" s="692" t="s">
        <v>2009</v>
      </c>
      <c r="E2" s="692"/>
      <c r="F2" s="692"/>
      <c r="G2" s="692"/>
      <c r="H2" s="693"/>
    </row>
    <row r="3" spans="1:8" ht="12.75" x14ac:dyDescent="0.2">
      <c r="A3" s="690" t="s">
        <v>2010</v>
      </c>
      <c r="B3" s="691"/>
      <c r="C3" s="691"/>
      <c r="D3" s="692" t="s">
        <v>2011</v>
      </c>
      <c r="E3" s="692"/>
      <c r="F3" s="692"/>
      <c r="G3" s="692"/>
      <c r="H3" s="693"/>
    </row>
    <row r="4" spans="1:8" ht="12.75" x14ac:dyDescent="0.2">
      <c r="A4" s="686" t="s">
        <v>2012</v>
      </c>
      <c r="B4" s="687"/>
      <c r="C4" s="687"/>
      <c r="D4" s="688" t="s">
        <v>2013</v>
      </c>
      <c r="E4" s="688"/>
      <c r="F4" s="688"/>
      <c r="G4" s="688"/>
      <c r="H4" s="689"/>
    </row>
    <row r="5" spans="1:8" ht="15.75" x14ac:dyDescent="0.25">
      <c r="A5" s="672" t="s">
        <v>1816</v>
      </c>
      <c r="B5" s="673"/>
      <c r="C5" s="673"/>
      <c r="D5" s="674">
        <f>H44</f>
        <v>0</v>
      </c>
      <c r="E5" s="674"/>
      <c r="F5" s="674"/>
      <c r="G5" s="674"/>
      <c r="H5" s="675"/>
    </row>
    <row r="6" spans="1:8" ht="15.75" x14ac:dyDescent="0.25">
      <c r="A6" s="672" t="s">
        <v>1817</v>
      </c>
      <c r="B6" s="673"/>
      <c r="C6" s="673"/>
      <c r="D6" s="676">
        <f>D5*0.21</f>
        <v>0</v>
      </c>
      <c r="E6" s="676"/>
      <c r="F6" s="676"/>
      <c r="G6" s="676"/>
      <c r="H6" s="677"/>
    </row>
    <row r="7" spans="1:8" ht="16.5" thickBot="1" x14ac:dyDescent="0.3">
      <c r="A7" s="678" t="s">
        <v>1818</v>
      </c>
      <c r="B7" s="679"/>
      <c r="C7" s="679"/>
      <c r="D7" s="680">
        <f>D5+D6</f>
        <v>0</v>
      </c>
      <c r="E7" s="680"/>
      <c r="F7" s="680"/>
      <c r="G7" s="680"/>
      <c r="H7" s="681"/>
    </row>
    <row r="8" spans="1:8" s="167" customFormat="1" ht="21.75" thickBot="1" x14ac:dyDescent="0.4">
      <c r="A8" s="682" t="s">
        <v>2014</v>
      </c>
      <c r="B8" s="683"/>
      <c r="C8" s="683"/>
      <c r="D8" s="683"/>
      <c r="E8" s="683"/>
      <c r="F8" s="683"/>
      <c r="G8" s="683"/>
      <c r="H8" s="684"/>
    </row>
    <row r="9" spans="1:8" ht="12.75" x14ac:dyDescent="0.2">
      <c r="A9" s="220" t="s">
        <v>1819</v>
      </c>
      <c r="B9" s="221" t="s">
        <v>1820</v>
      </c>
      <c r="C9" s="685" t="s">
        <v>52</v>
      </c>
      <c r="D9" s="685"/>
      <c r="E9" s="222" t="s">
        <v>148</v>
      </c>
      <c r="F9" s="223" t="s">
        <v>1821</v>
      </c>
      <c r="G9" s="222" t="s">
        <v>1822</v>
      </c>
      <c r="H9" s="224" t="s">
        <v>1823</v>
      </c>
    </row>
    <row r="10" spans="1:8" s="229" customFormat="1" ht="12.75" x14ac:dyDescent="0.2">
      <c r="A10" s="225">
        <v>1</v>
      </c>
      <c r="B10" s="226">
        <f>A10</f>
        <v>1</v>
      </c>
      <c r="C10" s="667" t="s">
        <v>2015</v>
      </c>
      <c r="D10" s="667" t="s">
        <v>2016</v>
      </c>
      <c r="E10" s="181" t="s">
        <v>483</v>
      </c>
      <c r="F10" s="181">
        <v>1</v>
      </c>
      <c r="G10" s="491"/>
      <c r="H10" s="228">
        <f t="shared" ref="H10:H19" si="0">F10*G10</f>
        <v>0</v>
      </c>
    </row>
    <row r="11" spans="1:8" s="229" customFormat="1" ht="12.75" x14ac:dyDescent="0.2">
      <c r="A11" s="225">
        <v>2</v>
      </c>
      <c r="B11" s="226">
        <f t="shared" ref="B11:B19" si="1">A11</f>
        <v>2</v>
      </c>
      <c r="C11" s="667" t="s">
        <v>2017</v>
      </c>
      <c r="D11" s="667" t="s">
        <v>2018</v>
      </c>
      <c r="E11" s="181" t="s">
        <v>483</v>
      </c>
      <c r="F11" s="181">
        <v>1</v>
      </c>
      <c r="G11" s="491"/>
      <c r="H11" s="228">
        <f t="shared" si="0"/>
        <v>0</v>
      </c>
    </row>
    <row r="12" spans="1:8" s="229" customFormat="1" ht="12.75" x14ac:dyDescent="0.2">
      <c r="A12" s="225">
        <v>3</v>
      </c>
      <c r="B12" s="226">
        <f t="shared" si="1"/>
        <v>3</v>
      </c>
      <c r="C12" s="667" t="s">
        <v>2019</v>
      </c>
      <c r="D12" s="667" t="s">
        <v>2019</v>
      </c>
      <c r="E12" s="181" t="s">
        <v>284</v>
      </c>
      <c r="F12" s="181">
        <v>20</v>
      </c>
      <c r="G12" s="491"/>
      <c r="H12" s="228">
        <f t="shared" si="0"/>
        <v>0</v>
      </c>
    </row>
    <row r="13" spans="1:8" s="229" customFormat="1" ht="12.75" x14ac:dyDescent="0.2">
      <c r="A13" s="225">
        <v>4</v>
      </c>
      <c r="B13" s="226">
        <f t="shared" si="1"/>
        <v>4</v>
      </c>
      <c r="C13" s="667" t="s">
        <v>2020</v>
      </c>
      <c r="D13" s="667" t="s">
        <v>2020</v>
      </c>
      <c r="E13" s="181" t="s">
        <v>483</v>
      </c>
      <c r="F13" s="181">
        <v>1</v>
      </c>
      <c r="G13" s="491"/>
      <c r="H13" s="228">
        <f t="shared" si="0"/>
        <v>0</v>
      </c>
    </row>
    <row r="14" spans="1:8" s="229" customFormat="1" ht="12.75" x14ac:dyDescent="0.2">
      <c r="A14" s="225">
        <v>5</v>
      </c>
      <c r="B14" s="226">
        <f t="shared" si="1"/>
        <v>5</v>
      </c>
      <c r="C14" s="667" t="s">
        <v>2021</v>
      </c>
      <c r="D14" s="667" t="s">
        <v>2022</v>
      </c>
      <c r="E14" s="181" t="s">
        <v>483</v>
      </c>
      <c r="F14" s="181">
        <v>2</v>
      </c>
      <c r="G14" s="491"/>
      <c r="H14" s="228">
        <f t="shared" si="0"/>
        <v>0</v>
      </c>
    </row>
    <row r="15" spans="1:8" s="229" customFormat="1" ht="12.75" x14ac:dyDescent="0.2">
      <c r="A15" s="225">
        <v>6</v>
      </c>
      <c r="B15" s="226">
        <f t="shared" si="1"/>
        <v>6</v>
      </c>
      <c r="C15" s="669" t="s">
        <v>2023</v>
      </c>
      <c r="D15" s="669" t="s">
        <v>2024</v>
      </c>
      <c r="E15" s="181" t="s">
        <v>483</v>
      </c>
      <c r="F15" s="181">
        <v>3</v>
      </c>
      <c r="G15" s="491"/>
      <c r="H15" s="228">
        <f t="shared" si="0"/>
        <v>0</v>
      </c>
    </row>
    <row r="16" spans="1:8" s="229" customFormat="1" ht="12.75" x14ac:dyDescent="0.2">
      <c r="A16" s="225">
        <v>7</v>
      </c>
      <c r="B16" s="226">
        <f t="shared" si="1"/>
        <v>7</v>
      </c>
      <c r="C16" s="667" t="s">
        <v>2025</v>
      </c>
      <c r="D16" s="667" t="s">
        <v>2026</v>
      </c>
      <c r="E16" s="181" t="s">
        <v>483</v>
      </c>
      <c r="F16" s="181">
        <v>6</v>
      </c>
      <c r="G16" s="491"/>
      <c r="H16" s="228">
        <f t="shared" si="0"/>
        <v>0</v>
      </c>
    </row>
    <row r="17" spans="1:9" s="229" customFormat="1" ht="12.75" x14ac:dyDescent="0.2">
      <c r="A17" s="225">
        <v>8</v>
      </c>
      <c r="B17" s="226">
        <f t="shared" si="1"/>
        <v>8</v>
      </c>
      <c r="C17" s="669" t="s">
        <v>2027</v>
      </c>
      <c r="D17" s="669" t="s">
        <v>2024</v>
      </c>
      <c r="E17" s="181" t="s">
        <v>483</v>
      </c>
      <c r="F17" s="181">
        <v>6</v>
      </c>
      <c r="G17" s="491"/>
      <c r="H17" s="228">
        <f t="shared" si="0"/>
        <v>0</v>
      </c>
    </row>
    <row r="18" spans="1:9" s="229" customFormat="1" ht="12.75" x14ac:dyDescent="0.2">
      <c r="A18" s="225">
        <v>9</v>
      </c>
      <c r="B18" s="226">
        <f t="shared" si="1"/>
        <v>9</v>
      </c>
      <c r="C18" s="669" t="s">
        <v>2028</v>
      </c>
      <c r="D18" s="669" t="s">
        <v>2024</v>
      </c>
      <c r="E18" s="181" t="s">
        <v>483</v>
      </c>
      <c r="F18" s="181">
        <v>3</v>
      </c>
      <c r="G18" s="491"/>
      <c r="H18" s="228">
        <f t="shared" si="0"/>
        <v>0</v>
      </c>
    </row>
    <row r="19" spans="1:9" s="229" customFormat="1" ht="12.75" x14ac:dyDescent="0.2">
      <c r="A19" s="225">
        <v>10</v>
      </c>
      <c r="B19" s="226">
        <f t="shared" si="1"/>
        <v>10</v>
      </c>
      <c r="C19" s="669" t="s">
        <v>2029</v>
      </c>
      <c r="D19" s="669" t="s">
        <v>2030</v>
      </c>
      <c r="E19" s="181" t="s">
        <v>483</v>
      </c>
      <c r="F19" s="181">
        <v>1</v>
      </c>
      <c r="G19" s="491"/>
      <c r="H19" s="228">
        <f t="shared" si="0"/>
        <v>0</v>
      </c>
    </row>
    <row r="20" spans="1:9" s="229" customFormat="1" ht="12.75" customHeight="1" x14ac:dyDescent="0.2">
      <c r="A20" s="645" t="s">
        <v>2031</v>
      </c>
      <c r="B20" s="646"/>
      <c r="C20" s="646"/>
      <c r="D20" s="647"/>
      <c r="E20" s="181"/>
      <c r="F20" s="181"/>
      <c r="G20" s="507"/>
      <c r="H20" s="228"/>
    </row>
    <row r="21" spans="1:9" s="229" customFormat="1" ht="12.75" x14ac:dyDescent="0.2">
      <c r="A21" s="225">
        <v>11</v>
      </c>
      <c r="B21" s="226">
        <f t="shared" ref="B21:B34" si="2">A21</f>
        <v>11</v>
      </c>
      <c r="C21" s="669" t="s">
        <v>2032</v>
      </c>
      <c r="D21" s="669" t="s">
        <v>2033</v>
      </c>
      <c r="E21" s="181" t="s">
        <v>483</v>
      </c>
      <c r="F21" s="181">
        <v>8</v>
      </c>
      <c r="G21" s="491"/>
      <c r="H21" s="228">
        <f t="shared" ref="H21:H33" si="3">F21*G21</f>
        <v>0</v>
      </c>
    </row>
    <row r="22" spans="1:9" s="229" customFormat="1" ht="12.75" x14ac:dyDescent="0.2">
      <c r="A22" s="225">
        <v>12</v>
      </c>
      <c r="B22" s="226">
        <f t="shared" si="2"/>
        <v>12</v>
      </c>
      <c r="C22" s="669" t="s">
        <v>2034</v>
      </c>
      <c r="D22" s="669" t="s">
        <v>2033</v>
      </c>
      <c r="E22" s="181" t="s">
        <v>483</v>
      </c>
      <c r="F22" s="181">
        <v>2</v>
      </c>
      <c r="G22" s="491"/>
      <c r="H22" s="228">
        <f t="shared" si="3"/>
        <v>0</v>
      </c>
    </row>
    <row r="23" spans="1:9" s="229" customFormat="1" ht="12.75" x14ac:dyDescent="0.2">
      <c r="A23" s="225">
        <v>13</v>
      </c>
      <c r="B23" s="226">
        <f t="shared" si="2"/>
        <v>13</v>
      </c>
      <c r="C23" s="669" t="s">
        <v>2035</v>
      </c>
      <c r="D23" s="669" t="s">
        <v>2033</v>
      </c>
      <c r="E23" s="181" t="s">
        <v>483</v>
      </c>
      <c r="F23" s="181">
        <v>4</v>
      </c>
      <c r="G23" s="491"/>
      <c r="H23" s="228">
        <f t="shared" si="3"/>
        <v>0</v>
      </c>
    </row>
    <row r="24" spans="1:9" s="229" customFormat="1" ht="12.75" x14ac:dyDescent="0.2">
      <c r="A24" s="225">
        <v>14</v>
      </c>
      <c r="B24" s="226">
        <f t="shared" si="2"/>
        <v>14</v>
      </c>
      <c r="C24" s="669" t="s">
        <v>2036</v>
      </c>
      <c r="D24" s="669" t="s">
        <v>2037</v>
      </c>
      <c r="E24" s="181" t="s">
        <v>483</v>
      </c>
      <c r="F24" s="181">
        <v>1</v>
      </c>
      <c r="G24" s="491"/>
      <c r="H24" s="228">
        <f t="shared" si="3"/>
        <v>0</v>
      </c>
      <c r="I24" s="230"/>
    </row>
    <row r="25" spans="1:9" s="229" customFormat="1" ht="12.75" x14ac:dyDescent="0.2">
      <c r="A25" s="225">
        <v>15</v>
      </c>
      <c r="B25" s="226">
        <f t="shared" si="2"/>
        <v>15</v>
      </c>
      <c r="C25" s="670" t="s">
        <v>2038</v>
      </c>
      <c r="D25" s="671"/>
      <c r="E25" s="181" t="s">
        <v>483</v>
      </c>
      <c r="F25" s="181">
        <v>1</v>
      </c>
      <c r="G25" s="491"/>
      <c r="H25" s="228">
        <f t="shared" si="3"/>
        <v>0</v>
      </c>
      <c r="I25" s="230"/>
    </row>
    <row r="26" spans="1:9" s="229" customFormat="1" ht="12.75" x14ac:dyDescent="0.2">
      <c r="A26" s="225">
        <v>16</v>
      </c>
      <c r="B26" s="226">
        <f t="shared" si="2"/>
        <v>16</v>
      </c>
      <c r="C26" s="670" t="s">
        <v>2039</v>
      </c>
      <c r="D26" s="671"/>
      <c r="E26" s="181" t="s">
        <v>483</v>
      </c>
      <c r="F26" s="181">
        <v>2</v>
      </c>
      <c r="G26" s="491"/>
      <c r="H26" s="228">
        <f t="shared" si="3"/>
        <v>0</v>
      </c>
      <c r="I26" s="230"/>
    </row>
    <row r="27" spans="1:9" s="229" customFormat="1" ht="12.75" x14ac:dyDescent="0.2">
      <c r="A27" s="225">
        <v>17</v>
      </c>
      <c r="B27" s="226">
        <f t="shared" si="2"/>
        <v>17</v>
      </c>
      <c r="C27" s="670" t="s">
        <v>2040</v>
      </c>
      <c r="D27" s="671"/>
      <c r="E27" s="181" t="s">
        <v>483</v>
      </c>
      <c r="F27" s="181">
        <v>2</v>
      </c>
      <c r="G27" s="491"/>
      <c r="H27" s="228">
        <f t="shared" si="3"/>
        <v>0</v>
      </c>
      <c r="I27" s="230"/>
    </row>
    <row r="28" spans="1:9" s="229" customFormat="1" ht="12.75" x14ac:dyDescent="0.2">
      <c r="A28" s="225">
        <v>18</v>
      </c>
      <c r="B28" s="226">
        <f t="shared" si="2"/>
        <v>18</v>
      </c>
      <c r="C28" s="669" t="s">
        <v>2041</v>
      </c>
      <c r="D28" s="669" t="s">
        <v>2042</v>
      </c>
      <c r="E28" s="181" t="s">
        <v>483</v>
      </c>
      <c r="F28" s="181">
        <v>1</v>
      </c>
      <c r="G28" s="491"/>
      <c r="H28" s="228">
        <f t="shared" si="3"/>
        <v>0</v>
      </c>
    </row>
    <row r="29" spans="1:9" s="229" customFormat="1" ht="12.75" x14ac:dyDescent="0.2">
      <c r="A29" s="225">
        <v>19</v>
      </c>
      <c r="B29" s="226">
        <f t="shared" si="2"/>
        <v>19</v>
      </c>
      <c r="C29" s="669" t="s">
        <v>2043</v>
      </c>
      <c r="D29" s="669" t="s">
        <v>2044</v>
      </c>
      <c r="E29" s="181" t="s">
        <v>483</v>
      </c>
      <c r="F29" s="181">
        <v>1</v>
      </c>
      <c r="G29" s="491"/>
      <c r="H29" s="228">
        <f t="shared" si="3"/>
        <v>0</v>
      </c>
    </row>
    <row r="30" spans="1:9" s="229" customFormat="1" ht="12.75" x14ac:dyDescent="0.2">
      <c r="A30" s="225">
        <v>20</v>
      </c>
      <c r="B30" s="226">
        <f t="shared" si="2"/>
        <v>20</v>
      </c>
      <c r="C30" s="669" t="s">
        <v>2045</v>
      </c>
      <c r="D30" s="669" t="s">
        <v>2045</v>
      </c>
      <c r="E30" s="181" t="s">
        <v>284</v>
      </c>
      <c r="F30" s="181">
        <v>15</v>
      </c>
      <c r="G30" s="491"/>
      <c r="H30" s="228">
        <f t="shared" si="3"/>
        <v>0</v>
      </c>
    </row>
    <row r="31" spans="1:9" s="229" customFormat="1" ht="12.75" x14ac:dyDescent="0.2">
      <c r="A31" s="225">
        <v>21</v>
      </c>
      <c r="B31" s="226">
        <f t="shared" si="2"/>
        <v>21</v>
      </c>
      <c r="C31" s="669" t="s">
        <v>2046</v>
      </c>
      <c r="D31" s="669" t="s">
        <v>2046</v>
      </c>
      <c r="E31" s="181" t="s">
        <v>284</v>
      </c>
      <c r="F31" s="181">
        <v>3</v>
      </c>
      <c r="G31" s="491"/>
      <c r="H31" s="228">
        <f t="shared" si="3"/>
        <v>0</v>
      </c>
    </row>
    <row r="32" spans="1:9" s="229" customFormat="1" ht="12.75" x14ac:dyDescent="0.2">
      <c r="A32" s="225">
        <v>22</v>
      </c>
      <c r="B32" s="226">
        <f t="shared" si="2"/>
        <v>22</v>
      </c>
      <c r="C32" s="669" t="s">
        <v>2047</v>
      </c>
      <c r="D32" s="669" t="s">
        <v>2047</v>
      </c>
      <c r="E32" s="181" t="s">
        <v>284</v>
      </c>
      <c r="F32" s="181">
        <v>2</v>
      </c>
      <c r="G32" s="491"/>
      <c r="H32" s="228">
        <f t="shared" si="3"/>
        <v>0</v>
      </c>
    </row>
    <row r="33" spans="1:9" s="229" customFormat="1" ht="12.75" x14ac:dyDescent="0.2">
      <c r="A33" s="225">
        <v>23</v>
      </c>
      <c r="B33" s="226">
        <f t="shared" si="2"/>
        <v>23</v>
      </c>
      <c r="C33" s="669" t="s">
        <v>2048</v>
      </c>
      <c r="D33" s="669" t="s">
        <v>2048</v>
      </c>
      <c r="E33" s="181" t="s">
        <v>284</v>
      </c>
      <c r="F33" s="181">
        <v>5</v>
      </c>
      <c r="G33" s="491"/>
      <c r="H33" s="228">
        <f t="shared" si="3"/>
        <v>0</v>
      </c>
    </row>
    <row r="34" spans="1:9" s="229" customFormat="1" ht="25.5" x14ac:dyDescent="0.2">
      <c r="A34" s="225">
        <v>24</v>
      </c>
      <c r="B34" s="226">
        <f t="shared" si="2"/>
        <v>24</v>
      </c>
      <c r="C34" s="669" t="s">
        <v>1836</v>
      </c>
      <c r="D34" s="669" t="s">
        <v>1836</v>
      </c>
      <c r="E34" s="181" t="s">
        <v>1234</v>
      </c>
      <c r="F34" s="181">
        <v>1</v>
      </c>
      <c r="G34" s="491"/>
      <c r="H34" s="228">
        <f>F34*G34</f>
        <v>0</v>
      </c>
      <c r="I34" s="230"/>
    </row>
    <row r="35" spans="1:9" s="229" customFormat="1" ht="12.75" customHeight="1" x14ac:dyDescent="0.2">
      <c r="A35" s="664" t="s">
        <v>2049</v>
      </c>
      <c r="B35" s="665"/>
      <c r="C35" s="665"/>
      <c r="D35" s="666"/>
      <c r="E35" s="231"/>
      <c r="F35" s="232"/>
      <c r="G35" s="227"/>
      <c r="H35" s="228"/>
      <c r="I35" s="230"/>
    </row>
    <row r="36" spans="1:9" s="229" customFormat="1" ht="15.75" customHeight="1" x14ac:dyDescent="0.2">
      <c r="A36" s="225">
        <v>25</v>
      </c>
      <c r="B36" s="226">
        <f>A36</f>
        <v>25</v>
      </c>
      <c r="C36" s="667" t="s">
        <v>2050</v>
      </c>
      <c r="D36" s="667" t="s">
        <v>2050</v>
      </c>
      <c r="E36" s="231" t="s">
        <v>166</v>
      </c>
      <c r="F36" s="232">
        <v>30</v>
      </c>
      <c r="G36" s="491"/>
      <c r="H36" s="228">
        <f>F36*G36</f>
        <v>0</v>
      </c>
      <c r="I36" s="230"/>
    </row>
    <row r="37" spans="1:9" s="229" customFormat="1" ht="25.5" x14ac:dyDescent="0.2">
      <c r="A37" s="225">
        <v>26</v>
      </c>
      <c r="B37" s="226">
        <f>A37</f>
        <v>26</v>
      </c>
      <c r="C37" s="667" t="s">
        <v>2051</v>
      </c>
      <c r="D37" s="667" t="s">
        <v>2051</v>
      </c>
      <c r="E37" s="231" t="s">
        <v>1234</v>
      </c>
      <c r="F37" s="232">
        <v>1</v>
      </c>
      <c r="G37" s="491"/>
      <c r="H37" s="228">
        <f>F37*G37</f>
        <v>0</v>
      </c>
      <c r="I37" s="230"/>
    </row>
    <row r="38" spans="1:9" s="229" customFormat="1" ht="12.75" x14ac:dyDescent="0.2">
      <c r="A38" s="225"/>
      <c r="B38" s="226"/>
      <c r="C38" s="668" t="s">
        <v>2052</v>
      </c>
      <c r="D38" s="668" t="s">
        <v>2050</v>
      </c>
      <c r="E38" s="231"/>
      <c r="F38" s="232"/>
      <c r="G38" s="227"/>
      <c r="H38" s="228"/>
      <c r="I38" s="230"/>
    </row>
    <row r="39" spans="1:9" s="229" customFormat="1" ht="25.5" x14ac:dyDescent="0.2">
      <c r="A39" s="225">
        <v>27</v>
      </c>
      <c r="B39" s="226">
        <f>A39</f>
        <v>27</v>
      </c>
      <c r="C39" s="669" t="s">
        <v>1968</v>
      </c>
      <c r="D39" s="669" t="s">
        <v>2053</v>
      </c>
      <c r="E39" s="181" t="s">
        <v>166</v>
      </c>
      <c r="F39" s="181">
        <v>15</v>
      </c>
      <c r="G39" s="491"/>
      <c r="H39" s="228">
        <f>F39*G39</f>
        <v>0</v>
      </c>
      <c r="I39" s="230"/>
    </row>
    <row r="40" spans="1:9" s="229" customFormat="1" ht="12.75" x14ac:dyDescent="0.2">
      <c r="A40" s="225"/>
      <c r="B40" s="226"/>
      <c r="C40" s="669"/>
      <c r="D40" s="669"/>
      <c r="E40" s="181"/>
      <c r="F40" s="181"/>
      <c r="G40" s="227"/>
      <c r="H40" s="228"/>
      <c r="I40" s="230"/>
    </row>
    <row r="41" spans="1:9" s="229" customFormat="1" ht="12.75" x14ac:dyDescent="0.2">
      <c r="A41" s="225"/>
      <c r="B41" s="195"/>
      <c r="C41" s="661" t="s">
        <v>29</v>
      </c>
      <c r="D41" s="661" t="s">
        <v>29</v>
      </c>
      <c r="E41" s="181"/>
      <c r="F41" s="181"/>
      <c r="G41" s="233"/>
      <c r="H41" s="234"/>
    </row>
    <row r="42" spans="1:9" s="229" customFormat="1" ht="12.75" x14ac:dyDescent="0.2">
      <c r="A42" s="225"/>
      <c r="B42" s="195"/>
      <c r="C42" s="662" t="s">
        <v>1844</v>
      </c>
      <c r="D42" s="662" t="s">
        <v>1844</v>
      </c>
      <c r="E42" s="181"/>
      <c r="F42" s="181"/>
      <c r="G42" s="233"/>
      <c r="H42" s="234"/>
    </row>
    <row r="43" spans="1:9" s="229" customFormat="1" ht="12.75" x14ac:dyDescent="0.2">
      <c r="A43" s="225"/>
      <c r="B43" s="195"/>
      <c r="C43" s="662"/>
      <c r="D43" s="662"/>
      <c r="E43" s="181"/>
      <c r="F43" s="181"/>
      <c r="G43" s="233"/>
      <c r="H43" s="234"/>
    </row>
    <row r="44" spans="1:9" s="229" customFormat="1" ht="13.5" thickBot="1" x14ac:dyDescent="0.25">
      <c r="A44" s="235"/>
      <c r="B44" s="197"/>
      <c r="C44" s="663" t="s">
        <v>1845</v>
      </c>
      <c r="D44" s="663" t="s">
        <v>1845</v>
      </c>
      <c r="E44" s="199"/>
      <c r="F44" s="199"/>
      <c r="G44" s="236"/>
      <c r="H44" s="237">
        <f>SUM(H10:H43)</f>
        <v>0</v>
      </c>
    </row>
  </sheetData>
  <sheetProtection algorithmName="SHA-512" hashValue="oeSlr3WAeiW7BwNt5h4Qx9dP7iUOT4HXOXcrnwyM87WHzCH/GYPCs6EDLKjBxzpkpDs1yr7qwNOQ8D0s2zM4FQ==" saltValue="8U+/voIzqZDRNPcg/hROcg==" spinCount="100000" sheet="1" objects="1" scenarios="1"/>
  <mergeCells count="50">
    <mergeCell ref="A4:C4"/>
    <mergeCell ref="D4:H4"/>
    <mergeCell ref="A1:H1"/>
    <mergeCell ref="A2:C2"/>
    <mergeCell ref="D2:H2"/>
    <mergeCell ref="A3:C3"/>
    <mergeCell ref="D3:H3"/>
    <mergeCell ref="C13:D13"/>
    <mergeCell ref="A5:C5"/>
    <mergeCell ref="D5:H5"/>
    <mergeCell ref="A6:C6"/>
    <mergeCell ref="D6:H6"/>
    <mergeCell ref="A7:C7"/>
    <mergeCell ref="D7:H7"/>
    <mergeCell ref="A8:H8"/>
    <mergeCell ref="C9:D9"/>
    <mergeCell ref="C10:D10"/>
    <mergeCell ref="C11:D11"/>
    <mergeCell ref="C12:D12"/>
    <mergeCell ref="C21:D21"/>
    <mergeCell ref="C22:D22"/>
    <mergeCell ref="C23:D23"/>
    <mergeCell ref="C24:D24"/>
    <mergeCell ref="C14:D14"/>
    <mergeCell ref="C15:D15"/>
    <mergeCell ref="C16:D16"/>
    <mergeCell ref="C17:D17"/>
    <mergeCell ref="C18:D18"/>
    <mergeCell ref="C19:D19"/>
    <mergeCell ref="C26:D26"/>
    <mergeCell ref="C27:D27"/>
    <mergeCell ref="C28:D28"/>
    <mergeCell ref="C29:D29"/>
    <mergeCell ref="C30:D30"/>
    <mergeCell ref="C41:D41"/>
    <mergeCell ref="C42:D42"/>
    <mergeCell ref="C43:D43"/>
    <mergeCell ref="C44:D44"/>
    <mergeCell ref="A20:D20"/>
    <mergeCell ref="A35:D35"/>
    <mergeCell ref="C36:D36"/>
    <mergeCell ref="C37:D37"/>
    <mergeCell ref="C38:D38"/>
    <mergeCell ref="C39:D39"/>
    <mergeCell ref="C40:D40"/>
    <mergeCell ref="C31:D31"/>
    <mergeCell ref="C32:D32"/>
    <mergeCell ref="C33:D33"/>
    <mergeCell ref="C34:D34"/>
    <mergeCell ref="C25:D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477"/>
  <sheetViews>
    <sheetView showGridLines="0" topLeftCell="A212" workbookViewId="0">
      <selection activeCell="I228" sqref="I22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79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44" t="s">
        <v>110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50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19" t="str">
        <f>'Rekapitulace stavby'!E14</f>
        <v xml:space="preserve"> </v>
      </c>
      <c r="F18" s="519"/>
      <c r="G18" s="519"/>
      <c r="H18" s="519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23" t="s">
        <v>1</v>
      </c>
      <c r="F27" s="523"/>
      <c r="G27" s="523"/>
      <c r="H27" s="52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ROUND(J146,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ROUND((SUM(BE146:BE474)),  2)</f>
        <v>0</v>
      </c>
      <c r="G33" s="26"/>
      <c r="H33" s="26"/>
      <c r="I33" s="100">
        <v>0.21</v>
      </c>
      <c r="J33" s="99">
        <f>ROUND(((SUM(BE146:BE474))*I33),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ROUND((SUM(BF146:BF474)),  2)</f>
        <v>0</v>
      </c>
      <c r="G34" s="26"/>
      <c r="H34" s="26"/>
      <c r="I34" s="100">
        <v>0.15</v>
      </c>
      <c r="J34" s="99">
        <f>ROUND(((SUM(BF146:BF474))*I34),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ROUND((SUM(BG146:BG474)),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ROUND((SUM(BH146:BH474)),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ROUND((SUM(BI146:BI474)),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44" t="str">
        <f>E9</f>
        <v>MELNIK 1 - SO-01-Vlastní budova-stavební část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J146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2:12" s="9" customFormat="1" ht="24.95" customHeight="1" x14ac:dyDescent="0.2">
      <c r="B97" s="112"/>
      <c r="D97" s="113" t="s">
        <v>116</v>
      </c>
      <c r="E97" s="114"/>
      <c r="F97" s="114"/>
      <c r="G97" s="114"/>
      <c r="H97" s="114"/>
      <c r="I97" s="114"/>
      <c r="J97" s="115">
        <f>J147</f>
        <v>0</v>
      </c>
      <c r="L97" s="112"/>
    </row>
    <row r="98" spans="2:12" s="10" customFormat="1" ht="19.899999999999999" customHeight="1" x14ac:dyDescent="0.2">
      <c r="B98" s="116"/>
      <c r="D98" s="117" t="s">
        <v>117</v>
      </c>
      <c r="E98" s="118"/>
      <c r="F98" s="118"/>
      <c r="G98" s="118"/>
      <c r="H98" s="118"/>
      <c r="I98" s="118"/>
      <c r="J98" s="119">
        <f>J148</f>
        <v>0</v>
      </c>
      <c r="L98" s="116"/>
    </row>
    <row r="99" spans="2:12" s="10" customFormat="1" ht="19.899999999999999" customHeight="1" x14ac:dyDescent="0.2">
      <c r="B99" s="116"/>
      <c r="D99" s="117" t="s">
        <v>118</v>
      </c>
      <c r="E99" s="118"/>
      <c r="F99" s="118"/>
      <c r="G99" s="118"/>
      <c r="H99" s="118"/>
      <c r="I99" s="118"/>
      <c r="J99" s="119">
        <f>J163</f>
        <v>0</v>
      </c>
      <c r="L99" s="116"/>
    </row>
    <row r="100" spans="2:12" s="10" customFormat="1" ht="19.899999999999999" customHeight="1" x14ac:dyDescent="0.2">
      <c r="B100" s="116"/>
      <c r="D100" s="117" t="s">
        <v>119</v>
      </c>
      <c r="E100" s="118"/>
      <c r="F100" s="118"/>
      <c r="G100" s="118"/>
      <c r="H100" s="118"/>
      <c r="I100" s="118"/>
      <c r="J100" s="119">
        <f>J169</f>
        <v>0</v>
      </c>
      <c r="L100" s="116"/>
    </row>
    <row r="101" spans="2:12" s="10" customFormat="1" ht="19.899999999999999" customHeight="1" x14ac:dyDescent="0.2">
      <c r="B101" s="116"/>
      <c r="D101" s="117" t="s">
        <v>120</v>
      </c>
      <c r="E101" s="118"/>
      <c r="F101" s="118"/>
      <c r="G101" s="118"/>
      <c r="H101" s="118"/>
      <c r="I101" s="118"/>
      <c r="J101" s="119">
        <f>J182</f>
        <v>0</v>
      </c>
      <c r="L101" s="116"/>
    </row>
    <row r="102" spans="2:12" s="10" customFormat="1" ht="19.899999999999999" customHeight="1" x14ac:dyDescent="0.2">
      <c r="B102" s="116"/>
      <c r="D102" s="117" t="s">
        <v>121</v>
      </c>
      <c r="E102" s="118"/>
      <c r="F102" s="118"/>
      <c r="G102" s="118"/>
      <c r="H102" s="118"/>
      <c r="I102" s="118"/>
      <c r="J102" s="119">
        <f>J192</f>
        <v>0</v>
      </c>
      <c r="L102" s="116"/>
    </row>
    <row r="103" spans="2:12" s="10" customFormat="1" ht="19.899999999999999" customHeight="1" x14ac:dyDescent="0.2">
      <c r="B103" s="116"/>
      <c r="D103" s="117" t="s">
        <v>122</v>
      </c>
      <c r="E103" s="118"/>
      <c r="F103" s="118"/>
      <c r="G103" s="118"/>
      <c r="H103" s="118"/>
      <c r="I103" s="118"/>
      <c r="J103" s="119">
        <f>J194</f>
        <v>0</v>
      </c>
      <c r="L103" s="116"/>
    </row>
    <row r="104" spans="2:12" s="10" customFormat="1" ht="19.899999999999999" customHeight="1" x14ac:dyDescent="0.2">
      <c r="B104" s="116"/>
      <c r="D104" s="117" t="s">
        <v>123</v>
      </c>
      <c r="E104" s="118"/>
      <c r="F104" s="118"/>
      <c r="G104" s="118"/>
      <c r="H104" s="118"/>
      <c r="I104" s="118"/>
      <c r="J104" s="119">
        <f>J238</f>
        <v>0</v>
      </c>
      <c r="L104" s="116"/>
    </row>
    <row r="105" spans="2:12" s="10" customFormat="1" ht="19.899999999999999" customHeight="1" x14ac:dyDescent="0.2">
      <c r="B105" s="116"/>
      <c r="D105" s="117" t="s">
        <v>124</v>
      </c>
      <c r="E105" s="118"/>
      <c r="F105" s="118"/>
      <c r="G105" s="118"/>
      <c r="H105" s="118"/>
      <c r="I105" s="118"/>
      <c r="J105" s="119">
        <f>J280</f>
        <v>0</v>
      </c>
      <c r="L105" s="116"/>
    </row>
    <row r="106" spans="2:12" s="10" customFormat="1" ht="19.899999999999999" customHeight="1" x14ac:dyDescent="0.2">
      <c r="B106" s="116"/>
      <c r="D106" s="117" t="s">
        <v>125</v>
      </c>
      <c r="E106" s="118"/>
      <c r="F106" s="118"/>
      <c r="G106" s="118"/>
      <c r="H106" s="118"/>
      <c r="I106" s="118"/>
      <c r="J106" s="119">
        <f>J285</f>
        <v>0</v>
      </c>
      <c r="L106" s="116"/>
    </row>
    <row r="107" spans="2:12" s="9" customFormat="1" ht="24.95" customHeight="1" x14ac:dyDescent="0.2">
      <c r="B107" s="112"/>
      <c r="D107" s="113" t="s">
        <v>126</v>
      </c>
      <c r="E107" s="114"/>
      <c r="F107" s="114"/>
      <c r="G107" s="114"/>
      <c r="H107" s="114"/>
      <c r="I107" s="114"/>
      <c r="J107" s="115">
        <f>J287</f>
        <v>0</v>
      </c>
      <c r="L107" s="112"/>
    </row>
    <row r="108" spans="2:12" s="10" customFormat="1" ht="19.899999999999999" customHeight="1" x14ac:dyDescent="0.2">
      <c r="B108" s="116"/>
      <c r="D108" s="117" t="s">
        <v>127</v>
      </c>
      <c r="E108" s="118"/>
      <c r="F108" s="118"/>
      <c r="G108" s="118"/>
      <c r="H108" s="118"/>
      <c r="I108" s="118"/>
      <c r="J108" s="119">
        <f>J288</f>
        <v>0</v>
      </c>
      <c r="L108" s="116"/>
    </row>
    <row r="109" spans="2:12" s="10" customFormat="1" ht="19.899999999999999" customHeight="1" x14ac:dyDescent="0.2">
      <c r="B109" s="116"/>
      <c r="D109" s="117" t="s">
        <v>128</v>
      </c>
      <c r="E109" s="118"/>
      <c r="F109" s="118"/>
      <c r="G109" s="118"/>
      <c r="H109" s="118"/>
      <c r="I109" s="118"/>
      <c r="J109" s="119">
        <f>J305</f>
        <v>0</v>
      </c>
      <c r="L109" s="116"/>
    </row>
    <row r="110" spans="2:12" s="10" customFormat="1" ht="19.899999999999999" customHeight="1" x14ac:dyDescent="0.2">
      <c r="B110" s="116"/>
      <c r="D110" s="117" t="s">
        <v>129</v>
      </c>
      <c r="E110" s="118"/>
      <c r="F110" s="118"/>
      <c r="G110" s="118"/>
      <c r="H110" s="118"/>
      <c r="I110" s="118"/>
      <c r="J110" s="119">
        <f>J315</f>
        <v>0</v>
      </c>
      <c r="L110" s="116"/>
    </row>
    <row r="111" spans="2:12" s="10" customFormat="1" ht="19.899999999999999" customHeight="1" x14ac:dyDescent="0.2">
      <c r="B111" s="116"/>
      <c r="D111" s="117" t="s">
        <v>130</v>
      </c>
      <c r="E111" s="118"/>
      <c r="F111" s="118"/>
      <c r="G111" s="118"/>
      <c r="H111" s="118"/>
      <c r="I111" s="118"/>
      <c r="J111" s="119">
        <f>J340</f>
        <v>0</v>
      </c>
      <c r="L111" s="116"/>
    </row>
    <row r="112" spans="2:12" s="10" customFormat="1" ht="19.899999999999999" customHeight="1" x14ac:dyDescent="0.2">
      <c r="B112" s="116"/>
      <c r="D112" s="117" t="s">
        <v>131</v>
      </c>
      <c r="E112" s="118"/>
      <c r="F112" s="118"/>
      <c r="G112" s="118"/>
      <c r="H112" s="118"/>
      <c r="I112" s="118"/>
      <c r="J112" s="119">
        <f>J343</f>
        <v>0</v>
      </c>
      <c r="L112" s="116"/>
    </row>
    <row r="113" spans="1:31" s="10" customFormat="1" ht="19.899999999999999" customHeight="1" x14ac:dyDescent="0.2">
      <c r="B113" s="116"/>
      <c r="D113" s="117" t="s">
        <v>132</v>
      </c>
      <c r="E113" s="118"/>
      <c r="F113" s="118"/>
      <c r="G113" s="118"/>
      <c r="H113" s="118"/>
      <c r="I113" s="118"/>
      <c r="J113" s="119">
        <f>J355</f>
        <v>0</v>
      </c>
      <c r="L113" s="116"/>
    </row>
    <row r="114" spans="1:31" s="10" customFormat="1" ht="19.899999999999999" customHeight="1" x14ac:dyDescent="0.2">
      <c r="B114" s="116"/>
      <c r="D114" s="117" t="s">
        <v>133</v>
      </c>
      <c r="E114" s="118"/>
      <c r="F114" s="118"/>
      <c r="G114" s="118"/>
      <c r="H114" s="118"/>
      <c r="I114" s="118"/>
      <c r="J114" s="119">
        <f>J367</f>
        <v>0</v>
      </c>
      <c r="L114" s="116"/>
    </row>
    <row r="115" spans="1:31" s="10" customFormat="1" ht="19.899999999999999" customHeight="1" x14ac:dyDescent="0.2">
      <c r="B115" s="116"/>
      <c r="D115" s="117" t="s">
        <v>134</v>
      </c>
      <c r="E115" s="118"/>
      <c r="F115" s="118"/>
      <c r="G115" s="118"/>
      <c r="H115" s="118"/>
      <c r="I115" s="118"/>
      <c r="J115" s="119">
        <f>J382</f>
        <v>0</v>
      </c>
      <c r="L115" s="116"/>
    </row>
    <row r="116" spans="1:31" s="10" customFormat="1" ht="19.899999999999999" customHeight="1" x14ac:dyDescent="0.2">
      <c r="B116" s="116"/>
      <c r="D116" s="117" t="s">
        <v>135</v>
      </c>
      <c r="E116" s="118"/>
      <c r="F116" s="118"/>
      <c r="G116" s="118"/>
      <c r="H116" s="118"/>
      <c r="I116" s="118"/>
      <c r="J116" s="119">
        <f>J394</f>
        <v>0</v>
      </c>
      <c r="L116" s="116"/>
    </row>
    <row r="117" spans="1:31" s="10" customFormat="1" ht="19.899999999999999" customHeight="1" x14ac:dyDescent="0.2">
      <c r="B117" s="116"/>
      <c r="D117" s="117" t="s">
        <v>136</v>
      </c>
      <c r="E117" s="118"/>
      <c r="F117" s="118"/>
      <c r="G117" s="118"/>
      <c r="H117" s="118"/>
      <c r="I117" s="118"/>
      <c r="J117" s="119">
        <f>J439</f>
        <v>0</v>
      </c>
      <c r="L117" s="116"/>
    </row>
    <row r="118" spans="1:31" s="10" customFormat="1" ht="19.899999999999999" customHeight="1" x14ac:dyDescent="0.2">
      <c r="B118" s="116"/>
      <c r="D118" s="117" t="s">
        <v>137</v>
      </c>
      <c r="E118" s="118"/>
      <c r="F118" s="118"/>
      <c r="G118" s="118"/>
      <c r="H118" s="118"/>
      <c r="I118" s="118"/>
      <c r="J118" s="119">
        <f>J444</f>
        <v>0</v>
      </c>
      <c r="L118" s="116"/>
    </row>
    <row r="119" spans="1:31" s="10" customFormat="1" ht="19.899999999999999" customHeight="1" x14ac:dyDescent="0.2">
      <c r="B119" s="116"/>
      <c r="D119" s="117" t="s">
        <v>138</v>
      </c>
      <c r="E119" s="118"/>
      <c r="F119" s="118"/>
      <c r="G119" s="118"/>
      <c r="H119" s="118"/>
      <c r="I119" s="118"/>
      <c r="J119" s="119">
        <f>J452</f>
        <v>0</v>
      </c>
      <c r="L119" s="116"/>
    </row>
    <row r="120" spans="1:31" s="10" customFormat="1" ht="19.899999999999999" customHeight="1" x14ac:dyDescent="0.2">
      <c r="B120" s="116"/>
      <c r="D120" s="117" t="s">
        <v>139</v>
      </c>
      <c r="E120" s="118"/>
      <c r="F120" s="118"/>
      <c r="G120" s="118"/>
      <c r="H120" s="118"/>
      <c r="I120" s="118"/>
      <c r="J120" s="119">
        <f>J455</f>
        <v>0</v>
      </c>
      <c r="L120" s="116"/>
    </row>
    <row r="121" spans="1:31" s="10" customFormat="1" ht="19.899999999999999" customHeight="1" x14ac:dyDescent="0.2">
      <c r="B121" s="116"/>
      <c r="D121" s="117" t="s">
        <v>140</v>
      </c>
      <c r="E121" s="118"/>
      <c r="F121" s="118"/>
      <c r="G121" s="118"/>
      <c r="H121" s="118"/>
      <c r="I121" s="118"/>
      <c r="J121" s="119">
        <f>J457</f>
        <v>0</v>
      </c>
      <c r="L121" s="116"/>
    </row>
    <row r="122" spans="1:31" s="9" customFormat="1" ht="24.95" customHeight="1" x14ac:dyDescent="0.2">
      <c r="B122" s="112"/>
      <c r="D122" s="113" t="s">
        <v>141</v>
      </c>
      <c r="E122" s="114"/>
      <c r="F122" s="114"/>
      <c r="G122" s="114"/>
      <c r="H122" s="114"/>
      <c r="I122" s="114"/>
      <c r="J122" s="115">
        <f>J460</f>
        <v>0</v>
      </c>
      <c r="L122" s="112"/>
    </row>
    <row r="123" spans="1:31" s="9" customFormat="1" ht="24.95" customHeight="1" x14ac:dyDescent="0.2">
      <c r="B123" s="112"/>
      <c r="D123" s="113" t="s">
        <v>142</v>
      </c>
      <c r="E123" s="114"/>
      <c r="F123" s="114"/>
      <c r="G123" s="114"/>
      <c r="H123" s="114"/>
      <c r="I123" s="114"/>
      <c r="J123" s="115">
        <f>J463</f>
        <v>0</v>
      </c>
      <c r="L123" s="112"/>
    </row>
    <row r="124" spans="1:31" s="10" customFormat="1" ht="19.899999999999999" customHeight="1" x14ac:dyDescent="0.2">
      <c r="B124" s="116"/>
      <c r="D124" s="117" t="s">
        <v>143</v>
      </c>
      <c r="E124" s="118"/>
      <c r="F124" s="118"/>
      <c r="G124" s="118"/>
      <c r="H124" s="118"/>
      <c r="I124" s="118"/>
      <c r="J124" s="119">
        <f>J464</f>
        <v>0</v>
      </c>
      <c r="L124" s="116"/>
    </row>
    <row r="125" spans="1:31" s="10" customFormat="1" ht="19.899999999999999" customHeight="1" x14ac:dyDescent="0.2">
      <c r="B125" s="116"/>
      <c r="D125" s="117" t="s">
        <v>144</v>
      </c>
      <c r="E125" s="118"/>
      <c r="F125" s="118"/>
      <c r="G125" s="118"/>
      <c r="H125" s="118"/>
      <c r="I125" s="118"/>
      <c r="J125" s="119">
        <f>J468</f>
        <v>0</v>
      </c>
      <c r="L125" s="116"/>
    </row>
    <row r="126" spans="1:31" s="10" customFormat="1" ht="19.899999999999999" customHeight="1" x14ac:dyDescent="0.2">
      <c r="B126" s="116"/>
      <c r="D126" s="117" t="s">
        <v>145</v>
      </c>
      <c r="E126" s="118"/>
      <c r="F126" s="118"/>
      <c r="G126" s="118"/>
      <c r="H126" s="118"/>
      <c r="I126" s="118"/>
      <c r="J126" s="119">
        <f>J473</f>
        <v>0</v>
      </c>
      <c r="L126" s="116"/>
    </row>
    <row r="127" spans="1:31" s="2" customFormat="1" ht="21.75" customHeight="1" x14ac:dyDescent="0.2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 x14ac:dyDescent="0.2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32" spans="1:31" s="2" customFormat="1" ht="6.95" customHeight="1" x14ac:dyDescent="0.2">
      <c r="A132" s="26"/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24.95" customHeight="1" x14ac:dyDescent="0.2">
      <c r="A133" s="26"/>
      <c r="B133" s="27"/>
      <c r="C133" s="18" t="s">
        <v>146</v>
      </c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6.95" customHeight="1" x14ac:dyDescent="0.2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12" customHeight="1" x14ac:dyDescent="0.2">
      <c r="A135" s="26"/>
      <c r="B135" s="27"/>
      <c r="C135" s="23" t="s">
        <v>14</v>
      </c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2" customFormat="1" ht="16.5" customHeight="1" x14ac:dyDescent="0.2">
      <c r="A136" s="26"/>
      <c r="B136" s="27"/>
      <c r="C136" s="26"/>
      <c r="D136" s="26"/>
      <c r="E136" s="554" t="str">
        <f>E7</f>
        <v>ISŠT Mělník - hlavní  budova, spojovací krček, novostavba, dílny, jeřábová hala, vrátnice</v>
      </c>
      <c r="F136" s="555"/>
      <c r="G136" s="555"/>
      <c r="H136" s="555"/>
      <c r="I136" s="26"/>
      <c r="J136" s="26"/>
      <c r="K136" s="26"/>
      <c r="L136" s="3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31" s="2" customFormat="1" ht="12" customHeight="1" x14ac:dyDescent="0.2">
      <c r="A137" s="26"/>
      <c r="B137" s="27"/>
      <c r="C137" s="23" t="s">
        <v>109</v>
      </c>
      <c r="D137" s="26"/>
      <c r="E137" s="26"/>
      <c r="F137" s="26"/>
      <c r="G137" s="26"/>
      <c r="H137" s="26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6.5" customHeight="1" x14ac:dyDescent="0.2">
      <c r="A138" s="26"/>
      <c r="B138" s="27"/>
      <c r="C138" s="26"/>
      <c r="D138" s="26"/>
      <c r="E138" s="544" t="str">
        <f>E9</f>
        <v>MELNIK 1 - SO-01-Vlastní budova-stavební část</v>
      </c>
      <c r="F138" s="553"/>
      <c r="G138" s="553"/>
      <c r="H138" s="553"/>
      <c r="I138" s="26"/>
      <c r="J138" s="26"/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6.95" customHeight="1" x14ac:dyDescent="0.2">
      <c r="A139" s="26"/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12" customHeight="1" x14ac:dyDescent="0.2">
      <c r="A140" s="26"/>
      <c r="B140" s="27"/>
      <c r="C140" s="23" t="s">
        <v>17</v>
      </c>
      <c r="D140" s="26"/>
      <c r="E140" s="26"/>
      <c r="F140" s="21" t="str">
        <f>F12</f>
        <v xml:space="preserve"> </v>
      </c>
      <c r="G140" s="26"/>
      <c r="H140" s="26"/>
      <c r="I140" s="23" t="s">
        <v>19</v>
      </c>
      <c r="J140" s="49" t="str">
        <f>IF(J12="","",J12)</f>
        <v/>
      </c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6.95" customHeight="1" x14ac:dyDescent="0.2">
      <c r="A141" s="26"/>
      <c r="B141" s="27"/>
      <c r="C141" s="26"/>
      <c r="D141" s="26"/>
      <c r="E141" s="26"/>
      <c r="F141" s="26"/>
      <c r="G141" s="26"/>
      <c r="H141" s="26"/>
      <c r="I141" s="26"/>
      <c r="J141" s="26"/>
      <c r="K141" s="26"/>
      <c r="L141" s="3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15.2" customHeight="1" x14ac:dyDescent="0.2">
      <c r="A142" s="26"/>
      <c r="B142" s="27"/>
      <c r="C142" s="23" t="s">
        <v>20</v>
      </c>
      <c r="D142" s="26"/>
      <c r="E142" s="26"/>
      <c r="F142" s="21" t="str">
        <f>E15</f>
        <v xml:space="preserve"> </v>
      </c>
      <c r="G142" s="26"/>
      <c r="H142" s="26"/>
      <c r="I142" s="23" t="s">
        <v>25</v>
      </c>
      <c r="J142" s="24" t="str">
        <f>E21</f>
        <v xml:space="preserve"> </v>
      </c>
      <c r="K142" s="26"/>
      <c r="L142" s="3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15.2" customHeight="1" x14ac:dyDescent="0.2">
      <c r="A143" s="26"/>
      <c r="B143" s="27"/>
      <c r="C143" s="23" t="s">
        <v>24</v>
      </c>
      <c r="D143" s="26"/>
      <c r="E143" s="26"/>
      <c r="F143" s="21" t="str">
        <f>IF(E18="","",E18)</f>
        <v xml:space="preserve"> </v>
      </c>
      <c r="G143" s="26"/>
      <c r="H143" s="26"/>
      <c r="I143" s="23" t="s">
        <v>27</v>
      </c>
      <c r="J143" s="24" t="str">
        <f>E24</f>
        <v>Ing.Pavel Michálek</v>
      </c>
      <c r="K143" s="26"/>
      <c r="L143" s="3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0.35" customHeight="1" x14ac:dyDescent="0.2">
      <c r="A144" s="26"/>
      <c r="B144" s="27"/>
      <c r="C144" s="26"/>
      <c r="D144" s="26"/>
      <c r="E144" s="26"/>
      <c r="F144" s="26"/>
      <c r="G144" s="26"/>
      <c r="H144" s="26"/>
      <c r="I144" s="26"/>
      <c r="J144" s="26"/>
      <c r="K144" s="26"/>
      <c r="L144" s="3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11" customFormat="1" ht="29.25" customHeight="1" x14ac:dyDescent="0.2">
      <c r="A145" s="120"/>
      <c r="B145" s="121"/>
      <c r="C145" s="397" t="s">
        <v>147</v>
      </c>
      <c r="D145" s="398" t="s">
        <v>55</v>
      </c>
      <c r="E145" s="398" t="s">
        <v>51</v>
      </c>
      <c r="F145" s="398" t="s">
        <v>52</v>
      </c>
      <c r="G145" s="398" t="s">
        <v>148</v>
      </c>
      <c r="H145" s="398" t="s">
        <v>149</v>
      </c>
      <c r="I145" s="398" t="s">
        <v>150</v>
      </c>
      <c r="J145" s="399" t="s">
        <v>113</v>
      </c>
      <c r="K145" s="400" t="s">
        <v>151</v>
      </c>
      <c r="L145" s="126"/>
      <c r="M145" s="56" t="s">
        <v>1</v>
      </c>
      <c r="N145" s="57" t="s">
        <v>34</v>
      </c>
      <c r="O145" s="57" t="s">
        <v>152</v>
      </c>
      <c r="P145" s="57" t="s">
        <v>153</v>
      </c>
      <c r="Q145" s="57" t="s">
        <v>154</v>
      </c>
      <c r="R145" s="57" t="s">
        <v>155</v>
      </c>
      <c r="S145" s="57" t="s">
        <v>156</v>
      </c>
      <c r="T145" s="58" t="s">
        <v>157</v>
      </c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</row>
    <row r="146" spans="1:65" s="2" customFormat="1" ht="22.7" customHeight="1" x14ac:dyDescent="0.25">
      <c r="A146" s="26"/>
      <c r="B146" s="27"/>
      <c r="C146" s="401" t="s">
        <v>158</v>
      </c>
      <c r="D146" s="402"/>
      <c r="E146" s="402"/>
      <c r="F146" s="402"/>
      <c r="G146" s="402"/>
      <c r="H146" s="402"/>
      <c r="I146" s="402"/>
      <c r="J146" s="403">
        <f>BK146</f>
        <v>0</v>
      </c>
      <c r="K146" s="402"/>
      <c r="L146" s="27"/>
      <c r="M146" s="59"/>
      <c r="N146" s="50"/>
      <c r="O146" s="60"/>
      <c r="P146" s="128">
        <f>P147+P287+P460+P463</f>
        <v>0</v>
      </c>
      <c r="Q146" s="60"/>
      <c r="R146" s="128">
        <f>R147+R287+R460+R463</f>
        <v>0</v>
      </c>
      <c r="S146" s="60"/>
      <c r="T146" s="129">
        <f>T147+T287+T460+T463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69</v>
      </c>
      <c r="AU146" s="14" t="s">
        <v>115</v>
      </c>
      <c r="BK146" s="130">
        <f>BK147+BK287+BK460+BK463</f>
        <v>0</v>
      </c>
    </row>
    <row r="147" spans="1:65" s="12" customFormat="1" ht="25.9" customHeight="1" x14ac:dyDescent="0.2">
      <c r="B147" s="131"/>
      <c r="C147" s="379"/>
      <c r="D147" s="386" t="s">
        <v>69</v>
      </c>
      <c r="E147" s="387" t="s">
        <v>159</v>
      </c>
      <c r="F147" s="387" t="s">
        <v>160</v>
      </c>
      <c r="G147" s="379"/>
      <c r="H147" s="379"/>
      <c r="I147" s="379"/>
      <c r="J147" s="388">
        <f>BK147</f>
        <v>0</v>
      </c>
      <c r="K147" s="379"/>
      <c r="L147" s="131"/>
      <c r="M147" s="135"/>
      <c r="N147" s="136"/>
      <c r="O147" s="136"/>
      <c r="P147" s="137">
        <f>P148+P163+P169+P182+P192+P194+P238+P280+P285</f>
        <v>0</v>
      </c>
      <c r="Q147" s="136"/>
      <c r="R147" s="137">
        <f>R148+R163+R169+R182+R192+R194+R238+R280+R285</f>
        <v>0</v>
      </c>
      <c r="S147" s="136"/>
      <c r="T147" s="138">
        <f>T148+T163+T169+T182+T192+T194+T238+T280+T285</f>
        <v>0</v>
      </c>
      <c r="AR147" s="132" t="s">
        <v>78</v>
      </c>
      <c r="AT147" s="139" t="s">
        <v>69</v>
      </c>
      <c r="AU147" s="139" t="s">
        <v>70</v>
      </c>
      <c r="AY147" s="132" t="s">
        <v>161</v>
      </c>
      <c r="BK147" s="140">
        <f>BK148+BK163+BK169+BK182+BK192+BK194+BK238+BK280+BK285</f>
        <v>0</v>
      </c>
    </row>
    <row r="148" spans="1:65" s="12" customFormat="1" ht="22.7" customHeight="1" x14ac:dyDescent="0.2">
      <c r="B148" s="131"/>
      <c r="C148" s="379"/>
      <c r="D148" s="386" t="s">
        <v>69</v>
      </c>
      <c r="E148" s="389" t="s">
        <v>78</v>
      </c>
      <c r="F148" s="389" t="s">
        <v>162</v>
      </c>
      <c r="G148" s="379"/>
      <c r="H148" s="379"/>
      <c r="I148" s="379"/>
      <c r="J148" s="390">
        <f>BK148</f>
        <v>0</v>
      </c>
      <c r="K148" s="379"/>
      <c r="L148" s="131"/>
      <c r="M148" s="135"/>
      <c r="N148" s="136"/>
      <c r="O148" s="136"/>
      <c r="P148" s="137">
        <f>SUM(P149:P162)</f>
        <v>0</v>
      </c>
      <c r="Q148" s="136"/>
      <c r="R148" s="137">
        <f>SUM(R149:R162)</f>
        <v>0</v>
      </c>
      <c r="S148" s="136"/>
      <c r="T148" s="138">
        <f>SUM(T149:T162)</f>
        <v>0</v>
      </c>
      <c r="AR148" s="132" t="s">
        <v>78</v>
      </c>
      <c r="AT148" s="139" t="s">
        <v>69</v>
      </c>
      <c r="AU148" s="139" t="s">
        <v>78</v>
      </c>
      <c r="AY148" s="132" t="s">
        <v>161</v>
      </c>
      <c r="BK148" s="140">
        <f>SUM(BK149:BK162)</f>
        <v>0</v>
      </c>
    </row>
    <row r="149" spans="1:65" s="2" customFormat="1" ht="24" customHeight="1" x14ac:dyDescent="0.2">
      <c r="A149" s="26"/>
      <c r="B149" s="143"/>
      <c r="C149" s="381" t="s">
        <v>78</v>
      </c>
      <c r="D149" s="381" t="s">
        <v>163</v>
      </c>
      <c r="E149" s="382" t="s">
        <v>164</v>
      </c>
      <c r="F149" s="383" t="s">
        <v>165</v>
      </c>
      <c r="G149" s="384" t="s">
        <v>166</v>
      </c>
      <c r="H149" s="385">
        <v>13.2</v>
      </c>
      <c r="I149" s="493"/>
      <c r="J149" s="377">
        <f t="shared" ref="J149:J162" si="0">ROUND(I149*H149,2)</f>
        <v>0</v>
      </c>
      <c r="K149" s="380"/>
      <c r="L149" s="27"/>
      <c r="M149" s="151" t="s">
        <v>1</v>
      </c>
      <c r="N149" s="152" t="s">
        <v>35</v>
      </c>
      <c r="O149" s="153">
        <v>0</v>
      </c>
      <c r="P149" s="153">
        <f t="shared" ref="P149:P162" si="1">O149*H149</f>
        <v>0</v>
      </c>
      <c r="Q149" s="153">
        <v>0</v>
      </c>
      <c r="R149" s="153">
        <f t="shared" ref="R149:R162" si="2">Q149*H149</f>
        <v>0</v>
      </c>
      <c r="S149" s="153">
        <v>0</v>
      </c>
      <c r="T149" s="154">
        <f t="shared" ref="T149:T162" si="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167</v>
      </c>
      <c r="AT149" s="155" t="s">
        <v>163</v>
      </c>
      <c r="AU149" s="155" t="s">
        <v>80</v>
      </c>
      <c r="AY149" s="14" t="s">
        <v>161</v>
      </c>
      <c r="BE149" s="156">
        <f t="shared" ref="BE149:BE162" si="4">IF(N149="základní",J149,0)</f>
        <v>0</v>
      </c>
      <c r="BF149" s="156">
        <f t="shared" ref="BF149:BF162" si="5">IF(N149="snížená",J149,0)</f>
        <v>0</v>
      </c>
      <c r="BG149" s="156">
        <f t="shared" ref="BG149:BG162" si="6">IF(N149="zákl. přenesená",J149,0)</f>
        <v>0</v>
      </c>
      <c r="BH149" s="156">
        <f t="shared" ref="BH149:BH162" si="7">IF(N149="sníž. přenesená",J149,0)</f>
        <v>0</v>
      </c>
      <c r="BI149" s="156">
        <f t="shared" ref="BI149:BI162" si="8">IF(N149="nulová",J149,0)</f>
        <v>0</v>
      </c>
      <c r="BJ149" s="14" t="s">
        <v>78</v>
      </c>
      <c r="BK149" s="156">
        <f t="shared" ref="BK149:BK162" si="9">ROUND(I149*H149,2)</f>
        <v>0</v>
      </c>
      <c r="BL149" s="14" t="s">
        <v>167</v>
      </c>
      <c r="BM149" s="155" t="s">
        <v>80</v>
      </c>
    </row>
    <row r="150" spans="1:65" s="2" customFormat="1" ht="24" customHeight="1" x14ac:dyDescent="0.2">
      <c r="A150" s="26"/>
      <c r="B150" s="143"/>
      <c r="C150" s="381" t="s">
        <v>80</v>
      </c>
      <c r="D150" s="381" t="s">
        <v>163</v>
      </c>
      <c r="E150" s="382" t="s">
        <v>168</v>
      </c>
      <c r="F150" s="383" t="s">
        <v>169</v>
      </c>
      <c r="G150" s="384" t="s">
        <v>170</v>
      </c>
      <c r="H150" s="385">
        <v>54.72</v>
      </c>
      <c r="I150" s="493"/>
      <c r="J150" s="377">
        <f t="shared" si="0"/>
        <v>0</v>
      </c>
      <c r="K150" s="380"/>
      <c r="L150" s="27"/>
      <c r="M150" s="151" t="s">
        <v>1</v>
      </c>
      <c r="N150" s="152" t="s">
        <v>35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167</v>
      </c>
      <c r="AT150" s="155" t="s">
        <v>163</v>
      </c>
      <c r="AU150" s="155" t="s">
        <v>80</v>
      </c>
      <c r="AY150" s="14" t="s">
        <v>161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78</v>
      </c>
      <c r="BK150" s="156">
        <f t="shared" si="9"/>
        <v>0</v>
      </c>
      <c r="BL150" s="14" t="s">
        <v>167</v>
      </c>
      <c r="BM150" s="155" t="s">
        <v>167</v>
      </c>
    </row>
    <row r="151" spans="1:65" s="2" customFormat="1" ht="24" customHeight="1" x14ac:dyDescent="0.2">
      <c r="A151" s="26"/>
      <c r="B151" s="143"/>
      <c r="C151" s="381" t="s">
        <v>171</v>
      </c>
      <c r="D151" s="381" t="s">
        <v>163</v>
      </c>
      <c r="E151" s="382" t="s">
        <v>168</v>
      </c>
      <c r="F151" s="383" t="s">
        <v>169</v>
      </c>
      <c r="G151" s="384" t="s">
        <v>170</v>
      </c>
      <c r="H151" s="385">
        <v>8.73</v>
      </c>
      <c r="I151" s="493"/>
      <c r="J151" s="377">
        <f t="shared" si="0"/>
        <v>0</v>
      </c>
      <c r="K151" s="380"/>
      <c r="L151" s="27"/>
      <c r="M151" s="151" t="s">
        <v>1</v>
      </c>
      <c r="N151" s="152" t="s">
        <v>35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167</v>
      </c>
      <c r="AT151" s="155" t="s">
        <v>163</v>
      </c>
      <c r="AU151" s="155" t="s">
        <v>80</v>
      </c>
      <c r="AY151" s="14" t="s">
        <v>161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78</v>
      </c>
      <c r="BK151" s="156">
        <f t="shared" si="9"/>
        <v>0</v>
      </c>
      <c r="BL151" s="14" t="s">
        <v>167</v>
      </c>
      <c r="BM151" s="155" t="s">
        <v>172</v>
      </c>
    </row>
    <row r="152" spans="1:65" s="2" customFormat="1" ht="24" customHeight="1" x14ac:dyDescent="0.2">
      <c r="A152" s="26"/>
      <c r="B152" s="143"/>
      <c r="C152" s="381" t="s">
        <v>167</v>
      </c>
      <c r="D152" s="381" t="s">
        <v>163</v>
      </c>
      <c r="E152" s="382" t="s">
        <v>168</v>
      </c>
      <c r="F152" s="383" t="s">
        <v>169</v>
      </c>
      <c r="G152" s="384" t="s">
        <v>170</v>
      </c>
      <c r="H152" s="385">
        <v>6.36</v>
      </c>
      <c r="I152" s="493"/>
      <c r="J152" s="377">
        <f t="shared" si="0"/>
        <v>0</v>
      </c>
      <c r="K152" s="380"/>
      <c r="L152" s="27"/>
      <c r="M152" s="151" t="s">
        <v>1</v>
      </c>
      <c r="N152" s="152" t="s">
        <v>35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167</v>
      </c>
      <c r="AT152" s="155" t="s">
        <v>163</v>
      </c>
      <c r="AU152" s="155" t="s">
        <v>80</v>
      </c>
      <c r="AY152" s="14" t="s">
        <v>161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78</v>
      </c>
      <c r="BK152" s="156">
        <f t="shared" si="9"/>
        <v>0</v>
      </c>
      <c r="BL152" s="14" t="s">
        <v>167</v>
      </c>
      <c r="BM152" s="155" t="s">
        <v>173</v>
      </c>
    </row>
    <row r="153" spans="1:65" s="2" customFormat="1" ht="24" customHeight="1" x14ac:dyDescent="0.2">
      <c r="A153" s="26"/>
      <c r="B153" s="143"/>
      <c r="C153" s="381" t="s">
        <v>174</v>
      </c>
      <c r="D153" s="381" t="s">
        <v>163</v>
      </c>
      <c r="E153" s="382" t="s">
        <v>175</v>
      </c>
      <c r="F153" s="383" t="s">
        <v>176</v>
      </c>
      <c r="G153" s="384" t="s">
        <v>170</v>
      </c>
      <c r="H153" s="385">
        <v>159.816</v>
      </c>
      <c r="I153" s="493"/>
      <c r="J153" s="377">
        <f t="shared" si="0"/>
        <v>0</v>
      </c>
      <c r="K153" s="380"/>
      <c r="L153" s="27"/>
      <c r="M153" s="151" t="s">
        <v>1</v>
      </c>
      <c r="N153" s="152" t="s">
        <v>35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167</v>
      </c>
      <c r="AT153" s="155" t="s">
        <v>163</v>
      </c>
      <c r="AU153" s="155" t="s">
        <v>80</v>
      </c>
      <c r="AY153" s="14" t="s">
        <v>161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78</v>
      </c>
      <c r="BK153" s="156">
        <f t="shared" si="9"/>
        <v>0</v>
      </c>
      <c r="BL153" s="14" t="s">
        <v>167</v>
      </c>
      <c r="BM153" s="155" t="s">
        <v>177</v>
      </c>
    </row>
    <row r="154" spans="1:65" s="2" customFormat="1" ht="24" customHeight="1" x14ac:dyDescent="0.2">
      <c r="A154" s="26"/>
      <c r="B154" s="143"/>
      <c r="C154" s="381" t="s">
        <v>172</v>
      </c>
      <c r="D154" s="381" t="s">
        <v>163</v>
      </c>
      <c r="E154" s="382" t="s">
        <v>178</v>
      </c>
      <c r="F154" s="383" t="s">
        <v>179</v>
      </c>
      <c r="G154" s="384" t="s">
        <v>170</v>
      </c>
      <c r="H154" s="385">
        <v>159.816</v>
      </c>
      <c r="I154" s="493"/>
      <c r="J154" s="377">
        <f t="shared" si="0"/>
        <v>0</v>
      </c>
      <c r="K154" s="380"/>
      <c r="L154" s="27"/>
      <c r="M154" s="151" t="s">
        <v>1</v>
      </c>
      <c r="N154" s="152" t="s">
        <v>35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167</v>
      </c>
      <c r="AT154" s="155" t="s">
        <v>163</v>
      </c>
      <c r="AU154" s="155" t="s">
        <v>80</v>
      </c>
      <c r="AY154" s="14" t="s">
        <v>161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78</v>
      </c>
      <c r="BK154" s="156">
        <f t="shared" si="9"/>
        <v>0</v>
      </c>
      <c r="BL154" s="14" t="s">
        <v>167</v>
      </c>
      <c r="BM154" s="155" t="s">
        <v>180</v>
      </c>
    </row>
    <row r="155" spans="1:65" s="2" customFormat="1" ht="24" customHeight="1" x14ac:dyDescent="0.2">
      <c r="A155" s="26"/>
      <c r="B155" s="143"/>
      <c r="C155" s="381" t="s">
        <v>181</v>
      </c>
      <c r="D155" s="381" t="s">
        <v>163</v>
      </c>
      <c r="E155" s="382" t="s">
        <v>182</v>
      </c>
      <c r="F155" s="383" t="s">
        <v>183</v>
      </c>
      <c r="G155" s="384" t="s">
        <v>170</v>
      </c>
      <c r="H155" s="385">
        <v>20.754999999999999</v>
      </c>
      <c r="I155" s="493"/>
      <c r="J155" s="377">
        <f t="shared" si="0"/>
        <v>0</v>
      </c>
      <c r="K155" s="380"/>
      <c r="L155" s="27"/>
      <c r="M155" s="151" t="s">
        <v>1</v>
      </c>
      <c r="N155" s="152" t="s">
        <v>35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167</v>
      </c>
      <c r="AT155" s="155" t="s">
        <v>163</v>
      </c>
      <c r="AU155" s="155" t="s">
        <v>80</v>
      </c>
      <c r="AY155" s="14" t="s">
        <v>161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78</v>
      </c>
      <c r="BK155" s="156">
        <f t="shared" si="9"/>
        <v>0</v>
      </c>
      <c r="BL155" s="14" t="s">
        <v>167</v>
      </c>
      <c r="BM155" s="155" t="s">
        <v>184</v>
      </c>
    </row>
    <row r="156" spans="1:65" s="2" customFormat="1" ht="24" customHeight="1" x14ac:dyDescent="0.2">
      <c r="A156" s="26"/>
      <c r="B156" s="143"/>
      <c r="C156" s="381" t="s">
        <v>173</v>
      </c>
      <c r="D156" s="381" t="s">
        <v>163</v>
      </c>
      <c r="E156" s="382" t="s">
        <v>185</v>
      </c>
      <c r="F156" s="383" t="s">
        <v>186</v>
      </c>
      <c r="G156" s="384" t="s">
        <v>170</v>
      </c>
      <c r="H156" s="385">
        <v>75.474999999999994</v>
      </c>
      <c r="I156" s="493"/>
      <c r="J156" s="377">
        <f t="shared" si="0"/>
        <v>0</v>
      </c>
      <c r="K156" s="380"/>
      <c r="L156" s="27"/>
      <c r="M156" s="151" t="s">
        <v>1</v>
      </c>
      <c r="N156" s="152" t="s">
        <v>35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167</v>
      </c>
      <c r="AT156" s="155" t="s">
        <v>163</v>
      </c>
      <c r="AU156" s="155" t="s">
        <v>80</v>
      </c>
      <c r="AY156" s="14" t="s">
        <v>161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78</v>
      </c>
      <c r="BK156" s="156">
        <f t="shared" si="9"/>
        <v>0</v>
      </c>
      <c r="BL156" s="14" t="s">
        <v>167</v>
      </c>
      <c r="BM156" s="155" t="s">
        <v>187</v>
      </c>
    </row>
    <row r="157" spans="1:65" s="2" customFormat="1" ht="24" customHeight="1" x14ac:dyDescent="0.2">
      <c r="A157" s="26"/>
      <c r="B157" s="143"/>
      <c r="C157" s="381" t="s">
        <v>188</v>
      </c>
      <c r="D157" s="381" t="s">
        <v>163</v>
      </c>
      <c r="E157" s="382" t="s">
        <v>189</v>
      </c>
      <c r="F157" s="383" t="s">
        <v>190</v>
      </c>
      <c r="G157" s="384" t="s">
        <v>170</v>
      </c>
      <c r="H157" s="385">
        <v>159.816</v>
      </c>
      <c r="I157" s="493"/>
      <c r="J157" s="377">
        <f t="shared" si="0"/>
        <v>0</v>
      </c>
      <c r="K157" s="380"/>
      <c r="L157" s="27"/>
      <c r="M157" s="151" t="s">
        <v>1</v>
      </c>
      <c r="N157" s="152" t="s">
        <v>35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167</v>
      </c>
      <c r="AT157" s="155" t="s">
        <v>163</v>
      </c>
      <c r="AU157" s="155" t="s">
        <v>80</v>
      </c>
      <c r="AY157" s="14" t="s">
        <v>161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78</v>
      </c>
      <c r="BK157" s="156">
        <f t="shared" si="9"/>
        <v>0</v>
      </c>
      <c r="BL157" s="14" t="s">
        <v>167</v>
      </c>
      <c r="BM157" s="155" t="s">
        <v>191</v>
      </c>
    </row>
    <row r="158" spans="1:65" s="2" customFormat="1" ht="24" customHeight="1" x14ac:dyDescent="0.2">
      <c r="A158" s="26"/>
      <c r="B158" s="143"/>
      <c r="C158" s="381" t="s">
        <v>177</v>
      </c>
      <c r="D158" s="381" t="s">
        <v>163</v>
      </c>
      <c r="E158" s="382" t="s">
        <v>192</v>
      </c>
      <c r="F158" s="383" t="s">
        <v>193</v>
      </c>
      <c r="G158" s="384" t="s">
        <v>170</v>
      </c>
      <c r="H158" s="385">
        <v>159.816</v>
      </c>
      <c r="I158" s="493"/>
      <c r="J158" s="377">
        <f t="shared" si="0"/>
        <v>0</v>
      </c>
      <c r="K158" s="380"/>
      <c r="L158" s="27"/>
      <c r="M158" s="151" t="s">
        <v>1</v>
      </c>
      <c r="N158" s="152" t="s">
        <v>35</v>
      </c>
      <c r="O158" s="153">
        <v>0</v>
      </c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167</v>
      </c>
      <c r="AT158" s="155" t="s">
        <v>163</v>
      </c>
      <c r="AU158" s="155" t="s">
        <v>80</v>
      </c>
      <c r="AY158" s="14" t="s">
        <v>161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78</v>
      </c>
      <c r="BK158" s="156">
        <f t="shared" si="9"/>
        <v>0</v>
      </c>
      <c r="BL158" s="14" t="s">
        <v>167</v>
      </c>
      <c r="BM158" s="155" t="s">
        <v>194</v>
      </c>
    </row>
    <row r="159" spans="1:65" s="2" customFormat="1" ht="16.5" customHeight="1" x14ac:dyDescent="0.2">
      <c r="A159" s="26"/>
      <c r="B159" s="143"/>
      <c r="C159" s="381" t="s">
        <v>195</v>
      </c>
      <c r="D159" s="381" t="s">
        <v>163</v>
      </c>
      <c r="E159" s="382" t="s">
        <v>196</v>
      </c>
      <c r="F159" s="383" t="s">
        <v>197</v>
      </c>
      <c r="G159" s="384" t="s">
        <v>170</v>
      </c>
      <c r="H159" s="385">
        <v>319.63200000000001</v>
      </c>
      <c r="I159" s="493"/>
      <c r="J159" s="377">
        <f t="shared" si="0"/>
        <v>0</v>
      </c>
      <c r="K159" s="380"/>
      <c r="L159" s="27"/>
      <c r="M159" s="151" t="s">
        <v>1</v>
      </c>
      <c r="N159" s="152" t="s">
        <v>35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167</v>
      </c>
      <c r="AT159" s="155" t="s">
        <v>163</v>
      </c>
      <c r="AU159" s="155" t="s">
        <v>80</v>
      </c>
      <c r="AY159" s="14" t="s">
        <v>161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78</v>
      </c>
      <c r="BK159" s="156">
        <f t="shared" si="9"/>
        <v>0</v>
      </c>
      <c r="BL159" s="14" t="s">
        <v>167</v>
      </c>
      <c r="BM159" s="155" t="s">
        <v>198</v>
      </c>
    </row>
    <row r="160" spans="1:65" s="2" customFormat="1" ht="16.5" customHeight="1" x14ac:dyDescent="0.2">
      <c r="A160" s="26"/>
      <c r="B160" s="143"/>
      <c r="C160" s="381" t="s">
        <v>180</v>
      </c>
      <c r="D160" s="381" t="s">
        <v>163</v>
      </c>
      <c r="E160" s="382" t="s">
        <v>199</v>
      </c>
      <c r="F160" s="383" t="s">
        <v>200</v>
      </c>
      <c r="G160" s="384" t="s">
        <v>170</v>
      </c>
      <c r="H160" s="385">
        <v>159.816</v>
      </c>
      <c r="I160" s="493"/>
      <c r="J160" s="377">
        <f t="shared" si="0"/>
        <v>0</v>
      </c>
      <c r="K160" s="380"/>
      <c r="L160" s="27"/>
      <c r="M160" s="151" t="s">
        <v>1</v>
      </c>
      <c r="N160" s="152" t="s">
        <v>35</v>
      </c>
      <c r="O160" s="153">
        <v>0</v>
      </c>
      <c r="P160" s="153">
        <f t="shared" si="1"/>
        <v>0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167</v>
      </c>
      <c r="AT160" s="155" t="s">
        <v>163</v>
      </c>
      <c r="AU160" s="155" t="s">
        <v>80</v>
      </c>
      <c r="AY160" s="14" t="s">
        <v>161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78</v>
      </c>
      <c r="BK160" s="156">
        <f t="shared" si="9"/>
        <v>0</v>
      </c>
      <c r="BL160" s="14" t="s">
        <v>167</v>
      </c>
      <c r="BM160" s="155" t="s">
        <v>201</v>
      </c>
    </row>
    <row r="161" spans="1:65" s="2" customFormat="1" ht="24" customHeight="1" x14ac:dyDescent="0.2">
      <c r="A161" s="26"/>
      <c r="B161" s="143"/>
      <c r="C161" s="381" t="s">
        <v>202</v>
      </c>
      <c r="D161" s="381" t="s">
        <v>163</v>
      </c>
      <c r="E161" s="382" t="s">
        <v>203</v>
      </c>
      <c r="F161" s="383" t="s">
        <v>204</v>
      </c>
      <c r="G161" s="384" t="s">
        <v>205</v>
      </c>
      <c r="H161" s="385">
        <v>287.66899999999998</v>
      </c>
      <c r="I161" s="493"/>
      <c r="J161" s="377">
        <f t="shared" si="0"/>
        <v>0</v>
      </c>
      <c r="K161" s="380"/>
      <c r="L161" s="27"/>
      <c r="M161" s="151" t="s">
        <v>1</v>
      </c>
      <c r="N161" s="152" t="s">
        <v>35</v>
      </c>
      <c r="O161" s="153">
        <v>0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167</v>
      </c>
      <c r="AT161" s="155" t="s">
        <v>163</v>
      </c>
      <c r="AU161" s="155" t="s">
        <v>80</v>
      </c>
      <c r="AY161" s="14" t="s">
        <v>161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78</v>
      </c>
      <c r="BK161" s="156">
        <f t="shared" si="9"/>
        <v>0</v>
      </c>
      <c r="BL161" s="14" t="s">
        <v>167</v>
      </c>
      <c r="BM161" s="155" t="s">
        <v>206</v>
      </c>
    </row>
    <row r="162" spans="1:65" s="2" customFormat="1" ht="24" customHeight="1" x14ac:dyDescent="0.2">
      <c r="A162" s="26"/>
      <c r="B162" s="143"/>
      <c r="C162" s="381" t="s">
        <v>184</v>
      </c>
      <c r="D162" s="381" t="s">
        <v>163</v>
      </c>
      <c r="E162" s="382" t="s">
        <v>207</v>
      </c>
      <c r="F162" s="383" t="s">
        <v>208</v>
      </c>
      <c r="G162" s="384" t="s">
        <v>170</v>
      </c>
      <c r="H162" s="385">
        <v>79.435000000000002</v>
      </c>
      <c r="I162" s="493"/>
      <c r="J162" s="377">
        <f t="shared" si="0"/>
        <v>0</v>
      </c>
      <c r="K162" s="380"/>
      <c r="L162" s="27"/>
      <c r="M162" s="151" t="s">
        <v>1</v>
      </c>
      <c r="N162" s="152" t="s">
        <v>35</v>
      </c>
      <c r="O162" s="153">
        <v>0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167</v>
      </c>
      <c r="AT162" s="155" t="s">
        <v>163</v>
      </c>
      <c r="AU162" s="155" t="s">
        <v>80</v>
      </c>
      <c r="AY162" s="14" t="s">
        <v>161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78</v>
      </c>
      <c r="BK162" s="156">
        <f t="shared" si="9"/>
        <v>0</v>
      </c>
      <c r="BL162" s="14" t="s">
        <v>167</v>
      </c>
      <c r="BM162" s="155" t="s">
        <v>209</v>
      </c>
    </row>
    <row r="163" spans="1:65" s="12" customFormat="1" ht="22.7" customHeight="1" x14ac:dyDescent="0.2">
      <c r="B163" s="131"/>
      <c r="C163" s="379"/>
      <c r="D163" s="386" t="s">
        <v>69</v>
      </c>
      <c r="E163" s="389" t="s">
        <v>80</v>
      </c>
      <c r="F163" s="389" t="s">
        <v>210</v>
      </c>
      <c r="G163" s="379"/>
      <c r="H163" s="379"/>
      <c r="J163" s="390">
        <f>BK163</f>
        <v>0</v>
      </c>
      <c r="K163" s="379"/>
      <c r="L163" s="131"/>
      <c r="M163" s="135"/>
      <c r="N163" s="136"/>
      <c r="O163" s="136"/>
      <c r="P163" s="137">
        <f>SUM(P164:P168)</f>
        <v>0</v>
      </c>
      <c r="Q163" s="136"/>
      <c r="R163" s="137">
        <f>SUM(R164:R168)</f>
        <v>0</v>
      </c>
      <c r="S163" s="136"/>
      <c r="T163" s="138">
        <f>SUM(T164:T168)</f>
        <v>0</v>
      </c>
      <c r="AR163" s="132" t="s">
        <v>78</v>
      </c>
      <c r="AT163" s="139" t="s">
        <v>69</v>
      </c>
      <c r="AU163" s="139" t="s">
        <v>78</v>
      </c>
      <c r="AY163" s="132" t="s">
        <v>161</v>
      </c>
      <c r="BK163" s="140">
        <f>SUM(BK164:BK168)</f>
        <v>0</v>
      </c>
    </row>
    <row r="164" spans="1:65" s="2" customFormat="1" ht="16.5" customHeight="1" x14ac:dyDescent="0.2">
      <c r="A164" s="26"/>
      <c r="B164" s="143"/>
      <c r="C164" s="381" t="s">
        <v>8</v>
      </c>
      <c r="D164" s="381" t="s">
        <v>163</v>
      </c>
      <c r="E164" s="382" t="s">
        <v>211</v>
      </c>
      <c r="F164" s="383" t="s">
        <v>212</v>
      </c>
      <c r="G164" s="384" t="s">
        <v>170</v>
      </c>
      <c r="H164" s="385">
        <v>45.774000000000001</v>
      </c>
      <c r="I164" s="493"/>
      <c r="J164" s="377">
        <f>ROUND(I164*H164,2)</f>
        <v>0</v>
      </c>
      <c r="K164" s="380"/>
      <c r="L164" s="27"/>
      <c r="M164" s="151" t="s">
        <v>1</v>
      </c>
      <c r="N164" s="152" t="s">
        <v>35</v>
      </c>
      <c r="O164" s="153">
        <v>0</v>
      </c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167</v>
      </c>
      <c r="AT164" s="155" t="s">
        <v>163</v>
      </c>
      <c r="AU164" s="155" t="s">
        <v>80</v>
      </c>
      <c r="AY164" s="14" t="s">
        <v>161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78</v>
      </c>
      <c r="BK164" s="156">
        <f>ROUND(I164*H164,2)</f>
        <v>0</v>
      </c>
      <c r="BL164" s="14" t="s">
        <v>167</v>
      </c>
      <c r="BM164" s="155" t="s">
        <v>213</v>
      </c>
    </row>
    <row r="165" spans="1:65" s="2" customFormat="1" ht="16.5" customHeight="1" x14ac:dyDescent="0.2">
      <c r="A165" s="26"/>
      <c r="B165" s="143"/>
      <c r="C165" s="381" t="s">
        <v>187</v>
      </c>
      <c r="D165" s="381" t="s">
        <v>163</v>
      </c>
      <c r="E165" s="382" t="s">
        <v>214</v>
      </c>
      <c r="F165" s="383" t="s">
        <v>215</v>
      </c>
      <c r="G165" s="384" t="s">
        <v>170</v>
      </c>
      <c r="H165" s="385">
        <v>2.8290000000000002</v>
      </c>
      <c r="I165" s="493"/>
      <c r="J165" s="377">
        <f>ROUND(I165*H165,2)</f>
        <v>0</v>
      </c>
      <c r="K165" s="380"/>
      <c r="L165" s="27"/>
      <c r="M165" s="151" t="s">
        <v>1</v>
      </c>
      <c r="N165" s="152" t="s">
        <v>35</v>
      </c>
      <c r="O165" s="153">
        <v>0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167</v>
      </c>
      <c r="AT165" s="155" t="s">
        <v>163</v>
      </c>
      <c r="AU165" s="155" t="s">
        <v>80</v>
      </c>
      <c r="AY165" s="14" t="s">
        <v>161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78</v>
      </c>
      <c r="BK165" s="156">
        <f>ROUND(I165*H165,2)</f>
        <v>0</v>
      </c>
      <c r="BL165" s="14" t="s">
        <v>167</v>
      </c>
      <c r="BM165" s="155" t="s">
        <v>216</v>
      </c>
    </row>
    <row r="166" spans="1:65" s="2" customFormat="1" ht="16.5" customHeight="1" x14ac:dyDescent="0.2">
      <c r="A166" s="26"/>
      <c r="B166" s="143"/>
      <c r="C166" s="381" t="s">
        <v>217</v>
      </c>
      <c r="D166" s="381" t="s">
        <v>163</v>
      </c>
      <c r="E166" s="382" t="s">
        <v>218</v>
      </c>
      <c r="F166" s="383" t="s">
        <v>219</v>
      </c>
      <c r="G166" s="384" t="s">
        <v>166</v>
      </c>
      <c r="H166" s="385">
        <v>18.86</v>
      </c>
      <c r="I166" s="493"/>
      <c r="J166" s="377">
        <f>ROUND(I166*H166,2)</f>
        <v>0</v>
      </c>
      <c r="K166" s="380"/>
      <c r="L166" s="27"/>
      <c r="M166" s="151" t="s">
        <v>1</v>
      </c>
      <c r="N166" s="152" t="s">
        <v>35</v>
      </c>
      <c r="O166" s="153">
        <v>0</v>
      </c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167</v>
      </c>
      <c r="AT166" s="155" t="s">
        <v>163</v>
      </c>
      <c r="AU166" s="155" t="s">
        <v>80</v>
      </c>
      <c r="AY166" s="14" t="s">
        <v>161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78</v>
      </c>
      <c r="BK166" s="156">
        <f>ROUND(I166*H166,2)</f>
        <v>0</v>
      </c>
      <c r="BL166" s="14" t="s">
        <v>167</v>
      </c>
      <c r="BM166" s="155" t="s">
        <v>220</v>
      </c>
    </row>
    <row r="167" spans="1:65" s="2" customFormat="1" ht="16.5" customHeight="1" x14ac:dyDescent="0.2">
      <c r="A167" s="26"/>
      <c r="B167" s="143"/>
      <c r="C167" s="381" t="s">
        <v>191</v>
      </c>
      <c r="D167" s="381" t="s">
        <v>163</v>
      </c>
      <c r="E167" s="382" t="s">
        <v>221</v>
      </c>
      <c r="F167" s="383" t="s">
        <v>222</v>
      </c>
      <c r="G167" s="384" t="s">
        <v>166</v>
      </c>
      <c r="H167" s="385">
        <v>18.86</v>
      </c>
      <c r="I167" s="493"/>
      <c r="J167" s="377">
        <f>ROUND(I167*H167,2)</f>
        <v>0</v>
      </c>
      <c r="K167" s="380"/>
      <c r="L167" s="27"/>
      <c r="M167" s="151" t="s">
        <v>1</v>
      </c>
      <c r="N167" s="152" t="s">
        <v>35</v>
      </c>
      <c r="O167" s="153">
        <v>0</v>
      </c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167</v>
      </c>
      <c r="AT167" s="155" t="s">
        <v>163</v>
      </c>
      <c r="AU167" s="155" t="s">
        <v>80</v>
      </c>
      <c r="AY167" s="14" t="s">
        <v>161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78</v>
      </c>
      <c r="BK167" s="156">
        <f>ROUND(I167*H167,2)</f>
        <v>0</v>
      </c>
      <c r="BL167" s="14" t="s">
        <v>167</v>
      </c>
      <c r="BM167" s="155" t="s">
        <v>223</v>
      </c>
    </row>
    <row r="168" spans="1:65" s="2" customFormat="1" ht="24" customHeight="1" x14ac:dyDescent="0.2">
      <c r="A168" s="26"/>
      <c r="B168" s="143"/>
      <c r="C168" s="381" t="s">
        <v>224</v>
      </c>
      <c r="D168" s="381" t="s">
        <v>163</v>
      </c>
      <c r="E168" s="382" t="s">
        <v>225</v>
      </c>
      <c r="F168" s="383" t="s">
        <v>226</v>
      </c>
      <c r="G168" s="384" t="s">
        <v>227</v>
      </c>
      <c r="H168" s="385">
        <v>3</v>
      </c>
      <c r="I168" s="493"/>
      <c r="J168" s="377">
        <f>ROUND(I168*H168,2)</f>
        <v>0</v>
      </c>
      <c r="K168" s="380"/>
      <c r="L168" s="27"/>
      <c r="M168" s="151" t="s">
        <v>1</v>
      </c>
      <c r="N168" s="152" t="s">
        <v>35</v>
      </c>
      <c r="O168" s="153">
        <v>0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167</v>
      </c>
      <c r="AT168" s="155" t="s">
        <v>163</v>
      </c>
      <c r="AU168" s="155" t="s">
        <v>80</v>
      </c>
      <c r="AY168" s="14" t="s">
        <v>161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78</v>
      </c>
      <c r="BK168" s="156">
        <f>ROUND(I168*H168,2)</f>
        <v>0</v>
      </c>
      <c r="BL168" s="14" t="s">
        <v>167</v>
      </c>
      <c r="BM168" s="155" t="s">
        <v>228</v>
      </c>
    </row>
    <row r="169" spans="1:65" s="12" customFormat="1" ht="22.7" customHeight="1" x14ac:dyDescent="0.2">
      <c r="B169" s="131"/>
      <c r="C169" s="379"/>
      <c r="D169" s="386" t="s">
        <v>69</v>
      </c>
      <c r="E169" s="389" t="s">
        <v>171</v>
      </c>
      <c r="F169" s="389" t="s">
        <v>229</v>
      </c>
      <c r="G169" s="379"/>
      <c r="H169" s="379"/>
      <c r="J169" s="390">
        <f>BK169</f>
        <v>0</v>
      </c>
      <c r="K169" s="379"/>
      <c r="L169" s="131"/>
      <c r="M169" s="135"/>
      <c r="N169" s="136"/>
      <c r="O169" s="136"/>
      <c r="P169" s="137">
        <f>SUM(P170:P181)</f>
        <v>0</v>
      </c>
      <c r="Q169" s="136"/>
      <c r="R169" s="137">
        <f>SUM(R170:R181)</f>
        <v>0</v>
      </c>
      <c r="S169" s="136"/>
      <c r="T169" s="138">
        <f>SUM(T170:T181)</f>
        <v>0</v>
      </c>
      <c r="AR169" s="132" t="s">
        <v>78</v>
      </c>
      <c r="AT169" s="139" t="s">
        <v>69</v>
      </c>
      <c r="AU169" s="139" t="s">
        <v>78</v>
      </c>
      <c r="AY169" s="132" t="s">
        <v>161</v>
      </c>
      <c r="BK169" s="140">
        <f>SUM(BK170:BK181)</f>
        <v>0</v>
      </c>
    </row>
    <row r="170" spans="1:65" s="2" customFormat="1" ht="24" customHeight="1" x14ac:dyDescent="0.2">
      <c r="A170" s="26"/>
      <c r="B170" s="143"/>
      <c r="C170" s="381" t="s">
        <v>194</v>
      </c>
      <c r="D170" s="381" t="s">
        <v>163</v>
      </c>
      <c r="E170" s="382" t="s">
        <v>230</v>
      </c>
      <c r="F170" s="383" t="s">
        <v>231</v>
      </c>
      <c r="G170" s="384" t="s">
        <v>170</v>
      </c>
      <c r="H170" s="385">
        <v>0.13500000000000001</v>
      </c>
      <c r="I170" s="493"/>
      <c r="J170" s="377">
        <f t="shared" ref="J170:J181" si="10">ROUND(I170*H170,2)</f>
        <v>0</v>
      </c>
      <c r="K170" s="380"/>
      <c r="L170" s="27"/>
      <c r="M170" s="151" t="s">
        <v>1</v>
      </c>
      <c r="N170" s="152" t="s">
        <v>35</v>
      </c>
      <c r="O170" s="153">
        <v>0</v>
      </c>
      <c r="P170" s="153">
        <f t="shared" ref="P170:P181" si="11">O170*H170</f>
        <v>0</v>
      </c>
      <c r="Q170" s="153">
        <v>0</v>
      </c>
      <c r="R170" s="153">
        <f t="shared" ref="R170:R181" si="12">Q170*H170</f>
        <v>0</v>
      </c>
      <c r="S170" s="153">
        <v>0</v>
      </c>
      <c r="T170" s="154">
        <f t="shared" ref="T170:T181" si="13"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167</v>
      </c>
      <c r="AT170" s="155" t="s">
        <v>163</v>
      </c>
      <c r="AU170" s="155" t="s">
        <v>80</v>
      </c>
      <c r="AY170" s="14" t="s">
        <v>161</v>
      </c>
      <c r="BE170" s="156">
        <f t="shared" ref="BE170:BE181" si="14">IF(N170="základní",J170,0)</f>
        <v>0</v>
      </c>
      <c r="BF170" s="156">
        <f t="shared" ref="BF170:BF181" si="15">IF(N170="snížená",J170,0)</f>
        <v>0</v>
      </c>
      <c r="BG170" s="156">
        <f t="shared" ref="BG170:BG181" si="16">IF(N170="zákl. přenesená",J170,0)</f>
        <v>0</v>
      </c>
      <c r="BH170" s="156">
        <f t="shared" ref="BH170:BH181" si="17">IF(N170="sníž. přenesená",J170,0)</f>
        <v>0</v>
      </c>
      <c r="BI170" s="156">
        <f t="shared" ref="BI170:BI181" si="18">IF(N170="nulová",J170,0)</f>
        <v>0</v>
      </c>
      <c r="BJ170" s="14" t="s">
        <v>78</v>
      </c>
      <c r="BK170" s="156">
        <f t="shared" ref="BK170:BK181" si="19">ROUND(I170*H170,2)</f>
        <v>0</v>
      </c>
      <c r="BL170" s="14" t="s">
        <v>167</v>
      </c>
      <c r="BM170" s="155" t="s">
        <v>232</v>
      </c>
    </row>
    <row r="171" spans="1:65" s="2" customFormat="1" ht="24" customHeight="1" x14ac:dyDescent="0.2">
      <c r="A171" s="26"/>
      <c r="B171" s="143"/>
      <c r="C171" s="381" t="s">
        <v>7</v>
      </c>
      <c r="D171" s="381" t="s">
        <v>163</v>
      </c>
      <c r="E171" s="382" t="s">
        <v>233</v>
      </c>
      <c r="F171" s="383" t="s">
        <v>234</v>
      </c>
      <c r="G171" s="384" t="s">
        <v>170</v>
      </c>
      <c r="H171" s="385">
        <v>1.1819999999999999</v>
      </c>
      <c r="I171" s="493"/>
      <c r="J171" s="377">
        <f t="shared" si="10"/>
        <v>0</v>
      </c>
      <c r="K171" s="380"/>
      <c r="L171" s="27"/>
      <c r="M171" s="151" t="s">
        <v>1</v>
      </c>
      <c r="N171" s="152" t="s">
        <v>35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167</v>
      </c>
      <c r="AT171" s="155" t="s">
        <v>163</v>
      </c>
      <c r="AU171" s="155" t="s">
        <v>80</v>
      </c>
      <c r="AY171" s="14" t="s">
        <v>161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78</v>
      </c>
      <c r="BK171" s="156">
        <f t="shared" si="19"/>
        <v>0</v>
      </c>
      <c r="BL171" s="14" t="s">
        <v>167</v>
      </c>
      <c r="BM171" s="155" t="s">
        <v>235</v>
      </c>
    </row>
    <row r="172" spans="1:65" s="2" customFormat="1" ht="24" customHeight="1" x14ac:dyDescent="0.2">
      <c r="A172" s="26"/>
      <c r="B172" s="143"/>
      <c r="C172" s="381" t="s">
        <v>198</v>
      </c>
      <c r="D172" s="381" t="s">
        <v>163</v>
      </c>
      <c r="E172" s="382" t="s">
        <v>236</v>
      </c>
      <c r="F172" s="383" t="s">
        <v>237</v>
      </c>
      <c r="G172" s="384" t="s">
        <v>166</v>
      </c>
      <c r="H172" s="385">
        <v>230.44499999999999</v>
      </c>
      <c r="I172" s="493"/>
      <c r="J172" s="377">
        <f t="shared" si="10"/>
        <v>0</v>
      </c>
      <c r="K172" s="380"/>
      <c r="L172" s="27"/>
      <c r="M172" s="151" t="s">
        <v>1</v>
      </c>
      <c r="N172" s="152" t="s">
        <v>35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167</v>
      </c>
      <c r="AT172" s="155" t="s">
        <v>163</v>
      </c>
      <c r="AU172" s="155" t="s">
        <v>80</v>
      </c>
      <c r="AY172" s="14" t="s">
        <v>161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78</v>
      </c>
      <c r="BK172" s="156">
        <f t="shared" si="19"/>
        <v>0</v>
      </c>
      <c r="BL172" s="14" t="s">
        <v>167</v>
      </c>
      <c r="BM172" s="155" t="s">
        <v>238</v>
      </c>
    </row>
    <row r="173" spans="1:65" s="2" customFormat="1" ht="16.5" customHeight="1" x14ac:dyDescent="0.2">
      <c r="A173" s="26"/>
      <c r="B173" s="143"/>
      <c r="C173" s="381" t="s">
        <v>239</v>
      </c>
      <c r="D173" s="381" t="s">
        <v>163</v>
      </c>
      <c r="E173" s="382" t="s">
        <v>240</v>
      </c>
      <c r="F173" s="383" t="s">
        <v>241</v>
      </c>
      <c r="G173" s="384" t="s">
        <v>227</v>
      </c>
      <c r="H173" s="385">
        <v>2</v>
      </c>
      <c r="I173" s="493"/>
      <c r="J173" s="377">
        <f t="shared" si="10"/>
        <v>0</v>
      </c>
      <c r="K173" s="380"/>
      <c r="L173" s="27"/>
      <c r="M173" s="151" t="s">
        <v>1</v>
      </c>
      <c r="N173" s="152" t="s">
        <v>35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167</v>
      </c>
      <c r="AT173" s="155" t="s">
        <v>163</v>
      </c>
      <c r="AU173" s="155" t="s">
        <v>80</v>
      </c>
      <c r="AY173" s="14" t="s">
        <v>161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78</v>
      </c>
      <c r="BK173" s="156">
        <f t="shared" si="19"/>
        <v>0</v>
      </c>
      <c r="BL173" s="14" t="s">
        <v>167</v>
      </c>
      <c r="BM173" s="155" t="s">
        <v>242</v>
      </c>
    </row>
    <row r="174" spans="1:65" s="2" customFormat="1" ht="16.5" customHeight="1" x14ac:dyDescent="0.2">
      <c r="A174" s="26"/>
      <c r="B174" s="143"/>
      <c r="C174" s="392" t="s">
        <v>201</v>
      </c>
      <c r="D174" s="392" t="s">
        <v>243</v>
      </c>
      <c r="E174" s="393" t="s">
        <v>244</v>
      </c>
      <c r="F174" s="394" t="s">
        <v>245</v>
      </c>
      <c r="G174" s="395" t="s">
        <v>227</v>
      </c>
      <c r="H174" s="396">
        <v>2.02</v>
      </c>
      <c r="I174" s="493"/>
      <c r="J174" s="378">
        <f t="shared" si="10"/>
        <v>0</v>
      </c>
      <c r="K174" s="391"/>
      <c r="L174" s="157"/>
      <c r="M174" s="158" t="s">
        <v>1</v>
      </c>
      <c r="N174" s="159" t="s">
        <v>35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173</v>
      </c>
      <c r="AT174" s="155" t="s">
        <v>243</v>
      </c>
      <c r="AU174" s="155" t="s">
        <v>80</v>
      </c>
      <c r="AY174" s="14" t="s">
        <v>161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78</v>
      </c>
      <c r="BK174" s="156">
        <f t="shared" si="19"/>
        <v>0</v>
      </c>
      <c r="BL174" s="14" t="s">
        <v>167</v>
      </c>
      <c r="BM174" s="155" t="s">
        <v>246</v>
      </c>
    </row>
    <row r="175" spans="1:65" s="2" customFormat="1" ht="16.5" customHeight="1" x14ac:dyDescent="0.2">
      <c r="A175" s="26"/>
      <c r="B175" s="143"/>
      <c r="C175" s="381" t="s">
        <v>247</v>
      </c>
      <c r="D175" s="381" t="s">
        <v>163</v>
      </c>
      <c r="E175" s="382" t="s">
        <v>248</v>
      </c>
      <c r="F175" s="383" t="s">
        <v>249</v>
      </c>
      <c r="G175" s="384" t="s">
        <v>227</v>
      </c>
      <c r="H175" s="385">
        <v>2</v>
      </c>
      <c r="I175" s="493"/>
      <c r="J175" s="377">
        <f t="shared" si="10"/>
        <v>0</v>
      </c>
      <c r="K175" s="380"/>
      <c r="L175" s="27"/>
      <c r="M175" s="151" t="s">
        <v>1</v>
      </c>
      <c r="N175" s="152" t="s">
        <v>35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167</v>
      </c>
      <c r="AT175" s="155" t="s">
        <v>163</v>
      </c>
      <c r="AU175" s="155" t="s">
        <v>80</v>
      </c>
      <c r="AY175" s="14" t="s">
        <v>161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78</v>
      </c>
      <c r="BK175" s="156">
        <f t="shared" si="19"/>
        <v>0</v>
      </c>
      <c r="BL175" s="14" t="s">
        <v>167</v>
      </c>
      <c r="BM175" s="155" t="s">
        <v>250</v>
      </c>
    </row>
    <row r="176" spans="1:65" s="2" customFormat="1" ht="16.5" customHeight="1" x14ac:dyDescent="0.2">
      <c r="A176" s="26"/>
      <c r="B176" s="143"/>
      <c r="C176" s="381" t="s">
        <v>206</v>
      </c>
      <c r="D176" s="381" t="s">
        <v>163</v>
      </c>
      <c r="E176" s="382" t="s">
        <v>251</v>
      </c>
      <c r="F176" s="383" t="s">
        <v>252</v>
      </c>
      <c r="G176" s="384" t="s">
        <v>227</v>
      </c>
      <c r="H176" s="385">
        <v>4</v>
      </c>
      <c r="I176" s="493"/>
      <c r="J176" s="377">
        <f t="shared" si="10"/>
        <v>0</v>
      </c>
      <c r="K176" s="380"/>
      <c r="L176" s="27"/>
      <c r="M176" s="151" t="s">
        <v>1</v>
      </c>
      <c r="N176" s="152" t="s">
        <v>35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167</v>
      </c>
      <c r="AT176" s="155" t="s">
        <v>163</v>
      </c>
      <c r="AU176" s="155" t="s">
        <v>80</v>
      </c>
      <c r="AY176" s="14" t="s">
        <v>161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78</v>
      </c>
      <c r="BK176" s="156">
        <f t="shared" si="19"/>
        <v>0</v>
      </c>
      <c r="BL176" s="14" t="s">
        <v>167</v>
      </c>
      <c r="BM176" s="155" t="s">
        <v>253</v>
      </c>
    </row>
    <row r="177" spans="1:65" s="2" customFormat="1" ht="16.5" customHeight="1" x14ac:dyDescent="0.2">
      <c r="A177" s="26"/>
      <c r="B177" s="143"/>
      <c r="C177" s="381" t="s">
        <v>254</v>
      </c>
      <c r="D177" s="381" t="s">
        <v>163</v>
      </c>
      <c r="E177" s="382" t="s">
        <v>255</v>
      </c>
      <c r="F177" s="383" t="s">
        <v>256</v>
      </c>
      <c r="G177" s="384" t="s">
        <v>227</v>
      </c>
      <c r="H177" s="385">
        <v>4</v>
      </c>
      <c r="I177" s="493"/>
      <c r="J177" s="377">
        <f t="shared" si="10"/>
        <v>0</v>
      </c>
      <c r="K177" s="380"/>
      <c r="L177" s="27"/>
      <c r="M177" s="151" t="s">
        <v>1</v>
      </c>
      <c r="N177" s="152" t="s">
        <v>35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167</v>
      </c>
      <c r="AT177" s="155" t="s">
        <v>163</v>
      </c>
      <c r="AU177" s="155" t="s">
        <v>80</v>
      </c>
      <c r="AY177" s="14" t="s">
        <v>161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78</v>
      </c>
      <c r="BK177" s="156">
        <f t="shared" si="19"/>
        <v>0</v>
      </c>
      <c r="BL177" s="14" t="s">
        <v>167</v>
      </c>
      <c r="BM177" s="155" t="s">
        <v>257</v>
      </c>
    </row>
    <row r="178" spans="1:65" s="2" customFormat="1" ht="16.5" customHeight="1" x14ac:dyDescent="0.2">
      <c r="A178" s="26"/>
      <c r="B178" s="143"/>
      <c r="C178" s="381" t="s">
        <v>209</v>
      </c>
      <c r="D178" s="381" t="s">
        <v>163</v>
      </c>
      <c r="E178" s="382" t="s">
        <v>258</v>
      </c>
      <c r="F178" s="383" t="s">
        <v>259</v>
      </c>
      <c r="G178" s="384" t="s">
        <v>170</v>
      </c>
      <c r="H178" s="385">
        <v>0.35</v>
      </c>
      <c r="I178" s="493"/>
      <c r="J178" s="377">
        <f t="shared" si="10"/>
        <v>0</v>
      </c>
      <c r="K178" s="380"/>
      <c r="L178" s="27"/>
      <c r="M178" s="151" t="s">
        <v>1</v>
      </c>
      <c r="N178" s="152" t="s">
        <v>35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167</v>
      </c>
      <c r="AT178" s="155" t="s">
        <v>163</v>
      </c>
      <c r="AU178" s="155" t="s">
        <v>80</v>
      </c>
      <c r="AY178" s="14" t="s">
        <v>161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78</v>
      </c>
      <c r="BK178" s="156">
        <f t="shared" si="19"/>
        <v>0</v>
      </c>
      <c r="BL178" s="14" t="s">
        <v>167</v>
      </c>
      <c r="BM178" s="155" t="s">
        <v>260</v>
      </c>
    </row>
    <row r="179" spans="1:65" s="2" customFormat="1" ht="24" customHeight="1" x14ac:dyDescent="0.2">
      <c r="A179" s="26"/>
      <c r="B179" s="143"/>
      <c r="C179" s="381" t="s">
        <v>261</v>
      </c>
      <c r="D179" s="381" t="s">
        <v>163</v>
      </c>
      <c r="E179" s="382" t="s">
        <v>262</v>
      </c>
      <c r="F179" s="383" t="s">
        <v>263</v>
      </c>
      <c r="G179" s="384" t="s">
        <v>205</v>
      </c>
      <c r="H179" s="385">
        <v>0.76800000000000002</v>
      </c>
      <c r="I179" s="493"/>
      <c r="J179" s="377">
        <f t="shared" si="10"/>
        <v>0</v>
      </c>
      <c r="K179" s="380"/>
      <c r="L179" s="27"/>
      <c r="M179" s="151" t="s">
        <v>1</v>
      </c>
      <c r="N179" s="152" t="s">
        <v>35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167</v>
      </c>
      <c r="AT179" s="155" t="s">
        <v>163</v>
      </c>
      <c r="AU179" s="155" t="s">
        <v>80</v>
      </c>
      <c r="AY179" s="14" t="s">
        <v>161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78</v>
      </c>
      <c r="BK179" s="156">
        <f t="shared" si="19"/>
        <v>0</v>
      </c>
      <c r="BL179" s="14" t="s">
        <v>167</v>
      </c>
      <c r="BM179" s="155" t="s">
        <v>264</v>
      </c>
    </row>
    <row r="180" spans="1:65" s="2" customFormat="1" ht="24" customHeight="1" x14ac:dyDescent="0.2">
      <c r="A180" s="26"/>
      <c r="B180" s="143"/>
      <c r="C180" s="381" t="s">
        <v>213</v>
      </c>
      <c r="D180" s="381" t="s">
        <v>163</v>
      </c>
      <c r="E180" s="382" t="s">
        <v>265</v>
      </c>
      <c r="F180" s="383" t="s">
        <v>266</v>
      </c>
      <c r="G180" s="384" t="s">
        <v>166</v>
      </c>
      <c r="H180" s="385">
        <v>56.95</v>
      </c>
      <c r="I180" s="493"/>
      <c r="J180" s="377">
        <f t="shared" si="10"/>
        <v>0</v>
      </c>
      <c r="K180" s="380"/>
      <c r="L180" s="27"/>
      <c r="M180" s="151" t="s">
        <v>1</v>
      </c>
      <c r="N180" s="152" t="s">
        <v>35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167</v>
      </c>
      <c r="AT180" s="155" t="s">
        <v>163</v>
      </c>
      <c r="AU180" s="155" t="s">
        <v>80</v>
      </c>
      <c r="AY180" s="14" t="s">
        <v>161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78</v>
      </c>
      <c r="BK180" s="156">
        <f t="shared" si="19"/>
        <v>0</v>
      </c>
      <c r="BL180" s="14" t="s">
        <v>167</v>
      </c>
      <c r="BM180" s="155" t="s">
        <v>267</v>
      </c>
    </row>
    <row r="181" spans="1:65" s="2" customFormat="1" ht="16.5" customHeight="1" x14ac:dyDescent="0.2">
      <c r="A181" s="26"/>
      <c r="B181" s="143"/>
      <c r="C181" s="381" t="s">
        <v>268</v>
      </c>
      <c r="D181" s="381" t="s">
        <v>163</v>
      </c>
      <c r="E181" s="382" t="s">
        <v>269</v>
      </c>
      <c r="F181" s="383" t="s">
        <v>270</v>
      </c>
      <c r="G181" s="384" t="s">
        <v>166</v>
      </c>
      <c r="H181" s="385">
        <v>9.4700000000000006</v>
      </c>
      <c r="I181" s="493"/>
      <c r="J181" s="377">
        <f t="shared" si="10"/>
        <v>0</v>
      </c>
      <c r="K181" s="380"/>
      <c r="L181" s="27"/>
      <c r="M181" s="151" t="s">
        <v>1</v>
      </c>
      <c r="N181" s="152" t="s">
        <v>35</v>
      </c>
      <c r="O181" s="153">
        <v>0</v>
      </c>
      <c r="P181" s="153">
        <f t="shared" si="11"/>
        <v>0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167</v>
      </c>
      <c r="AT181" s="155" t="s">
        <v>163</v>
      </c>
      <c r="AU181" s="155" t="s">
        <v>80</v>
      </c>
      <c r="AY181" s="14" t="s">
        <v>161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78</v>
      </c>
      <c r="BK181" s="156">
        <f t="shared" si="19"/>
        <v>0</v>
      </c>
      <c r="BL181" s="14" t="s">
        <v>167</v>
      </c>
      <c r="BM181" s="155" t="s">
        <v>271</v>
      </c>
    </row>
    <row r="182" spans="1:65" s="12" customFormat="1" ht="22.7" customHeight="1" x14ac:dyDescent="0.2">
      <c r="B182" s="131"/>
      <c r="C182" s="379"/>
      <c r="D182" s="386" t="s">
        <v>69</v>
      </c>
      <c r="E182" s="389" t="s">
        <v>167</v>
      </c>
      <c r="F182" s="389" t="s">
        <v>272</v>
      </c>
      <c r="G182" s="379"/>
      <c r="H182" s="379"/>
      <c r="J182" s="390">
        <f>BK182</f>
        <v>0</v>
      </c>
      <c r="K182" s="379"/>
      <c r="L182" s="131"/>
      <c r="M182" s="135"/>
      <c r="N182" s="136"/>
      <c r="O182" s="136"/>
      <c r="P182" s="137">
        <f>SUM(P183:P191)</f>
        <v>0</v>
      </c>
      <c r="Q182" s="136"/>
      <c r="R182" s="137">
        <f>SUM(R183:R191)</f>
        <v>0</v>
      </c>
      <c r="S182" s="136"/>
      <c r="T182" s="138">
        <f>SUM(T183:T191)</f>
        <v>0</v>
      </c>
      <c r="AR182" s="132" t="s">
        <v>78</v>
      </c>
      <c r="AT182" s="139" t="s">
        <v>69</v>
      </c>
      <c r="AU182" s="139" t="s">
        <v>78</v>
      </c>
      <c r="AY182" s="132" t="s">
        <v>161</v>
      </c>
      <c r="BK182" s="140">
        <f>SUM(BK183:BK191)</f>
        <v>0</v>
      </c>
    </row>
    <row r="183" spans="1:65" s="2" customFormat="1" ht="24" customHeight="1" x14ac:dyDescent="0.2">
      <c r="A183" s="26"/>
      <c r="B183" s="143"/>
      <c r="C183" s="381" t="s">
        <v>216</v>
      </c>
      <c r="D183" s="381" t="s">
        <v>163</v>
      </c>
      <c r="E183" s="382" t="s">
        <v>273</v>
      </c>
      <c r="F183" s="383" t="s">
        <v>274</v>
      </c>
      <c r="G183" s="384" t="s">
        <v>166</v>
      </c>
      <c r="H183" s="385">
        <v>164.88</v>
      </c>
      <c r="I183" s="493"/>
      <c r="J183" s="377">
        <f t="shared" ref="J183:J191" si="20">ROUND(I183*H183,2)</f>
        <v>0</v>
      </c>
      <c r="K183" s="380"/>
      <c r="L183" s="27"/>
      <c r="M183" s="151" t="s">
        <v>1</v>
      </c>
      <c r="N183" s="152" t="s">
        <v>35</v>
      </c>
      <c r="O183" s="153">
        <v>0</v>
      </c>
      <c r="P183" s="153">
        <f t="shared" ref="P183:P191" si="21">O183*H183</f>
        <v>0</v>
      </c>
      <c r="Q183" s="153">
        <v>0</v>
      </c>
      <c r="R183" s="153">
        <f t="shared" ref="R183:R191" si="22">Q183*H183</f>
        <v>0</v>
      </c>
      <c r="S183" s="153">
        <v>0</v>
      </c>
      <c r="T183" s="154">
        <f t="shared" ref="T183:T191" si="23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167</v>
      </c>
      <c r="AT183" s="155" t="s">
        <v>163</v>
      </c>
      <c r="AU183" s="155" t="s">
        <v>80</v>
      </c>
      <c r="AY183" s="14" t="s">
        <v>161</v>
      </c>
      <c r="BE183" s="156">
        <f t="shared" ref="BE183:BE191" si="24">IF(N183="základní",J183,0)</f>
        <v>0</v>
      </c>
      <c r="BF183" s="156">
        <f t="shared" ref="BF183:BF191" si="25">IF(N183="snížená",J183,0)</f>
        <v>0</v>
      </c>
      <c r="BG183" s="156">
        <f t="shared" ref="BG183:BG191" si="26">IF(N183="zákl. přenesená",J183,0)</f>
        <v>0</v>
      </c>
      <c r="BH183" s="156">
        <f t="shared" ref="BH183:BH191" si="27">IF(N183="sníž. přenesená",J183,0)</f>
        <v>0</v>
      </c>
      <c r="BI183" s="156">
        <f t="shared" ref="BI183:BI191" si="28">IF(N183="nulová",J183,0)</f>
        <v>0</v>
      </c>
      <c r="BJ183" s="14" t="s">
        <v>78</v>
      </c>
      <c r="BK183" s="156">
        <f t="shared" ref="BK183:BK191" si="29">ROUND(I183*H183,2)</f>
        <v>0</v>
      </c>
      <c r="BL183" s="14" t="s">
        <v>167</v>
      </c>
      <c r="BM183" s="155" t="s">
        <v>275</v>
      </c>
    </row>
    <row r="184" spans="1:65" s="2" customFormat="1" ht="24" customHeight="1" x14ac:dyDescent="0.2">
      <c r="A184" s="26"/>
      <c r="B184" s="143"/>
      <c r="C184" s="381" t="s">
        <v>276</v>
      </c>
      <c r="D184" s="381" t="s">
        <v>163</v>
      </c>
      <c r="E184" s="382" t="s">
        <v>277</v>
      </c>
      <c r="F184" s="383" t="s">
        <v>278</v>
      </c>
      <c r="G184" s="384" t="s">
        <v>205</v>
      </c>
      <c r="H184" s="385">
        <v>1.0940000000000001</v>
      </c>
      <c r="I184" s="493"/>
      <c r="J184" s="377">
        <f t="shared" si="20"/>
        <v>0</v>
      </c>
      <c r="K184" s="380"/>
      <c r="L184" s="27"/>
      <c r="M184" s="151" t="s">
        <v>1</v>
      </c>
      <c r="N184" s="152" t="s">
        <v>35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167</v>
      </c>
      <c r="AT184" s="155" t="s">
        <v>163</v>
      </c>
      <c r="AU184" s="155" t="s">
        <v>80</v>
      </c>
      <c r="AY184" s="14" t="s">
        <v>161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78</v>
      </c>
      <c r="BK184" s="156">
        <f t="shared" si="29"/>
        <v>0</v>
      </c>
      <c r="BL184" s="14" t="s">
        <v>167</v>
      </c>
      <c r="BM184" s="155" t="s">
        <v>279</v>
      </c>
    </row>
    <row r="185" spans="1:65" s="2" customFormat="1" ht="24" customHeight="1" x14ac:dyDescent="0.2">
      <c r="A185" s="26"/>
      <c r="B185" s="143"/>
      <c r="C185" s="381" t="s">
        <v>220</v>
      </c>
      <c r="D185" s="381" t="s">
        <v>163</v>
      </c>
      <c r="E185" s="382" t="s">
        <v>277</v>
      </c>
      <c r="F185" s="383" t="s">
        <v>278</v>
      </c>
      <c r="G185" s="384" t="s">
        <v>205</v>
      </c>
      <c r="H185" s="385">
        <v>5.8000000000000003E-2</v>
      </c>
      <c r="I185" s="493"/>
      <c r="J185" s="377">
        <f t="shared" si="20"/>
        <v>0</v>
      </c>
      <c r="K185" s="380"/>
      <c r="L185" s="27"/>
      <c r="M185" s="151" t="s">
        <v>1</v>
      </c>
      <c r="N185" s="152" t="s">
        <v>35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167</v>
      </c>
      <c r="AT185" s="155" t="s">
        <v>163</v>
      </c>
      <c r="AU185" s="155" t="s">
        <v>80</v>
      </c>
      <c r="AY185" s="14" t="s">
        <v>161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78</v>
      </c>
      <c r="BK185" s="156">
        <f t="shared" si="29"/>
        <v>0</v>
      </c>
      <c r="BL185" s="14" t="s">
        <v>167</v>
      </c>
      <c r="BM185" s="155" t="s">
        <v>280</v>
      </c>
    </row>
    <row r="186" spans="1:65" s="2" customFormat="1" ht="24" customHeight="1" x14ac:dyDescent="0.2">
      <c r="A186" s="26"/>
      <c r="B186" s="143"/>
      <c r="C186" s="381" t="s">
        <v>281</v>
      </c>
      <c r="D186" s="381" t="s">
        <v>163</v>
      </c>
      <c r="E186" s="382" t="s">
        <v>282</v>
      </c>
      <c r="F186" s="383" t="s">
        <v>283</v>
      </c>
      <c r="G186" s="384" t="s">
        <v>284</v>
      </c>
      <c r="H186" s="385">
        <v>39</v>
      </c>
      <c r="I186" s="493"/>
      <c r="J186" s="377">
        <f t="shared" si="20"/>
        <v>0</v>
      </c>
      <c r="K186" s="380"/>
      <c r="L186" s="27"/>
      <c r="M186" s="151" t="s">
        <v>1</v>
      </c>
      <c r="N186" s="152" t="s">
        <v>35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167</v>
      </c>
      <c r="AT186" s="155" t="s">
        <v>163</v>
      </c>
      <c r="AU186" s="155" t="s">
        <v>80</v>
      </c>
      <c r="AY186" s="14" t="s">
        <v>161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78</v>
      </c>
      <c r="BK186" s="156">
        <f t="shared" si="29"/>
        <v>0</v>
      </c>
      <c r="BL186" s="14" t="s">
        <v>167</v>
      </c>
      <c r="BM186" s="155" t="s">
        <v>285</v>
      </c>
    </row>
    <row r="187" spans="1:65" s="2" customFormat="1" ht="24" customHeight="1" x14ac:dyDescent="0.2">
      <c r="A187" s="26"/>
      <c r="B187" s="143"/>
      <c r="C187" s="381" t="s">
        <v>223</v>
      </c>
      <c r="D187" s="381" t="s">
        <v>163</v>
      </c>
      <c r="E187" s="382" t="s">
        <v>282</v>
      </c>
      <c r="F187" s="383" t="s">
        <v>283</v>
      </c>
      <c r="G187" s="384" t="s">
        <v>284</v>
      </c>
      <c r="H187" s="385">
        <v>13.5</v>
      </c>
      <c r="I187" s="493"/>
      <c r="J187" s="377">
        <f t="shared" si="20"/>
        <v>0</v>
      </c>
      <c r="K187" s="380"/>
      <c r="L187" s="27"/>
      <c r="M187" s="151" t="s">
        <v>1</v>
      </c>
      <c r="N187" s="152" t="s">
        <v>35</v>
      </c>
      <c r="O187" s="153">
        <v>0</v>
      </c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167</v>
      </c>
      <c r="AT187" s="155" t="s">
        <v>163</v>
      </c>
      <c r="AU187" s="155" t="s">
        <v>80</v>
      </c>
      <c r="AY187" s="14" t="s">
        <v>161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78</v>
      </c>
      <c r="BK187" s="156">
        <f t="shared" si="29"/>
        <v>0</v>
      </c>
      <c r="BL187" s="14" t="s">
        <v>167</v>
      </c>
      <c r="BM187" s="155" t="s">
        <v>286</v>
      </c>
    </row>
    <row r="188" spans="1:65" s="2" customFormat="1" ht="16.5" customHeight="1" x14ac:dyDescent="0.2">
      <c r="A188" s="26"/>
      <c r="B188" s="143"/>
      <c r="C188" s="381" t="s">
        <v>287</v>
      </c>
      <c r="D188" s="381" t="s">
        <v>163</v>
      </c>
      <c r="E188" s="382" t="s">
        <v>288</v>
      </c>
      <c r="F188" s="383" t="s">
        <v>289</v>
      </c>
      <c r="G188" s="384" t="s">
        <v>166</v>
      </c>
      <c r="H188" s="385">
        <v>17.55</v>
      </c>
      <c r="I188" s="493"/>
      <c r="J188" s="377">
        <f t="shared" si="20"/>
        <v>0</v>
      </c>
      <c r="K188" s="380"/>
      <c r="L188" s="27"/>
      <c r="M188" s="151" t="s">
        <v>1</v>
      </c>
      <c r="N188" s="152" t="s">
        <v>35</v>
      </c>
      <c r="O188" s="153">
        <v>0</v>
      </c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167</v>
      </c>
      <c r="AT188" s="155" t="s">
        <v>163</v>
      </c>
      <c r="AU188" s="155" t="s">
        <v>80</v>
      </c>
      <c r="AY188" s="14" t="s">
        <v>161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78</v>
      </c>
      <c r="BK188" s="156">
        <f t="shared" si="29"/>
        <v>0</v>
      </c>
      <c r="BL188" s="14" t="s">
        <v>167</v>
      </c>
      <c r="BM188" s="155" t="s">
        <v>290</v>
      </c>
    </row>
    <row r="189" spans="1:65" s="2" customFormat="1" ht="16.5" customHeight="1" x14ac:dyDescent="0.2">
      <c r="A189" s="26"/>
      <c r="B189" s="143"/>
      <c r="C189" s="381" t="s">
        <v>228</v>
      </c>
      <c r="D189" s="381" t="s">
        <v>163</v>
      </c>
      <c r="E189" s="382" t="s">
        <v>288</v>
      </c>
      <c r="F189" s="383" t="s">
        <v>289</v>
      </c>
      <c r="G189" s="384" t="s">
        <v>166</v>
      </c>
      <c r="H189" s="385">
        <v>6.0750000000000002</v>
      </c>
      <c r="I189" s="493"/>
      <c r="J189" s="377">
        <f t="shared" si="20"/>
        <v>0</v>
      </c>
      <c r="K189" s="380"/>
      <c r="L189" s="27"/>
      <c r="M189" s="151" t="s">
        <v>1</v>
      </c>
      <c r="N189" s="152" t="s">
        <v>35</v>
      </c>
      <c r="O189" s="153">
        <v>0</v>
      </c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167</v>
      </c>
      <c r="AT189" s="155" t="s">
        <v>163</v>
      </c>
      <c r="AU189" s="155" t="s">
        <v>80</v>
      </c>
      <c r="AY189" s="14" t="s">
        <v>161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78</v>
      </c>
      <c r="BK189" s="156">
        <f t="shared" si="29"/>
        <v>0</v>
      </c>
      <c r="BL189" s="14" t="s">
        <v>167</v>
      </c>
      <c r="BM189" s="155" t="s">
        <v>291</v>
      </c>
    </row>
    <row r="190" spans="1:65" s="2" customFormat="1" ht="16.5" customHeight="1" x14ac:dyDescent="0.2">
      <c r="A190" s="26"/>
      <c r="B190" s="143"/>
      <c r="C190" s="381" t="s">
        <v>292</v>
      </c>
      <c r="D190" s="381" t="s">
        <v>163</v>
      </c>
      <c r="E190" s="382" t="s">
        <v>293</v>
      </c>
      <c r="F190" s="383" t="s">
        <v>294</v>
      </c>
      <c r="G190" s="384" t="s">
        <v>166</v>
      </c>
      <c r="H190" s="385">
        <v>17.55</v>
      </c>
      <c r="I190" s="493"/>
      <c r="J190" s="377">
        <f t="shared" si="20"/>
        <v>0</v>
      </c>
      <c r="K190" s="380"/>
      <c r="L190" s="27"/>
      <c r="M190" s="151" t="s">
        <v>1</v>
      </c>
      <c r="N190" s="152" t="s">
        <v>35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167</v>
      </c>
      <c r="AT190" s="155" t="s">
        <v>163</v>
      </c>
      <c r="AU190" s="155" t="s">
        <v>80</v>
      </c>
      <c r="AY190" s="14" t="s">
        <v>161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78</v>
      </c>
      <c r="BK190" s="156">
        <f t="shared" si="29"/>
        <v>0</v>
      </c>
      <c r="BL190" s="14" t="s">
        <v>167</v>
      </c>
      <c r="BM190" s="155" t="s">
        <v>295</v>
      </c>
    </row>
    <row r="191" spans="1:65" s="2" customFormat="1" ht="16.5" customHeight="1" x14ac:dyDescent="0.2">
      <c r="A191" s="26"/>
      <c r="B191" s="143"/>
      <c r="C191" s="381" t="s">
        <v>232</v>
      </c>
      <c r="D191" s="381" t="s">
        <v>163</v>
      </c>
      <c r="E191" s="382" t="s">
        <v>293</v>
      </c>
      <c r="F191" s="383" t="s">
        <v>294</v>
      </c>
      <c r="G191" s="384" t="s">
        <v>166</v>
      </c>
      <c r="H191" s="385">
        <v>6.0750000000000002</v>
      </c>
      <c r="I191" s="493"/>
      <c r="J191" s="377">
        <f t="shared" si="20"/>
        <v>0</v>
      </c>
      <c r="K191" s="380"/>
      <c r="L191" s="27"/>
      <c r="M191" s="151" t="s">
        <v>1</v>
      </c>
      <c r="N191" s="152" t="s">
        <v>35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167</v>
      </c>
      <c r="AT191" s="155" t="s">
        <v>163</v>
      </c>
      <c r="AU191" s="155" t="s">
        <v>80</v>
      </c>
      <c r="AY191" s="14" t="s">
        <v>161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78</v>
      </c>
      <c r="BK191" s="156">
        <f t="shared" si="29"/>
        <v>0</v>
      </c>
      <c r="BL191" s="14" t="s">
        <v>167</v>
      </c>
      <c r="BM191" s="155" t="s">
        <v>296</v>
      </c>
    </row>
    <row r="192" spans="1:65" s="12" customFormat="1" ht="22.7" customHeight="1" x14ac:dyDescent="0.2">
      <c r="B192" s="131"/>
      <c r="C192" s="379"/>
      <c r="D192" s="386" t="s">
        <v>69</v>
      </c>
      <c r="E192" s="389" t="s">
        <v>174</v>
      </c>
      <c r="F192" s="389" t="s">
        <v>297</v>
      </c>
      <c r="G192" s="379"/>
      <c r="H192" s="379"/>
      <c r="J192" s="390">
        <f>BK192</f>
        <v>0</v>
      </c>
      <c r="K192" s="379"/>
      <c r="L192" s="131"/>
      <c r="M192" s="135"/>
      <c r="N192" s="136"/>
      <c r="O192" s="136"/>
      <c r="P192" s="137">
        <f>P193</f>
        <v>0</v>
      </c>
      <c r="Q192" s="136"/>
      <c r="R192" s="137">
        <f>R193</f>
        <v>0</v>
      </c>
      <c r="S192" s="136"/>
      <c r="T192" s="138">
        <f>T193</f>
        <v>0</v>
      </c>
      <c r="AR192" s="132" t="s">
        <v>78</v>
      </c>
      <c r="AT192" s="139" t="s">
        <v>69</v>
      </c>
      <c r="AU192" s="139" t="s">
        <v>78</v>
      </c>
      <c r="AY192" s="132" t="s">
        <v>161</v>
      </c>
      <c r="BK192" s="140">
        <f>BK193</f>
        <v>0</v>
      </c>
    </row>
    <row r="193" spans="1:65" s="2" customFormat="1" ht="24" customHeight="1" x14ac:dyDescent="0.2">
      <c r="A193" s="26"/>
      <c r="B193" s="143"/>
      <c r="C193" s="381" t="s">
        <v>298</v>
      </c>
      <c r="D193" s="381" t="s">
        <v>163</v>
      </c>
      <c r="E193" s="382" t="s">
        <v>299</v>
      </c>
      <c r="F193" s="383" t="s">
        <v>300</v>
      </c>
      <c r="G193" s="384" t="s">
        <v>166</v>
      </c>
      <c r="H193" s="385">
        <v>13.2</v>
      </c>
      <c r="I193" s="493"/>
      <c r="J193" s="377">
        <f>ROUND(I193*H193,2)</f>
        <v>0</v>
      </c>
      <c r="K193" s="380"/>
      <c r="L193" s="27"/>
      <c r="M193" s="151" t="s">
        <v>1</v>
      </c>
      <c r="N193" s="152" t="s">
        <v>35</v>
      </c>
      <c r="O193" s="153">
        <v>0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167</v>
      </c>
      <c r="AT193" s="155" t="s">
        <v>163</v>
      </c>
      <c r="AU193" s="155" t="s">
        <v>80</v>
      </c>
      <c r="AY193" s="14" t="s">
        <v>161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4" t="s">
        <v>78</v>
      </c>
      <c r="BK193" s="156">
        <f>ROUND(I193*H193,2)</f>
        <v>0</v>
      </c>
      <c r="BL193" s="14" t="s">
        <v>167</v>
      </c>
      <c r="BM193" s="155" t="s">
        <v>301</v>
      </c>
    </row>
    <row r="194" spans="1:65" s="12" customFormat="1" ht="22.7" customHeight="1" x14ac:dyDescent="0.2">
      <c r="B194" s="131"/>
      <c r="C194" s="379"/>
      <c r="D194" s="386" t="s">
        <v>69</v>
      </c>
      <c r="E194" s="389" t="s">
        <v>172</v>
      </c>
      <c r="F194" s="389" t="s">
        <v>302</v>
      </c>
      <c r="G194" s="379"/>
      <c r="H194" s="379"/>
      <c r="J194" s="390">
        <f>BK194</f>
        <v>0</v>
      </c>
      <c r="K194" s="379"/>
      <c r="L194" s="131"/>
      <c r="M194" s="135"/>
      <c r="N194" s="136"/>
      <c r="O194" s="136"/>
      <c r="P194" s="137">
        <f>SUM(P195:P237)</f>
        <v>0</v>
      </c>
      <c r="Q194" s="136"/>
      <c r="R194" s="137">
        <f>SUM(R195:R237)</f>
        <v>0</v>
      </c>
      <c r="S194" s="136"/>
      <c r="T194" s="138">
        <f>SUM(T195:T237)</f>
        <v>0</v>
      </c>
      <c r="AR194" s="132" t="s">
        <v>78</v>
      </c>
      <c r="AT194" s="139" t="s">
        <v>69</v>
      </c>
      <c r="AU194" s="139" t="s">
        <v>78</v>
      </c>
      <c r="AY194" s="132" t="s">
        <v>161</v>
      </c>
      <c r="BK194" s="140">
        <f>SUM(BK195:BK237)</f>
        <v>0</v>
      </c>
    </row>
    <row r="195" spans="1:65" s="2" customFormat="1" ht="24" customHeight="1" x14ac:dyDescent="0.2">
      <c r="A195" s="26"/>
      <c r="B195" s="143"/>
      <c r="C195" s="381" t="s">
        <v>235</v>
      </c>
      <c r="D195" s="381" t="s">
        <v>163</v>
      </c>
      <c r="E195" s="382" t="s">
        <v>303</v>
      </c>
      <c r="F195" s="383" t="s">
        <v>304</v>
      </c>
      <c r="G195" s="384" t="s">
        <v>166</v>
      </c>
      <c r="H195" s="385">
        <v>342.34500000000003</v>
      </c>
      <c r="I195" s="493"/>
      <c r="J195" s="377">
        <f t="shared" ref="J195:J237" si="30">ROUND(I195*H195,2)</f>
        <v>0</v>
      </c>
      <c r="K195" s="380"/>
      <c r="L195" s="27"/>
      <c r="M195" s="151" t="s">
        <v>1</v>
      </c>
      <c r="N195" s="152" t="s">
        <v>35</v>
      </c>
      <c r="O195" s="153">
        <v>0</v>
      </c>
      <c r="P195" s="153">
        <f t="shared" ref="P195:P237" si="31">O195*H195</f>
        <v>0</v>
      </c>
      <c r="Q195" s="153">
        <v>0</v>
      </c>
      <c r="R195" s="153">
        <f t="shared" ref="R195:R237" si="32">Q195*H195</f>
        <v>0</v>
      </c>
      <c r="S195" s="153">
        <v>0</v>
      </c>
      <c r="T195" s="154">
        <f t="shared" ref="T195:T237" si="33"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167</v>
      </c>
      <c r="AT195" s="155" t="s">
        <v>163</v>
      </c>
      <c r="AU195" s="155" t="s">
        <v>80</v>
      </c>
      <c r="AY195" s="14" t="s">
        <v>161</v>
      </c>
      <c r="BE195" s="156">
        <f t="shared" ref="BE195:BE237" si="34">IF(N195="základní",J195,0)</f>
        <v>0</v>
      </c>
      <c r="BF195" s="156">
        <f t="shared" ref="BF195:BF237" si="35">IF(N195="snížená",J195,0)</f>
        <v>0</v>
      </c>
      <c r="BG195" s="156">
        <f t="shared" ref="BG195:BG237" si="36">IF(N195="zákl. přenesená",J195,0)</f>
        <v>0</v>
      </c>
      <c r="BH195" s="156">
        <f t="shared" ref="BH195:BH237" si="37">IF(N195="sníž. přenesená",J195,0)</f>
        <v>0</v>
      </c>
      <c r="BI195" s="156">
        <f t="shared" ref="BI195:BI237" si="38">IF(N195="nulová",J195,0)</f>
        <v>0</v>
      </c>
      <c r="BJ195" s="14" t="s">
        <v>78</v>
      </c>
      <c r="BK195" s="156">
        <f t="shared" ref="BK195:BK237" si="39">ROUND(I195*H195,2)</f>
        <v>0</v>
      </c>
      <c r="BL195" s="14" t="s">
        <v>167</v>
      </c>
      <c r="BM195" s="155" t="s">
        <v>305</v>
      </c>
    </row>
    <row r="196" spans="1:65" s="2" customFormat="1" ht="24" customHeight="1" x14ac:dyDescent="0.2">
      <c r="A196" s="26"/>
      <c r="B196" s="143"/>
      <c r="C196" s="381" t="s">
        <v>306</v>
      </c>
      <c r="D196" s="381" t="s">
        <v>163</v>
      </c>
      <c r="E196" s="382" t="s">
        <v>307</v>
      </c>
      <c r="F196" s="383" t="s">
        <v>308</v>
      </c>
      <c r="G196" s="384" t="s">
        <v>166</v>
      </c>
      <c r="H196" s="385">
        <v>342.34500000000003</v>
      </c>
      <c r="I196" s="493"/>
      <c r="J196" s="377">
        <f t="shared" si="30"/>
        <v>0</v>
      </c>
      <c r="K196" s="380"/>
      <c r="L196" s="27"/>
      <c r="M196" s="151" t="s">
        <v>1</v>
      </c>
      <c r="N196" s="152" t="s">
        <v>35</v>
      </c>
      <c r="O196" s="153">
        <v>0</v>
      </c>
      <c r="P196" s="153">
        <f t="shared" si="31"/>
        <v>0</v>
      </c>
      <c r="Q196" s="153">
        <v>0</v>
      </c>
      <c r="R196" s="153">
        <f t="shared" si="32"/>
        <v>0</v>
      </c>
      <c r="S196" s="153">
        <v>0</v>
      </c>
      <c r="T196" s="154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167</v>
      </c>
      <c r="AT196" s="155" t="s">
        <v>163</v>
      </c>
      <c r="AU196" s="155" t="s">
        <v>80</v>
      </c>
      <c r="AY196" s="14" t="s">
        <v>161</v>
      </c>
      <c r="BE196" s="156">
        <f t="shared" si="34"/>
        <v>0</v>
      </c>
      <c r="BF196" s="156">
        <f t="shared" si="35"/>
        <v>0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4" t="s">
        <v>78</v>
      </c>
      <c r="BK196" s="156">
        <f t="shared" si="39"/>
        <v>0</v>
      </c>
      <c r="BL196" s="14" t="s">
        <v>167</v>
      </c>
      <c r="BM196" s="155" t="s">
        <v>309</v>
      </c>
    </row>
    <row r="197" spans="1:65" s="2" customFormat="1" ht="24" customHeight="1" x14ac:dyDescent="0.2">
      <c r="A197" s="26"/>
      <c r="B197" s="143"/>
      <c r="C197" s="381" t="s">
        <v>238</v>
      </c>
      <c r="D197" s="381" t="s">
        <v>163</v>
      </c>
      <c r="E197" s="382" t="s">
        <v>310</v>
      </c>
      <c r="F197" s="383" t="s">
        <v>311</v>
      </c>
      <c r="G197" s="384" t="s">
        <v>166</v>
      </c>
      <c r="H197" s="385">
        <v>277.82</v>
      </c>
      <c r="I197" s="493"/>
      <c r="J197" s="377">
        <f t="shared" si="30"/>
        <v>0</v>
      </c>
      <c r="K197" s="380"/>
      <c r="L197" s="27"/>
      <c r="M197" s="151" t="s">
        <v>1</v>
      </c>
      <c r="N197" s="152" t="s">
        <v>35</v>
      </c>
      <c r="O197" s="153">
        <v>0</v>
      </c>
      <c r="P197" s="153">
        <f t="shared" si="31"/>
        <v>0</v>
      </c>
      <c r="Q197" s="153">
        <v>0</v>
      </c>
      <c r="R197" s="153">
        <f t="shared" si="32"/>
        <v>0</v>
      </c>
      <c r="S197" s="153">
        <v>0</v>
      </c>
      <c r="T197" s="154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167</v>
      </c>
      <c r="AT197" s="155" t="s">
        <v>163</v>
      </c>
      <c r="AU197" s="155" t="s">
        <v>80</v>
      </c>
      <c r="AY197" s="14" t="s">
        <v>161</v>
      </c>
      <c r="BE197" s="156">
        <f t="shared" si="34"/>
        <v>0</v>
      </c>
      <c r="BF197" s="156">
        <f t="shared" si="35"/>
        <v>0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4" t="s">
        <v>78</v>
      </c>
      <c r="BK197" s="156">
        <f t="shared" si="39"/>
        <v>0</v>
      </c>
      <c r="BL197" s="14" t="s">
        <v>167</v>
      </c>
      <c r="BM197" s="155" t="s">
        <v>312</v>
      </c>
    </row>
    <row r="198" spans="1:65" s="2" customFormat="1" ht="24" customHeight="1" x14ac:dyDescent="0.2">
      <c r="A198" s="26"/>
      <c r="B198" s="143"/>
      <c r="C198" s="381" t="s">
        <v>313</v>
      </c>
      <c r="D198" s="381" t="s">
        <v>163</v>
      </c>
      <c r="E198" s="382" t="s">
        <v>314</v>
      </c>
      <c r="F198" s="383" t="s">
        <v>315</v>
      </c>
      <c r="G198" s="384" t="s">
        <v>166</v>
      </c>
      <c r="H198" s="385">
        <v>23.963999999999999</v>
      </c>
      <c r="I198" s="493"/>
      <c r="J198" s="377">
        <f t="shared" si="30"/>
        <v>0</v>
      </c>
      <c r="K198" s="380"/>
      <c r="L198" s="27"/>
      <c r="M198" s="151" t="s">
        <v>1</v>
      </c>
      <c r="N198" s="152" t="s">
        <v>35</v>
      </c>
      <c r="O198" s="153">
        <v>0</v>
      </c>
      <c r="P198" s="153">
        <f t="shared" si="31"/>
        <v>0</v>
      </c>
      <c r="Q198" s="153">
        <v>0</v>
      </c>
      <c r="R198" s="153">
        <f t="shared" si="32"/>
        <v>0</v>
      </c>
      <c r="S198" s="153">
        <v>0</v>
      </c>
      <c r="T198" s="154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167</v>
      </c>
      <c r="AT198" s="155" t="s">
        <v>163</v>
      </c>
      <c r="AU198" s="155" t="s">
        <v>80</v>
      </c>
      <c r="AY198" s="14" t="s">
        <v>161</v>
      </c>
      <c r="BE198" s="156">
        <f t="shared" si="34"/>
        <v>0</v>
      </c>
      <c r="BF198" s="156">
        <f t="shared" si="35"/>
        <v>0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4" t="s">
        <v>78</v>
      </c>
      <c r="BK198" s="156">
        <f t="shared" si="39"/>
        <v>0</v>
      </c>
      <c r="BL198" s="14" t="s">
        <v>167</v>
      </c>
      <c r="BM198" s="155" t="s">
        <v>316</v>
      </c>
    </row>
    <row r="199" spans="1:65" s="2" customFormat="1" ht="24" customHeight="1" x14ac:dyDescent="0.2">
      <c r="A199" s="26"/>
      <c r="B199" s="143"/>
      <c r="C199" s="381" t="s">
        <v>242</v>
      </c>
      <c r="D199" s="381" t="s">
        <v>163</v>
      </c>
      <c r="E199" s="382" t="s">
        <v>317</v>
      </c>
      <c r="F199" s="383" t="s">
        <v>318</v>
      </c>
      <c r="G199" s="384" t="s">
        <v>166</v>
      </c>
      <c r="H199" s="385">
        <v>23.963999999999999</v>
      </c>
      <c r="I199" s="493"/>
      <c r="J199" s="377">
        <f t="shared" si="30"/>
        <v>0</v>
      </c>
      <c r="K199" s="380"/>
      <c r="L199" s="27"/>
      <c r="M199" s="151" t="s">
        <v>1</v>
      </c>
      <c r="N199" s="152" t="s">
        <v>35</v>
      </c>
      <c r="O199" s="153">
        <v>0</v>
      </c>
      <c r="P199" s="153">
        <f t="shared" si="31"/>
        <v>0</v>
      </c>
      <c r="Q199" s="153">
        <v>0</v>
      </c>
      <c r="R199" s="153">
        <f t="shared" si="32"/>
        <v>0</v>
      </c>
      <c r="S199" s="153">
        <v>0</v>
      </c>
      <c r="T199" s="154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167</v>
      </c>
      <c r="AT199" s="155" t="s">
        <v>163</v>
      </c>
      <c r="AU199" s="155" t="s">
        <v>80</v>
      </c>
      <c r="AY199" s="14" t="s">
        <v>161</v>
      </c>
      <c r="BE199" s="156">
        <f t="shared" si="34"/>
        <v>0</v>
      </c>
      <c r="BF199" s="156">
        <f t="shared" si="35"/>
        <v>0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4" t="s">
        <v>78</v>
      </c>
      <c r="BK199" s="156">
        <f t="shared" si="39"/>
        <v>0</v>
      </c>
      <c r="BL199" s="14" t="s">
        <v>167</v>
      </c>
      <c r="BM199" s="155" t="s">
        <v>319</v>
      </c>
    </row>
    <row r="200" spans="1:65" s="2" customFormat="1" ht="24" customHeight="1" x14ac:dyDescent="0.2">
      <c r="A200" s="26"/>
      <c r="B200" s="143"/>
      <c r="C200" s="381" t="s">
        <v>320</v>
      </c>
      <c r="D200" s="381" t="s">
        <v>163</v>
      </c>
      <c r="E200" s="382" t="s">
        <v>321</v>
      </c>
      <c r="F200" s="383" t="s">
        <v>322</v>
      </c>
      <c r="G200" s="384" t="s">
        <v>166</v>
      </c>
      <c r="H200" s="385">
        <v>125.12</v>
      </c>
      <c r="I200" s="493"/>
      <c r="J200" s="377">
        <f t="shared" si="30"/>
        <v>0</v>
      </c>
      <c r="K200" s="380"/>
      <c r="L200" s="27"/>
      <c r="M200" s="151" t="s">
        <v>1</v>
      </c>
      <c r="N200" s="152" t="s">
        <v>35</v>
      </c>
      <c r="O200" s="153">
        <v>0</v>
      </c>
      <c r="P200" s="153">
        <f t="shared" si="31"/>
        <v>0</v>
      </c>
      <c r="Q200" s="153">
        <v>0</v>
      </c>
      <c r="R200" s="153">
        <f t="shared" si="32"/>
        <v>0</v>
      </c>
      <c r="S200" s="153">
        <v>0</v>
      </c>
      <c r="T200" s="154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167</v>
      </c>
      <c r="AT200" s="155" t="s">
        <v>163</v>
      </c>
      <c r="AU200" s="155" t="s">
        <v>80</v>
      </c>
      <c r="AY200" s="14" t="s">
        <v>161</v>
      </c>
      <c r="BE200" s="156">
        <f t="shared" si="34"/>
        <v>0</v>
      </c>
      <c r="BF200" s="156">
        <f t="shared" si="35"/>
        <v>0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4" t="s">
        <v>78</v>
      </c>
      <c r="BK200" s="156">
        <f t="shared" si="39"/>
        <v>0</v>
      </c>
      <c r="BL200" s="14" t="s">
        <v>167</v>
      </c>
      <c r="BM200" s="155" t="s">
        <v>323</v>
      </c>
    </row>
    <row r="201" spans="1:65" s="2" customFormat="1" ht="16.5" customHeight="1" x14ac:dyDescent="0.2">
      <c r="A201" s="26"/>
      <c r="B201" s="143"/>
      <c r="C201" s="392" t="s">
        <v>246</v>
      </c>
      <c r="D201" s="392" t="s">
        <v>243</v>
      </c>
      <c r="E201" s="393" t="s">
        <v>324</v>
      </c>
      <c r="F201" s="394" t="s">
        <v>325</v>
      </c>
      <c r="G201" s="395" t="s">
        <v>166</v>
      </c>
      <c r="H201" s="396">
        <v>127.622</v>
      </c>
      <c r="I201" s="493"/>
      <c r="J201" s="378">
        <f t="shared" si="30"/>
        <v>0</v>
      </c>
      <c r="K201" s="391"/>
      <c r="L201" s="157"/>
      <c r="M201" s="158" t="s">
        <v>1</v>
      </c>
      <c r="N201" s="159" t="s">
        <v>35</v>
      </c>
      <c r="O201" s="153">
        <v>0</v>
      </c>
      <c r="P201" s="153">
        <f t="shared" si="31"/>
        <v>0</v>
      </c>
      <c r="Q201" s="153">
        <v>0</v>
      </c>
      <c r="R201" s="153">
        <f t="shared" si="32"/>
        <v>0</v>
      </c>
      <c r="S201" s="153">
        <v>0</v>
      </c>
      <c r="T201" s="154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173</v>
      </c>
      <c r="AT201" s="155" t="s">
        <v>243</v>
      </c>
      <c r="AU201" s="155" t="s">
        <v>80</v>
      </c>
      <c r="AY201" s="14" t="s">
        <v>161</v>
      </c>
      <c r="BE201" s="156">
        <f t="shared" si="34"/>
        <v>0</v>
      </c>
      <c r="BF201" s="156">
        <f t="shared" si="35"/>
        <v>0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4" t="s">
        <v>78</v>
      </c>
      <c r="BK201" s="156">
        <f t="shared" si="39"/>
        <v>0</v>
      </c>
      <c r="BL201" s="14" t="s">
        <v>167</v>
      </c>
      <c r="BM201" s="155" t="s">
        <v>326</v>
      </c>
    </row>
    <row r="202" spans="1:65" s="2" customFormat="1" ht="24" customHeight="1" x14ac:dyDescent="0.2">
      <c r="A202" s="26"/>
      <c r="B202" s="143"/>
      <c r="C202" s="381" t="s">
        <v>327</v>
      </c>
      <c r="D202" s="381" t="s">
        <v>163</v>
      </c>
      <c r="E202" s="382" t="s">
        <v>328</v>
      </c>
      <c r="F202" s="383" t="s">
        <v>329</v>
      </c>
      <c r="G202" s="384" t="s">
        <v>166</v>
      </c>
      <c r="H202" s="385">
        <v>9.4499999999999993</v>
      </c>
      <c r="I202" s="493"/>
      <c r="J202" s="377">
        <f t="shared" si="30"/>
        <v>0</v>
      </c>
      <c r="K202" s="380"/>
      <c r="L202" s="27"/>
      <c r="M202" s="151" t="s">
        <v>1</v>
      </c>
      <c r="N202" s="152" t="s">
        <v>35</v>
      </c>
      <c r="O202" s="153">
        <v>0</v>
      </c>
      <c r="P202" s="153">
        <f t="shared" si="31"/>
        <v>0</v>
      </c>
      <c r="Q202" s="153">
        <v>0</v>
      </c>
      <c r="R202" s="153">
        <f t="shared" si="32"/>
        <v>0</v>
      </c>
      <c r="S202" s="153">
        <v>0</v>
      </c>
      <c r="T202" s="154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167</v>
      </c>
      <c r="AT202" s="155" t="s">
        <v>163</v>
      </c>
      <c r="AU202" s="155" t="s">
        <v>80</v>
      </c>
      <c r="AY202" s="14" t="s">
        <v>161</v>
      </c>
      <c r="BE202" s="156">
        <f t="shared" si="34"/>
        <v>0</v>
      </c>
      <c r="BF202" s="156">
        <f t="shared" si="35"/>
        <v>0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4" t="s">
        <v>78</v>
      </c>
      <c r="BK202" s="156">
        <f t="shared" si="39"/>
        <v>0</v>
      </c>
      <c r="BL202" s="14" t="s">
        <v>167</v>
      </c>
      <c r="BM202" s="155" t="s">
        <v>330</v>
      </c>
    </row>
    <row r="203" spans="1:65" s="2" customFormat="1" ht="24" customHeight="1" x14ac:dyDescent="0.2">
      <c r="A203" s="26"/>
      <c r="B203" s="143"/>
      <c r="C203" s="392" t="s">
        <v>250</v>
      </c>
      <c r="D203" s="392" t="s">
        <v>243</v>
      </c>
      <c r="E203" s="393" t="s">
        <v>331</v>
      </c>
      <c r="F203" s="394" t="s">
        <v>332</v>
      </c>
      <c r="G203" s="395" t="s">
        <v>166</v>
      </c>
      <c r="H203" s="396">
        <v>9.6389999999999993</v>
      </c>
      <c r="I203" s="493"/>
      <c r="J203" s="378">
        <f t="shared" si="30"/>
        <v>0</v>
      </c>
      <c r="K203" s="391"/>
      <c r="L203" s="157"/>
      <c r="M203" s="158" t="s">
        <v>1</v>
      </c>
      <c r="N203" s="159" t="s">
        <v>35</v>
      </c>
      <c r="O203" s="153">
        <v>0</v>
      </c>
      <c r="P203" s="153">
        <f t="shared" si="31"/>
        <v>0</v>
      </c>
      <c r="Q203" s="153">
        <v>0</v>
      </c>
      <c r="R203" s="153">
        <f t="shared" si="32"/>
        <v>0</v>
      </c>
      <c r="S203" s="153">
        <v>0</v>
      </c>
      <c r="T203" s="154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173</v>
      </c>
      <c r="AT203" s="155" t="s">
        <v>243</v>
      </c>
      <c r="AU203" s="155" t="s">
        <v>80</v>
      </c>
      <c r="AY203" s="14" t="s">
        <v>161</v>
      </c>
      <c r="BE203" s="156">
        <f t="shared" si="34"/>
        <v>0</v>
      </c>
      <c r="BF203" s="156">
        <f t="shared" si="35"/>
        <v>0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14" t="s">
        <v>78</v>
      </c>
      <c r="BK203" s="156">
        <f t="shared" si="39"/>
        <v>0</v>
      </c>
      <c r="BL203" s="14" t="s">
        <v>167</v>
      </c>
      <c r="BM203" s="155" t="s">
        <v>333</v>
      </c>
    </row>
    <row r="204" spans="1:65" s="2" customFormat="1" ht="24" customHeight="1" x14ac:dyDescent="0.2">
      <c r="A204" s="26"/>
      <c r="B204" s="143"/>
      <c r="C204" s="381" t="s">
        <v>334</v>
      </c>
      <c r="D204" s="381" t="s">
        <v>163</v>
      </c>
      <c r="E204" s="382" t="s">
        <v>335</v>
      </c>
      <c r="F204" s="383" t="s">
        <v>336</v>
      </c>
      <c r="G204" s="384" t="s">
        <v>166</v>
      </c>
      <c r="H204" s="385">
        <v>125.12</v>
      </c>
      <c r="I204" s="493"/>
      <c r="J204" s="377">
        <f t="shared" si="30"/>
        <v>0</v>
      </c>
      <c r="K204" s="380"/>
      <c r="L204" s="27"/>
      <c r="M204" s="151" t="s">
        <v>1</v>
      </c>
      <c r="N204" s="152" t="s">
        <v>35</v>
      </c>
      <c r="O204" s="153">
        <v>0</v>
      </c>
      <c r="P204" s="153">
        <f t="shared" si="31"/>
        <v>0</v>
      </c>
      <c r="Q204" s="153">
        <v>0</v>
      </c>
      <c r="R204" s="153">
        <f t="shared" si="32"/>
        <v>0</v>
      </c>
      <c r="S204" s="153">
        <v>0</v>
      </c>
      <c r="T204" s="154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167</v>
      </c>
      <c r="AT204" s="155" t="s">
        <v>163</v>
      </c>
      <c r="AU204" s="155" t="s">
        <v>80</v>
      </c>
      <c r="AY204" s="14" t="s">
        <v>161</v>
      </c>
      <c r="BE204" s="156">
        <f t="shared" si="34"/>
        <v>0</v>
      </c>
      <c r="BF204" s="156">
        <f t="shared" si="35"/>
        <v>0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14" t="s">
        <v>78</v>
      </c>
      <c r="BK204" s="156">
        <f t="shared" si="39"/>
        <v>0</v>
      </c>
      <c r="BL204" s="14" t="s">
        <v>167</v>
      </c>
      <c r="BM204" s="155" t="s">
        <v>337</v>
      </c>
    </row>
    <row r="205" spans="1:65" s="2" customFormat="1" ht="24" customHeight="1" x14ac:dyDescent="0.2">
      <c r="A205" s="26"/>
      <c r="B205" s="143"/>
      <c r="C205" s="381" t="s">
        <v>253</v>
      </c>
      <c r="D205" s="381" t="s">
        <v>163</v>
      </c>
      <c r="E205" s="382" t="s">
        <v>335</v>
      </c>
      <c r="F205" s="383" t="s">
        <v>336</v>
      </c>
      <c r="G205" s="384" t="s">
        <v>166</v>
      </c>
      <c r="H205" s="385">
        <v>9.4499999999999993</v>
      </c>
      <c r="I205" s="493"/>
      <c r="J205" s="377">
        <f t="shared" si="30"/>
        <v>0</v>
      </c>
      <c r="K205" s="380"/>
      <c r="L205" s="27"/>
      <c r="M205" s="151" t="s">
        <v>1</v>
      </c>
      <c r="N205" s="152" t="s">
        <v>35</v>
      </c>
      <c r="O205" s="153">
        <v>0</v>
      </c>
      <c r="P205" s="153">
        <f t="shared" si="31"/>
        <v>0</v>
      </c>
      <c r="Q205" s="153">
        <v>0</v>
      </c>
      <c r="R205" s="153">
        <f t="shared" si="32"/>
        <v>0</v>
      </c>
      <c r="S205" s="153">
        <v>0</v>
      </c>
      <c r="T205" s="154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167</v>
      </c>
      <c r="AT205" s="155" t="s">
        <v>163</v>
      </c>
      <c r="AU205" s="155" t="s">
        <v>80</v>
      </c>
      <c r="AY205" s="14" t="s">
        <v>161</v>
      </c>
      <c r="BE205" s="156">
        <f t="shared" si="34"/>
        <v>0</v>
      </c>
      <c r="BF205" s="156">
        <f t="shared" si="35"/>
        <v>0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14" t="s">
        <v>78</v>
      </c>
      <c r="BK205" s="156">
        <f t="shared" si="39"/>
        <v>0</v>
      </c>
      <c r="BL205" s="14" t="s">
        <v>167</v>
      </c>
      <c r="BM205" s="155" t="s">
        <v>338</v>
      </c>
    </row>
    <row r="206" spans="1:65" s="2" customFormat="1" ht="24" customHeight="1" x14ac:dyDescent="0.2">
      <c r="A206" s="26"/>
      <c r="B206" s="143"/>
      <c r="C206" s="381" t="s">
        <v>339</v>
      </c>
      <c r="D206" s="381" t="s">
        <v>163</v>
      </c>
      <c r="E206" s="382" t="s">
        <v>340</v>
      </c>
      <c r="F206" s="383" t="s">
        <v>341</v>
      </c>
      <c r="G206" s="384" t="s">
        <v>284</v>
      </c>
      <c r="H206" s="385">
        <v>2778.2</v>
      </c>
      <c r="I206" s="493"/>
      <c r="J206" s="377">
        <f t="shared" si="30"/>
        <v>0</v>
      </c>
      <c r="K206" s="380"/>
      <c r="L206" s="27"/>
      <c r="M206" s="151" t="s">
        <v>1</v>
      </c>
      <c r="N206" s="152" t="s">
        <v>35</v>
      </c>
      <c r="O206" s="153">
        <v>0</v>
      </c>
      <c r="P206" s="153">
        <f t="shared" si="31"/>
        <v>0</v>
      </c>
      <c r="Q206" s="153">
        <v>0</v>
      </c>
      <c r="R206" s="153">
        <f t="shared" si="32"/>
        <v>0</v>
      </c>
      <c r="S206" s="153">
        <v>0</v>
      </c>
      <c r="T206" s="154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167</v>
      </c>
      <c r="AT206" s="155" t="s">
        <v>163</v>
      </c>
      <c r="AU206" s="155" t="s">
        <v>80</v>
      </c>
      <c r="AY206" s="14" t="s">
        <v>161</v>
      </c>
      <c r="BE206" s="156">
        <f t="shared" si="34"/>
        <v>0</v>
      </c>
      <c r="BF206" s="156">
        <f t="shared" si="35"/>
        <v>0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14" t="s">
        <v>78</v>
      </c>
      <c r="BK206" s="156">
        <f t="shared" si="39"/>
        <v>0</v>
      </c>
      <c r="BL206" s="14" t="s">
        <v>167</v>
      </c>
      <c r="BM206" s="155" t="s">
        <v>342</v>
      </c>
    </row>
    <row r="207" spans="1:65" s="2" customFormat="1" ht="24" customHeight="1" x14ac:dyDescent="0.2">
      <c r="A207" s="26"/>
      <c r="B207" s="143"/>
      <c r="C207" s="392" t="s">
        <v>257</v>
      </c>
      <c r="D207" s="392" t="s">
        <v>243</v>
      </c>
      <c r="E207" s="393" t="s">
        <v>343</v>
      </c>
      <c r="F207" s="394" t="s">
        <v>344</v>
      </c>
      <c r="G207" s="395" t="s">
        <v>284</v>
      </c>
      <c r="H207" s="396">
        <v>2917.11</v>
      </c>
      <c r="I207" s="493"/>
      <c r="J207" s="378">
        <f t="shared" si="30"/>
        <v>0</v>
      </c>
      <c r="K207" s="391"/>
      <c r="L207" s="157"/>
      <c r="M207" s="158" t="s">
        <v>1</v>
      </c>
      <c r="N207" s="159" t="s">
        <v>35</v>
      </c>
      <c r="O207" s="153">
        <v>0</v>
      </c>
      <c r="P207" s="153">
        <f t="shared" si="31"/>
        <v>0</v>
      </c>
      <c r="Q207" s="153">
        <v>0</v>
      </c>
      <c r="R207" s="153">
        <f t="shared" si="32"/>
        <v>0</v>
      </c>
      <c r="S207" s="153">
        <v>0</v>
      </c>
      <c r="T207" s="154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173</v>
      </c>
      <c r="AT207" s="155" t="s">
        <v>243</v>
      </c>
      <c r="AU207" s="155" t="s">
        <v>80</v>
      </c>
      <c r="AY207" s="14" t="s">
        <v>161</v>
      </c>
      <c r="BE207" s="156">
        <f t="shared" si="34"/>
        <v>0</v>
      </c>
      <c r="BF207" s="156">
        <f t="shared" si="35"/>
        <v>0</v>
      </c>
      <c r="BG207" s="156">
        <f t="shared" si="36"/>
        <v>0</v>
      </c>
      <c r="BH207" s="156">
        <f t="shared" si="37"/>
        <v>0</v>
      </c>
      <c r="BI207" s="156">
        <f t="shared" si="38"/>
        <v>0</v>
      </c>
      <c r="BJ207" s="14" t="s">
        <v>78</v>
      </c>
      <c r="BK207" s="156">
        <f t="shared" si="39"/>
        <v>0</v>
      </c>
      <c r="BL207" s="14" t="s">
        <v>167</v>
      </c>
      <c r="BM207" s="155" t="s">
        <v>345</v>
      </c>
    </row>
    <row r="208" spans="1:65" s="2" customFormat="1" ht="24" customHeight="1" x14ac:dyDescent="0.2">
      <c r="A208" s="26"/>
      <c r="B208" s="143"/>
      <c r="C208" s="381" t="s">
        <v>346</v>
      </c>
      <c r="D208" s="381" t="s">
        <v>163</v>
      </c>
      <c r="E208" s="382" t="s">
        <v>347</v>
      </c>
      <c r="F208" s="383" t="s">
        <v>348</v>
      </c>
      <c r="G208" s="384" t="s">
        <v>166</v>
      </c>
      <c r="H208" s="385">
        <v>533.28800000000001</v>
      </c>
      <c r="I208" s="493"/>
      <c r="J208" s="377">
        <f t="shared" si="30"/>
        <v>0</v>
      </c>
      <c r="K208" s="380"/>
      <c r="L208" s="27"/>
      <c r="M208" s="151" t="s">
        <v>1</v>
      </c>
      <c r="N208" s="152" t="s">
        <v>35</v>
      </c>
      <c r="O208" s="153">
        <v>0</v>
      </c>
      <c r="P208" s="153">
        <f t="shared" si="31"/>
        <v>0</v>
      </c>
      <c r="Q208" s="153">
        <v>0</v>
      </c>
      <c r="R208" s="153">
        <f t="shared" si="32"/>
        <v>0</v>
      </c>
      <c r="S208" s="153">
        <v>0</v>
      </c>
      <c r="T208" s="154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167</v>
      </c>
      <c r="AT208" s="155" t="s">
        <v>163</v>
      </c>
      <c r="AU208" s="155" t="s">
        <v>80</v>
      </c>
      <c r="AY208" s="14" t="s">
        <v>161</v>
      </c>
      <c r="BE208" s="156">
        <f t="shared" si="34"/>
        <v>0</v>
      </c>
      <c r="BF208" s="156">
        <f t="shared" si="35"/>
        <v>0</v>
      </c>
      <c r="BG208" s="156">
        <f t="shared" si="36"/>
        <v>0</v>
      </c>
      <c r="BH208" s="156">
        <f t="shared" si="37"/>
        <v>0</v>
      </c>
      <c r="BI208" s="156">
        <f t="shared" si="38"/>
        <v>0</v>
      </c>
      <c r="BJ208" s="14" t="s">
        <v>78</v>
      </c>
      <c r="BK208" s="156">
        <f t="shared" si="39"/>
        <v>0</v>
      </c>
      <c r="BL208" s="14" t="s">
        <v>167</v>
      </c>
      <c r="BM208" s="155" t="s">
        <v>349</v>
      </c>
    </row>
    <row r="209" spans="1:65" s="2" customFormat="1" ht="24" customHeight="1" x14ac:dyDescent="0.2">
      <c r="A209" s="26"/>
      <c r="B209" s="143"/>
      <c r="C209" s="392" t="s">
        <v>260</v>
      </c>
      <c r="D209" s="392" t="s">
        <v>243</v>
      </c>
      <c r="E209" s="393" t="s">
        <v>350</v>
      </c>
      <c r="F209" s="394" t="s">
        <v>351</v>
      </c>
      <c r="G209" s="395" t="s">
        <v>170</v>
      </c>
      <c r="H209" s="396">
        <v>87.033000000000001</v>
      </c>
      <c r="I209" s="493"/>
      <c r="J209" s="378">
        <f t="shared" si="30"/>
        <v>0</v>
      </c>
      <c r="K209" s="391"/>
      <c r="L209" s="157"/>
      <c r="M209" s="158" t="s">
        <v>1</v>
      </c>
      <c r="N209" s="159" t="s">
        <v>35</v>
      </c>
      <c r="O209" s="153">
        <v>0</v>
      </c>
      <c r="P209" s="153">
        <f t="shared" si="31"/>
        <v>0</v>
      </c>
      <c r="Q209" s="153">
        <v>0</v>
      </c>
      <c r="R209" s="153">
        <f t="shared" si="32"/>
        <v>0</v>
      </c>
      <c r="S209" s="153">
        <v>0</v>
      </c>
      <c r="T209" s="154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173</v>
      </c>
      <c r="AT209" s="155" t="s">
        <v>243</v>
      </c>
      <c r="AU209" s="155" t="s">
        <v>80</v>
      </c>
      <c r="AY209" s="14" t="s">
        <v>161</v>
      </c>
      <c r="BE209" s="156">
        <f t="shared" si="34"/>
        <v>0</v>
      </c>
      <c r="BF209" s="156">
        <f t="shared" si="35"/>
        <v>0</v>
      </c>
      <c r="BG209" s="156">
        <f t="shared" si="36"/>
        <v>0</v>
      </c>
      <c r="BH209" s="156">
        <f t="shared" si="37"/>
        <v>0</v>
      </c>
      <c r="BI209" s="156">
        <f t="shared" si="38"/>
        <v>0</v>
      </c>
      <c r="BJ209" s="14" t="s">
        <v>78</v>
      </c>
      <c r="BK209" s="156">
        <f t="shared" si="39"/>
        <v>0</v>
      </c>
      <c r="BL209" s="14" t="s">
        <v>167</v>
      </c>
      <c r="BM209" s="155" t="s">
        <v>352</v>
      </c>
    </row>
    <row r="210" spans="1:65" s="2" customFormat="1" ht="24" customHeight="1" x14ac:dyDescent="0.2">
      <c r="A210" s="26"/>
      <c r="B210" s="143"/>
      <c r="C210" s="381" t="s">
        <v>353</v>
      </c>
      <c r="D210" s="381" t="s">
        <v>163</v>
      </c>
      <c r="E210" s="382" t="s">
        <v>354</v>
      </c>
      <c r="F210" s="383" t="s">
        <v>355</v>
      </c>
      <c r="G210" s="384" t="s">
        <v>166</v>
      </c>
      <c r="H210" s="385">
        <v>3317.8040000000001</v>
      </c>
      <c r="I210" s="493"/>
      <c r="J210" s="377">
        <f t="shared" si="30"/>
        <v>0</v>
      </c>
      <c r="K210" s="380"/>
      <c r="L210" s="27"/>
      <c r="M210" s="151" t="s">
        <v>1</v>
      </c>
      <c r="N210" s="152" t="s">
        <v>35</v>
      </c>
      <c r="O210" s="153">
        <v>0</v>
      </c>
      <c r="P210" s="153">
        <f t="shared" si="31"/>
        <v>0</v>
      </c>
      <c r="Q210" s="153">
        <v>0</v>
      </c>
      <c r="R210" s="153">
        <f t="shared" si="32"/>
        <v>0</v>
      </c>
      <c r="S210" s="153">
        <v>0</v>
      </c>
      <c r="T210" s="154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167</v>
      </c>
      <c r="AT210" s="155" t="s">
        <v>163</v>
      </c>
      <c r="AU210" s="155" t="s">
        <v>80</v>
      </c>
      <c r="AY210" s="14" t="s">
        <v>161</v>
      </c>
      <c r="BE210" s="156">
        <f t="shared" si="34"/>
        <v>0</v>
      </c>
      <c r="BF210" s="156">
        <f t="shared" si="35"/>
        <v>0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4" t="s">
        <v>78</v>
      </c>
      <c r="BK210" s="156">
        <f t="shared" si="39"/>
        <v>0</v>
      </c>
      <c r="BL210" s="14" t="s">
        <v>167</v>
      </c>
      <c r="BM210" s="155" t="s">
        <v>356</v>
      </c>
    </row>
    <row r="211" spans="1:65" s="2" customFormat="1" ht="16.5" customHeight="1" x14ac:dyDescent="0.2">
      <c r="A211" s="26"/>
      <c r="B211" s="143"/>
      <c r="C211" s="392" t="s">
        <v>264</v>
      </c>
      <c r="D211" s="392" t="s">
        <v>243</v>
      </c>
      <c r="E211" s="393" t="s">
        <v>357</v>
      </c>
      <c r="F211" s="394" t="s">
        <v>358</v>
      </c>
      <c r="G211" s="395" t="s">
        <v>166</v>
      </c>
      <c r="H211" s="396">
        <v>3384.16</v>
      </c>
      <c r="I211" s="493"/>
      <c r="J211" s="378">
        <f t="shared" si="30"/>
        <v>0</v>
      </c>
      <c r="K211" s="391"/>
      <c r="L211" s="157"/>
      <c r="M211" s="158" t="s">
        <v>1</v>
      </c>
      <c r="N211" s="159" t="s">
        <v>35</v>
      </c>
      <c r="O211" s="153">
        <v>0</v>
      </c>
      <c r="P211" s="153">
        <f t="shared" si="31"/>
        <v>0</v>
      </c>
      <c r="Q211" s="153">
        <v>0</v>
      </c>
      <c r="R211" s="153">
        <f t="shared" si="32"/>
        <v>0</v>
      </c>
      <c r="S211" s="153">
        <v>0</v>
      </c>
      <c r="T211" s="154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173</v>
      </c>
      <c r="AT211" s="155" t="s">
        <v>243</v>
      </c>
      <c r="AU211" s="155" t="s">
        <v>80</v>
      </c>
      <c r="AY211" s="14" t="s">
        <v>161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4" t="s">
        <v>78</v>
      </c>
      <c r="BK211" s="156">
        <f t="shared" si="39"/>
        <v>0</v>
      </c>
      <c r="BL211" s="14" t="s">
        <v>167</v>
      </c>
      <c r="BM211" s="155" t="s">
        <v>359</v>
      </c>
    </row>
    <row r="212" spans="1:65" s="2" customFormat="1" ht="24" customHeight="1" x14ac:dyDescent="0.2">
      <c r="A212" s="26"/>
      <c r="B212" s="143"/>
      <c r="C212" s="381" t="s">
        <v>360</v>
      </c>
      <c r="D212" s="381" t="s">
        <v>163</v>
      </c>
      <c r="E212" s="382" t="s">
        <v>361</v>
      </c>
      <c r="F212" s="383" t="s">
        <v>362</v>
      </c>
      <c r="G212" s="384" t="s">
        <v>284</v>
      </c>
      <c r="H212" s="385">
        <v>539</v>
      </c>
      <c r="I212" s="493"/>
      <c r="J212" s="377">
        <f t="shared" si="30"/>
        <v>0</v>
      </c>
      <c r="K212" s="380"/>
      <c r="L212" s="27"/>
      <c r="M212" s="151" t="s">
        <v>1</v>
      </c>
      <c r="N212" s="152" t="s">
        <v>35</v>
      </c>
      <c r="O212" s="153">
        <v>0</v>
      </c>
      <c r="P212" s="153">
        <f t="shared" si="31"/>
        <v>0</v>
      </c>
      <c r="Q212" s="153">
        <v>0</v>
      </c>
      <c r="R212" s="153">
        <f t="shared" si="32"/>
        <v>0</v>
      </c>
      <c r="S212" s="153">
        <v>0</v>
      </c>
      <c r="T212" s="154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167</v>
      </c>
      <c r="AT212" s="155" t="s">
        <v>163</v>
      </c>
      <c r="AU212" s="155" t="s">
        <v>80</v>
      </c>
      <c r="AY212" s="14" t="s">
        <v>161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4" t="s">
        <v>78</v>
      </c>
      <c r="BK212" s="156">
        <f t="shared" si="39"/>
        <v>0</v>
      </c>
      <c r="BL212" s="14" t="s">
        <v>167</v>
      </c>
      <c r="BM212" s="155" t="s">
        <v>363</v>
      </c>
    </row>
    <row r="213" spans="1:65" s="2" customFormat="1" ht="16.5" customHeight="1" x14ac:dyDescent="0.2">
      <c r="A213" s="26"/>
      <c r="B213" s="143"/>
      <c r="C213" s="392" t="s">
        <v>267</v>
      </c>
      <c r="D213" s="392" t="s">
        <v>243</v>
      </c>
      <c r="E213" s="393" t="s">
        <v>364</v>
      </c>
      <c r="F213" s="394" t="s">
        <v>365</v>
      </c>
      <c r="G213" s="395" t="s">
        <v>166</v>
      </c>
      <c r="H213" s="396">
        <v>118.58</v>
      </c>
      <c r="I213" s="493"/>
      <c r="J213" s="378">
        <f t="shared" si="30"/>
        <v>0</v>
      </c>
      <c r="K213" s="391"/>
      <c r="L213" s="157"/>
      <c r="M213" s="158" t="s">
        <v>1</v>
      </c>
      <c r="N213" s="159" t="s">
        <v>35</v>
      </c>
      <c r="O213" s="153">
        <v>0</v>
      </c>
      <c r="P213" s="153">
        <f t="shared" si="31"/>
        <v>0</v>
      </c>
      <c r="Q213" s="153">
        <v>0</v>
      </c>
      <c r="R213" s="153">
        <f t="shared" si="32"/>
        <v>0</v>
      </c>
      <c r="S213" s="153">
        <v>0</v>
      </c>
      <c r="T213" s="154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173</v>
      </c>
      <c r="AT213" s="155" t="s">
        <v>243</v>
      </c>
      <c r="AU213" s="155" t="s">
        <v>80</v>
      </c>
      <c r="AY213" s="14" t="s">
        <v>161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4" t="s">
        <v>78</v>
      </c>
      <c r="BK213" s="156">
        <f t="shared" si="39"/>
        <v>0</v>
      </c>
      <c r="BL213" s="14" t="s">
        <v>167</v>
      </c>
      <c r="BM213" s="155" t="s">
        <v>366</v>
      </c>
    </row>
    <row r="214" spans="1:65" s="2" customFormat="1" ht="16.5" customHeight="1" x14ac:dyDescent="0.2">
      <c r="A214" s="26"/>
      <c r="B214" s="143"/>
      <c r="C214" s="381" t="s">
        <v>367</v>
      </c>
      <c r="D214" s="381" t="s">
        <v>163</v>
      </c>
      <c r="E214" s="382" t="s">
        <v>368</v>
      </c>
      <c r="F214" s="383" t="s">
        <v>369</v>
      </c>
      <c r="G214" s="384" t="s">
        <v>284</v>
      </c>
      <c r="H214" s="385">
        <v>385.3</v>
      </c>
      <c r="I214" s="493"/>
      <c r="J214" s="377">
        <f t="shared" si="30"/>
        <v>0</v>
      </c>
      <c r="K214" s="380"/>
      <c r="L214" s="27"/>
      <c r="M214" s="151" t="s">
        <v>1</v>
      </c>
      <c r="N214" s="152" t="s">
        <v>35</v>
      </c>
      <c r="O214" s="153">
        <v>0</v>
      </c>
      <c r="P214" s="153">
        <f t="shared" si="31"/>
        <v>0</v>
      </c>
      <c r="Q214" s="153">
        <v>0</v>
      </c>
      <c r="R214" s="153">
        <f t="shared" si="32"/>
        <v>0</v>
      </c>
      <c r="S214" s="153">
        <v>0</v>
      </c>
      <c r="T214" s="154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167</v>
      </c>
      <c r="AT214" s="155" t="s">
        <v>163</v>
      </c>
      <c r="AU214" s="155" t="s">
        <v>80</v>
      </c>
      <c r="AY214" s="14" t="s">
        <v>161</v>
      </c>
      <c r="BE214" s="156">
        <f t="shared" si="34"/>
        <v>0</v>
      </c>
      <c r="BF214" s="156">
        <f t="shared" si="35"/>
        <v>0</v>
      </c>
      <c r="BG214" s="156">
        <f t="shared" si="36"/>
        <v>0</v>
      </c>
      <c r="BH214" s="156">
        <f t="shared" si="37"/>
        <v>0</v>
      </c>
      <c r="BI214" s="156">
        <f t="shared" si="38"/>
        <v>0</v>
      </c>
      <c r="BJ214" s="14" t="s">
        <v>78</v>
      </c>
      <c r="BK214" s="156">
        <f t="shared" si="39"/>
        <v>0</v>
      </c>
      <c r="BL214" s="14" t="s">
        <v>167</v>
      </c>
      <c r="BM214" s="155" t="s">
        <v>370</v>
      </c>
    </row>
    <row r="215" spans="1:65" s="2" customFormat="1" ht="24" customHeight="1" x14ac:dyDescent="0.2">
      <c r="A215" s="26"/>
      <c r="B215" s="143"/>
      <c r="C215" s="392" t="s">
        <v>271</v>
      </c>
      <c r="D215" s="392" t="s">
        <v>243</v>
      </c>
      <c r="E215" s="393" t="s">
        <v>371</v>
      </c>
      <c r="F215" s="394" t="s">
        <v>372</v>
      </c>
      <c r="G215" s="395" t="s">
        <v>284</v>
      </c>
      <c r="H215" s="396">
        <v>404.565</v>
      </c>
      <c r="I215" s="493"/>
      <c r="J215" s="378">
        <f t="shared" si="30"/>
        <v>0</v>
      </c>
      <c r="K215" s="391"/>
      <c r="L215" s="157"/>
      <c r="M215" s="158" t="s">
        <v>1</v>
      </c>
      <c r="N215" s="159" t="s">
        <v>35</v>
      </c>
      <c r="O215" s="153">
        <v>0</v>
      </c>
      <c r="P215" s="153">
        <f t="shared" si="31"/>
        <v>0</v>
      </c>
      <c r="Q215" s="153">
        <v>0</v>
      </c>
      <c r="R215" s="153">
        <f t="shared" si="32"/>
        <v>0</v>
      </c>
      <c r="S215" s="153">
        <v>0</v>
      </c>
      <c r="T215" s="154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173</v>
      </c>
      <c r="AT215" s="155" t="s">
        <v>243</v>
      </c>
      <c r="AU215" s="155" t="s">
        <v>80</v>
      </c>
      <c r="AY215" s="14" t="s">
        <v>161</v>
      </c>
      <c r="BE215" s="156">
        <f t="shared" si="34"/>
        <v>0</v>
      </c>
      <c r="BF215" s="156">
        <f t="shared" si="35"/>
        <v>0</v>
      </c>
      <c r="BG215" s="156">
        <f t="shared" si="36"/>
        <v>0</v>
      </c>
      <c r="BH215" s="156">
        <f t="shared" si="37"/>
        <v>0</v>
      </c>
      <c r="BI215" s="156">
        <f t="shared" si="38"/>
        <v>0</v>
      </c>
      <c r="BJ215" s="14" t="s">
        <v>78</v>
      </c>
      <c r="BK215" s="156">
        <f t="shared" si="39"/>
        <v>0</v>
      </c>
      <c r="BL215" s="14" t="s">
        <v>167</v>
      </c>
      <c r="BM215" s="155" t="s">
        <v>373</v>
      </c>
    </row>
    <row r="216" spans="1:65" s="2" customFormat="1" ht="16.5" customHeight="1" x14ac:dyDescent="0.2">
      <c r="A216" s="26"/>
      <c r="B216" s="143"/>
      <c r="C216" s="381" t="s">
        <v>374</v>
      </c>
      <c r="D216" s="381" t="s">
        <v>163</v>
      </c>
      <c r="E216" s="382" t="s">
        <v>375</v>
      </c>
      <c r="F216" s="383" t="s">
        <v>376</v>
      </c>
      <c r="G216" s="384" t="s">
        <v>284</v>
      </c>
      <c r="H216" s="385">
        <v>1524.46</v>
      </c>
      <c r="I216" s="493"/>
      <c r="J216" s="377">
        <f t="shared" si="30"/>
        <v>0</v>
      </c>
      <c r="K216" s="380"/>
      <c r="L216" s="27"/>
      <c r="M216" s="151" t="s">
        <v>1</v>
      </c>
      <c r="N216" s="152" t="s">
        <v>35</v>
      </c>
      <c r="O216" s="153">
        <v>0</v>
      </c>
      <c r="P216" s="153">
        <f t="shared" si="31"/>
        <v>0</v>
      </c>
      <c r="Q216" s="153">
        <v>0</v>
      </c>
      <c r="R216" s="153">
        <f t="shared" si="32"/>
        <v>0</v>
      </c>
      <c r="S216" s="153">
        <v>0</v>
      </c>
      <c r="T216" s="154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167</v>
      </c>
      <c r="AT216" s="155" t="s">
        <v>163</v>
      </c>
      <c r="AU216" s="155" t="s">
        <v>80</v>
      </c>
      <c r="AY216" s="14" t="s">
        <v>161</v>
      </c>
      <c r="BE216" s="156">
        <f t="shared" si="34"/>
        <v>0</v>
      </c>
      <c r="BF216" s="156">
        <f t="shared" si="35"/>
        <v>0</v>
      </c>
      <c r="BG216" s="156">
        <f t="shared" si="36"/>
        <v>0</v>
      </c>
      <c r="BH216" s="156">
        <f t="shared" si="37"/>
        <v>0</v>
      </c>
      <c r="BI216" s="156">
        <f t="shared" si="38"/>
        <v>0</v>
      </c>
      <c r="BJ216" s="14" t="s">
        <v>78</v>
      </c>
      <c r="BK216" s="156">
        <f t="shared" si="39"/>
        <v>0</v>
      </c>
      <c r="BL216" s="14" t="s">
        <v>167</v>
      </c>
      <c r="BM216" s="155" t="s">
        <v>377</v>
      </c>
    </row>
    <row r="217" spans="1:65" s="2" customFormat="1" ht="16.5" customHeight="1" x14ac:dyDescent="0.2">
      <c r="A217" s="26"/>
      <c r="B217" s="143"/>
      <c r="C217" s="392" t="s">
        <v>275</v>
      </c>
      <c r="D217" s="392" t="s">
        <v>243</v>
      </c>
      <c r="E217" s="393" t="s">
        <v>378</v>
      </c>
      <c r="F217" s="394" t="s">
        <v>379</v>
      </c>
      <c r="G217" s="395" t="s">
        <v>284</v>
      </c>
      <c r="H217" s="396">
        <v>1600.683</v>
      </c>
      <c r="I217" s="493"/>
      <c r="J217" s="378">
        <f t="shared" si="30"/>
        <v>0</v>
      </c>
      <c r="K217" s="391"/>
      <c r="L217" s="157"/>
      <c r="M217" s="158" t="s">
        <v>1</v>
      </c>
      <c r="N217" s="159" t="s">
        <v>35</v>
      </c>
      <c r="O217" s="153">
        <v>0</v>
      </c>
      <c r="P217" s="153">
        <f t="shared" si="31"/>
        <v>0</v>
      </c>
      <c r="Q217" s="153">
        <v>0</v>
      </c>
      <c r="R217" s="153">
        <f t="shared" si="32"/>
        <v>0</v>
      </c>
      <c r="S217" s="153">
        <v>0</v>
      </c>
      <c r="T217" s="154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173</v>
      </c>
      <c r="AT217" s="155" t="s">
        <v>243</v>
      </c>
      <c r="AU217" s="155" t="s">
        <v>80</v>
      </c>
      <c r="AY217" s="14" t="s">
        <v>161</v>
      </c>
      <c r="BE217" s="156">
        <f t="shared" si="34"/>
        <v>0</v>
      </c>
      <c r="BF217" s="156">
        <f t="shared" si="35"/>
        <v>0</v>
      </c>
      <c r="BG217" s="156">
        <f t="shared" si="36"/>
        <v>0</v>
      </c>
      <c r="BH217" s="156">
        <f t="shared" si="37"/>
        <v>0</v>
      </c>
      <c r="BI217" s="156">
        <f t="shared" si="38"/>
        <v>0</v>
      </c>
      <c r="BJ217" s="14" t="s">
        <v>78</v>
      </c>
      <c r="BK217" s="156">
        <f t="shared" si="39"/>
        <v>0</v>
      </c>
      <c r="BL217" s="14" t="s">
        <v>167</v>
      </c>
      <c r="BM217" s="155" t="s">
        <v>380</v>
      </c>
    </row>
    <row r="218" spans="1:65" s="2" customFormat="1" ht="24" customHeight="1" x14ac:dyDescent="0.2">
      <c r="A218" s="26"/>
      <c r="B218" s="143"/>
      <c r="C218" s="381" t="s">
        <v>381</v>
      </c>
      <c r="D218" s="381" t="s">
        <v>163</v>
      </c>
      <c r="E218" s="382" t="s">
        <v>382</v>
      </c>
      <c r="F218" s="383" t="s">
        <v>383</v>
      </c>
      <c r="G218" s="384" t="s">
        <v>166</v>
      </c>
      <c r="H218" s="385">
        <v>3317.8040000000001</v>
      </c>
      <c r="I218" s="493"/>
      <c r="J218" s="377">
        <f t="shared" si="30"/>
        <v>0</v>
      </c>
      <c r="K218" s="380"/>
      <c r="L218" s="27"/>
      <c r="M218" s="151" t="s">
        <v>1</v>
      </c>
      <c r="N218" s="152" t="s">
        <v>35</v>
      </c>
      <c r="O218" s="153">
        <v>0</v>
      </c>
      <c r="P218" s="153">
        <f t="shared" si="31"/>
        <v>0</v>
      </c>
      <c r="Q218" s="153">
        <v>0</v>
      </c>
      <c r="R218" s="153">
        <f t="shared" si="32"/>
        <v>0</v>
      </c>
      <c r="S218" s="153">
        <v>0</v>
      </c>
      <c r="T218" s="154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167</v>
      </c>
      <c r="AT218" s="155" t="s">
        <v>163</v>
      </c>
      <c r="AU218" s="155" t="s">
        <v>80</v>
      </c>
      <c r="AY218" s="14" t="s">
        <v>161</v>
      </c>
      <c r="BE218" s="156">
        <f t="shared" si="34"/>
        <v>0</v>
      </c>
      <c r="BF218" s="156">
        <f t="shared" si="35"/>
        <v>0</v>
      </c>
      <c r="BG218" s="156">
        <f t="shared" si="36"/>
        <v>0</v>
      </c>
      <c r="BH218" s="156">
        <f t="shared" si="37"/>
        <v>0</v>
      </c>
      <c r="BI218" s="156">
        <f t="shared" si="38"/>
        <v>0</v>
      </c>
      <c r="BJ218" s="14" t="s">
        <v>78</v>
      </c>
      <c r="BK218" s="156">
        <f t="shared" si="39"/>
        <v>0</v>
      </c>
      <c r="BL218" s="14" t="s">
        <v>167</v>
      </c>
      <c r="BM218" s="155" t="s">
        <v>384</v>
      </c>
    </row>
    <row r="219" spans="1:65" s="2" customFormat="1" ht="24" customHeight="1" x14ac:dyDescent="0.2">
      <c r="A219" s="26"/>
      <c r="B219" s="143"/>
      <c r="C219" s="381" t="s">
        <v>279</v>
      </c>
      <c r="D219" s="381" t="s">
        <v>163</v>
      </c>
      <c r="E219" s="382" t="s">
        <v>385</v>
      </c>
      <c r="F219" s="383" t="s">
        <v>386</v>
      </c>
      <c r="G219" s="384" t="s">
        <v>166</v>
      </c>
      <c r="H219" s="385">
        <v>266.64400000000001</v>
      </c>
      <c r="I219" s="493"/>
      <c r="J219" s="377">
        <f t="shared" si="30"/>
        <v>0</v>
      </c>
      <c r="K219" s="380"/>
      <c r="L219" s="27"/>
      <c r="M219" s="151" t="s">
        <v>1</v>
      </c>
      <c r="N219" s="152" t="s">
        <v>35</v>
      </c>
      <c r="O219" s="153">
        <v>0</v>
      </c>
      <c r="P219" s="153">
        <f t="shared" si="31"/>
        <v>0</v>
      </c>
      <c r="Q219" s="153">
        <v>0</v>
      </c>
      <c r="R219" s="153">
        <f t="shared" si="32"/>
        <v>0</v>
      </c>
      <c r="S219" s="153">
        <v>0</v>
      </c>
      <c r="T219" s="154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167</v>
      </c>
      <c r="AT219" s="155" t="s">
        <v>163</v>
      </c>
      <c r="AU219" s="155" t="s">
        <v>80</v>
      </c>
      <c r="AY219" s="14" t="s">
        <v>161</v>
      </c>
      <c r="BE219" s="156">
        <f t="shared" si="34"/>
        <v>0</v>
      </c>
      <c r="BF219" s="156">
        <f t="shared" si="35"/>
        <v>0</v>
      </c>
      <c r="BG219" s="156">
        <f t="shared" si="36"/>
        <v>0</v>
      </c>
      <c r="BH219" s="156">
        <f t="shared" si="37"/>
        <v>0</v>
      </c>
      <c r="BI219" s="156">
        <f t="shared" si="38"/>
        <v>0</v>
      </c>
      <c r="BJ219" s="14" t="s">
        <v>78</v>
      </c>
      <c r="BK219" s="156">
        <f t="shared" si="39"/>
        <v>0</v>
      </c>
      <c r="BL219" s="14" t="s">
        <v>167</v>
      </c>
      <c r="BM219" s="155" t="s">
        <v>387</v>
      </c>
    </row>
    <row r="220" spans="1:65" s="2" customFormat="1" ht="24" customHeight="1" x14ac:dyDescent="0.2">
      <c r="A220" s="26"/>
      <c r="B220" s="143"/>
      <c r="C220" s="381" t="s">
        <v>388</v>
      </c>
      <c r="D220" s="381" t="s">
        <v>163</v>
      </c>
      <c r="E220" s="382" t="s">
        <v>389</v>
      </c>
      <c r="F220" s="383" t="s">
        <v>390</v>
      </c>
      <c r="G220" s="384" t="s">
        <v>166</v>
      </c>
      <c r="H220" s="385">
        <v>3317.8040000000001</v>
      </c>
      <c r="I220" s="493"/>
      <c r="J220" s="377">
        <f t="shared" si="30"/>
        <v>0</v>
      </c>
      <c r="K220" s="380"/>
      <c r="L220" s="27"/>
      <c r="M220" s="151" t="s">
        <v>1</v>
      </c>
      <c r="N220" s="152" t="s">
        <v>35</v>
      </c>
      <c r="O220" s="153">
        <v>0</v>
      </c>
      <c r="P220" s="153">
        <f t="shared" si="31"/>
        <v>0</v>
      </c>
      <c r="Q220" s="153">
        <v>0</v>
      </c>
      <c r="R220" s="153">
        <f t="shared" si="32"/>
        <v>0</v>
      </c>
      <c r="S220" s="153">
        <v>0</v>
      </c>
      <c r="T220" s="154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167</v>
      </c>
      <c r="AT220" s="155" t="s">
        <v>163</v>
      </c>
      <c r="AU220" s="155" t="s">
        <v>80</v>
      </c>
      <c r="AY220" s="14" t="s">
        <v>161</v>
      </c>
      <c r="BE220" s="156">
        <f t="shared" si="34"/>
        <v>0</v>
      </c>
      <c r="BF220" s="156">
        <f t="shared" si="35"/>
        <v>0</v>
      </c>
      <c r="BG220" s="156">
        <f t="shared" si="36"/>
        <v>0</v>
      </c>
      <c r="BH220" s="156">
        <f t="shared" si="37"/>
        <v>0</v>
      </c>
      <c r="BI220" s="156">
        <f t="shared" si="38"/>
        <v>0</v>
      </c>
      <c r="BJ220" s="14" t="s">
        <v>78</v>
      </c>
      <c r="BK220" s="156">
        <f t="shared" si="39"/>
        <v>0</v>
      </c>
      <c r="BL220" s="14" t="s">
        <v>167</v>
      </c>
      <c r="BM220" s="155" t="s">
        <v>391</v>
      </c>
    </row>
    <row r="221" spans="1:65" s="2" customFormat="1" ht="24" customHeight="1" x14ac:dyDescent="0.2">
      <c r="A221" s="26"/>
      <c r="B221" s="143"/>
      <c r="C221" s="381" t="s">
        <v>280</v>
      </c>
      <c r="D221" s="381" t="s">
        <v>163</v>
      </c>
      <c r="E221" s="382" t="s">
        <v>392</v>
      </c>
      <c r="F221" s="383" t="s">
        <v>393</v>
      </c>
      <c r="G221" s="384" t="s">
        <v>166</v>
      </c>
      <c r="H221" s="385">
        <v>232.24600000000001</v>
      </c>
      <c r="I221" s="493"/>
      <c r="J221" s="377">
        <f t="shared" si="30"/>
        <v>0</v>
      </c>
      <c r="K221" s="380"/>
      <c r="L221" s="27"/>
      <c r="M221" s="151" t="s">
        <v>1</v>
      </c>
      <c r="N221" s="152" t="s">
        <v>35</v>
      </c>
      <c r="O221" s="153">
        <v>0</v>
      </c>
      <c r="P221" s="153">
        <f t="shared" si="31"/>
        <v>0</v>
      </c>
      <c r="Q221" s="153">
        <v>0</v>
      </c>
      <c r="R221" s="153">
        <f t="shared" si="32"/>
        <v>0</v>
      </c>
      <c r="S221" s="153">
        <v>0</v>
      </c>
      <c r="T221" s="154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167</v>
      </c>
      <c r="AT221" s="155" t="s">
        <v>163</v>
      </c>
      <c r="AU221" s="155" t="s">
        <v>80</v>
      </c>
      <c r="AY221" s="14" t="s">
        <v>161</v>
      </c>
      <c r="BE221" s="156">
        <f t="shared" si="34"/>
        <v>0</v>
      </c>
      <c r="BF221" s="156">
        <f t="shared" si="35"/>
        <v>0</v>
      </c>
      <c r="BG221" s="156">
        <f t="shared" si="36"/>
        <v>0</v>
      </c>
      <c r="BH221" s="156">
        <f t="shared" si="37"/>
        <v>0</v>
      </c>
      <c r="BI221" s="156">
        <f t="shared" si="38"/>
        <v>0</v>
      </c>
      <c r="BJ221" s="14" t="s">
        <v>78</v>
      </c>
      <c r="BK221" s="156">
        <f t="shared" si="39"/>
        <v>0</v>
      </c>
      <c r="BL221" s="14" t="s">
        <v>167</v>
      </c>
      <c r="BM221" s="155" t="s">
        <v>394</v>
      </c>
    </row>
    <row r="222" spans="1:65" s="2" customFormat="1" ht="24" customHeight="1" x14ac:dyDescent="0.2">
      <c r="A222" s="26"/>
      <c r="B222" s="143"/>
      <c r="C222" s="381" t="s">
        <v>395</v>
      </c>
      <c r="D222" s="381" t="s">
        <v>163</v>
      </c>
      <c r="E222" s="382" t="s">
        <v>396</v>
      </c>
      <c r="F222" s="383" t="s">
        <v>397</v>
      </c>
      <c r="G222" s="384" t="s">
        <v>166</v>
      </c>
      <c r="H222" s="385">
        <v>1699.5139999999999</v>
      </c>
      <c r="I222" s="493"/>
      <c r="J222" s="377">
        <f t="shared" si="30"/>
        <v>0</v>
      </c>
      <c r="K222" s="380"/>
      <c r="L222" s="27"/>
      <c r="M222" s="151" t="s">
        <v>1</v>
      </c>
      <c r="N222" s="152" t="s">
        <v>35</v>
      </c>
      <c r="O222" s="153">
        <v>0</v>
      </c>
      <c r="P222" s="153">
        <f t="shared" si="31"/>
        <v>0</v>
      </c>
      <c r="Q222" s="153">
        <v>0</v>
      </c>
      <c r="R222" s="153">
        <f t="shared" si="32"/>
        <v>0</v>
      </c>
      <c r="S222" s="153">
        <v>0</v>
      </c>
      <c r="T222" s="154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167</v>
      </c>
      <c r="AT222" s="155" t="s">
        <v>163</v>
      </c>
      <c r="AU222" s="155" t="s">
        <v>80</v>
      </c>
      <c r="AY222" s="14" t="s">
        <v>161</v>
      </c>
      <c r="BE222" s="156">
        <f t="shared" si="34"/>
        <v>0</v>
      </c>
      <c r="BF222" s="156">
        <f t="shared" si="35"/>
        <v>0</v>
      </c>
      <c r="BG222" s="156">
        <f t="shared" si="36"/>
        <v>0</v>
      </c>
      <c r="BH222" s="156">
        <f t="shared" si="37"/>
        <v>0</v>
      </c>
      <c r="BI222" s="156">
        <f t="shared" si="38"/>
        <v>0</v>
      </c>
      <c r="BJ222" s="14" t="s">
        <v>78</v>
      </c>
      <c r="BK222" s="156">
        <f t="shared" si="39"/>
        <v>0</v>
      </c>
      <c r="BL222" s="14" t="s">
        <v>167</v>
      </c>
      <c r="BM222" s="155" t="s">
        <v>398</v>
      </c>
    </row>
    <row r="223" spans="1:65" s="2" customFormat="1" ht="16.5" customHeight="1" x14ac:dyDescent="0.2">
      <c r="A223" s="26"/>
      <c r="B223" s="143"/>
      <c r="C223" s="381" t="s">
        <v>285</v>
      </c>
      <c r="D223" s="381" t="s">
        <v>163</v>
      </c>
      <c r="E223" s="382" t="s">
        <v>399</v>
      </c>
      <c r="F223" s="383" t="s">
        <v>400</v>
      </c>
      <c r="G223" s="384" t="s">
        <v>166</v>
      </c>
      <c r="H223" s="385">
        <v>3317.8040000000001</v>
      </c>
      <c r="I223" s="493"/>
      <c r="J223" s="377">
        <f t="shared" si="30"/>
        <v>0</v>
      </c>
      <c r="K223" s="380"/>
      <c r="L223" s="27"/>
      <c r="M223" s="151" t="s">
        <v>1</v>
      </c>
      <c r="N223" s="152" t="s">
        <v>35</v>
      </c>
      <c r="O223" s="153">
        <v>0</v>
      </c>
      <c r="P223" s="153">
        <f t="shared" si="31"/>
        <v>0</v>
      </c>
      <c r="Q223" s="153">
        <v>0</v>
      </c>
      <c r="R223" s="153">
        <f t="shared" si="32"/>
        <v>0</v>
      </c>
      <c r="S223" s="153">
        <v>0</v>
      </c>
      <c r="T223" s="154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167</v>
      </c>
      <c r="AT223" s="155" t="s">
        <v>163</v>
      </c>
      <c r="AU223" s="155" t="s">
        <v>80</v>
      </c>
      <c r="AY223" s="14" t="s">
        <v>161</v>
      </c>
      <c r="BE223" s="156">
        <f t="shared" si="34"/>
        <v>0</v>
      </c>
      <c r="BF223" s="156">
        <f t="shared" si="35"/>
        <v>0</v>
      </c>
      <c r="BG223" s="156">
        <f t="shared" si="36"/>
        <v>0</v>
      </c>
      <c r="BH223" s="156">
        <f t="shared" si="37"/>
        <v>0</v>
      </c>
      <c r="BI223" s="156">
        <f t="shared" si="38"/>
        <v>0</v>
      </c>
      <c r="BJ223" s="14" t="s">
        <v>78</v>
      </c>
      <c r="BK223" s="156">
        <f t="shared" si="39"/>
        <v>0</v>
      </c>
      <c r="BL223" s="14" t="s">
        <v>167</v>
      </c>
      <c r="BM223" s="155" t="s">
        <v>401</v>
      </c>
    </row>
    <row r="224" spans="1:65" s="2" customFormat="1" ht="24" customHeight="1" x14ac:dyDescent="0.2">
      <c r="A224" s="26"/>
      <c r="B224" s="143"/>
      <c r="C224" s="381" t="s">
        <v>402</v>
      </c>
      <c r="D224" s="381" t="s">
        <v>163</v>
      </c>
      <c r="E224" s="382" t="s">
        <v>403</v>
      </c>
      <c r="F224" s="383" t="s">
        <v>404</v>
      </c>
      <c r="G224" s="384" t="s">
        <v>170</v>
      </c>
      <c r="H224" s="385">
        <v>17.064</v>
      </c>
      <c r="I224" s="493"/>
      <c r="J224" s="377">
        <f t="shared" si="30"/>
        <v>0</v>
      </c>
      <c r="K224" s="380"/>
      <c r="L224" s="27"/>
      <c r="M224" s="151" t="s">
        <v>1</v>
      </c>
      <c r="N224" s="152" t="s">
        <v>35</v>
      </c>
      <c r="O224" s="153">
        <v>0</v>
      </c>
      <c r="P224" s="153">
        <f t="shared" si="31"/>
        <v>0</v>
      </c>
      <c r="Q224" s="153">
        <v>0</v>
      </c>
      <c r="R224" s="153">
        <f t="shared" si="32"/>
        <v>0</v>
      </c>
      <c r="S224" s="153">
        <v>0</v>
      </c>
      <c r="T224" s="154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167</v>
      </c>
      <c r="AT224" s="155" t="s">
        <v>163</v>
      </c>
      <c r="AU224" s="155" t="s">
        <v>80</v>
      </c>
      <c r="AY224" s="14" t="s">
        <v>161</v>
      </c>
      <c r="BE224" s="156">
        <f t="shared" si="34"/>
        <v>0</v>
      </c>
      <c r="BF224" s="156">
        <f t="shared" si="35"/>
        <v>0</v>
      </c>
      <c r="BG224" s="156">
        <f t="shared" si="36"/>
        <v>0</v>
      </c>
      <c r="BH224" s="156">
        <f t="shared" si="37"/>
        <v>0</v>
      </c>
      <c r="BI224" s="156">
        <f t="shared" si="38"/>
        <v>0</v>
      </c>
      <c r="BJ224" s="14" t="s">
        <v>78</v>
      </c>
      <c r="BK224" s="156">
        <f t="shared" si="39"/>
        <v>0</v>
      </c>
      <c r="BL224" s="14" t="s">
        <v>167</v>
      </c>
      <c r="BM224" s="155" t="s">
        <v>405</v>
      </c>
    </row>
    <row r="225" spans="1:65" s="2" customFormat="1" ht="24" customHeight="1" x14ac:dyDescent="0.2">
      <c r="A225" s="26"/>
      <c r="B225" s="143"/>
      <c r="C225" s="381" t="s">
        <v>286</v>
      </c>
      <c r="D225" s="381" t="s">
        <v>163</v>
      </c>
      <c r="E225" s="382" t="s">
        <v>406</v>
      </c>
      <c r="F225" s="383" t="s">
        <v>407</v>
      </c>
      <c r="G225" s="384" t="s">
        <v>170</v>
      </c>
      <c r="H225" s="385">
        <v>1.1930000000000001</v>
      </c>
      <c r="I225" s="493"/>
      <c r="J225" s="377">
        <f t="shared" si="30"/>
        <v>0</v>
      </c>
      <c r="K225" s="380"/>
      <c r="L225" s="27"/>
      <c r="M225" s="151" t="s">
        <v>1</v>
      </c>
      <c r="N225" s="152" t="s">
        <v>35</v>
      </c>
      <c r="O225" s="153">
        <v>0</v>
      </c>
      <c r="P225" s="153">
        <f t="shared" si="31"/>
        <v>0</v>
      </c>
      <c r="Q225" s="153">
        <v>0</v>
      </c>
      <c r="R225" s="153">
        <f t="shared" si="32"/>
        <v>0</v>
      </c>
      <c r="S225" s="153">
        <v>0</v>
      </c>
      <c r="T225" s="154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167</v>
      </c>
      <c r="AT225" s="155" t="s">
        <v>163</v>
      </c>
      <c r="AU225" s="155" t="s">
        <v>80</v>
      </c>
      <c r="AY225" s="14" t="s">
        <v>161</v>
      </c>
      <c r="BE225" s="156">
        <f t="shared" si="34"/>
        <v>0</v>
      </c>
      <c r="BF225" s="156">
        <f t="shared" si="35"/>
        <v>0</v>
      </c>
      <c r="BG225" s="156">
        <f t="shared" si="36"/>
        <v>0</v>
      </c>
      <c r="BH225" s="156">
        <f t="shared" si="37"/>
        <v>0</v>
      </c>
      <c r="BI225" s="156">
        <f t="shared" si="38"/>
        <v>0</v>
      </c>
      <c r="BJ225" s="14" t="s">
        <v>78</v>
      </c>
      <c r="BK225" s="156">
        <f t="shared" si="39"/>
        <v>0</v>
      </c>
      <c r="BL225" s="14" t="s">
        <v>167</v>
      </c>
      <c r="BM225" s="155" t="s">
        <v>408</v>
      </c>
    </row>
    <row r="226" spans="1:65" s="2" customFormat="1" ht="24" customHeight="1" x14ac:dyDescent="0.2">
      <c r="A226" s="26"/>
      <c r="B226" s="143"/>
      <c r="C226" s="381" t="s">
        <v>409</v>
      </c>
      <c r="D226" s="381" t="s">
        <v>163</v>
      </c>
      <c r="E226" s="382" t="s">
        <v>410</v>
      </c>
      <c r="F226" s="383" t="s">
        <v>411</v>
      </c>
      <c r="G226" s="384" t="s">
        <v>170</v>
      </c>
      <c r="H226" s="385">
        <v>17.064</v>
      </c>
      <c r="I226" s="493"/>
      <c r="J226" s="377">
        <f t="shared" si="30"/>
        <v>0</v>
      </c>
      <c r="K226" s="380"/>
      <c r="L226" s="27"/>
      <c r="M226" s="151" t="s">
        <v>1</v>
      </c>
      <c r="N226" s="152" t="s">
        <v>35</v>
      </c>
      <c r="O226" s="153">
        <v>0</v>
      </c>
      <c r="P226" s="153">
        <f t="shared" si="31"/>
        <v>0</v>
      </c>
      <c r="Q226" s="153">
        <v>0</v>
      </c>
      <c r="R226" s="153">
        <f t="shared" si="32"/>
        <v>0</v>
      </c>
      <c r="S226" s="153">
        <v>0</v>
      </c>
      <c r="T226" s="154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167</v>
      </c>
      <c r="AT226" s="155" t="s">
        <v>163</v>
      </c>
      <c r="AU226" s="155" t="s">
        <v>80</v>
      </c>
      <c r="AY226" s="14" t="s">
        <v>161</v>
      </c>
      <c r="BE226" s="156">
        <f t="shared" si="34"/>
        <v>0</v>
      </c>
      <c r="BF226" s="156">
        <f t="shared" si="35"/>
        <v>0</v>
      </c>
      <c r="BG226" s="156">
        <f t="shared" si="36"/>
        <v>0</v>
      </c>
      <c r="BH226" s="156">
        <f t="shared" si="37"/>
        <v>0</v>
      </c>
      <c r="BI226" s="156">
        <f t="shared" si="38"/>
        <v>0</v>
      </c>
      <c r="BJ226" s="14" t="s">
        <v>78</v>
      </c>
      <c r="BK226" s="156">
        <f t="shared" si="39"/>
        <v>0</v>
      </c>
      <c r="BL226" s="14" t="s">
        <v>167</v>
      </c>
      <c r="BM226" s="155" t="s">
        <v>412</v>
      </c>
    </row>
    <row r="227" spans="1:65" s="2" customFormat="1" ht="16.5" customHeight="1" x14ac:dyDescent="0.2">
      <c r="A227" s="26"/>
      <c r="B227" s="143"/>
      <c r="C227" s="381" t="s">
        <v>290</v>
      </c>
      <c r="D227" s="381" t="s">
        <v>163</v>
      </c>
      <c r="E227" s="382" t="s">
        <v>413</v>
      </c>
      <c r="F227" s="383" t="s">
        <v>414</v>
      </c>
      <c r="G227" s="384" t="s">
        <v>205</v>
      </c>
      <c r="H227" s="385">
        <v>0.56899999999999995</v>
      </c>
      <c r="I227" s="493"/>
      <c r="J227" s="377">
        <f t="shared" si="30"/>
        <v>0</v>
      </c>
      <c r="K227" s="380"/>
      <c r="L227" s="27"/>
      <c r="M227" s="151" t="s">
        <v>1</v>
      </c>
      <c r="N227" s="152" t="s">
        <v>35</v>
      </c>
      <c r="O227" s="153">
        <v>0</v>
      </c>
      <c r="P227" s="153">
        <f t="shared" si="31"/>
        <v>0</v>
      </c>
      <c r="Q227" s="153">
        <v>0</v>
      </c>
      <c r="R227" s="153">
        <f t="shared" si="32"/>
        <v>0</v>
      </c>
      <c r="S227" s="153">
        <v>0</v>
      </c>
      <c r="T227" s="154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167</v>
      </c>
      <c r="AT227" s="155" t="s">
        <v>163</v>
      </c>
      <c r="AU227" s="155" t="s">
        <v>80</v>
      </c>
      <c r="AY227" s="14" t="s">
        <v>161</v>
      </c>
      <c r="BE227" s="156">
        <f t="shared" si="34"/>
        <v>0</v>
      </c>
      <c r="BF227" s="156">
        <f t="shared" si="35"/>
        <v>0</v>
      </c>
      <c r="BG227" s="156">
        <f t="shared" si="36"/>
        <v>0</v>
      </c>
      <c r="BH227" s="156">
        <f t="shared" si="37"/>
        <v>0</v>
      </c>
      <c r="BI227" s="156">
        <f t="shared" si="38"/>
        <v>0</v>
      </c>
      <c r="BJ227" s="14" t="s">
        <v>78</v>
      </c>
      <c r="BK227" s="156">
        <f t="shared" si="39"/>
        <v>0</v>
      </c>
      <c r="BL227" s="14" t="s">
        <v>167</v>
      </c>
      <c r="BM227" s="155" t="s">
        <v>415</v>
      </c>
    </row>
    <row r="228" spans="1:65" s="2" customFormat="1" ht="16.5" customHeight="1" x14ac:dyDescent="0.2">
      <c r="A228" s="26"/>
      <c r="B228" s="143"/>
      <c r="C228" s="381" t="s">
        <v>416</v>
      </c>
      <c r="D228" s="381" t="s">
        <v>163</v>
      </c>
      <c r="E228" s="382" t="s">
        <v>417</v>
      </c>
      <c r="F228" s="383" t="s">
        <v>418</v>
      </c>
      <c r="G228" s="384" t="s">
        <v>166</v>
      </c>
      <c r="H228" s="385">
        <v>113.76</v>
      </c>
      <c r="I228" s="493"/>
      <c r="J228" s="377">
        <f t="shared" si="30"/>
        <v>0</v>
      </c>
      <c r="K228" s="380"/>
      <c r="L228" s="27"/>
      <c r="M228" s="151" t="s">
        <v>1</v>
      </c>
      <c r="N228" s="152" t="s">
        <v>35</v>
      </c>
      <c r="O228" s="153">
        <v>0</v>
      </c>
      <c r="P228" s="153">
        <f t="shared" si="31"/>
        <v>0</v>
      </c>
      <c r="Q228" s="153">
        <v>0</v>
      </c>
      <c r="R228" s="153">
        <f t="shared" si="32"/>
        <v>0</v>
      </c>
      <c r="S228" s="153">
        <v>0</v>
      </c>
      <c r="T228" s="154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167</v>
      </c>
      <c r="AT228" s="155" t="s">
        <v>163</v>
      </c>
      <c r="AU228" s="155" t="s">
        <v>80</v>
      </c>
      <c r="AY228" s="14" t="s">
        <v>161</v>
      </c>
      <c r="BE228" s="156">
        <f t="shared" si="34"/>
        <v>0</v>
      </c>
      <c r="BF228" s="156">
        <f t="shared" si="35"/>
        <v>0</v>
      </c>
      <c r="BG228" s="156">
        <f t="shared" si="36"/>
        <v>0</v>
      </c>
      <c r="BH228" s="156">
        <f t="shared" si="37"/>
        <v>0</v>
      </c>
      <c r="BI228" s="156">
        <f t="shared" si="38"/>
        <v>0</v>
      </c>
      <c r="BJ228" s="14" t="s">
        <v>78</v>
      </c>
      <c r="BK228" s="156">
        <f t="shared" si="39"/>
        <v>0</v>
      </c>
      <c r="BL228" s="14" t="s">
        <v>167</v>
      </c>
      <c r="BM228" s="155" t="s">
        <v>419</v>
      </c>
    </row>
    <row r="229" spans="1:65" s="2" customFormat="1" ht="24" customHeight="1" x14ac:dyDescent="0.2">
      <c r="A229" s="26"/>
      <c r="B229" s="143"/>
      <c r="C229" s="381" t="s">
        <v>291</v>
      </c>
      <c r="D229" s="381" t="s">
        <v>163</v>
      </c>
      <c r="E229" s="382" t="s">
        <v>420</v>
      </c>
      <c r="F229" s="383" t="s">
        <v>421</v>
      </c>
      <c r="G229" s="384" t="s">
        <v>166</v>
      </c>
      <c r="H229" s="385">
        <v>161.69999999999999</v>
      </c>
      <c r="I229" s="493"/>
      <c r="J229" s="377">
        <f t="shared" si="30"/>
        <v>0</v>
      </c>
      <c r="K229" s="380"/>
      <c r="L229" s="27"/>
      <c r="M229" s="151" t="s">
        <v>1</v>
      </c>
      <c r="N229" s="152" t="s">
        <v>35</v>
      </c>
      <c r="O229" s="153">
        <v>0</v>
      </c>
      <c r="P229" s="153">
        <f t="shared" si="31"/>
        <v>0</v>
      </c>
      <c r="Q229" s="153">
        <v>0</v>
      </c>
      <c r="R229" s="153">
        <f t="shared" si="32"/>
        <v>0</v>
      </c>
      <c r="S229" s="153">
        <v>0</v>
      </c>
      <c r="T229" s="154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167</v>
      </c>
      <c r="AT229" s="155" t="s">
        <v>163</v>
      </c>
      <c r="AU229" s="155" t="s">
        <v>80</v>
      </c>
      <c r="AY229" s="14" t="s">
        <v>161</v>
      </c>
      <c r="BE229" s="156">
        <f t="shared" si="34"/>
        <v>0</v>
      </c>
      <c r="BF229" s="156">
        <f t="shared" si="35"/>
        <v>0</v>
      </c>
      <c r="BG229" s="156">
        <f t="shared" si="36"/>
        <v>0</v>
      </c>
      <c r="BH229" s="156">
        <f t="shared" si="37"/>
        <v>0</v>
      </c>
      <c r="BI229" s="156">
        <f t="shared" si="38"/>
        <v>0</v>
      </c>
      <c r="BJ229" s="14" t="s">
        <v>78</v>
      </c>
      <c r="BK229" s="156">
        <f t="shared" si="39"/>
        <v>0</v>
      </c>
      <c r="BL229" s="14" t="s">
        <v>167</v>
      </c>
      <c r="BM229" s="155" t="s">
        <v>422</v>
      </c>
    </row>
    <row r="230" spans="1:65" s="2" customFormat="1" ht="16.5" customHeight="1" x14ac:dyDescent="0.2">
      <c r="A230" s="26"/>
      <c r="B230" s="143"/>
      <c r="C230" s="381" t="s">
        <v>423</v>
      </c>
      <c r="D230" s="381" t="s">
        <v>163</v>
      </c>
      <c r="E230" s="382" t="s">
        <v>424</v>
      </c>
      <c r="F230" s="383" t="s">
        <v>425</v>
      </c>
      <c r="G230" s="384" t="s">
        <v>166</v>
      </c>
      <c r="H230" s="385">
        <v>164.88</v>
      </c>
      <c r="I230" s="493"/>
      <c r="J230" s="377">
        <f t="shared" si="30"/>
        <v>0</v>
      </c>
      <c r="K230" s="380"/>
      <c r="L230" s="27"/>
      <c r="M230" s="151" t="s">
        <v>1</v>
      </c>
      <c r="N230" s="152" t="s">
        <v>35</v>
      </c>
      <c r="O230" s="153">
        <v>0</v>
      </c>
      <c r="P230" s="153">
        <f t="shared" si="31"/>
        <v>0</v>
      </c>
      <c r="Q230" s="153">
        <v>0</v>
      </c>
      <c r="R230" s="153">
        <f t="shared" si="32"/>
        <v>0</v>
      </c>
      <c r="S230" s="153">
        <v>0</v>
      </c>
      <c r="T230" s="154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167</v>
      </c>
      <c r="AT230" s="155" t="s">
        <v>163</v>
      </c>
      <c r="AU230" s="155" t="s">
        <v>80</v>
      </c>
      <c r="AY230" s="14" t="s">
        <v>161</v>
      </c>
      <c r="BE230" s="156">
        <f t="shared" si="34"/>
        <v>0</v>
      </c>
      <c r="BF230" s="156">
        <f t="shared" si="35"/>
        <v>0</v>
      </c>
      <c r="BG230" s="156">
        <f t="shared" si="36"/>
        <v>0</v>
      </c>
      <c r="BH230" s="156">
        <f t="shared" si="37"/>
        <v>0</v>
      </c>
      <c r="BI230" s="156">
        <f t="shared" si="38"/>
        <v>0</v>
      </c>
      <c r="BJ230" s="14" t="s">
        <v>78</v>
      </c>
      <c r="BK230" s="156">
        <f t="shared" si="39"/>
        <v>0</v>
      </c>
      <c r="BL230" s="14" t="s">
        <v>167</v>
      </c>
      <c r="BM230" s="155" t="s">
        <v>426</v>
      </c>
    </row>
    <row r="231" spans="1:65" s="2" customFormat="1" ht="16.5" customHeight="1" x14ac:dyDescent="0.2">
      <c r="A231" s="26"/>
      <c r="B231" s="143"/>
      <c r="C231" s="381" t="s">
        <v>295</v>
      </c>
      <c r="D231" s="381" t="s">
        <v>163</v>
      </c>
      <c r="E231" s="382" t="s">
        <v>427</v>
      </c>
      <c r="F231" s="383" t="s">
        <v>428</v>
      </c>
      <c r="G231" s="384" t="s">
        <v>166</v>
      </c>
      <c r="H231" s="385">
        <v>39.75</v>
      </c>
      <c r="I231" s="493"/>
      <c r="J231" s="377">
        <f t="shared" si="30"/>
        <v>0</v>
      </c>
      <c r="K231" s="380"/>
      <c r="L231" s="27"/>
      <c r="M231" s="151" t="s">
        <v>1</v>
      </c>
      <c r="N231" s="152" t="s">
        <v>35</v>
      </c>
      <c r="O231" s="153">
        <v>0</v>
      </c>
      <c r="P231" s="153">
        <f t="shared" si="31"/>
        <v>0</v>
      </c>
      <c r="Q231" s="153">
        <v>0</v>
      </c>
      <c r="R231" s="153">
        <f t="shared" si="32"/>
        <v>0</v>
      </c>
      <c r="S231" s="153">
        <v>0</v>
      </c>
      <c r="T231" s="154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167</v>
      </c>
      <c r="AT231" s="155" t="s">
        <v>163</v>
      </c>
      <c r="AU231" s="155" t="s">
        <v>80</v>
      </c>
      <c r="AY231" s="14" t="s">
        <v>161</v>
      </c>
      <c r="BE231" s="156">
        <f t="shared" si="34"/>
        <v>0</v>
      </c>
      <c r="BF231" s="156">
        <f t="shared" si="35"/>
        <v>0</v>
      </c>
      <c r="BG231" s="156">
        <f t="shared" si="36"/>
        <v>0</v>
      </c>
      <c r="BH231" s="156">
        <f t="shared" si="37"/>
        <v>0</v>
      </c>
      <c r="BI231" s="156">
        <f t="shared" si="38"/>
        <v>0</v>
      </c>
      <c r="BJ231" s="14" t="s">
        <v>78</v>
      </c>
      <c r="BK231" s="156">
        <f t="shared" si="39"/>
        <v>0</v>
      </c>
      <c r="BL231" s="14" t="s">
        <v>167</v>
      </c>
      <c r="BM231" s="155" t="s">
        <v>429</v>
      </c>
    </row>
    <row r="232" spans="1:65" s="2" customFormat="1" ht="16.5" customHeight="1" x14ac:dyDescent="0.2">
      <c r="A232" s="26"/>
      <c r="B232" s="143"/>
      <c r="C232" s="381" t="s">
        <v>430</v>
      </c>
      <c r="D232" s="381" t="s">
        <v>163</v>
      </c>
      <c r="E232" s="382" t="s">
        <v>431</v>
      </c>
      <c r="F232" s="383" t="s">
        <v>432</v>
      </c>
      <c r="G232" s="384" t="s">
        <v>166</v>
      </c>
      <c r="H232" s="385">
        <v>113.76</v>
      </c>
      <c r="I232" s="493"/>
      <c r="J232" s="377">
        <f t="shared" si="30"/>
        <v>0</v>
      </c>
      <c r="K232" s="380"/>
      <c r="L232" s="27"/>
      <c r="M232" s="151" t="s">
        <v>1</v>
      </c>
      <c r="N232" s="152" t="s">
        <v>35</v>
      </c>
      <c r="O232" s="153">
        <v>0</v>
      </c>
      <c r="P232" s="153">
        <f t="shared" si="31"/>
        <v>0</v>
      </c>
      <c r="Q232" s="153">
        <v>0</v>
      </c>
      <c r="R232" s="153">
        <f t="shared" si="32"/>
        <v>0</v>
      </c>
      <c r="S232" s="153">
        <v>0</v>
      </c>
      <c r="T232" s="154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167</v>
      </c>
      <c r="AT232" s="155" t="s">
        <v>163</v>
      </c>
      <c r="AU232" s="155" t="s">
        <v>80</v>
      </c>
      <c r="AY232" s="14" t="s">
        <v>161</v>
      </c>
      <c r="BE232" s="156">
        <f t="shared" si="34"/>
        <v>0</v>
      </c>
      <c r="BF232" s="156">
        <f t="shared" si="35"/>
        <v>0</v>
      </c>
      <c r="BG232" s="156">
        <f t="shared" si="36"/>
        <v>0</v>
      </c>
      <c r="BH232" s="156">
        <f t="shared" si="37"/>
        <v>0</v>
      </c>
      <c r="BI232" s="156">
        <f t="shared" si="38"/>
        <v>0</v>
      </c>
      <c r="BJ232" s="14" t="s">
        <v>78</v>
      </c>
      <c r="BK232" s="156">
        <f t="shared" si="39"/>
        <v>0</v>
      </c>
      <c r="BL232" s="14" t="s">
        <v>167</v>
      </c>
      <c r="BM232" s="155" t="s">
        <v>433</v>
      </c>
    </row>
    <row r="233" spans="1:65" s="2" customFormat="1" ht="24" customHeight="1" x14ac:dyDescent="0.2">
      <c r="A233" s="26"/>
      <c r="B233" s="143"/>
      <c r="C233" s="381" t="s">
        <v>296</v>
      </c>
      <c r="D233" s="381" t="s">
        <v>163</v>
      </c>
      <c r="E233" s="382" t="s">
        <v>434</v>
      </c>
      <c r="F233" s="383" t="s">
        <v>435</v>
      </c>
      <c r="G233" s="384" t="s">
        <v>284</v>
      </c>
      <c r="H233" s="385">
        <v>119.44799999999999</v>
      </c>
      <c r="I233" s="493"/>
      <c r="J233" s="377">
        <f t="shared" si="30"/>
        <v>0</v>
      </c>
      <c r="K233" s="380"/>
      <c r="L233" s="27"/>
      <c r="M233" s="151" t="s">
        <v>1</v>
      </c>
      <c r="N233" s="152" t="s">
        <v>35</v>
      </c>
      <c r="O233" s="153">
        <v>0</v>
      </c>
      <c r="P233" s="153">
        <f t="shared" si="31"/>
        <v>0</v>
      </c>
      <c r="Q233" s="153">
        <v>0</v>
      </c>
      <c r="R233" s="153">
        <f t="shared" si="32"/>
        <v>0</v>
      </c>
      <c r="S233" s="153">
        <v>0</v>
      </c>
      <c r="T233" s="154">
        <f t="shared" si="3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167</v>
      </c>
      <c r="AT233" s="155" t="s">
        <v>163</v>
      </c>
      <c r="AU233" s="155" t="s">
        <v>80</v>
      </c>
      <c r="AY233" s="14" t="s">
        <v>161</v>
      </c>
      <c r="BE233" s="156">
        <f t="shared" si="34"/>
        <v>0</v>
      </c>
      <c r="BF233" s="156">
        <f t="shared" si="35"/>
        <v>0</v>
      </c>
      <c r="BG233" s="156">
        <f t="shared" si="36"/>
        <v>0</v>
      </c>
      <c r="BH233" s="156">
        <f t="shared" si="37"/>
        <v>0</v>
      </c>
      <c r="BI233" s="156">
        <f t="shared" si="38"/>
        <v>0</v>
      </c>
      <c r="BJ233" s="14" t="s">
        <v>78</v>
      </c>
      <c r="BK233" s="156">
        <f t="shared" si="39"/>
        <v>0</v>
      </c>
      <c r="BL233" s="14" t="s">
        <v>167</v>
      </c>
      <c r="BM233" s="155" t="s">
        <v>436</v>
      </c>
    </row>
    <row r="234" spans="1:65" s="2" customFormat="1" ht="16.5" customHeight="1" x14ac:dyDescent="0.2">
      <c r="A234" s="26"/>
      <c r="B234" s="143"/>
      <c r="C234" s="381" t="s">
        <v>437</v>
      </c>
      <c r="D234" s="381" t="s">
        <v>163</v>
      </c>
      <c r="E234" s="382" t="s">
        <v>438</v>
      </c>
      <c r="F234" s="383" t="s">
        <v>439</v>
      </c>
      <c r="G234" s="384" t="s">
        <v>170</v>
      </c>
      <c r="H234" s="385">
        <v>11.375999999999999</v>
      </c>
      <c r="I234" s="493"/>
      <c r="J234" s="377">
        <f t="shared" si="30"/>
        <v>0</v>
      </c>
      <c r="K234" s="380"/>
      <c r="L234" s="27"/>
      <c r="M234" s="151" t="s">
        <v>1</v>
      </c>
      <c r="N234" s="152" t="s">
        <v>35</v>
      </c>
      <c r="O234" s="153">
        <v>0</v>
      </c>
      <c r="P234" s="153">
        <f t="shared" si="31"/>
        <v>0</v>
      </c>
      <c r="Q234" s="153">
        <v>0</v>
      </c>
      <c r="R234" s="153">
        <f t="shared" si="32"/>
        <v>0</v>
      </c>
      <c r="S234" s="153">
        <v>0</v>
      </c>
      <c r="T234" s="154">
        <f t="shared" si="3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167</v>
      </c>
      <c r="AT234" s="155" t="s">
        <v>163</v>
      </c>
      <c r="AU234" s="155" t="s">
        <v>80</v>
      </c>
      <c r="AY234" s="14" t="s">
        <v>161</v>
      </c>
      <c r="BE234" s="156">
        <f t="shared" si="34"/>
        <v>0</v>
      </c>
      <c r="BF234" s="156">
        <f t="shared" si="35"/>
        <v>0</v>
      </c>
      <c r="BG234" s="156">
        <f t="shared" si="36"/>
        <v>0</v>
      </c>
      <c r="BH234" s="156">
        <f t="shared" si="37"/>
        <v>0</v>
      </c>
      <c r="BI234" s="156">
        <f t="shared" si="38"/>
        <v>0</v>
      </c>
      <c r="BJ234" s="14" t="s">
        <v>78</v>
      </c>
      <c r="BK234" s="156">
        <f t="shared" si="39"/>
        <v>0</v>
      </c>
      <c r="BL234" s="14" t="s">
        <v>167</v>
      </c>
      <c r="BM234" s="155" t="s">
        <v>440</v>
      </c>
    </row>
    <row r="235" spans="1:65" s="2" customFormat="1" ht="24" customHeight="1" x14ac:dyDescent="0.2">
      <c r="A235" s="26"/>
      <c r="B235" s="143"/>
      <c r="C235" s="381" t="s">
        <v>301</v>
      </c>
      <c r="D235" s="381" t="s">
        <v>163</v>
      </c>
      <c r="E235" s="382" t="s">
        <v>441</v>
      </c>
      <c r="F235" s="383" t="s">
        <v>442</v>
      </c>
      <c r="G235" s="384" t="s">
        <v>170</v>
      </c>
      <c r="H235" s="385">
        <v>19.265000000000001</v>
      </c>
      <c r="I235" s="493"/>
      <c r="J235" s="377">
        <f t="shared" si="30"/>
        <v>0</v>
      </c>
      <c r="K235" s="380"/>
      <c r="L235" s="27"/>
      <c r="M235" s="151" t="s">
        <v>1</v>
      </c>
      <c r="N235" s="152" t="s">
        <v>35</v>
      </c>
      <c r="O235" s="153">
        <v>0</v>
      </c>
      <c r="P235" s="153">
        <f t="shared" si="31"/>
        <v>0</v>
      </c>
      <c r="Q235" s="153">
        <v>0</v>
      </c>
      <c r="R235" s="153">
        <f t="shared" si="32"/>
        <v>0</v>
      </c>
      <c r="S235" s="153">
        <v>0</v>
      </c>
      <c r="T235" s="154">
        <f t="shared" si="3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167</v>
      </c>
      <c r="AT235" s="155" t="s">
        <v>163</v>
      </c>
      <c r="AU235" s="155" t="s">
        <v>80</v>
      </c>
      <c r="AY235" s="14" t="s">
        <v>161</v>
      </c>
      <c r="BE235" s="156">
        <f t="shared" si="34"/>
        <v>0</v>
      </c>
      <c r="BF235" s="156">
        <f t="shared" si="35"/>
        <v>0</v>
      </c>
      <c r="BG235" s="156">
        <f t="shared" si="36"/>
        <v>0</v>
      </c>
      <c r="BH235" s="156">
        <f t="shared" si="37"/>
        <v>0</v>
      </c>
      <c r="BI235" s="156">
        <f t="shared" si="38"/>
        <v>0</v>
      </c>
      <c r="BJ235" s="14" t="s">
        <v>78</v>
      </c>
      <c r="BK235" s="156">
        <f t="shared" si="39"/>
        <v>0</v>
      </c>
      <c r="BL235" s="14" t="s">
        <v>167</v>
      </c>
      <c r="BM235" s="155" t="s">
        <v>443</v>
      </c>
    </row>
    <row r="236" spans="1:65" s="2" customFormat="1" ht="24" customHeight="1" x14ac:dyDescent="0.2">
      <c r="A236" s="26"/>
      <c r="B236" s="143"/>
      <c r="C236" s="381" t="s">
        <v>444</v>
      </c>
      <c r="D236" s="381" t="s">
        <v>163</v>
      </c>
      <c r="E236" s="382" t="s">
        <v>445</v>
      </c>
      <c r="F236" s="383" t="s">
        <v>446</v>
      </c>
      <c r="G236" s="384" t="s">
        <v>166</v>
      </c>
      <c r="H236" s="385">
        <v>216.27500000000001</v>
      </c>
      <c r="I236" s="493"/>
      <c r="J236" s="377">
        <f t="shared" si="30"/>
        <v>0</v>
      </c>
      <c r="K236" s="380"/>
      <c r="L236" s="27"/>
      <c r="M236" s="151" t="s">
        <v>1</v>
      </c>
      <c r="N236" s="152" t="s">
        <v>35</v>
      </c>
      <c r="O236" s="153">
        <v>0</v>
      </c>
      <c r="P236" s="153">
        <f t="shared" si="31"/>
        <v>0</v>
      </c>
      <c r="Q236" s="153">
        <v>0</v>
      </c>
      <c r="R236" s="153">
        <f t="shared" si="32"/>
        <v>0</v>
      </c>
      <c r="S236" s="153">
        <v>0</v>
      </c>
      <c r="T236" s="154">
        <f t="shared" si="3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167</v>
      </c>
      <c r="AT236" s="155" t="s">
        <v>163</v>
      </c>
      <c r="AU236" s="155" t="s">
        <v>80</v>
      </c>
      <c r="AY236" s="14" t="s">
        <v>161</v>
      </c>
      <c r="BE236" s="156">
        <f t="shared" si="34"/>
        <v>0</v>
      </c>
      <c r="BF236" s="156">
        <f t="shared" si="35"/>
        <v>0</v>
      </c>
      <c r="BG236" s="156">
        <f t="shared" si="36"/>
        <v>0</v>
      </c>
      <c r="BH236" s="156">
        <f t="shared" si="37"/>
        <v>0</v>
      </c>
      <c r="BI236" s="156">
        <f t="shared" si="38"/>
        <v>0</v>
      </c>
      <c r="BJ236" s="14" t="s">
        <v>78</v>
      </c>
      <c r="BK236" s="156">
        <f t="shared" si="39"/>
        <v>0</v>
      </c>
      <c r="BL236" s="14" t="s">
        <v>167</v>
      </c>
      <c r="BM236" s="155" t="s">
        <v>447</v>
      </c>
    </row>
    <row r="237" spans="1:65" s="2" customFormat="1" ht="24" customHeight="1" x14ac:dyDescent="0.2">
      <c r="A237" s="26"/>
      <c r="B237" s="143"/>
      <c r="C237" s="381" t="s">
        <v>305</v>
      </c>
      <c r="D237" s="381" t="s">
        <v>163</v>
      </c>
      <c r="E237" s="382" t="s">
        <v>448</v>
      </c>
      <c r="F237" s="383" t="s">
        <v>449</v>
      </c>
      <c r="G237" s="384" t="s">
        <v>284</v>
      </c>
      <c r="H237" s="385">
        <v>385.3</v>
      </c>
      <c r="I237" s="493"/>
      <c r="J237" s="377">
        <f t="shared" si="30"/>
        <v>0</v>
      </c>
      <c r="K237" s="380"/>
      <c r="L237" s="27"/>
      <c r="M237" s="151" t="s">
        <v>1</v>
      </c>
      <c r="N237" s="152" t="s">
        <v>35</v>
      </c>
      <c r="O237" s="153">
        <v>0</v>
      </c>
      <c r="P237" s="153">
        <f t="shared" si="31"/>
        <v>0</v>
      </c>
      <c r="Q237" s="153">
        <v>0</v>
      </c>
      <c r="R237" s="153">
        <f t="shared" si="32"/>
        <v>0</v>
      </c>
      <c r="S237" s="153">
        <v>0</v>
      </c>
      <c r="T237" s="154">
        <f t="shared" si="3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167</v>
      </c>
      <c r="AT237" s="155" t="s">
        <v>163</v>
      </c>
      <c r="AU237" s="155" t="s">
        <v>80</v>
      </c>
      <c r="AY237" s="14" t="s">
        <v>161</v>
      </c>
      <c r="BE237" s="156">
        <f t="shared" si="34"/>
        <v>0</v>
      </c>
      <c r="BF237" s="156">
        <f t="shared" si="35"/>
        <v>0</v>
      </c>
      <c r="BG237" s="156">
        <f t="shared" si="36"/>
        <v>0</v>
      </c>
      <c r="BH237" s="156">
        <f t="shared" si="37"/>
        <v>0</v>
      </c>
      <c r="BI237" s="156">
        <f t="shared" si="38"/>
        <v>0</v>
      </c>
      <c r="BJ237" s="14" t="s">
        <v>78</v>
      </c>
      <c r="BK237" s="156">
        <f t="shared" si="39"/>
        <v>0</v>
      </c>
      <c r="BL237" s="14" t="s">
        <v>167</v>
      </c>
      <c r="BM237" s="155" t="s">
        <v>450</v>
      </c>
    </row>
    <row r="238" spans="1:65" s="12" customFormat="1" ht="22.7" customHeight="1" x14ac:dyDescent="0.2">
      <c r="B238" s="131"/>
      <c r="C238" s="379"/>
      <c r="D238" s="386" t="s">
        <v>69</v>
      </c>
      <c r="E238" s="389" t="s">
        <v>188</v>
      </c>
      <c r="F238" s="389" t="s">
        <v>451</v>
      </c>
      <c r="G238" s="379"/>
      <c r="H238" s="379"/>
      <c r="J238" s="390">
        <f>BK238</f>
        <v>0</v>
      </c>
      <c r="K238" s="379"/>
      <c r="L238" s="131"/>
      <c r="M238" s="135"/>
      <c r="N238" s="136"/>
      <c r="O238" s="136"/>
      <c r="P238" s="137">
        <f>SUM(P239:P279)</f>
        <v>0</v>
      </c>
      <c r="Q238" s="136"/>
      <c r="R238" s="137">
        <f>SUM(R239:R279)</f>
        <v>0</v>
      </c>
      <c r="S238" s="136"/>
      <c r="T238" s="138">
        <f>SUM(T239:T279)</f>
        <v>0</v>
      </c>
      <c r="AR238" s="132" t="s">
        <v>78</v>
      </c>
      <c r="AT238" s="139" t="s">
        <v>69</v>
      </c>
      <c r="AU238" s="139" t="s">
        <v>78</v>
      </c>
      <c r="AY238" s="132" t="s">
        <v>161</v>
      </c>
      <c r="BK238" s="140">
        <f>SUM(BK239:BK279)</f>
        <v>0</v>
      </c>
    </row>
    <row r="239" spans="1:65" s="2" customFormat="1" ht="24" customHeight="1" x14ac:dyDescent="0.2">
      <c r="A239" s="26"/>
      <c r="B239" s="143"/>
      <c r="C239" s="381" t="s">
        <v>452</v>
      </c>
      <c r="D239" s="381" t="s">
        <v>163</v>
      </c>
      <c r="E239" s="382" t="s">
        <v>453</v>
      </c>
      <c r="F239" s="383" t="s">
        <v>454</v>
      </c>
      <c r="G239" s="384" t="s">
        <v>166</v>
      </c>
      <c r="H239" s="385">
        <v>5099.3360000000002</v>
      </c>
      <c r="I239" s="493"/>
      <c r="J239" s="377">
        <f t="shared" ref="J239:J279" si="40">ROUND(I239*H239,2)</f>
        <v>0</v>
      </c>
      <c r="K239" s="380"/>
      <c r="L239" s="27"/>
      <c r="M239" s="151" t="s">
        <v>1</v>
      </c>
      <c r="N239" s="152" t="s">
        <v>35</v>
      </c>
      <c r="O239" s="153">
        <v>0</v>
      </c>
      <c r="P239" s="153">
        <f t="shared" ref="P239:P279" si="41">O239*H239</f>
        <v>0</v>
      </c>
      <c r="Q239" s="153">
        <v>0</v>
      </c>
      <c r="R239" s="153">
        <f t="shared" ref="R239:R279" si="42">Q239*H239</f>
        <v>0</v>
      </c>
      <c r="S239" s="153">
        <v>0</v>
      </c>
      <c r="T239" s="154">
        <f t="shared" ref="T239:T279" si="43"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167</v>
      </c>
      <c r="AT239" s="155" t="s">
        <v>163</v>
      </c>
      <c r="AU239" s="155" t="s">
        <v>80</v>
      </c>
      <c r="AY239" s="14" t="s">
        <v>161</v>
      </c>
      <c r="BE239" s="156">
        <f t="shared" ref="BE239:BE279" si="44">IF(N239="základní",J239,0)</f>
        <v>0</v>
      </c>
      <c r="BF239" s="156">
        <f t="shared" ref="BF239:BF279" si="45">IF(N239="snížená",J239,0)</f>
        <v>0</v>
      </c>
      <c r="BG239" s="156">
        <f t="shared" ref="BG239:BG279" si="46">IF(N239="zákl. přenesená",J239,0)</f>
        <v>0</v>
      </c>
      <c r="BH239" s="156">
        <f t="shared" ref="BH239:BH279" si="47">IF(N239="sníž. přenesená",J239,0)</f>
        <v>0</v>
      </c>
      <c r="BI239" s="156">
        <f t="shared" ref="BI239:BI279" si="48">IF(N239="nulová",J239,0)</f>
        <v>0</v>
      </c>
      <c r="BJ239" s="14" t="s">
        <v>78</v>
      </c>
      <c r="BK239" s="156">
        <f t="shared" ref="BK239:BK279" si="49">ROUND(I239*H239,2)</f>
        <v>0</v>
      </c>
      <c r="BL239" s="14" t="s">
        <v>167</v>
      </c>
      <c r="BM239" s="155" t="s">
        <v>455</v>
      </c>
    </row>
    <row r="240" spans="1:65" s="2" customFormat="1" ht="24" customHeight="1" x14ac:dyDescent="0.2">
      <c r="A240" s="26"/>
      <c r="B240" s="143"/>
      <c r="C240" s="381" t="s">
        <v>309</v>
      </c>
      <c r="D240" s="381" t="s">
        <v>163</v>
      </c>
      <c r="E240" s="382" t="s">
        <v>456</v>
      </c>
      <c r="F240" s="383" t="s">
        <v>457</v>
      </c>
      <c r="G240" s="384" t="s">
        <v>166</v>
      </c>
      <c r="H240" s="385">
        <v>458940.24</v>
      </c>
      <c r="I240" s="493"/>
      <c r="J240" s="377">
        <f t="shared" si="40"/>
        <v>0</v>
      </c>
      <c r="K240" s="380"/>
      <c r="L240" s="27"/>
      <c r="M240" s="151" t="s">
        <v>1</v>
      </c>
      <c r="N240" s="152" t="s">
        <v>35</v>
      </c>
      <c r="O240" s="153">
        <v>0</v>
      </c>
      <c r="P240" s="153">
        <f t="shared" si="41"/>
        <v>0</v>
      </c>
      <c r="Q240" s="153">
        <v>0</v>
      </c>
      <c r="R240" s="153">
        <f t="shared" si="42"/>
        <v>0</v>
      </c>
      <c r="S240" s="153">
        <v>0</v>
      </c>
      <c r="T240" s="154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167</v>
      </c>
      <c r="AT240" s="155" t="s">
        <v>163</v>
      </c>
      <c r="AU240" s="155" t="s">
        <v>80</v>
      </c>
      <c r="AY240" s="14" t="s">
        <v>161</v>
      </c>
      <c r="BE240" s="156">
        <f t="shared" si="44"/>
        <v>0</v>
      </c>
      <c r="BF240" s="156">
        <f t="shared" si="45"/>
        <v>0</v>
      </c>
      <c r="BG240" s="156">
        <f t="shared" si="46"/>
        <v>0</v>
      </c>
      <c r="BH240" s="156">
        <f t="shared" si="47"/>
        <v>0</v>
      </c>
      <c r="BI240" s="156">
        <f t="shared" si="48"/>
        <v>0</v>
      </c>
      <c r="BJ240" s="14" t="s">
        <v>78</v>
      </c>
      <c r="BK240" s="156">
        <f t="shared" si="49"/>
        <v>0</v>
      </c>
      <c r="BL240" s="14" t="s">
        <v>167</v>
      </c>
      <c r="BM240" s="155" t="s">
        <v>458</v>
      </c>
    </row>
    <row r="241" spans="1:65" s="2" customFormat="1" ht="24" customHeight="1" x14ac:dyDescent="0.2">
      <c r="A241" s="26"/>
      <c r="B241" s="143"/>
      <c r="C241" s="381" t="s">
        <v>459</v>
      </c>
      <c r="D241" s="381" t="s">
        <v>163</v>
      </c>
      <c r="E241" s="382" t="s">
        <v>460</v>
      </c>
      <c r="F241" s="383" t="s">
        <v>461</v>
      </c>
      <c r="G241" s="384" t="s">
        <v>166</v>
      </c>
      <c r="H241" s="385">
        <v>5099.3360000000002</v>
      </c>
      <c r="I241" s="493"/>
      <c r="J241" s="377">
        <f t="shared" si="40"/>
        <v>0</v>
      </c>
      <c r="K241" s="380"/>
      <c r="L241" s="27"/>
      <c r="M241" s="151" t="s">
        <v>1</v>
      </c>
      <c r="N241" s="152" t="s">
        <v>35</v>
      </c>
      <c r="O241" s="153">
        <v>0</v>
      </c>
      <c r="P241" s="153">
        <f t="shared" si="41"/>
        <v>0</v>
      </c>
      <c r="Q241" s="153">
        <v>0</v>
      </c>
      <c r="R241" s="153">
        <f t="shared" si="42"/>
        <v>0</v>
      </c>
      <c r="S241" s="153">
        <v>0</v>
      </c>
      <c r="T241" s="154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167</v>
      </c>
      <c r="AT241" s="155" t="s">
        <v>163</v>
      </c>
      <c r="AU241" s="155" t="s">
        <v>80</v>
      </c>
      <c r="AY241" s="14" t="s">
        <v>161</v>
      </c>
      <c r="BE241" s="156">
        <f t="shared" si="44"/>
        <v>0</v>
      </c>
      <c r="BF241" s="156">
        <f t="shared" si="45"/>
        <v>0</v>
      </c>
      <c r="BG241" s="156">
        <f t="shared" si="46"/>
        <v>0</v>
      </c>
      <c r="BH241" s="156">
        <f t="shared" si="47"/>
        <v>0</v>
      </c>
      <c r="BI241" s="156">
        <f t="shared" si="48"/>
        <v>0</v>
      </c>
      <c r="BJ241" s="14" t="s">
        <v>78</v>
      </c>
      <c r="BK241" s="156">
        <f t="shared" si="49"/>
        <v>0</v>
      </c>
      <c r="BL241" s="14" t="s">
        <v>167</v>
      </c>
      <c r="BM241" s="155" t="s">
        <v>462</v>
      </c>
    </row>
    <row r="242" spans="1:65" s="2" customFormat="1" ht="16.5" customHeight="1" x14ac:dyDescent="0.2">
      <c r="A242" s="26"/>
      <c r="B242" s="143"/>
      <c r="C242" s="381" t="s">
        <v>312</v>
      </c>
      <c r="D242" s="381" t="s">
        <v>163</v>
      </c>
      <c r="E242" s="382" t="s">
        <v>463</v>
      </c>
      <c r="F242" s="383" t="s">
        <v>464</v>
      </c>
      <c r="G242" s="384" t="s">
        <v>166</v>
      </c>
      <c r="H242" s="385">
        <v>5099.3360000000002</v>
      </c>
      <c r="I242" s="493"/>
      <c r="J242" s="377">
        <f t="shared" si="40"/>
        <v>0</v>
      </c>
      <c r="K242" s="380"/>
      <c r="L242" s="27"/>
      <c r="M242" s="151" t="s">
        <v>1</v>
      </c>
      <c r="N242" s="152" t="s">
        <v>35</v>
      </c>
      <c r="O242" s="153">
        <v>0</v>
      </c>
      <c r="P242" s="153">
        <f t="shared" si="41"/>
        <v>0</v>
      </c>
      <c r="Q242" s="153">
        <v>0</v>
      </c>
      <c r="R242" s="153">
        <f t="shared" si="42"/>
        <v>0</v>
      </c>
      <c r="S242" s="153">
        <v>0</v>
      </c>
      <c r="T242" s="154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167</v>
      </c>
      <c r="AT242" s="155" t="s">
        <v>163</v>
      </c>
      <c r="AU242" s="155" t="s">
        <v>80</v>
      </c>
      <c r="AY242" s="14" t="s">
        <v>161</v>
      </c>
      <c r="BE242" s="156">
        <f t="shared" si="44"/>
        <v>0</v>
      </c>
      <c r="BF242" s="156">
        <f t="shared" si="45"/>
        <v>0</v>
      </c>
      <c r="BG242" s="156">
        <f t="shared" si="46"/>
        <v>0</v>
      </c>
      <c r="BH242" s="156">
        <f t="shared" si="47"/>
        <v>0</v>
      </c>
      <c r="BI242" s="156">
        <f t="shared" si="48"/>
        <v>0</v>
      </c>
      <c r="BJ242" s="14" t="s">
        <v>78</v>
      </c>
      <c r="BK242" s="156">
        <f t="shared" si="49"/>
        <v>0</v>
      </c>
      <c r="BL242" s="14" t="s">
        <v>167</v>
      </c>
      <c r="BM242" s="155" t="s">
        <v>465</v>
      </c>
    </row>
    <row r="243" spans="1:65" s="2" customFormat="1" ht="16.5" customHeight="1" x14ac:dyDescent="0.2">
      <c r="A243" s="26"/>
      <c r="B243" s="143"/>
      <c r="C243" s="381" t="s">
        <v>466</v>
      </c>
      <c r="D243" s="381" t="s">
        <v>163</v>
      </c>
      <c r="E243" s="382" t="s">
        <v>467</v>
      </c>
      <c r="F243" s="383" t="s">
        <v>468</v>
      </c>
      <c r="G243" s="384" t="s">
        <v>166</v>
      </c>
      <c r="H243" s="385">
        <v>458940.24</v>
      </c>
      <c r="I243" s="493"/>
      <c r="J243" s="377">
        <f t="shared" si="40"/>
        <v>0</v>
      </c>
      <c r="K243" s="380"/>
      <c r="L243" s="27"/>
      <c r="M243" s="151" t="s">
        <v>1</v>
      </c>
      <c r="N243" s="152" t="s">
        <v>35</v>
      </c>
      <c r="O243" s="153">
        <v>0</v>
      </c>
      <c r="P243" s="153">
        <f t="shared" si="41"/>
        <v>0</v>
      </c>
      <c r="Q243" s="153">
        <v>0</v>
      </c>
      <c r="R243" s="153">
        <f t="shared" si="42"/>
        <v>0</v>
      </c>
      <c r="S243" s="153">
        <v>0</v>
      </c>
      <c r="T243" s="154">
        <f t="shared" si="4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167</v>
      </c>
      <c r="AT243" s="155" t="s">
        <v>163</v>
      </c>
      <c r="AU243" s="155" t="s">
        <v>80</v>
      </c>
      <c r="AY243" s="14" t="s">
        <v>161</v>
      </c>
      <c r="BE243" s="156">
        <f t="shared" si="44"/>
        <v>0</v>
      </c>
      <c r="BF243" s="156">
        <f t="shared" si="45"/>
        <v>0</v>
      </c>
      <c r="BG243" s="156">
        <f t="shared" si="46"/>
        <v>0</v>
      </c>
      <c r="BH243" s="156">
        <f t="shared" si="47"/>
        <v>0</v>
      </c>
      <c r="BI243" s="156">
        <f t="shared" si="48"/>
        <v>0</v>
      </c>
      <c r="BJ243" s="14" t="s">
        <v>78</v>
      </c>
      <c r="BK243" s="156">
        <f t="shared" si="49"/>
        <v>0</v>
      </c>
      <c r="BL243" s="14" t="s">
        <v>167</v>
      </c>
      <c r="BM243" s="155" t="s">
        <v>469</v>
      </c>
    </row>
    <row r="244" spans="1:65" s="2" customFormat="1" ht="16.5" customHeight="1" x14ac:dyDescent="0.2">
      <c r="A244" s="26"/>
      <c r="B244" s="143"/>
      <c r="C244" s="381" t="s">
        <v>316</v>
      </c>
      <c r="D244" s="381" t="s">
        <v>163</v>
      </c>
      <c r="E244" s="382" t="s">
        <v>470</v>
      </c>
      <c r="F244" s="383" t="s">
        <v>471</v>
      </c>
      <c r="G244" s="384" t="s">
        <v>166</v>
      </c>
      <c r="H244" s="385">
        <v>5099.3360000000002</v>
      </c>
      <c r="I244" s="493"/>
      <c r="J244" s="377">
        <f t="shared" si="40"/>
        <v>0</v>
      </c>
      <c r="K244" s="380"/>
      <c r="L244" s="27"/>
      <c r="M244" s="151" t="s">
        <v>1</v>
      </c>
      <c r="N244" s="152" t="s">
        <v>35</v>
      </c>
      <c r="O244" s="153">
        <v>0</v>
      </c>
      <c r="P244" s="153">
        <f t="shared" si="41"/>
        <v>0</v>
      </c>
      <c r="Q244" s="153">
        <v>0</v>
      </c>
      <c r="R244" s="153">
        <f t="shared" si="42"/>
        <v>0</v>
      </c>
      <c r="S244" s="153">
        <v>0</v>
      </c>
      <c r="T244" s="154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167</v>
      </c>
      <c r="AT244" s="155" t="s">
        <v>163</v>
      </c>
      <c r="AU244" s="155" t="s">
        <v>80</v>
      </c>
      <c r="AY244" s="14" t="s">
        <v>161</v>
      </c>
      <c r="BE244" s="156">
        <f t="shared" si="44"/>
        <v>0</v>
      </c>
      <c r="BF244" s="156">
        <f t="shared" si="45"/>
        <v>0</v>
      </c>
      <c r="BG244" s="156">
        <f t="shared" si="46"/>
        <v>0</v>
      </c>
      <c r="BH244" s="156">
        <f t="shared" si="47"/>
        <v>0</v>
      </c>
      <c r="BI244" s="156">
        <f t="shared" si="48"/>
        <v>0</v>
      </c>
      <c r="BJ244" s="14" t="s">
        <v>78</v>
      </c>
      <c r="BK244" s="156">
        <f t="shared" si="49"/>
        <v>0</v>
      </c>
      <c r="BL244" s="14" t="s">
        <v>167</v>
      </c>
      <c r="BM244" s="155" t="s">
        <v>472</v>
      </c>
    </row>
    <row r="245" spans="1:65" s="2" customFormat="1" ht="24" customHeight="1" x14ac:dyDescent="0.2">
      <c r="A245" s="26"/>
      <c r="B245" s="143"/>
      <c r="C245" s="381" t="s">
        <v>473</v>
      </c>
      <c r="D245" s="381" t="s">
        <v>163</v>
      </c>
      <c r="E245" s="382" t="s">
        <v>474</v>
      </c>
      <c r="F245" s="383" t="s">
        <v>475</v>
      </c>
      <c r="G245" s="384" t="s">
        <v>166</v>
      </c>
      <c r="H245" s="385">
        <v>241.82499999999999</v>
      </c>
      <c r="I245" s="493"/>
      <c r="J245" s="377">
        <f t="shared" si="40"/>
        <v>0</v>
      </c>
      <c r="K245" s="380"/>
      <c r="L245" s="27"/>
      <c r="M245" s="151" t="s">
        <v>1</v>
      </c>
      <c r="N245" s="152" t="s">
        <v>35</v>
      </c>
      <c r="O245" s="153">
        <v>0</v>
      </c>
      <c r="P245" s="153">
        <f t="shared" si="41"/>
        <v>0</v>
      </c>
      <c r="Q245" s="153">
        <v>0</v>
      </c>
      <c r="R245" s="153">
        <f t="shared" si="42"/>
        <v>0</v>
      </c>
      <c r="S245" s="153">
        <v>0</v>
      </c>
      <c r="T245" s="154">
        <f t="shared" si="4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167</v>
      </c>
      <c r="AT245" s="155" t="s">
        <v>163</v>
      </c>
      <c r="AU245" s="155" t="s">
        <v>80</v>
      </c>
      <c r="AY245" s="14" t="s">
        <v>161</v>
      </c>
      <c r="BE245" s="156">
        <f t="shared" si="44"/>
        <v>0</v>
      </c>
      <c r="BF245" s="156">
        <f t="shared" si="45"/>
        <v>0</v>
      </c>
      <c r="BG245" s="156">
        <f t="shared" si="46"/>
        <v>0</v>
      </c>
      <c r="BH245" s="156">
        <f t="shared" si="47"/>
        <v>0</v>
      </c>
      <c r="BI245" s="156">
        <f t="shared" si="48"/>
        <v>0</v>
      </c>
      <c r="BJ245" s="14" t="s">
        <v>78</v>
      </c>
      <c r="BK245" s="156">
        <f t="shared" si="49"/>
        <v>0</v>
      </c>
      <c r="BL245" s="14" t="s">
        <v>167</v>
      </c>
      <c r="BM245" s="155" t="s">
        <v>476</v>
      </c>
    </row>
    <row r="246" spans="1:65" s="2" customFormat="1" ht="24" customHeight="1" x14ac:dyDescent="0.2">
      <c r="A246" s="26"/>
      <c r="B246" s="143"/>
      <c r="C246" s="381" t="s">
        <v>319</v>
      </c>
      <c r="D246" s="381" t="s">
        <v>163</v>
      </c>
      <c r="E246" s="382" t="s">
        <v>477</v>
      </c>
      <c r="F246" s="383" t="s">
        <v>478</v>
      </c>
      <c r="G246" s="384" t="s">
        <v>166</v>
      </c>
      <c r="H246" s="385">
        <v>164.88</v>
      </c>
      <c r="I246" s="493"/>
      <c r="J246" s="377">
        <f t="shared" si="40"/>
        <v>0</v>
      </c>
      <c r="K246" s="380"/>
      <c r="L246" s="27"/>
      <c r="M246" s="151" t="s">
        <v>1</v>
      </c>
      <c r="N246" s="152" t="s">
        <v>35</v>
      </c>
      <c r="O246" s="153">
        <v>0</v>
      </c>
      <c r="P246" s="153">
        <f t="shared" si="41"/>
        <v>0</v>
      </c>
      <c r="Q246" s="153">
        <v>0</v>
      </c>
      <c r="R246" s="153">
        <f t="shared" si="42"/>
        <v>0</v>
      </c>
      <c r="S246" s="153">
        <v>0</v>
      </c>
      <c r="T246" s="154">
        <f t="shared" si="4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167</v>
      </c>
      <c r="AT246" s="155" t="s">
        <v>163</v>
      </c>
      <c r="AU246" s="155" t="s">
        <v>80</v>
      </c>
      <c r="AY246" s="14" t="s">
        <v>161</v>
      </c>
      <c r="BE246" s="156">
        <f t="shared" si="44"/>
        <v>0</v>
      </c>
      <c r="BF246" s="156">
        <f t="shared" si="45"/>
        <v>0</v>
      </c>
      <c r="BG246" s="156">
        <f t="shared" si="46"/>
        <v>0</v>
      </c>
      <c r="BH246" s="156">
        <f t="shared" si="47"/>
        <v>0</v>
      </c>
      <c r="BI246" s="156">
        <f t="shared" si="48"/>
        <v>0</v>
      </c>
      <c r="BJ246" s="14" t="s">
        <v>78</v>
      </c>
      <c r="BK246" s="156">
        <f t="shared" si="49"/>
        <v>0</v>
      </c>
      <c r="BL246" s="14" t="s">
        <v>167</v>
      </c>
      <c r="BM246" s="155" t="s">
        <v>479</v>
      </c>
    </row>
    <row r="247" spans="1:65" s="2" customFormat="1" ht="16.5" customHeight="1" x14ac:dyDescent="0.2">
      <c r="A247" s="26"/>
      <c r="B247" s="143"/>
      <c r="C247" s="381" t="s">
        <v>480</v>
      </c>
      <c r="D247" s="381" t="s">
        <v>163</v>
      </c>
      <c r="E247" s="382" t="s">
        <v>481</v>
      </c>
      <c r="F247" s="383" t="s">
        <v>482</v>
      </c>
      <c r="G247" s="384" t="s">
        <v>483</v>
      </c>
      <c r="H247" s="385">
        <v>2</v>
      </c>
      <c r="I247" s="493"/>
      <c r="J247" s="377">
        <f t="shared" si="40"/>
        <v>0</v>
      </c>
      <c r="K247" s="380"/>
      <c r="L247" s="27"/>
      <c r="M247" s="151" t="s">
        <v>1</v>
      </c>
      <c r="N247" s="152" t="s">
        <v>35</v>
      </c>
      <c r="O247" s="153">
        <v>0</v>
      </c>
      <c r="P247" s="153">
        <f t="shared" si="41"/>
        <v>0</v>
      </c>
      <c r="Q247" s="153">
        <v>0</v>
      </c>
      <c r="R247" s="153">
        <f t="shared" si="42"/>
        <v>0</v>
      </c>
      <c r="S247" s="153">
        <v>0</v>
      </c>
      <c r="T247" s="154">
        <f t="shared" si="4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167</v>
      </c>
      <c r="AT247" s="155" t="s">
        <v>163</v>
      </c>
      <c r="AU247" s="155" t="s">
        <v>80</v>
      </c>
      <c r="AY247" s="14" t="s">
        <v>161</v>
      </c>
      <c r="BE247" s="156">
        <f t="shared" si="44"/>
        <v>0</v>
      </c>
      <c r="BF247" s="156">
        <f t="shared" si="45"/>
        <v>0</v>
      </c>
      <c r="BG247" s="156">
        <f t="shared" si="46"/>
        <v>0</v>
      </c>
      <c r="BH247" s="156">
        <f t="shared" si="47"/>
        <v>0</v>
      </c>
      <c r="BI247" s="156">
        <f t="shared" si="48"/>
        <v>0</v>
      </c>
      <c r="BJ247" s="14" t="s">
        <v>78</v>
      </c>
      <c r="BK247" s="156">
        <f t="shared" si="49"/>
        <v>0</v>
      </c>
      <c r="BL247" s="14" t="s">
        <v>167</v>
      </c>
      <c r="BM247" s="155" t="s">
        <v>484</v>
      </c>
    </row>
    <row r="248" spans="1:65" s="2" customFormat="1" ht="24" customHeight="1" x14ac:dyDescent="0.2">
      <c r="A248" s="26"/>
      <c r="B248" s="143"/>
      <c r="C248" s="381" t="s">
        <v>323</v>
      </c>
      <c r="D248" s="381" t="s">
        <v>163</v>
      </c>
      <c r="E248" s="382" t="s">
        <v>485</v>
      </c>
      <c r="F248" s="383" t="s">
        <v>486</v>
      </c>
      <c r="G248" s="384" t="s">
        <v>166</v>
      </c>
      <c r="H248" s="385">
        <v>6.12</v>
      </c>
      <c r="I248" s="493"/>
      <c r="J248" s="377">
        <f t="shared" si="40"/>
        <v>0</v>
      </c>
      <c r="K248" s="380"/>
      <c r="L248" s="27"/>
      <c r="M248" s="151" t="s">
        <v>1</v>
      </c>
      <c r="N248" s="152" t="s">
        <v>35</v>
      </c>
      <c r="O248" s="153">
        <v>0</v>
      </c>
      <c r="P248" s="153">
        <f t="shared" si="41"/>
        <v>0</v>
      </c>
      <c r="Q248" s="153">
        <v>0</v>
      </c>
      <c r="R248" s="153">
        <f t="shared" si="42"/>
        <v>0</v>
      </c>
      <c r="S248" s="153">
        <v>0</v>
      </c>
      <c r="T248" s="154">
        <f t="shared" si="4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167</v>
      </c>
      <c r="AT248" s="155" t="s">
        <v>163</v>
      </c>
      <c r="AU248" s="155" t="s">
        <v>80</v>
      </c>
      <c r="AY248" s="14" t="s">
        <v>161</v>
      </c>
      <c r="BE248" s="156">
        <f t="shared" si="44"/>
        <v>0</v>
      </c>
      <c r="BF248" s="156">
        <f t="shared" si="45"/>
        <v>0</v>
      </c>
      <c r="BG248" s="156">
        <f t="shared" si="46"/>
        <v>0</v>
      </c>
      <c r="BH248" s="156">
        <f t="shared" si="47"/>
        <v>0</v>
      </c>
      <c r="BI248" s="156">
        <f t="shared" si="48"/>
        <v>0</v>
      </c>
      <c r="BJ248" s="14" t="s">
        <v>78</v>
      </c>
      <c r="BK248" s="156">
        <f t="shared" si="49"/>
        <v>0</v>
      </c>
      <c r="BL248" s="14" t="s">
        <v>167</v>
      </c>
      <c r="BM248" s="155" t="s">
        <v>487</v>
      </c>
    </row>
    <row r="249" spans="1:65" s="2" customFormat="1" ht="16.5" customHeight="1" x14ac:dyDescent="0.2">
      <c r="A249" s="26"/>
      <c r="B249" s="143"/>
      <c r="C249" s="381" t="s">
        <v>488</v>
      </c>
      <c r="D249" s="381" t="s">
        <v>163</v>
      </c>
      <c r="E249" s="382" t="s">
        <v>489</v>
      </c>
      <c r="F249" s="383" t="s">
        <v>490</v>
      </c>
      <c r="G249" s="384" t="s">
        <v>170</v>
      </c>
      <c r="H249" s="385">
        <v>3.375</v>
      </c>
      <c r="I249" s="493"/>
      <c r="J249" s="377">
        <f t="shared" si="40"/>
        <v>0</v>
      </c>
      <c r="K249" s="380"/>
      <c r="L249" s="27"/>
      <c r="M249" s="151" t="s">
        <v>1</v>
      </c>
      <c r="N249" s="152" t="s">
        <v>35</v>
      </c>
      <c r="O249" s="153">
        <v>0</v>
      </c>
      <c r="P249" s="153">
        <f t="shared" si="41"/>
        <v>0</v>
      </c>
      <c r="Q249" s="153">
        <v>0</v>
      </c>
      <c r="R249" s="153">
        <f t="shared" si="42"/>
        <v>0</v>
      </c>
      <c r="S249" s="153">
        <v>0</v>
      </c>
      <c r="T249" s="154">
        <f t="shared" si="4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167</v>
      </c>
      <c r="AT249" s="155" t="s">
        <v>163</v>
      </c>
      <c r="AU249" s="155" t="s">
        <v>80</v>
      </c>
      <c r="AY249" s="14" t="s">
        <v>161</v>
      </c>
      <c r="BE249" s="156">
        <f t="shared" si="44"/>
        <v>0</v>
      </c>
      <c r="BF249" s="156">
        <f t="shared" si="45"/>
        <v>0</v>
      </c>
      <c r="BG249" s="156">
        <f t="shared" si="46"/>
        <v>0</v>
      </c>
      <c r="BH249" s="156">
        <f t="shared" si="47"/>
        <v>0</v>
      </c>
      <c r="BI249" s="156">
        <f t="shared" si="48"/>
        <v>0</v>
      </c>
      <c r="BJ249" s="14" t="s">
        <v>78</v>
      </c>
      <c r="BK249" s="156">
        <f t="shared" si="49"/>
        <v>0</v>
      </c>
      <c r="BL249" s="14" t="s">
        <v>167</v>
      </c>
      <c r="BM249" s="155" t="s">
        <v>491</v>
      </c>
    </row>
    <row r="250" spans="1:65" s="2" customFormat="1" ht="16.5" customHeight="1" x14ac:dyDescent="0.2">
      <c r="A250" s="26"/>
      <c r="B250" s="143"/>
      <c r="C250" s="381" t="s">
        <v>326</v>
      </c>
      <c r="D250" s="381" t="s">
        <v>163</v>
      </c>
      <c r="E250" s="382" t="s">
        <v>492</v>
      </c>
      <c r="F250" s="383" t="s">
        <v>493</v>
      </c>
      <c r="G250" s="384" t="s">
        <v>166</v>
      </c>
      <c r="H250" s="385">
        <v>2.5</v>
      </c>
      <c r="I250" s="493"/>
      <c r="J250" s="377">
        <f t="shared" si="40"/>
        <v>0</v>
      </c>
      <c r="K250" s="380"/>
      <c r="L250" s="27"/>
      <c r="M250" s="151" t="s">
        <v>1</v>
      </c>
      <c r="N250" s="152" t="s">
        <v>35</v>
      </c>
      <c r="O250" s="153">
        <v>0</v>
      </c>
      <c r="P250" s="153">
        <f t="shared" si="41"/>
        <v>0</v>
      </c>
      <c r="Q250" s="153">
        <v>0</v>
      </c>
      <c r="R250" s="153">
        <f t="shared" si="42"/>
        <v>0</v>
      </c>
      <c r="S250" s="153">
        <v>0</v>
      </c>
      <c r="T250" s="154">
        <f t="shared" si="4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167</v>
      </c>
      <c r="AT250" s="155" t="s">
        <v>163</v>
      </c>
      <c r="AU250" s="155" t="s">
        <v>80</v>
      </c>
      <c r="AY250" s="14" t="s">
        <v>161</v>
      </c>
      <c r="BE250" s="156">
        <f t="shared" si="44"/>
        <v>0</v>
      </c>
      <c r="BF250" s="156">
        <f t="shared" si="45"/>
        <v>0</v>
      </c>
      <c r="BG250" s="156">
        <f t="shared" si="46"/>
        <v>0</v>
      </c>
      <c r="BH250" s="156">
        <f t="shared" si="47"/>
        <v>0</v>
      </c>
      <c r="BI250" s="156">
        <f t="shared" si="48"/>
        <v>0</v>
      </c>
      <c r="BJ250" s="14" t="s">
        <v>78</v>
      </c>
      <c r="BK250" s="156">
        <f t="shared" si="49"/>
        <v>0</v>
      </c>
      <c r="BL250" s="14" t="s">
        <v>167</v>
      </c>
      <c r="BM250" s="155" t="s">
        <v>494</v>
      </c>
    </row>
    <row r="251" spans="1:65" s="2" customFormat="1" ht="24" customHeight="1" x14ac:dyDescent="0.2">
      <c r="A251" s="26"/>
      <c r="B251" s="143"/>
      <c r="C251" s="381" t="s">
        <v>495</v>
      </c>
      <c r="D251" s="381" t="s">
        <v>163</v>
      </c>
      <c r="E251" s="382" t="s">
        <v>496</v>
      </c>
      <c r="F251" s="383" t="s">
        <v>497</v>
      </c>
      <c r="G251" s="384" t="s">
        <v>227</v>
      </c>
      <c r="H251" s="385">
        <v>24</v>
      </c>
      <c r="I251" s="493"/>
      <c r="J251" s="377">
        <f t="shared" si="40"/>
        <v>0</v>
      </c>
      <c r="K251" s="380"/>
      <c r="L251" s="27"/>
      <c r="M251" s="151" t="s">
        <v>1</v>
      </c>
      <c r="N251" s="152" t="s">
        <v>35</v>
      </c>
      <c r="O251" s="153">
        <v>0</v>
      </c>
      <c r="P251" s="153">
        <f t="shared" si="41"/>
        <v>0</v>
      </c>
      <c r="Q251" s="153">
        <v>0</v>
      </c>
      <c r="R251" s="153">
        <f t="shared" si="42"/>
        <v>0</v>
      </c>
      <c r="S251" s="153">
        <v>0</v>
      </c>
      <c r="T251" s="154">
        <f t="shared" si="4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167</v>
      </c>
      <c r="AT251" s="155" t="s">
        <v>163</v>
      </c>
      <c r="AU251" s="155" t="s">
        <v>80</v>
      </c>
      <c r="AY251" s="14" t="s">
        <v>161</v>
      </c>
      <c r="BE251" s="156">
        <f t="shared" si="44"/>
        <v>0</v>
      </c>
      <c r="BF251" s="156">
        <f t="shared" si="45"/>
        <v>0</v>
      </c>
      <c r="BG251" s="156">
        <f t="shared" si="46"/>
        <v>0</v>
      </c>
      <c r="BH251" s="156">
        <f t="shared" si="47"/>
        <v>0</v>
      </c>
      <c r="BI251" s="156">
        <f t="shared" si="48"/>
        <v>0</v>
      </c>
      <c r="BJ251" s="14" t="s">
        <v>78</v>
      </c>
      <c r="BK251" s="156">
        <f t="shared" si="49"/>
        <v>0</v>
      </c>
      <c r="BL251" s="14" t="s">
        <v>167</v>
      </c>
      <c r="BM251" s="155" t="s">
        <v>498</v>
      </c>
    </row>
    <row r="252" spans="1:65" s="2" customFormat="1" ht="24" customHeight="1" x14ac:dyDescent="0.2">
      <c r="A252" s="26"/>
      <c r="B252" s="143"/>
      <c r="C252" s="381" t="s">
        <v>330</v>
      </c>
      <c r="D252" s="381" t="s">
        <v>163</v>
      </c>
      <c r="E252" s="382" t="s">
        <v>499</v>
      </c>
      <c r="F252" s="383" t="s">
        <v>500</v>
      </c>
      <c r="G252" s="384" t="s">
        <v>284</v>
      </c>
      <c r="H252" s="385">
        <v>20</v>
      </c>
      <c r="I252" s="493"/>
      <c r="J252" s="377">
        <f t="shared" si="40"/>
        <v>0</v>
      </c>
      <c r="K252" s="380"/>
      <c r="L252" s="27"/>
      <c r="M252" s="151" t="s">
        <v>1</v>
      </c>
      <c r="N252" s="152" t="s">
        <v>35</v>
      </c>
      <c r="O252" s="153">
        <v>0</v>
      </c>
      <c r="P252" s="153">
        <f t="shared" si="41"/>
        <v>0</v>
      </c>
      <c r="Q252" s="153">
        <v>0</v>
      </c>
      <c r="R252" s="153">
        <f t="shared" si="42"/>
        <v>0</v>
      </c>
      <c r="S252" s="153">
        <v>0</v>
      </c>
      <c r="T252" s="154">
        <f t="shared" si="4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167</v>
      </c>
      <c r="AT252" s="155" t="s">
        <v>163</v>
      </c>
      <c r="AU252" s="155" t="s">
        <v>80</v>
      </c>
      <c r="AY252" s="14" t="s">
        <v>161</v>
      </c>
      <c r="BE252" s="156">
        <f t="shared" si="44"/>
        <v>0</v>
      </c>
      <c r="BF252" s="156">
        <f t="shared" si="45"/>
        <v>0</v>
      </c>
      <c r="BG252" s="156">
        <f t="shared" si="46"/>
        <v>0</v>
      </c>
      <c r="BH252" s="156">
        <f t="shared" si="47"/>
        <v>0</v>
      </c>
      <c r="BI252" s="156">
        <f t="shared" si="48"/>
        <v>0</v>
      </c>
      <c r="BJ252" s="14" t="s">
        <v>78</v>
      </c>
      <c r="BK252" s="156">
        <f t="shared" si="49"/>
        <v>0</v>
      </c>
      <c r="BL252" s="14" t="s">
        <v>167</v>
      </c>
      <c r="BM252" s="155" t="s">
        <v>501</v>
      </c>
    </row>
    <row r="253" spans="1:65" s="2" customFormat="1" ht="24" customHeight="1" x14ac:dyDescent="0.2">
      <c r="A253" s="26"/>
      <c r="B253" s="143"/>
      <c r="C253" s="381" t="s">
        <v>502</v>
      </c>
      <c r="D253" s="381" t="s">
        <v>163</v>
      </c>
      <c r="E253" s="382" t="s">
        <v>503</v>
      </c>
      <c r="F253" s="383" t="s">
        <v>504</v>
      </c>
      <c r="G253" s="384" t="s">
        <v>170</v>
      </c>
      <c r="H253" s="385">
        <v>2.64</v>
      </c>
      <c r="I253" s="493"/>
      <c r="J253" s="377">
        <f t="shared" si="40"/>
        <v>0</v>
      </c>
      <c r="K253" s="380"/>
      <c r="L253" s="27"/>
      <c r="M253" s="151" t="s">
        <v>1</v>
      </c>
      <c r="N253" s="152" t="s">
        <v>35</v>
      </c>
      <c r="O253" s="153">
        <v>0</v>
      </c>
      <c r="P253" s="153">
        <f t="shared" si="41"/>
        <v>0</v>
      </c>
      <c r="Q253" s="153">
        <v>0</v>
      </c>
      <c r="R253" s="153">
        <f t="shared" si="42"/>
        <v>0</v>
      </c>
      <c r="S253" s="153">
        <v>0</v>
      </c>
      <c r="T253" s="154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5" t="s">
        <v>167</v>
      </c>
      <c r="AT253" s="155" t="s">
        <v>163</v>
      </c>
      <c r="AU253" s="155" t="s">
        <v>80</v>
      </c>
      <c r="AY253" s="14" t="s">
        <v>161</v>
      </c>
      <c r="BE253" s="156">
        <f t="shared" si="44"/>
        <v>0</v>
      </c>
      <c r="BF253" s="156">
        <f t="shared" si="45"/>
        <v>0</v>
      </c>
      <c r="BG253" s="156">
        <f t="shared" si="46"/>
        <v>0</v>
      </c>
      <c r="BH253" s="156">
        <f t="shared" si="47"/>
        <v>0</v>
      </c>
      <c r="BI253" s="156">
        <f t="shared" si="48"/>
        <v>0</v>
      </c>
      <c r="BJ253" s="14" t="s">
        <v>78</v>
      </c>
      <c r="BK253" s="156">
        <f t="shared" si="49"/>
        <v>0</v>
      </c>
      <c r="BL253" s="14" t="s">
        <v>167</v>
      </c>
      <c r="BM253" s="155" t="s">
        <v>505</v>
      </c>
    </row>
    <row r="254" spans="1:65" s="2" customFormat="1" ht="24" customHeight="1" x14ac:dyDescent="0.2">
      <c r="A254" s="26"/>
      <c r="B254" s="143"/>
      <c r="C254" s="381" t="s">
        <v>333</v>
      </c>
      <c r="D254" s="381" t="s">
        <v>163</v>
      </c>
      <c r="E254" s="382" t="s">
        <v>506</v>
      </c>
      <c r="F254" s="383" t="s">
        <v>507</v>
      </c>
      <c r="G254" s="384" t="s">
        <v>166</v>
      </c>
      <c r="H254" s="385">
        <v>102.24</v>
      </c>
      <c r="I254" s="493"/>
      <c r="J254" s="377">
        <f t="shared" si="40"/>
        <v>0</v>
      </c>
      <c r="K254" s="380"/>
      <c r="L254" s="27"/>
      <c r="M254" s="151" t="s">
        <v>1</v>
      </c>
      <c r="N254" s="152" t="s">
        <v>35</v>
      </c>
      <c r="O254" s="153">
        <v>0</v>
      </c>
      <c r="P254" s="153">
        <f t="shared" si="41"/>
        <v>0</v>
      </c>
      <c r="Q254" s="153">
        <v>0</v>
      </c>
      <c r="R254" s="153">
        <f t="shared" si="42"/>
        <v>0</v>
      </c>
      <c r="S254" s="153">
        <v>0</v>
      </c>
      <c r="T254" s="154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167</v>
      </c>
      <c r="AT254" s="155" t="s">
        <v>163</v>
      </c>
      <c r="AU254" s="155" t="s">
        <v>80</v>
      </c>
      <c r="AY254" s="14" t="s">
        <v>161</v>
      </c>
      <c r="BE254" s="156">
        <f t="shared" si="44"/>
        <v>0</v>
      </c>
      <c r="BF254" s="156">
        <f t="shared" si="45"/>
        <v>0</v>
      </c>
      <c r="BG254" s="156">
        <f t="shared" si="46"/>
        <v>0</v>
      </c>
      <c r="BH254" s="156">
        <f t="shared" si="47"/>
        <v>0</v>
      </c>
      <c r="BI254" s="156">
        <f t="shared" si="48"/>
        <v>0</v>
      </c>
      <c r="BJ254" s="14" t="s">
        <v>78</v>
      </c>
      <c r="BK254" s="156">
        <f t="shared" si="49"/>
        <v>0</v>
      </c>
      <c r="BL254" s="14" t="s">
        <v>167</v>
      </c>
      <c r="BM254" s="155" t="s">
        <v>508</v>
      </c>
    </row>
    <row r="255" spans="1:65" s="2" customFormat="1" ht="24" customHeight="1" x14ac:dyDescent="0.2">
      <c r="A255" s="26"/>
      <c r="B255" s="143"/>
      <c r="C255" s="381" t="s">
        <v>509</v>
      </c>
      <c r="D255" s="381" t="s">
        <v>163</v>
      </c>
      <c r="E255" s="382" t="s">
        <v>506</v>
      </c>
      <c r="F255" s="383" t="s">
        <v>507</v>
      </c>
      <c r="G255" s="384" t="s">
        <v>166</v>
      </c>
      <c r="H255" s="385">
        <v>39.75</v>
      </c>
      <c r="I255" s="493"/>
      <c r="J255" s="377">
        <f t="shared" si="40"/>
        <v>0</v>
      </c>
      <c r="K255" s="380"/>
      <c r="L255" s="27"/>
      <c r="M255" s="151" t="s">
        <v>1</v>
      </c>
      <c r="N255" s="152" t="s">
        <v>35</v>
      </c>
      <c r="O255" s="153">
        <v>0</v>
      </c>
      <c r="P255" s="153">
        <f t="shared" si="41"/>
        <v>0</v>
      </c>
      <c r="Q255" s="153">
        <v>0</v>
      </c>
      <c r="R255" s="153">
        <f t="shared" si="42"/>
        <v>0</v>
      </c>
      <c r="S255" s="153">
        <v>0</v>
      </c>
      <c r="T255" s="154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167</v>
      </c>
      <c r="AT255" s="155" t="s">
        <v>163</v>
      </c>
      <c r="AU255" s="155" t="s">
        <v>80</v>
      </c>
      <c r="AY255" s="14" t="s">
        <v>161</v>
      </c>
      <c r="BE255" s="156">
        <f t="shared" si="44"/>
        <v>0</v>
      </c>
      <c r="BF255" s="156">
        <f t="shared" si="45"/>
        <v>0</v>
      </c>
      <c r="BG255" s="156">
        <f t="shared" si="46"/>
        <v>0</v>
      </c>
      <c r="BH255" s="156">
        <f t="shared" si="47"/>
        <v>0</v>
      </c>
      <c r="BI255" s="156">
        <f t="shared" si="48"/>
        <v>0</v>
      </c>
      <c r="BJ255" s="14" t="s">
        <v>78</v>
      </c>
      <c r="BK255" s="156">
        <f t="shared" si="49"/>
        <v>0</v>
      </c>
      <c r="BL255" s="14" t="s">
        <v>167</v>
      </c>
      <c r="BM255" s="155" t="s">
        <v>510</v>
      </c>
    </row>
    <row r="256" spans="1:65" s="2" customFormat="1" ht="24" customHeight="1" x14ac:dyDescent="0.2">
      <c r="A256" s="26"/>
      <c r="B256" s="143"/>
      <c r="C256" s="381" t="s">
        <v>337</v>
      </c>
      <c r="D256" s="381" t="s">
        <v>163</v>
      </c>
      <c r="E256" s="382" t="s">
        <v>511</v>
      </c>
      <c r="F256" s="383" t="s">
        <v>512</v>
      </c>
      <c r="G256" s="384" t="s">
        <v>166</v>
      </c>
      <c r="H256" s="385">
        <v>555.64</v>
      </c>
      <c r="I256" s="493"/>
      <c r="J256" s="377">
        <f t="shared" si="40"/>
        <v>0</v>
      </c>
      <c r="K256" s="380"/>
      <c r="L256" s="27"/>
      <c r="M256" s="151" t="s">
        <v>1</v>
      </c>
      <c r="N256" s="152" t="s">
        <v>35</v>
      </c>
      <c r="O256" s="153">
        <v>0</v>
      </c>
      <c r="P256" s="153">
        <f t="shared" si="41"/>
        <v>0</v>
      </c>
      <c r="Q256" s="153">
        <v>0</v>
      </c>
      <c r="R256" s="153">
        <f t="shared" si="42"/>
        <v>0</v>
      </c>
      <c r="S256" s="153">
        <v>0</v>
      </c>
      <c r="T256" s="154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167</v>
      </c>
      <c r="AT256" s="155" t="s">
        <v>163</v>
      </c>
      <c r="AU256" s="155" t="s">
        <v>80</v>
      </c>
      <c r="AY256" s="14" t="s">
        <v>161</v>
      </c>
      <c r="BE256" s="156">
        <f t="shared" si="44"/>
        <v>0</v>
      </c>
      <c r="BF256" s="156">
        <f t="shared" si="45"/>
        <v>0</v>
      </c>
      <c r="BG256" s="156">
        <f t="shared" si="46"/>
        <v>0</v>
      </c>
      <c r="BH256" s="156">
        <f t="shared" si="47"/>
        <v>0</v>
      </c>
      <c r="BI256" s="156">
        <f t="shared" si="48"/>
        <v>0</v>
      </c>
      <c r="BJ256" s="14" t="s">
        <v>78</v>
      </c>
      <c r="BK256" s="156">
        <f t="shared" si="49"/>
        <v>0</v>
      </c>
      <c r="BL256" s="14" t="s">
        <v>167</v>
      </c>
      <c r="BM256" s="155" t="s">
        <v>513</v>
      </c>
    </row>
    <row r="257" spans="1:65" s="2" customFormat="1" ht="16.5" customHeight="1" x14ac:dyDescent="0.2">
      <c r="A257" s="26"/>
      <c r="B257" s="143"/>
      <c r="C257" s="381" t="s">
        <v>514</v>
      </c>
      <c r="D257" s="381" t="s">
        <v>163</v>
      </c>
      <c r="E257" s="382" t="s">
        <v>515</v>
      </c>
      <c r="F257" s="383" t="s">
        <v>516</v>
      </c>
      <c r="G257" s="384" t="s">
        <v>166</v>
      </c>
      <c r="H257" s="385">
        <v>9.9</v>
      </c>
      <c r="I257" s="493"/>
      <c r="J257" s="377">
        <f t="shared" si="40"/>
        <v>0</v>
      </c>
      <c r="K257" s="380"/>
      <c r="L257" s="27"/>
      <c r="M257" s="151" t="s">
        <v>1</v>
      </c>
      <c r="N257" s="152" t="s">
        <v>35</v>
      </c>
      <c r="O257" s="153">
        <v>0</v>
      </c>
      <c r="P257" s="153">
        <f t="shared" si="41"/>
        <v>0</v>
      </c>
      <c r="Q257" s="153">
        <v>0</v>
      </c>
      <c r="R257" s="153">
        <f t="shared" si="42"/>
        <v>0</v>
      </c>
      <c r="S257" s="153">
        <v>0</v>
      </c>
      <c r="T257" s="154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167</v>
      </c>
      <c r="AT257" s="155" t="s">
        <v>163</v>
      </c>
      <c r="AU257" s="155" t="s">
        <v>80</v>
      </c>
      <c r="AY257" s="14" t="s">
        <v>161</v>
      </c>
      <c r="BE257" s="156">
        <f t="shared" si="44"/>
        <v>0</v>
      </c>
      <c r="BF257" s="156">
        <f t="shared" si="45"/>
        <v>0</v>
      </c>
      <c r="BG257" s="156">
        <f t="shared" si="46"/>
        <v>0</v>
      </c>
      <c r="BH257" s="156">
        <f t="shared" si="47"/>
        <v>0</v>
      </c>
      <c r="BI257" s="156">
        <f t="shared" si="48"/>
        <v>0</v>
      </c>
      <c r="BJ257" s="14" t="s">
        <v>78</v>
      </c>
      <c r="BK257" s="156">
        <f t="shared" si="49"/>
        <v>0</v>
      </c>
      <c r="BL257" s="14" t="s">
        <v>167</v>
      </c>
      <c r="BM257" s="155" t="s">
        <v>517</v>
      </c>
    </row>
    <row r="258" spans="1:65" s="2" customFormat="1" ht="24" customHeight="1" x14ac:dyDescent="0.2">
      <c r="A258" s="26"/>
      <c r="B258" s="143"/>
      <c r="C258" s="381" t="s">
        <v>338</v>
      </c>
      <c r="D258" s="381" t="s">
        <v>163</v>
      </c>
      <c r="E258" s="382" t="s">
        <v>518</v>
      </c>
      <c r="F258" s="383" t="s">
        <v>519</v>
      </c>
      <c r="G258" s="384" t="s">
        <v>166</v>
      </c>
      <c r="H258" s="385">
        <v>22.905000000000001</v>
      </c>
      <c r="I258" s="493"/>
      <c r="J258" s="377">
        <f t="shared" si="40"/>
        <v>0</v>
      </c>
      <c r="K258" s="380"/>
      <c r="L258" s="27"/>
      <c r="M258" s="151" t="s">
        <v>1</v>
      </c>
      <c r="N258" s="152" t="s">
        <v>35</v>
      </c>
      <c r="O258" s="153">
        <v>0</v>
      </c>
      <c r="P258" s="153">
        <f t="shared" si="41"/>
        <v>0</v>
      </c>
      <c r="Q258" s="153">
        <v>0</v>
      </c>
      <c r="R258" s="153">
        <f t="shared" si="42"/>
        <v>0</v>
      </c>
      <c r="S258" s="153">
        <v>0</v>
      </c>
      <c r="T258" s="154">
        <f t="shared" si="4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167</v>
      </c>
      <c r="AT258" s="155" t="s">
        <v>163</v>
      </c>
      <c r="AU258" s="155" t="s">
        <v>80</v>
      </c>
      <c r="AY258" s="14" t="s">
        <v>161</v>
      </c>
      <c r="BE258" s="156">
        <f t="shared" si="44"/>
        <v>0</v>
      </c>
      <c r="BF258" s="156">
        <f t="shared" si="45"/>
        <v>0</v>
      </c>
      <c r="BG258" s="156">
        <f t="shared" si="46"/>
        <v>0</v>
      </c>
      <c r="BH258" s="156">
        <f t="shared" si="47"/>
        <v>0</v>
      </c>
      <c r="BI258" s="156">
        <f t="shared" si="48"/>
        <v>0</v>
      </c>
      <c r="BJ258" s="14" t="s">
        <v>78</v>
      </c>
      <c r="BK258" s="156">
        <f t="shared" si="49"/>
        <v>0</v>
      </c>
      <c r="BL258" s="14" t="s">
        <v>167</v>
      </c>
      <c r="BM258" s="155" t="s">
        <v>520</v>
      </c>
    </row>
    <row r="259" spans="1:65" s="2" customFormat="1" ht="24" customHeight="1" x14ac:dyDescent="0.2">
      <c r="A259" s="26"/>
      <c r="B259" s="143"/>
      <c r="C259" s="381" t="s">
        <v>521</v>
      </c>
      <c r="D259" s="381" t="s">
        <v>163</v>
      </c>
      <c r="E259" s="382" t="s">
        <v>522</v>
      </c>
      <c r="F259" s="383" t="s">
        <v>523</v>
      </c>
      <c r="G259" s="384" t="s">
        <v>166</v>
      </c>
      <c r="H259" s="385">
        <v>16.593</v>
      </c>
      <c r="I259" s="493"/>
      <c r="J259" s="377">
        <f t="shared" si="40"/>
        <v>0</v>
      </c>
      <c r="K259" s="380"/>
      <c r="L259" s="27"/>
      <c r="M259" s="151" t="s">
        <v>1</v>
      </c>
      <c r="N259" s="152" t="s">
        <v>35</v>
      </c>
      <c r="O259" s="153">
        <v>0</v>
      </c>
      <c r="P259" s="153">
        <f t="shared" si="41"/>
        <v>0</v>
      </c>
      <c r="Q259" s="153">
        <v>0</v>
      </c>
      <c r="R259" s="153">
        <f t="shared" si="42"/>
        <v>0</v>
      </c>
      <c r="S259" s="153">
        <v>0</v>
      </c>
      <c r="T259" s="154">
        <f t="shared" si="4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167</v>
      </c>
      <c r="AT259" s="155" t="s">
        <v>163</v>
      </c>
      <c r="AU259" s="155" t="s">
        <v>80</v>
      </c>
      <c r="AY259" s="14" t="s">
        <v>161</v>
      </c>
      <c r="BE259" s="156">
        <f t="shared" si="44"/>
        <v>0</v>
      </c>
      <c r="BF259" s="156">
        <f t="shared" si="45"/>
        <v>0</v>
      </c>
      <c r="BG259" s="156">
        <f t="shared" si="46"/>
        <v>0</v>
      </c>
      <c r="BH259" s="156">
        <f t="shared" si="47"/>
        <v>0</v>
      </c>
      <c r="BI259" s="156">
        <f t="shared" si="48"/>
        <v>0</v>
      </c>
      <c r="BJ259" s="14" t="s">
        <v>78</v>
      </c>
      <c r="BK259" s="156">
        <f t="shared" si="49"/>
        <v>0</v>
      </c>
      <c r="BL259" s="14" t="s">
        <v>167</v>
      </c>
      <c r="BM259" s="155" t="s">
        <v>524</v>
      </c>
    </row>
    <row r="260" spans="1:65" s="2" customFormat="1" ht="24" customHeight="1" x14ac:dyDescent="0.2">
      <c r="A260" s="26"/>
      <c r="B260" s="143"/>
      <c r="C260" s="381" t="s">
        <v>342</v>
      </c>
      <c r="D260" s="381" t="s">
        <v>163</v>
      </c>
      <c r="E260" s="382" t="s">
        <v>525</v>
      </c>
      <c r="F260" s="383" t="s">
        <v>526</v>
      </c>
      <c r="G260" s="384" t="s">
        <v>166</v>
      </c>
      <c r="H260" s="385">
        <v>379.48</v>
      </c>
      <c r="I260" s="493"/>
      <c r="J260" s="377">
        <f t="shared" si="40"/>
        <v>0</v>
      </c>
      <c r="K260" s="380"/>
      <c r="L260" s="27"/>
      <c r="M260" s="151" t="s">
        <v>1</v>
      </c>
      <c r="N260" s="152" t="s">
        <v>35</v>
      </c>
      <c r="O260" s="153">
        <v>0</v>
      </c>
      <c r="P260" s="153">
        <f t="shared" si="41"/>
        <v>0</v>
      </c>
      <c r="Q260" s="153">
        <v>0</v>
      </c>
      <c r="R260" s="153">
        <f t="shared" si="42"/>
        <v>0</v>
      </c>
      <c r="S260" s="153">
        <v>0</v>
      </c>
      <c r="T260" s="154">
        <f t="shared" si="4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167</v>
      </c>
      <c r="AT260" s="155" t="s">
        <v>163</v>
      </c>
      <c r="AU260" s="155" t="s">
        <v>80</v>
      </c>
      <c r="AY260" s="14" t="s">
        <v>161</v>
      </c>
      <c r="BE260" s="156">
        <f t="shared" si="44"/>
        <v>0</v>
      </c>
      <c r="BF260" s="156">
        <f t="shared" si="45"/>
        <v>0</v>
      </c>
      <c r="BG260" s="156">
        <f t="shared" si="46"/>
        <v>0</v>
      </c>
      <c r="BH260" s="156">
        <f t="shared" si="47"/>
        <v>0</v>
      </c>
      <c r="BI260" s="156">
        <f t="shared" si="48"/>
        <v>0</v>
      </c>
      <c r="BJ260" s="14" t="s">
        <v>78</v>
      </c>
      <c r="BK260" s="156">
        <f t="shared" si="49"/>
        <v>0</v>
      </c>
      <c r="BL260" s="14" t="s">
        <v>167</v>
      </c>
      <c r="BM260" s="155" t="s">
        <v>527</v>
      </c>
    </row>
    <row r="261" spans="1:65" s="2" customFormat="1" ht="24" customHeight="1" x14ac:dyDescent="0.2">
      <c r="A261" s="26"/>
      <c r="B261" s="143"/>
      <c r="C261" s="381" t="s">
        <v>528</v>
      </c>
      <c r="D261" s="381" t="s">
        <v>163</v>
      </c>
      <c r="E261" s="382" t="s">
        <v>529</v>
      </c>
      <c r="F261" s="383" t="s">
        <v>530</v>
      </c>
      <c r="G261" s="384" t="s">
        <v>166</v>
      </c>
      <c r="H261" s="385">
        <v>336.6</v>
      </c>
      <c r="I261" s="493"/>
      <c r="J261" s="377">
        <f t="shared" si="40"/>
        <v>0</v>
      </c>
      <c r="K261" s="380"/>
      <c r="L261" s="27"/>
      <c r="M261" s="151" t="s">
        <v>1</v>
      </c>
      <c r="N261" s="152" t="s">
        <v>35</v>
      </c>
      <c r="O261" s="153">
        <v>0</v>
      </c>
      <c r="P261" s="153">
        <f t="shared" si="41"/>
        <v>0</v>
      </c>
      <c r="Q261" s="153">
        <v>0</v>
      </c>
      <c r="R261" s="153">
        <f t="shared" si="42"/>
        <v>0</v>
      </c>
      <c r="S261" s="153">
        <v>0</v>
      </c>
      <c r="T261" s="154">
        <f t="shared" si="4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167</v>
      </c>
      <c r="AT261" s="155" t="s">
        <v>163</v>
      </c>
      <c r="AU261" s="155" t="s">
        <v>80</v>
      </c>
      <c r="AY261" s="14" t="s">
        <v>161</v>
      </c>
      <c r="BE261" s="156">
        <f t="shared" si="44"/>
        <v>0</v>
      </c>
      <c r="BF261" s="156">
        <f t="shared" si="45"/>
        <v>0</v>
      </c>
      <c r="BG261" s="156">
        <f t="shared" si="46"/>
        <v>0</v>
      </c>
      <c r="BH261" s="156">
        <f t="shared" si="47"/>
        <v>0</v>
      </c>
      <c r="BI261" s="156">
        <f t="shared" si="48"/>
        <v>0</v>
      </c>
      <c r="BJ261" s="14" t="s">
        <v>78</v>
      </c>
      <c r="BK261" s="156">
        <f t="shared" si="49"/>
        <v>0</v>
      </c>
      <c r="BL261" s="14" t="s">
        <v>167</v>
      </c>
      <c r="BM261" s="155" t="s">
        <v>531</v>
      </c>
    </row>
    <row r="262" spans="1:65" s="2" customFormat="1" ht="16.5" customHeight="1" x14ac:dyDescent="0.2">
      <c r="A262" s="26"/>
      <c r="B262" s="143"/>
      <c r="C262" s="381" t="s">
        <v>345</v>
      </c>
      <c r="D262" s="381" t="s">
        <v>163</v>
      </c>
      <c r="E262" s="382" t="s">
        <v>532</v>
      </c>
      <c r="F262" s="383" t="s">
        <v>533</v>
      </c>
      <c r="G262" s="384" t="s">
        <v>166</v>
      </c>
      <c r="H262" s="385">
        <v>5.5350000000000001</v>
      </c>
      <c r="I262" s="493"/>
      <c r="J262" s="377">
        <f t="shared" si="40"/>
        <v>0</v>
      </c>
      <c r="K262" s="380"/>
      <c r="L262" s="27"/>
      <c r="M262" s="151" t="s">
        <v>1</v>
      </c>
      <c r="N262" s="152" t="s">
        <v>35</v>
      </c>
      <c r="O262" s="153">
        <v>0</v>
      </c>
      <c r="P262" s="153">
        <f t="shared" si="41"/>
        <v>0</v>
      </c>
      <c r="Q262" s="153">
        <v>0</v>
      </c>
      <c r="R262" s="153">
        <f t="shared" si="42"/>
        <v>0</v>
      </c>
      <c r="S262" s="153">
        <v>0</v>
      </c>
      <c r="T262" s="154">
        <f t="shared" si="4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167</v>
      </c>
      <c r="AT262" s="155" t="s">
        <v>163</v>
      </c>
      <c r="AU262" s="155" t="s">
        <v>80</v>
      </c>
      <c r="AY262" s="14" t="s">
        <v>161</v>
      </c>
      <c r="BE262" s="156">
        <f t="shared" si="44"/>
        <v>0</v>
      </c>
      <c r="BF262" s="156">
        <f t="shared" si="45"/>
        <v>0</v>
      </c>
      <c r="BG262" s="156">
        <f t="shared" si="46"/>
        <v>0</v>
      </c>
      <c r="BH262" s="156">
        <f t="shared" si="47"/>
        <v>0</v>
      </c>
      <c r="BI262" s="156">
        <f t="shared" si="48"/>
        <v>0</v>
      </c>
      <c r="BJ262" s="14" t="s">
        <v>78</v>
      </c>
      <c r="BK262" s="156">
        <f t="shared" si="49"/>
        <v>0</v>
      </c>
      <c r="BL262" s="14" t="s">
        <v>167</v>
      </c>
      <c r="BM262" s="155" t="s">
        <v>534</v>
      </c>
    </row>
    <row r="263" spans="1:65" s="2" customFormat="1" ht="16.5" customHeight="1" x14ac:dyDescent="0.2">
      <c r="A263" s="26"/>
      <c r="B263" s="143"/>
      <c r="C263" s="381" t="s">
        <v>535</v>
      </c>
      <c r="D263" s="381" t="s">
        <v>163</v>
      </c>
      <c r="E263" s="382" t="s">
        <v>536</v>
      </c>
      <c r="F263" s="383" t="s">
        <v>537</v>
      </c>
      <c r="G263" s="384" t="s">
        <v>166</v>
      </c>
      <c r="H263" s="385">
        <v>69.543999999999997</v>
      </c>
      <c r="I263" s="493"/>
      <c r="J263" s="377">
        <f t="shared" si="40"/>
        <v>0</v>
      </c>
      <c r="K263" s="380"/>
      <c r="L263" s="27"/>
      <c r="M263" s="151" t="s">
        <v>1</v>
      </c>
      <c r="N263" s="152" t="s">
        <v>35</v>
      </c>
      <c r="O263" s="153">
        <v>0</v>
      </c>
      <c r="P263" s="153">
        <f t="shared" si="41"/>
        <v>0</v>
      </c>
      <c r="Q263" s="153">
        <v>0</v>
      </c>
      <c r="R263" s="153">
        <f t="shared" si="42"/>
        <v>0</v>
      </c>
      <c r="S263" s="153">
        <v>0</v>
      </c>
      <c r="T263" s="154">
        <f t="shared" si="4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167</v>
      </c>
      <c r="AT263" s="155" t="s">
        <v>163</v>
      </c>
      <c r="AU263" s="155" t="s">
        <v>80</v>
      </c>
      <c r="AY263" s="14" t="s">
        <v>161</v>
      </c>
      <c r="BE263" s="156">
        <f t="shared" si="44"/>
        <v>0</v>
      </c>
      <c r="BF263" s="156">
        <f t="shared" si="45"/>
        <v>0</v>
      </c>
      <c r="BG263" s="156">
        <f t="shared" si="46"/>
        <v>0</v>
      </c>
      <c r="BH263" s="156">
        <f t="shared" si="47"/>
        <v>0</v>
      </c>
      <c r="BI263" s="156">
        <f t="shared" si="48"/>
        <v>0</v>
      </c>
      <c r="BJ263" s="14" t="s">
        <v>78</v>
      </c>
      <c r="BK263" s="156">
        <f t="shared" si="49"/>
        <v>0</v>
      </c>
      <c r="BL263" s="14" t="s">
        <v>167</v>
      </c>
      <c r="BM263" s="155" t="s">
        <v>538</v>
      </c>
    </row>
    <row r="264" spans="1:65" s="2" customFormat="1" ht="16.5" customHeight="1" x14ac:dyDescent="0.2">
      <c r="A264" s="26"/>
      <c r="B264" s="143"/>
      <c r="C264" s="381" t="s">
        <v>349</v>
      </c>
      <c r="D264" s="381" t="s">
        <v>163</v>
      </c>
      <c r="E264" s="382" t="s">
        <v>539</v>
      </c>
      <c r="F264" s="383" t="s">
        <v>540</v>
      </c>
      <c r="G264" s="384" t="s">
        <v>166</v>
      </c>
      <c r="H264" s="385">
        <v>18.3</v>
      </c>
      <c r="I264" s="493"/>
      <c r="J264" s="377">
        <f t="shared" si="40"/>
        <v>0</v>
      </c>
      <c r="K264" s="380"/>
      <c r="L264" s="27"/>
      <c r="M264" s="151" t="s">
        <v>1</v>
      </c>
      <c r="N264" s="152" t="s">
        <v>35</v>
      </c>
      <c r="O264" s="153">
        <v>0</v>
      </c>
      <c r="P264" s="153">
        <f t="shared" si="41"/>
        <v>0</v>
      </c>
      <c r="Q264" s="153">
        <v>0</v>
      </c>
      <c r="R264" s="153">
        <f t="shared" si="42"/>
        <v>0</v>
      </c>
      <c r="S264" s="153">
        <v>0</v>
      </c>
      <c r="T264" s="154">
        <f t="shared" si="4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5" t="s">
        <v>167</v>
      </c>
      <c r="AT264" s="155" t="s">
        <v>163</v>
      </c>
      <c r="AU264" s="155" t="s">
        <v>80</v>
      </c>
      <c r="AY264" s="14" t="s">
        <v>161</v>
      </c>
      <c r="BE264" s="156">
        <f t="shared" si="44"/>
        <v>0</v>
      </c>
      <c r="BF264" s="156">
        <f t="shared" si="45"/>
        <v>0</v>
      </c>
      <c r="BG264" s="156">
        <f t="shared" si="46"/>
        <v>0</v>
      </c>
      <c r="BH264" s="156">
        <f t="shared" si="47"/>
        <v>0</v>
      </c>
      <c r="BI264" s="156">
        <f t="shared" si="48"/>
        <v>0</v>
      </c>
      <c r="BJ264" s="14" t="s">
        <v>78</v>
      </c>
      <c r="BK264" s="156">
        <f t="shared" si="49"/>
        <v>0</v>
      </c>
      <c r="BL264" s="14" t="s">
        <v>167</v>
      </c>
      <c r="BM264" s="155" t="s">
        <v>541</v>
      </c>
    </row>
    <row r="265" spans="1:65" s="2" customFormat="1" ht="16.5" customHeight="1" x14ac:dyDescent="0.2">
      <c r="A265" s="26"/>
      <c r="B265" s="143"/>
      <c r="C265" s="381" t="s">
        <v>542</v>
      </c>
      <c r="D265" s="381" t="s">
        <v>163</v>
      </c>
      <c r="E265" s="382" t="s">
        <v>543</v>
      </c>
      <c r="F265" s="383" t="s">
        <v>544</v>
      </c>
      <c r="G265" s="384" t="s">
        <v>166</v>
      </c>
      <c r="H265" s="385">
        <v>16.2</v>
      </c>
      <c r="I265" s="493"/>
      <c r="J265" s="377">
        <f t="shared" si="40"/>
        <v>0</v>
      </c>
      <c r="K265" s="380"/>
      <c r="L265" s="27"/>
      <c r="M265" s="151" t="s">
        <v>1</v>
      </c>
      <c r="N265" s="152" t="s">
        <v>35</v>
      </c>
      <c r="O265" s="153">
        <v>0</v>
      </c>
      <c r="P265" s="153">
        <f t="shared" si="41"/>
        <v>0</v>
      </c>
      <c r="Q265" s="153">
        <v>0</v>
      </c>
      <c r="R265" s="153">
        <f t="shared" si="42"/>
        <v>0</v>
      </c>
      <c r="S265" s="153">
        <v>0</v>
      </c>
      <c r="T265" s="154">
        <f t="shared" si="4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5" t="s">
        <v>167</v>
      </c>
      <c r="AT265" s="155" t="s">
        <v>163</v>
      </c>
      <c r="AU265" s="155" t="s">
        <v>80</v>
      </c>
      <c r="AY265" s="14" t="s">
        <v>161</v>
      </c>
      <c r="BE265" s="156">
        <f t="shared" si="44"/>
        <v>0</v>
      </c>
      <c r="BF265" s="156">
        <f t="shared" si="45"/>
        <v>0</v>
      </c>
      <c r="BG265" s="156">
        <f t="shared" si="46"/>
        <v>0</v>
      </c>
      <c r="BH265" s="156">
        <f t="shared" si="47"/>
        <v>0</v>
      </c>
      <c r="BI265" s="156">
        <f t="shared" si="48"/>
        <v>0</v>
      </c>
      <c r="BJ265" s="14" t="s">
        <v>78</v>
      </c>
      <c r="BK265" s="156">
        <f t="shared" si="49"/>
        <v>0</v>
      </c>
      <c r="BL265" s="14" t="s">
        <v>167</v>
      </c>
      <c r="BM265" s="155" t="s">
        <v>545</v>
      </c>
    </row>
    <row r="266" spans="1:65" s="2" customFormat="1" ht="24" customHeight="1" x14ac:dyDescent="0.2">
      <c r="A266" s="26"/>
      <c r="B266" s="143"/>
      <c r="C266" s="410" t="s">
        <v>352</v>
      </c>
      <c r="D266" s="410" t="s">
        <v>163</v>
      </c>
      <c r="E266" s="411" t="s">
        <v>546</v>
      </c>
      <c r="F266" s="412" t="s">
        <v>547</v>
      </c>
      <c r="G266" s="413" t="s">
        <v>170</v>
      </c>
      <c r="H266" s="414">
        <v>4.7789999999999999</v>
      </c>
      <c r="I266" s="493"/>
      <c r="J266" s="415">
        <f t="shared" si="40"/>
        <v>0</v>
      </c>
      <c r="K266" s="380"/>
      <c r="L266" s="27"/>
      <c r="M266" s="151" t="s">
        <v>1</v>
      </c>
      <c r="N266" s="152" t="s">
        <v>35</v>
      </c>
      <c r="O266" s="153">
        <v>0</v>
      </c>
      <c r="P266" s="153">
        <f t="shared" si="41"/>
        <v>0</v>
      </c>
      <c r="Q266" s="153">
        <v>0</v>
      </c>
      <c r="R266" s="153">
        <f t="shared" si="42"/>
        <v>0</v>
      </c>
      <c r="S266" s="153">
        <v>0</v>
      </c>
      <c r="T266" s="154">
        <f t="shared" si="43"/>
        <v>0</v>
      </c>
      <c r="U266" s="26"/>
      <c r="V266" s="15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167</v>
      </c>
      <c r="AT266" s="155" t="s">
        <v>163</v>
      </c>
      <c r="AU266" s="155" t="s">
        <v>80</v>
      </c>
      <c r="AY266" s="14" t="s">
        <v>161</v>
      </c>
      <c r="BE266" s="156">
        <f t="shared" si="44"/>
        <v>0</v>
      </c>
      <c r="BF266" s="156">
        <f t="shared" si="45"/>
        <v>0</v>
      </c>
      <c r="BG266" s="156">
        <f t="shared" si="46"/>
        <v>0</v>
      </c>
      <c r="BH266" s="156">
        <f t="shared" si="47"/>
        <v>0</v>
      </c>
      <c r="BI266" s="156">
        <f t="shared" si="48"/>
        <v>0</v>
      </c>
      <c r="BJ266" s="14" t="s">
        <v>78</v>
      </c>
      <c r="BK266" s="156">
        <f t="shared" si="49"/>
        <v>0</v>
      </c>
      <c r="BL266" s="14" t="s">
        <v>167</v>
      </c>
      <c r="BM266" s="155" t="s">
        <v>548</v>
      </c>
    </row>
    <row r="267" spans="1:65" s="2" customFormat="1" ht="24" customHeight="1" x14ac:dyDescent="0.2">
      <c r="A267" s="26"/>
      <c r="B267" s="143"/>
      <c r="C267" s="381" t="s">
        <v>549</v>
      </c>
      <c r="D267" s="381" t="s">
        <v>163</v>
      </c>
      <c r="E267" s="382" t="s">
        <v>550</v>
      </c>
      <c r="F267" s="383" t="s">
        <v>551</v>
      </c>
      <c r="G267" s="384" t="s">
        <v>284</v>
      </c>
      <c r="H267" s="385">
        <v>43.6</v>
      </c>
      <c r="I267" s="493"/>
      <c r="J267" s="377">
        <f t="shared" si="40"/>
        <v>0</v>
      </c>
      <c r="K267" s="380"/>
      <c r="L267" s="27"/>
      <c r="M267" s="151" t="s">
        <v>1</v>
      </c>
      <c r="N267" s="152" t="s">
        <v>35</v>
      </c>
      <c r="O267" s="153">
        <v>0</v>
      </c>
      <c r="P267" s="153">
        <f t="shared" si="41"/>
        <v>0</v>
      </c>
      <c r="Q267" s="153">
        <v>0</v>
      </c>
      <c r="R267" s="153">
        <f t="shared" si="42"/>
        <v>0</v>
      </c>
      <c r="S267" s="153">
        <v>0</v>
      </c>
      <c r="T267" s="154">
        <f t="shared" si="4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167</v>
      </c>
      <c r="AT267" s="155" t="s">
        <v>163</v>
      </c>
      <c r="AU267" s="155" t="s">
        <v>80</v>
      </c>
      <c r="AY267" s="14" t="s">
        <v>161</v>
      </c>
      <c r="BE267" s="156">
        <f t="shared" si="44"/>
        <v>0</v>
      </c>
      <c r="BF267" s="156">
        <f t="shared" si="45"/>
        <v>0</v>
      </c>
      <c r="BG267" s="156">
        <f t="shared" si="46"/>
        <v>0</v>
      </c>
      <c r="BH267" s="156">
        <f t="shared" si="47"/>
        <v>0</v>
      </c>
      <c r="BI267" s="156">
        <f t="shared" si="48"/>
        <v>0</v>
      </c>
      <c r="BJ267" s="14" t="s">
        <v>78</v>
      </c>
      <c r="BK267" s="156">
        <f t="shared" si="49"/>
        <v>0</v>
      </c>
      <c r="BL267" s="14" t="s">
        <v>167</v>
      </c>
      <c r="BM267" s="155" t="s">
        <v>552</v>
      </c>
    </row>
    <row r="268" spans="1:65" s="2" customFormat="1" ht="24" customHeight="1" x14ac:dyDescent="0.2">
      <c r="A268" s="26"/>
      <c r="B268" s="143"/>
      <c r="C268" s="381" t="s">
        <v>356</v>
      </c>
      <c r="D268" s="381" t="s">
        <v>163</v>
      </c>
      <c r="E268" s="382" t="s">
        <v>553</v>
      </c>
      <c r="F268" s="383" t="s">
        <v>554</v>
      </c>
      <c r="G268" s="384" t="s">
        <v>284</v>
      </c>
      <c r="H268" s="385">
        <v>48.5</v>
      </c>
      <c r="I268" s="493"/>
      <c r="J268" s="377">
        <f t="shared" si="40"/>
        <v>0</v>
      </c>
      <c r="K268" s="380"/>
      <c r="L268" s="27"/>
      <c r="M268" s="151" t="s">
        <v>1</v>
      </c>
      <c r="N268" s="152" t="s">
        <v>35</v>
      </c>
      <c r="O268" s="153">
        <v>0</v>
      </c>
      <c r="P268" s="153">
        <f t="shared" si="41"/>
        <v>0</v>
      </c>
      <c r="Q268" s="153">
        <v>0</v>
      </c>
      <c r="R268" s="153">
        <f t="shared" si="42"/>
        <v>0</v>
      </c>
      <c r="S268" s="153">
        <v>0</v>
      </c>
      <c r="T268" s="154">
        <f t="shared" si="4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5" t="s">
        <v>167</v>
      </c>
      <c r="AT268" s="155" t="s">
        <v>163</v>
      </c>
      <c r="AU268" s="155" t="s">
        <v>80</v>
      </c>
      <c r="AY268" s="14" t="s">
        <v>161</v>
      </c>
      <c r="BE268" s="156">
        <f t="shared" si="44"/>
        <v>0</v>
      </c>
      <c r="BF268" s="156">
        <f t="shared" si="45"/>
        <v>0</v>
      </c>
      <c r="BG268" s="156">
        <f t="shared" si="46"/>
        <v>0</v>
      </c>
      <c r="BH268" s="156">
        <f t="shared" si="47"/>
        <v>0</v>
      </c>
      <c r="BI268" s="156">
        <f t="shared" si="48"/>
        <v>0</v>
      </c>
      <c r="BJ268" s="14" t="s">
        <v>78</v>
      </c>
      <c r="BK268" s="156">
        <f t="shared" si="49"/>
        <v>0</v>
      </c>
      <c r="BL268" s="14" t="s">
        <v>167</v>
      </c>
      <c r="BM268" s="155" t="s">
        <v>555</v>
      </c>
    </row>
    <row r="269" spans="1:65" s="2" customFormat="1" ht="24" customHeight="1" x14ac:dyDescent="0.2">
      <c r="A269" s="26"/>
      <c r="B269" s="143"/>
      <c r="C269" s="381" t="s">
        <v>556</v>
      </c>
      <c r="D269" s="381" t="s">
        <v>163</v>
      </c>
      <c r="E269" s="382" t="s">
        <v>557</v>
      </c>
      <c r="F269" s="383" t="s">
        <v>558</v>
      </c>
      <c r="G269" s="384" t="s">
        <v>227</v>
      </c>
      <c r="H269" s="385">
        <v>8</v>
      </c>
      <c r="I269" s="493"/>
      <c r="J269" s="377">
        <f t="shared" si="40"/>
        <v>0</v>
      </c>
      <c r="K269" s="380"/>
      <c r="L269" s="27"/>
      <c r="M269" s="151" t="s">
        <v>1</v>
      </c>
      <c r="N269" s="152" t="s">
        <v>35</v>
      </c>
      <c r="O269" s="153">
        <v>0</v>
      </c>
      <c r="P269" s="153">
        <f t="shared" si="41"/>
        <v>0</v>
      </c>
      <c r="Q269" s="153">
        <v>0</v>
      </c>
      <c r="R269" s="153">
        <f t="shared" si="42"/>
        <v>0</v>
      </c>
      <c r="S269" s="153">
        <v>0</v>
      </c>
      <c r="T269" s="154">
        <f t="shared" si="4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167</v>
      </c>
      <c r="AT269" s="155" t="s">
        <v>163</v>
      </c>
      <c r="AU269" s="155" t="s">
        <v>80</v>
      </c>
      <c r="AY269" s="14" t="s">
        <v>161</v>
      </c>
      <c r="BE269" s="156">
        <f t="shared" si="44"/>
        <v>0</v>
      </c>
      <c r="BF269" s="156">
        <f t="shared" si="45"/>
        <v>0</v>
      </c>
      <c r="BG269" s="156">
        <f t="shared" si="46"/>
        <v>0</v>
      </c>
      <c r="BH269" s="156">
        <f t="shared" si="47"/>
        <v>0</v>
      </c>
      <c r="BI269" s="156">
        <f t="shared" si="48"/>
        <v>0</v>
      </c>
      <c r="BJ269" s="14" t="s">
        <v>78</v>
      </c>
      <c r="BK269" s="156">
        <f t="shared" si="49"/>
        <v>0</v>
      </c>
      <c r="BL269" s="14" t="s">
        <v>167</v>
      </c>
      <c r="BM269" s="155" t="s">
        <v>559</v>
      </c>
    </row>
    <row r="270" spans="1:65" s="2" customFormat="1" ht="24" customHeight="1" x14ac:dyDescent="0.2">
      <c r="A270" s="26"/>
      <c r="B270" s="143"/>
      <c r="C270" s="381" t="s">
        <v>359</v>
      </c>
      <c r="D270" s="381" t="s">
        <v>163</v>
      </c>
      <c r="E270" s="382" t="s">
        <v>560</v>
      </c>
      <c r="F270" s="383" t="s">
        <v>561</v>
      </c>
      <c r="G270" s="384" t="s">
        <v>227</v>
      </c>
      <c r="H270" s="385">
        <v>3</v>
      </c>
      <c r="I270" s="493"/>
      <c r="J270" s="377">
        <f t="shared" si="40"/>
        <v>0</v>
      </c>
      <c r="K270" s="380"/>
      <c r="L270" s="27"/>
      <c r="M270" s="151" t="s">
        <v>1</v>
      </c>
      <c r="N270" s="152" t="s">
        <v>35</v>
      </c>
      <c r="O270" s="153">
        <v>0</v>
      </c>
      <c r="P270" s="153">
        <f t="shared" si="41"/>
        <v>0</v>
      </c>
      <c r="Q270" s="153">
        <v>0</v>
      </c>
      <c r="R270" s="153">
        <f t="shared" si="42"/>
        <v>0</v>
      </c>
      <c r="S270" s="153">
        <v>0</v>
      </c>
      <c r="T270" s="154">
        <f t="shared" si="4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167</v>
      </c>
      <c r="AT270" s="155" t="s">
        <v>163</v>
      </c>
      <c r="AU270" s="155" t="s">
        <v>80</v>
      </c>
      <c r="AY270" s="14" t="s">
        <v>161</v>
      </c>
      <c r="BE270" s="156">
        <f t="shared" si="44"/>
        <v>0</v>
      </c>
      <c r="BF270" s="156">
        <f t="shared" si="45"/>
        <v>0</v>
      </c>
      <c r="BG270" s="156">
        <f t="shared" si="46"/>
        <v>0</v>
      </c>
      <c r="BH270" s="156">
        <f t="shared" si="47"/>
        <v>0</v>
      </c>
      <c r="BI270" s="156">
        <f t="shared" si="48"/>
        <v>0</v>
      </c>
      <c r="BJ270" s="14" t="s">
        <v>78</v>
      </c>
      <c r="BK270" s="156">
        <f t="shared" si="49"/>
        <v>0</v>
      </c>
      <c r="BL270" s="14" t="s">
        <v>167</v>
      </c>
      <c r="BM270" s="155" t="s">
        <v>562</v>
      </c>
    </row>
    <row r="271" spans="1:65" s="2" customFormat="1" ht="24" customHeight="1" x14ac:dyDescent="0.2">
      <c r="A271" s="26"/>
      <c r="B271" s="143"/>
      <c r="C271" s="381" t="s">
        <v>563</v>
      </c>
      <c r="D271" s="381" t="s">
        <v>163</v>
      </c>
      <c r="E271" s="382" t="s">
        <v>564</v>
      </c>
      <c r="F271" s="383" t="s">
        <v>565</v>
      </c>
      <c r="G271" s="384" t="s">
        <v>227</v>
      </c>
      <c r="H271" s="385">
        <v>2</v>
      </c>
      <c r="I271" s="493"/>
      <c r="J271" s="377">
        <f t="shared" si="40"/>
        <v>0</v>
      </c>
      <c r="K271" s="380"/>
      <c r="L271" s="27"/>
      <c r="M271" s="151" t="s">
        <v>1</v>
      </c>
      <c r="N271" s="152" t="s">
        <v>35</v>
      </c>
      <c r="O271" s="153">
        <v>0</v>
      </c>
      <c r="P271" s="153">
        <f t="shared" si="41"/>
        <v>0</v>
      </c>
      <c r="Q271" s="153">
        <v>0</v>
      </c>
      <c r="R271" s="153">
        <f t="shared" si="42"/>
        <v>0</v>
      </c>
      <c r="S271" s="153">
        <v>0</v>
      </c>
      <c r="T271" s="154">
        <f t="shared" si="4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167</v>
      </c>
      <c r="AT271" s="155" t="s">
        <v>163</v>
      </c>
      <c r="AU271" s="155" t="s">
        <v>80</v>
      </c>
      <c r="AY271" s="14" t="s">
        <v>161</v>
      </c>
      <c r="BE271" s="156">
        <f t="shared" si="44"/>
        <v>0</v>
      </c>
      <c r="BF271" s="156">
        <f t="shared" si="45"/>
        <v>0</v>
      </c>
      <c r="BG271" s="156">
        <f t="shared" si="46"/>
        <v>0</v>
      </c>
      <c r="BH271" s="156">
        <f t="shared" si="47"/>
        <v>0</v>
      </c>
      <c r="BI271" s="156">
        <f t="shared" si="48"/>
        <v>0</v>
      </c>
      <c r="BJ271" s="14" t="s">
        <v>78</v>
      </c>
      <c r="BK271" s="156">
        <f t="shared" si="49"/>
        <v>0</v>
      </c>
      <c r="BL271" s="14" t="s">
        <v>167</v>
      </c>
      <c r="BM271" s="155" t="s">
        <v>566</v>
      </c>
    </row>
    <row r="272" spans="1:65" s="2" customFormat="1" ht="36" customHeight="1" x14ac:dyDescent="0.2">
      <c r="A272" s="26"/>
      <c r="B272" s="143"/>
      <c r="C272" s="381" t="s">
        <v>363</v>
      </c>
      <c r="D272" s="381" t="s">
        <v>163</v>
      </c>
      <c r="E272" s="382" t="s">
        <v>567</v>
      </c>
      <c r="F272" s="383" t="s">
        <v>568</v>
      </c>
      <c r="G272" s="384" t="s">
        <v>166</v>
      </c>
      <c r="H272" s="385">
        <v>3317.8040000000001</v>
      </c>
      <c r="I272" s="493"/>
      <c r="J272" s="377">
        <f t="shared" si="40"/>
        <v>0</v>
      </c>
      <c r="K272" s="380"/>
      <c r="L272" s="27"/>
      <c r="M272" s="151" t="s">
        <v>1</v>
      </c>
      <c r="N272" s="152" t="s">
        <v>35</v>
      </c>
      <c r="O272" s="153">
        <v>0</v>
      </c>
      <c r="P272" s="153">
        <f t="shared" si="41"/>
        <v>0</v>
      </c>
      <c r="Q272" s="153">
        <v>0</v>
      </c>
      <c r="R272" s="153">
        <f t="shared" si="42"/>
        <v>0</v>
      </c>
      <c r="S272" s="153">
        <v>0</v>
      </c>
      <c r="T272" s="154">
        <f t="shared" si="4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5" t="s">
        <v>167</v>
      </c>
      <c r="AT272" s="155" t="s">
        <v>163</v>
      </c>
      <c r="AU272" s="155" t="s">
        <v>80</v>
      </c>
      <c r="AY272" s="14" t="s">
        <v>161</v>
      </c>
      <c r="BE272" s="156">
        <f t="shared" si="44"/>
        <v>0</v>
      </c>
      <c r="BF272" s="156">
        <f t="shared" si="45"/>
        <v>0</v>
      </c>
      <c r="BG272" s="156">
        <f t="shared" si="46"/>
        <v>0</v>
      </c>
      <c r="BH272" s="156">
        <f t="shared" si="47"/>
        <v>0</v>
      </c>
      <c r="BI272" s="156">
        <f t="shared" si="48"/>
        <v>0</v>
      </c>
      <c r="BJ272" s="14" t="s">
        <v>78</v>
      </c>
      <c r="BK272" s="156">
        <f t="shared" si="49"/>
        <v>0</v>
      </c>
      <c r="BL272" s="14" t="s">
        <v>167</v>
      </c>
      <c r="BM272" s="155" t="s">
        <v>569</v>
      </c>
    </row>
    <row r="273" spans="1:65" s="2" customFormat="1" ht="24" customHeight="1" x14ac:dyDescent="0.2">
      <c r="A273" s="26"/>
      <c r="B273" s="143"/>
      <c r="C273" s="381" t="s">
        <v>570</v>
      </c>
      <c r="D273" s="381" t="s">
        <v>163</v>
      </c>
      <c r="E273" s="382" t="s">
        <v>571</v>
      </c>
      <c r="F273" s="383" t="s">
        <v>572</v>
      </c>
      <c r="G273" s="384" t="s">
        <v>166</v>
      </c>
      <c r="H273" s="385">
        <v>244.6</v>
      </c>
      <c r="I273" s="493"/>
      <c r="J273" s="377">
        <f t="shared" si="40"/>
        <v>0</v>
      </c>
      <c r="K273" s="380"/>
      <c r="L273" s="27"/>
      <c r="M273" s="151" t="s">
        <v>1</v>
      </c>
      <c r="N273" s="152" t="s">
        <v>35</v>
      </c>
      <c r="O273" s="153">
        <v>0</v>
      </c>
      <c r="P273" s="153">
        <f t="shared" si="41"/>
        <v>0</v>
      </c>
      <c r="Q273" s="153">
        <v>0</v>
      </c>
      <c r="R273" s="153">
        <f t="shared" si="42"/>
        <v>0</v>
      </c>
      <c r="S273" s="153">
        <v>0</v>
      </c>
      <c r="T273" s="154">
        <f t="shared" si="4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167</v>
      </c>
      <c r="AT273" s="155" t="s">
        <v>163</v>
      </c>
      <c r="AU273" s="155" t="s">
        <v>80</v>
      </c>
      <c r="AY273" s="14" t="s">
        <v>161</v>
      </c>
      <c r="BE273" s="156">
        <f t="shared" si="44"/>
        <v>0</v>
      </c>
      <c r="BF273" s="156">
        <f t="shared" si="45"/>
        <v>0</v>
      </c>
      <c r="BG273" s="156">
        <f t="shared" si="46"/>
        <v>0</v>
      </c>
      <c r="BH273" s="156">
        <f t="shared" si="47"/>
        <v>0</v>
      </c>
      <c r="BI273" s="156">
        <f t="shared" si="48"/>
        <v>0</v>
      </c>
      <c r="BJ273" s="14" t="s">
        <v>78</v>
      </c>
      <c r="BK273" s="156">
        <f t="shared" si="49"/>
        <v>0</v>
      </c>
      <c r="BL273" s="14" t="s">
        <v>167</v>
      </c>
      <c r="BM273" s="155" t="s">
        <v>573</v>
      </c>
    </row>
    <row r="274" spans="1:65" s="2" customFormat="1" ht="24" customHeight="1" x14ac:dyDescent="0.2">
      <c r="A274" s="26"/>
      <c r="B274" s="143"/>
      <c r="C274" s="381" t="s">
        <v>366</v>
      </c>
      <c r="D274" s="381" t="s">
        <v>163</v>
      </c>
      <c r="E274" s="382" t="s">
        <v>574</v>
      </c>
      <c r="F274" s="383" t="s">
        <v>575</v>
      </c>
      <c r="G274" s="384" t="s">
        <v>170</v>
      </c>
      <c r="H274" s="385">
        <v>263.67</v>
      </c>
      <c r="I274" s="493"/>
      <c r="J274" s="377">
        <f t="shared" si="40"/>
        <v>0</v>
      </c>
      <c r="K274" s="380"/>
      <c r="L274" s="27"/>
      <c r="M274" s="151" t="s">
        <v>1</v>
      </c>
      <c r="N274" s="152" t="s">
        <v>35</v>
      </c>
      <c r="O274" s="153">
        <v>0</v>
      </c>
      <c r="P274" s="153">
        <f t="shared" si="41"/>
        <v>0</v>
      </c>
      <c r="Q274" s="153">
        <v>0</v>
      </c>
      <c r="R274" s="153">
        <f t="shared" si="42"/>
        <v>0</v>
      </c>
      <c r="S274" s="153">
        <v>0</v>
      </c>
      <c r="T274" s="154">
        <f t="shared" si="4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167</v>
      </c>
      <c r="AT274" s="155" t="s">
        <v>163</v>
      </c>
      <c r="AU274" s="155" t="s">
        <v>80</v>
      </c>
      <c r="AY274" s="14" t="s">
        <v>161</v>
      </c>
      <c r="BE274" s="156">
        <f t="shared" si="44"/>
        <v>0</v>
      </c>
      <c r="BF274" s="156">
        <f t="shared" si="45"/>
        <v>0</v>
      </c>
      <c r="BG274" s="156">
        <f t="shared" si="46"/>
        <v>0</v>
      </c>
      <c r="BH274" s="156">
        <f t="shared" si="47"/>
        <v>0</v>
      </c>
      <c r="BI274" s="156">
        <f t="shared" si="48"/>
        <v>0</v>
      </c>
      <c r="BJ274" s="14" t="s">
        <v>78</v>
      </c>
      <c r="BK274" s="156">
        <f t="shared" si="49"/>
        <v>0</v>
      </c>
      <c r="BL274" s="14" t="s">
        <v>167</v>
      </c>
      <c r="BM274" s="155" t="s">
        <v>576</v>
      </c>
    </row>
    <row r="275" spans="1:65" s="2" customFormat="1" ht="24" customHeight="1" x14ac:dyDescent="0.2">
      <c r="A275" s="26"/>
      <c r="B275" s="143"/>
      <c r="C275" s="381" t="s">
        <v>577</v>
      </c>
      <c r="D275" s="381" t="s">
        <v>163</v>
      </c>
      <c r="E275" s="382" t="s">
        <v>578</v>
      </c>
      <c r="F275" s="383" t="s">
        <v>579</v>
      </c>
      <c r="G275" s="384" t="s">
        <v>166</v>
      </c>
      <c r="H275" s="385">
        <v>195.86</v>
      </c>
      <c r="I275" s="493"/>
      <c r="J275" s="377">
        <f t="shared" si="40"/>
        <v>0</v>
      </c>
      <c r="K275" s="380"/>
      <c r="L275" s="27"/>
      <c r="M275" s="151" t="s">
        <v>1</v>
      </c>
      <c r="N275" s="152" t="s">
        <v>35</v>
      </c>
      <c r="O275" s="153">
        <v>0</v>
      </c>
      <c r="P275" s="153">
        <f t="shared" si="41"/>
        <v>0</v>
      </c>
      <c r="Q275" s="153">
        <v>0</v>
      </c>
      <c r="R275" s="153">
        <f t="shared" si="42"/>
        <v>0</v>
      </c>
      <c r="S275" s="153">
        <v>0</v>
      </c>
      <c r="T275" s="154">
        <f t="shared" si="4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167</v>
      </c>
      <c r="AT275" s="155" t="s">
        <v>163</v>
      </c>
      <c r="AU275" s="155" t="s">
        <v>80</v>
      </c>
      <c r="AY275" s="14" t="s">
        <v>161</v>
      </c>
      <c r="BE275" s="156">
        <f t="shared" si="44"/>
        <v>0</v>
      </c>
      <c r="BF275" s="156">
        <f t="shared" si="45"/>
        <v>0</v>
      </c>
      <c r="BG275" s="156">
        <f t="shared" si="46"/>
        <v>0</v>
      </c>
      <c r="BH275" s="156">
        <f t="shared" si="47"/>
        <v>0</v>
      </c>
      <c r="BI275" s="156">
        <f t="shared" si="48"/>
        <v>0</v>
      </c>
      <c r="BJ275" s="14" t="s">
        <v>78</v>
      </c>
      <c r="BK275" s="156">
        <f t="shared" si="49"/>
        <v>0</v>
      </c>
      <c r="BL275" s="14" t="s">
        <v>167</v>
      </c>
      <c r="BM275" s="155" t="s">
        <v>580</v>
      </c>
    </row>
    <row r="276" spans="1:65" s="2" customFormat="1" ht="24" customHeight="1" x14ac:dyDescent="0.2">
      <c r="A276" s="26"/>
      <c r="B276" s="143"/>
      <c r="C276" s="381" t="s">
        <v>370</v>
      </c>
      <c r="D276" s="381" t="s">
        <v>163</v>
      </c>
      <c r="E276" s="382" t="s">
        <v>581</v>
      </c>
      <c r="F276" s="383" t="s">
        <v>582</v>
      </c>
      <c r="G276" s="384" t="s">
        <v>166</v>
      </c>
      <c r="H276" s="385">
        <v>61.2</v>
      </c>
      <c r="I276" s="493"/>
      <c r="J276" s="377">
        <f t="shared" si="40"/>
        <v>0</v>
      </c>
      <c r="K276" s="380"/>
      <c r="L276" s="27"/>
      <c r="M276" s="151" t="s">
        <v>1</v>
      </c>
      <c r="N276" s="152" t="s">
        <v>35</v>
      </c>
      <c r="O276" s="153">
        <v>0</v>
      </c>
      <c r="P276" s="153">
        <f t="shared" si="41"/>
        <v>0</v>
      </c>
      <c r="Q276" s="153">
        <v>0</v>
      </c>
      <c r="R276" s="153">
        <f t="shared" si="42"/>
        <v>0</v>
      </c>
      <c r="S276" s="153">
        <v>0</v>
      </c>
      <c r="T276" s="154">
        <f t="shared" si="4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5" t="s">
        <v>167</v>
      </c>
      <c r="AT276" s="155" t="s">
        <v>163</v>
      </c>
      <c r="AU276" s="155" t="s">
        <v>80</v>
      </c>
      <c r="AY276" s="14" t="s">
        <v>161</v>
      </c>
      <c r="BE276" s="156">
        <f t="shared" si="44"/>
        <v>0</v>
      </c>
      <c r="BF276" s="156">
        <f t="shared" si="45"/>
        <v>0</v>
      </c>
      <c r="BG276" s="156">
        <f t="shared" si="46"/>
        <v>0</v>
      </c>
      <c r="BH276" s="156">
        <f t="shared" si="47"/>
        <v>0</v>
      </c>
      <c r="BI276" s="156">
        <f t="shared" si="48"/>
        <v>0</v>
      </c>
      <c r="BJ276" s="14" t="s">
        <v>78</v>
      </c>
      <c r="BK276" s="156">
        <f t="shared" si="49"/>
        <v>0</v>
      </c>
      <c r="BL276" s="14" t="s">
        <v>167</v>
      </c>
      <c r="BM276" s="155" t="s">
        <v>583</v>
      </c>
    </row>
    <row r="277" spans="1:65" s="2" customFormat="1" ht="24" customHeight="1" x14ac:dyDescent="0.2">
      <c r="A277" s="26"/>
      <c r="B277" s="143"/>
      <c r="C277" s="381" t="s">
        <v>584</v>
      </c>
      <c r="D277" s="381" t="s">
        <v>163</v>
      </c>
      <c r="E277" s="382" t="s">
        <v>585</v>
      </c>
      <c r="F277" s="383" t="s">
        <v>586</v>
      </c>
      <c r="G277" s="384" t="s">
        <v>166</v>
      </c>
      <c r="H277" s="385">
        <v>134.66</v>
      </c>
      <c r="I277" s="493"/>
      <c r="J277" s="377">
        <f t="shared" si="40"/>
        <v>0</v>
      </c>
      <c r="K277" s="380"/>
      <c r="L277" s="27"/>
      <c r="M277" s="151" t="s">
        <v>1</v>
      </c>
      <c r="N277" s="152" t="s">
        <v>35</v>
      </c>
      <c r="O277" s="153">
        <v>0</v>
      </c>
      <c r="P277" s="153">
        <f t="shared" si="41"/>
        <v>0</v>
      </c>
      <c r="Q277" s="153">
        <v>0</v>
      </c>
      <c r="R277" s="153">
        <f t="shared" si="42"/>
        <v>0</v>
      </c>
      <c r="S277" s="153">
        <v>0</v>
      </c>
      <c r="T277" s="154">
        <f t="shared" si="4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167</v>
      </c>
      <c r="AT277" s="155" t="s">
        <v>163</v>
      </c>
      <c r="AU277" s="155" t="s">
        <v>80</v>
      </c>
      <c r="AY277" s="14" t="s">
        <v>161</v>
      </c>
      <c r="BE277" s="156">
        <f t="shared" si="44"/>
        <v>0</v>
      </c>
      <c r="BF277" s="156">
        <f t="shared" si="45"/>
        <v>0</v>
      </c>
      <c r="BG277" s="156">
        <f t="shared" si="46"/>
        <v>0</v>
      </c>
      <c r="BH277" s="156">
        <f t="shared" si="47"/>
        <v>0</v>
      </c>
      <c r="BI277" s="156">
        <f t="shared" si="48"/>
        <v>0</v>
      </c>
      <c r="BJ277" s="14" t="s">
        <v>78</v>
      </c>
      <c r="BK277" s="156">
        <f t="shared" si="49"/>
        <v>0</v>
      </c>
      <c r="BL277" s="14" t="s">
        <v>167</v>
      </c>
      <c r="BM277" s="155" t="s">
        <v>587</v>
      </c>
    </row>
    <row r="278" spans="1:65" s="2" customFormat="1" ht="16.5" customHeight="1" x14ac:dyDescent="0.2">
      <c r="A278" s="26"/>
      <c r="B278" s="143"/>
      <c r="C278" s="381" t="s">
        <v>373</v>
      </c>
      <c r="D278" s="381" t="s">
        <v>163</v>
      </c>
      <c r="E278" s="382" t="s">
        <v>588</v>
      </c>
      <c r="F278" s="383" t="s">
        <v>589</v>
      </c>
      <c r="G278" s="384" t="s">
        <v>166</v>
      </c>
      <c r="H278" s="385">
        <v>61.2</v>
      </c>
      <c r="I278" s="493"/>
      <c r="J278" s="377">
        <f t="shared" si="40"/>
        <v>0</v>
      </c>
      <c r="K278" s="380"/>
      <c r="L278" s="27"/>
      <c r="M278" s="151" t="s">
        <v>1</v>
      </c>
      <c r="N278" s="152" t="s">
        <v>35</v>
      </c>
      <c r="O278" s="153">
        <v>0</v>
      </c>
      <c r="P278" s="153">
        <f t="shared" si="41"/>
        <v>0</v>
      </c>
      <c r="Q278" s="153">
        <v>0</v>
      </c>
      <c r="R278" s="153">
        <f t="shared" si="42"/>
        <v>0</v>
      </c>
      <c r="S278" s="153">
        <v>0</v>
      </c>
      <c r="T278" s="154">
        <f t="shared" si="4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167</v>
      </c>
      <c r="AT278" s="155" t="s">
        <v>163</v>
      </c>
      <c r="AU278" s="155" t="s">
        <v>80</v>
      </c>
      <c r="AY278" s="14" t="s">
        <v>161</v>
      </c>
      <c r="BE278" s="156">
        <f t="shared" si="44"/>
        <v>0</v>
      </c>
      <c r="BF278" s="156">
        <f t="shared" si="45"/>
        <v>0</v>
      </c>
      <c r="BG278" s="156">
        <f t="shared" si="46"/>
        <v>0</v>
      </c>
      <c r="BH278" s="156">
        <f t="shared" si="47"/>
        <v>0</v>
      </c>
      <c r="BI278" s="156">
        <f t="shared" si="48"/>
        <v>0</v>
      </c>
      <c r="BJ278" s="14" t="s">
        <v>78</v>
      </c>
      <c r="BK278" s="156">
        <f t="shared" si="49"/>
        <v>0</v>
      </c>
      <c r="BL278" s="14" t="s">
        <v>167</v>
      </c>
      <c r="BM278" s="155" t="s">
        <v>590</v>
      </c>
    </row>
    <row r="279" spans="1:65" s="2" customFormat="1" ht="24" customHeight="1" x14ac:dyDescent="0.2">
      <c r="A279" s="26"/>
      <c r="B279" s="143"/>
      <c r="C279" s="381" t="s">
        <v>591</v>
      </c>
      <c r="D279" s="381" t="s">
        <v>163</v>
      </c>
      <c r="E279" s="382" t="s">
        <v>592</v>
      </c>
      <c r="F279" s="383" t="s">
        <v>593</v>
      </c>
      <c r="G279" s="384" t="s">
        <v>166</v>
      </c>
      <c r="H279" s="385">
        <v>134.66</v>
      </c>
      <c r="I279" s="493"/>
      <c r="J279" s="377">
        <f t="shared" si="40"/>
        <v>0</v>
      </c>
      <c r="K279" s="380"/>
      <c r="L279" s="27"/>
      <c r="M279" s="151" t="s">
        <v>1</v>
      </c>
      <c r="N279" s="152" t="s">
        <v>35</v>
      </c>
      <c r="O279" s="153">
        <v>0</v>
      </c>
      <c r="P279" s="153">
        <f t="shared" si="41"/>
        <v>0</v>
      </c>
      <c r="Q279" s="153">
        <v>0</v>
      </c>
      <c r="R279" s="153">
        <f t="shared" si="42"/>
        <v>0</v>
      </c>
      <c r="S279" s="153">
        <v>0</v>
      </c>
      <c r="T279" s="154">
        <f t="shared" si="4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5" t="s">
        <v>167</v>
      </c>
      <c r="AT279" s="155" t="s">
        <v>163</v>
      </c>
      <c r="AU279" s="155" t="s">
        <v>80</v>
      </c>
      <c r="AY279" s="14" t="s">
        <v>161</v>
      </c>
      <c r="BE279" s="156">
        <f t="shared" si="44"/>
        <v>0</v>
      </c>
      <c r="BF279" s="156">
        <f t="shared" si="45"/>
        <v>0</v>
      </c>
      <c r="BG279" s="156">
        <f t="shared" si="46"/>
        <v>0</v>
      </c>
      <c r="BH279" s="156">
        <f t="shared" si="47"/>
        <v>0</v>
      </c>
      <c r="BI279" s="156">
        <f t="shared" si="48"/>
        <v>0</v>
      </c>
      <c r="BJ279" s="14" t="s">
        <v>78</v>
      </c>
      <c r="BK279" s="156">
        <f t="shared" si="49"/>
        <v>0</v>
      </c>
      <c r="BL279" s="14" t="s">
        <v>167</v>
      </c>
      <c r="BM279" s="155" t="s">
        <v>594</v>
      </c>
    </row>
    <row r="280" spans="1:65" s="12" customFormat="1" ht="22.7" customHeight="1" x14ac:dyDescent="0.2">
      <c r="B280" s="131"/>
      <c r="C280" s="379"/>
      <c r="D280" s="386" t="s">
        <v>69</v>
      </c>
      <c r="E280" s="389" t="s">
        <v>595</v>
      </c>
      <c r="F280" s="389" t="s">
        <v>596</v>
      </c>
      <c r="G280" s="379"/>
      <c r="H280" s="379"/>
      <c r="J280" s="390">
        <f>BK280</f>
        <v>0</v>
      </c>
      <c r="K280" s="379"/>
      <c r="L280" s="131"/>
      <c r="M280" s="135"/>
      <c r="N280" s="136"/>
      <c r="O280" s="136"/>
      <c r="P280" s="137">
        <f>SUM(P281:P284)</f>
        <v>0</v>
      </c>
      <c r="Q280" s="136"/>
      <c r="R280" s="137">
        <f>SUM(R281:R284)</f>
        <v>0</v>
      </c>
      <c r="S280" s="136"/>
      <c r="T280" s="138">
        <f>SUM(T281:T284)</f>
        <v>0</v>
      </c>
      <c r="AR280" s="132" t="s">
        <v>78</v>
      </c>
      <c r="AT280" s="139" t="s">
        <v>69</v>
      </c>
      <c r="AU280" s="139" t="s">
        <v>78</v>
      </c>
      <c r="AY280" s="132" t="s">
        <v>161</v>
      </c>
      <c r="BK280" s="140">
        <f>SUM(BK281:BK284)</f>
        <v>0</v>
      </c>
    </row>
    <row r="281" spans="1:65" s="2" customFormat="1" ht="24" customHeight="1" x14ac:dyDescent="0.2">
      <c r="A281" s="26"/>
      <c r="B281" s="143"/>
      <c r="C281" s="381" t="s">
        <v>377</v>
      </c>
      <c r="D281" s="381" t="s">
        <v>163</v>
      </c>
      <c r="E281" s="382" t="s">
        <v>597</v>
      </c>
      <c r="F281" s="383" t="s">
        <v>598</v>
      </c>
      <c r="G281" s="384" t="s">
        <v>205</v>
      </c>
      <c r="H281" s="385">
        <v>517.41399999999999</v>
      </c>
      <c r="I281" s="493"/>
      <c r="J281" s="377">
        <f>ROUND(I281*H281,2)</f>
        <v>0</v>
      </c>
      <c r="K281" s="380"/>
      <c r="L281" s="27"/>
      <c r="M281" s="151" t="s">
        <v>1</v>
      </c>
      <c r="N281" s="152" t="s">
        <v>35</v>
      </c>
      <c r="O281" s="153">
        <v>0</v>
      </c>
      <c r="P281" s="153">
        <f>O281*H281</f>
        <v>0</v>
      </c>
      <c r="Q281" s="153">
        <v>0</v>
      </c>
      <c r="R281" s="153">
        <f>Q281*H281</f>
        <v>0</v>
      </c>
      <c r="S281" s="153">
        <v>0</v>
      </c>
      <c r="T281" s="154">
        <f>S281*H281</f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5" t="s">
        <v>167</v>
      </c>
      <c r="AT281" s="155" t="s">
        <v>163</v>
      </c>
      <c r="AU281" s="155" t="s">
        <v>80</v>
      </c>
      <c r="AY281" s="14" t="s">
        <v>161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4" t="s">
        <v>78</v>
      </c>
      <c r="BK281" s="156">
        <f>ROUND(I281*H281,2)</f>
        <v>0</v>
      </c>
      <c r="BL281" s="14" t="s">
        <v>167</v>
      </c>
      <c r="BM281" s="155" t="s">
        <v>599</v>
      </c>
    </row>
    <row r="282" spans="1:65" s="2" customFormat="1" ht="24" customHeight="1" x14ac:dyDescent="0.2">
      <c r="A282" s="26"/>
      <c r="B282" s="143"/>
      <c r="C282" s="381" t="s">
        <v>600</v>
      </c>
      <c r="D282" s="381" t="s">
        <v>163</v>
      </c>
      <c r="E282" s="382" t="s">
        <v>601</v>
      </c>
      <c r="F282" s="383" t="s">
        <v>602</v>
      </c>
      <c r="G282" s="384" t="s">
        <v>205</v>
      </c>
      <c r="H282" s="385">
        <v>517.41399999999999</v>
      </c>
      <c r="I282" s="493"/>
      <c r="J282" s="377">
        <f>ROUND(I282*H282,2)</f>
        <v>0</v>
      </c>
      <c r="K282" s="380"/>
      <c r="L282" s="27"/>
      <c r="M282" s="151" t="s">
        <v>1</v>
      </c>
      <c r="N282" s="152" t="s">
        <v>35</v>
      </c>
      <c r="O282" s="153">
        <v>0</v>
      </c>
      <c r="P282" s="153">
        <f>O282*H282</f>
        <v>0</v>
      </c>
      <c r="Q282" s="153">
        <v>0</v>
      </c>
      <c r="R282" s="153">
        <f>Q282*H282</f>
        <v>0</v>
      </c>
      <c r="S282" s="153">
        <v>0</v>
      </c>
      <c r="T282" s="154">
        <f>S282*H282</f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5" t="s">
        <v>167</v>
      </c>
      <c r="AT282" s="155" t="s">
        <v>163</v>
      </c>
      <c r="AU282" s="155" t="s">
        <v>80</v>
      </c>
      <c r="AY282" s="14" t="s">
        <v>161</v>
      </c>
      <c r="BE282" s="156">
        <f>IF(N282="základní",J282,0)</f>
        <v>0</v>
      </c>
      <c r="BF282" s="156">
        <f>IF(N282="snížená",J282,0)</f>
        <v>0</v>
      </c>
      <c r="BG282" s="156">
        <f>IF(N282="zákl. přenesená",J282,0)</f>
        <v>0</v>
      </c>
      <c r="BH282" s="156">
        <f>IF(N282="sníž. přenesená",J282,0)</f>
        <v>0</v>
      </c>
      <c r="BI282" s="156">
        <f>IF(N282="nulová",J282,0)</f>
        <v>0</v>
      </c>
      <c r="BJ282" s="14" t="s">
        <v>78</v>
      </c>
      <c r="BK282" s="156">
        <f>ROUND(I282*H282,2)</f>
        <v>0</v>
      </c>
      <c r="BL282" s="14" t="s">
        <v>167</v>
      </c>
      <c r="BM282" s="155" t="s">
        <v>603</v>
      </c>
    </row>
    <row r="283" spans="1:65" s="2" customFormat="1" ht="24" customHeight="1" x14ac:dyDescent="0.2">
      <c r="A283" s="26"/>
      <c r="B283" s="143"/>
      <c r="C283" s="381" t="s">
        <v>380</v>
      </c>
      <c r="D283" s="381" t="s">
        <v>163</v>
      </c>
      <c r="E283" s="382" t="s">
        <v>604</v>
      </c>
      <c r="F283" s="383" t="s">
        <v>605</v>
      </c>
      <c r="G283" s="384" t="s">
        <v>205</v>
      </c>
      <c r="H283" s="385">
        <v>4656.7259999999997</v>
      </c>
      <c r="I283" s="493"/>
      <c r="J283" s="377">
        <f>ROUND(I283*H283,2)</f>
        <v>0</v>
      </c>
      <c r="K283" s="380"/>
      <c r="L283" s="27"/>
      <c r="M283" s="151" t="s">
        <v>1</v>
      </c>
      <c r="N283" s="152" t="s">
        <v>35</v>
      </c>
      <c r="O283" s="153">
        <v>0</v>
      </c>
      <c r="P283" s="153">
        <f>O283*H283</f>
        <v>0</v>
      </c>
      <c r="Q283" s="153">
        <v>0</v>
      </c>
      <c r="R283" s="153">
        <f>Q283*H283</f>
        <v>0</v>
      </c>
      <c r="S283" s="153">
        <v>0</v>
      </c>
      <c r="T283" s="154">
        <f>S283*H283</f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5" t="s">
        <v>167</v>
      </c>
      <c r="AT283" s="155" t="s">
        <v>163</v>
      </c>
      <c r="AU283" s="155" t="s">
        <v>80</v>
      </c>
      <c r="AY283" s="14" t="s">
        <v>161</v>
      </c>
      <c r="BE283" s="156">
        <f>IF(N283="základní",J283,0)</f>
        <v>0</v>
      </c>
      <c r="BF283" s="156">
        <f>IF(N283="snížená",J283,0)</f>
        <v>0</v>
      </c>
      <c r="BG283" s="156">
        <f>IF(N283="zákl. přenesená",J283,0)</f>
        <v>0</v>
      </c>
      <c r="BH283" s="156">
        <f>IF(N283="sníž. přenesená",J283,0)</f>
        <v>0</v>
      </c>
      <c r="BI283" s="156">
        <f>IF(N283="nulová",J283,0)</f>
        <v>0</v>
      </c>
      <c r="BJ283" s="14" t="s">
        <v>78</v>
      </c>
      <c r="BK283" s="156">
        <f>ROUND(I283*H283,2)</f>
        <v>0</v>
      </c>
      <c r="BL283" s="14" t="s">
        <v>167</v>
      </c>
      <c r="BM283" s="155" t="s">
        <v>606</v>
      </c>
    </row>
    <row r="284" spans="1:65" s="2" customFormat="1" ht="24" customHeight="1" x14ac:dyDescent="0.2">
      <c r="A284" s="26"/>
      <c r="B284" s="143"/>
      <c r="C284" s="381" t="s">
        <v>607</v>
      </c>
      <c r="D284" s="381" t="s">
        <v>163</v>
      </c>
      <c r="E284" s="382" t="s">
        <v>608</v>
      </c>
      <c r="F284" s="383" t="s">
        <v>609</v>
      </c>
      <c r="G284" s="384" t="s">
        <v>205</v>
      </c>
      <c r="H284" s="385">
        <v>517.41399999999999</v>
      </c>
      <c r="I284" s="493"/>
      <c r="J284" s="377">
        <f>ROUND(I284*H284,2)</f>
        <v>0</v>
      </c>
      <c r="K284" s="380"/>
      <c r="L284" s="27"/>
      <c r="M284" s="151" t="s">
        <v>1</v>
      </c>
      <c r="N284" s="152" t="s">
        <v>35</v>
      </c>
      <c r="O284" s="153">
        <v>0</v>
      </c>
      <c r="P284" s="153">
        <f>O284*H284</f>
        <v>0</v>
      </c>
      <c r="Q284" s="153">
        <v>0</v>
      </c>
      <c r="R284" s="153">
        <f>Q284*H284</f>
        <v>0</v>
      </c>
      <c r="S284" s="153">
        <v>0</v>
      </c>
      <c r="T284" s="154">
        <f>S284*H284</f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5" t="s">
        <v>167</v>
      </c>
      <c r="AT284" s="155" t="s">
        <v>163</v>
      </c>
      <c r="AU284" s="155" t="s">
        <v>80</v>
      </c>
      <c r="AY284" s="14" t="s">
        <v>161</v>
      </c>
      <c r="BE284" s="156">
        <f>IF(N284="základní",J284,0)</f>
        <v>0</v>
      </c>
      <c r="BF284" s="156">
        <f>IF(N284="snížená",J284,0)</f>
        <v>0</v>
      </c>
      <c r="BG284" s="156">
        <f>IF(N284="zákl. přenesená",J284,0)</f>
        <v>0</v>
      </c>
      <c r="BH284" s="156">
        <f>IF(N284="sníž. přenesená",J284,0)</f>
        <v>0</v>
      </c>
      <c r="BI284" s="156">
        <f>IF(N284="nulová",J284,0)</f>
        <v>0</v>
      </c>
      <c r="BJ284" s="14" t="s">
        <v>78</v>
      </c>
      <c r="BK284" s="156">
        <f>ROUND(I284*H284,2)</f>
        <v>0</v>
      </c>
      <c r="BL284" s="14" t="s">
        <v>167</v>
      </c>
      <c r="BM284" s="155" t="s">
        <v>610</v>
      </c>
    </row>
    <row r="285" spans="1:65" s="12" customFormat="1" ht="22.7" customHeight="1" x14ac:dyDescent="0.2">
      <c r="B285" s="131"/>
      <c r="C285" s="379"/>
      <c r="D285" s="386" t="s">
        <v>69</v>
      </c>
      <c r="E285" s="389" t="s">
        <v>611</v>
      </c>
      <c r="F285" s="389" t="s">
        <v>612</v>
      </c>
      <c r="G285" s="379"/>
      <c r="H285" s="379"/>
      <c r="J285" s="390">
        <f>BK285</f>
        <v>0</v>
      </c>
      <c r="K285" s="379"/>
      <c r="L285" s="131"/>
      <c r="M285" s="135"/>
      <c r="N285" s="136"/>
      <c r="O285" s="136"/>
      <c r="P285" s="137">
        <f>P286</f>
        <v>0</v>
      </c>
      <c r="Q285" s="136"/>
      <c r="R285" s="137">
        <f>R286</f>
        <v>0</v>
      </c>
      <c r="S285" s="136"/>
      <c r="T285" s="138">
        <f>T286</f>
        <v>0</v>
      </c>
      <c r="AR285" s="132" t="s">
        <v>78</v>
      </c>
      <c r="AT285" s="139" t="s">
        <v>69</v>
      </c>
      <c r="AU285" s="139" t="s">
        <v>78</v>
      </c>
      <c r="AY285" s="132" t="s">
        <v>161</v>
      </c>
      <c r="BK285" s="140">
        <f>BK286</f>
        <v>0</v>
      </c>
    </row>
    <row r="286" spans="1:65" s="2" customFormat="1" ht="16.5" customHeight="1" x14ac:dyDescent="0.2">
      <c r="A286" s="26"/>
      <c r="B286" s="143"/>
      <c r="C286" s="381" t="s">
        <v>384</v>
      </c>
      <c r="D286" s="381" t="s">
        <v>163</v>
      </c>
      <c r="E286" s="382" t="s">
        <v>613</v>
      </c>
      <c r="F286" s="383" t="s">
        <v>614</v>
      </c>
      <c r="G286" s="384" t="s">
        <v>205</v>
      </c>
      <c r="H286" s="385">
        <v>687.48699999999997</v>
      </c>
      <c r="I286" s="493"/>
      <c r="J286" s="377">
        <f>ROUND(I286*H286,2)</f>
        <v>0</v>
      </c>
      <c r="K286" s="380"/>
      <c r="L286" s="27"/>
      <c r="M286" s="151" t="s">
        <v>1</v>
      </c>
      <c r="N286" s="152" t="s">
        <v>35</v>
      </c>
      <c r="O286" s="153">
        <v>0</v>
      </c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5" t="s">
        <v>167</v>
      </c>
      <c r="AT286" s="155" t="s">
        <v>163</v>
      </c>
      <c r="AU286" s="155" t="s">
        <v>80</v>
      </c>
      <c r="AY286" s="14" t="s">
        <v>161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4" t="s">
        <v>78</v>
      </c>
      <c r="BK286" s="156">
        <f>ROUND(I286*H286,2)</f>
        <v>0</v>
      </c>
      <c r="BL286" s="14" t="s">
        <v>167</v>
      </c>
      <c r="BM286" s="155" t="s">
        <v>615</v>
      </c>
    </row>
    <row r="287" spans="1:65" s="12" customFormat="1" ht="25.9" customHeight="1" x14ac:dyDescent="0.2">
      <c r="B287" s="131"/>
      <c r="C287" s="379"/>
      <c r="D287" s="386" t="s">
        <v>69</v>
      </c>
      <c r="E287" s="387" t="s">
        <v>616</v>
      </c>
      <c r="F287" s="387" t="s">
        <v>617</v>
      </c>
      <c r="G287" s="379"/>
      <c r="H287" s="379"/>
      <c r="J287" s="388">
        <f>BK287</f>
        <v>0</v>
      </c>
      <c r="K287" s="379"/>
      <c r="L287" s="131"/>
      <c r="M287" s="135"/>
      <c r="N287" s="136"/>
      <c r="O287" s="136"/>
      <c r="P287" s="137">
        <f>P288+P305+P315+P340+P343+P355+P367+P382+P394+P439+P444+P452+P455+P457</f>
        <v>0</v>
      </c>
      <c r="Q287" s="136"/>
      <c r="R287" s="137">
        <f>R288+R305+R315+R340+R343+R355+R367+R382+R394+R439+R444+R452+R455+R457</f>
        <v>0</v>
      </c>
      <c r="S287" s="136"/>
      <c r="T287" s="138">
        <f>T288+T305+T315+T340+T343+T355+T367+T382+T394+T439+T444+T452+T455+T457</f>
        <v>0</v>
      </c>
      <c r="AR287" s="132" t="s">
        <v>80</v>
      </c>
      <c r="AT287" s="139" t="s">
        <v>69</v>
      </c>
      <c r="AU287" s="139" t="s">
        <v>70</v>
      </c>
      <c r="AY287" s="132" t="s">
        <v>161</v>
      </c>
      <c r="BK287" s="140">
        <f>BK288+BK305+BK315+BK340+BK343+BK355+BK367+BK382+BK394+BK439+BK444+BK452+BK455+BK457</f>
        <v>0</v>
      </c>
    </row>
    <row r="288" spans="1:65" s="12" customFormat="1" ht="22.7" customHeight="1" x14ac:dyDescent="0.2">
      <c r="B288" s="131"/>
      <c r="C288" s="379"/>
      <c r="D288" s="386" t="s">
        <v>69</v>
      </c>
      <c r="E288" s="389" t="s">
        <v>618</v>
      </c>
      <c r="F288" s="389" t="s">
        <v>619</v>
      </c>
      <c r="G288" s="379"/>
      <c r="H288" s="379"/>
      <c r="J288" s="390">
        <f>BK288</f>
        <v>0</v>
      </c>
      <c r="K288" s="379"/>
      <c r="L288" s="131"/>
      <c r="M288" s="135"/>
      <c r="N288" s="136"/>
      <c r="O288" s="136"/>
      <c r="P288" s="137">
        <f>SUM(P289:P304)</f>
        <v>0</v>
      </c>
      <c r="Q288" s="136"/>
      <c r="R288" s="137">
        <f>SUM(R289:R304)</f>
        <v>0</v>
      </c>
      <c r="S288" s="136"/>
      <c r="T288" s="138">
        <f>SUM(T289:T304)</f>
        <v>0</v>
      </c>
      <c r="AR288" s="132" t="s">
        <v>80</v>
      </c>
      <c r="AT288" s="139" t="s">
        <v>69</v>
      </c>
      <c r="AU288" s="139" t="s">
        <v>78</v>
      </c>
      <c r="AY288" s="132" t="s">
        <v>161</v>
      </c>
      <c r="BK288" s="140">
        <f>SUM(BK289:BK304)</f>
        <v>0</v>
      </c>
    </row>
    <row r="289" spans="1:65" s="2" customFormat="1" ht="24" customHeight="1" x14ac:dyDescent="0.2">
      <c r="A289" s="26"/>
      <c r="B289" s="143"/>
      <c r="C289" s="381" t="s">
        <v>620</v>
      </c>
      <c r="D289" s="381" t="s">
        <v>163</v>
      </c>
      <c r="E289" s="382" t="s">
        <v>621</v>
      </c>
      <c r="F289" s="383" t="s">
        <v>622</v>
      </c>
      <c r="G289" s="384" t="s">
        <v>166</v>
      </c>
      <c r="H289" s="385">
        <v>125.136</v>
      </c>
      <c r="I289" s="493"/>
      <c r="J289" s="377">
        <f t="shared" ref="J289:J304" si="50">ROUND(I289*H289,2)</f>
        <v>0</v>
      </c>
      <c r="K289" s="380"/>
      <c r="L289" s="27"/>
      <c r="M289" s="151" t="s">
        <v>1</v>
      </c>
      <c r="N289" s="152" t="s">
        <v>35</v>
      </c>
      <c r="O289" s="153">
        <v>0</v>
      </c>
      <c r="P289" s="153">
        <f t="shared" ref="P289:P304" si="51">O289*H289</f>
        <v>0</v>
      </c>
      <c r="Q289" s="153">
        <v>0</v>
      </c>
      <c r="R289" s="153">
        <f t="shared" ref="R289:R304" si="52">Q289*H289</f>
        <v>0</v>
      </c>
      <c r="S289" s="153">
        <v>0</v>
      </c>
      <c r="T289" s="154">
        <f t="shared" ref="T289:T304" si="53"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5" t="s">
        <v>187</v>
      </c>
      <c r="AT289" s="155" t="s">
        <v>163</v>
      </c>
      <c r="AU289" s="155" t="s">
        <v>80</v>
      </c>
      <c r="AY289" s="14" t="s">
        <v>161</v>
      </c>
      <c r="BE289" s="156">
        <f t="shared" ref="BE289:BE304" si="54">IF(N289="základní",J289,0)</f>
        <v>0</v>
      </c>
      <c r="BF289" s="156">
        <f t="shared" ref="BF289:BF304" si="55">IF(N289="snížená",J289,0)</f>
        <v>0</v>
      </c>
      <c r="BG289" s="156">
        <f t="shared" ref="BG289:BG304" si="56">IF(N289="zákl. přenesená",J289,0)</f>
        <v>0</v>
      </c>
      <c r="BH289" s="156">
        <f t="shared" ref="BH289:BH304" si="57">IF(N289="sníž. přenesená",J289,0)</f>
        <v>0</v>
      </c>
      <c r="BI289" s="156">
        <f t="shared" ref="BI289:BI304" si="58">IF(N289="nulová",J289,0)</f>
        <v>0</v>
      </c>
      <c r="BJ289" s="14" t="s">
        <v>78</v>
      </c>
      <c r="BK289" s="156">
        <f t="shared" ref="BK289:BK304" si="59">ROUND(I289*H289,2)</f>
        <v>0</v>
      </c>
      <c r="BL289" s="14" t="s">
        <v>187</v>
      </c>
      <c r="BM289" s="155" t="s">
        <v>623</v>
      </c>
    </row>
    <row r="290" spans="1:65" s="2" customFormat="1" ht="16.5" customHeight="1" x14ac:dyDescent="0.2">
      <c r="A290" s="26"/>
      <c r="B290" s="143"/>
      <c r="C290" s="392" t="s">
        <v>387</v>
      </c>
      <c r="D290" s="392" t="s">
        <v>243</v>
      </c>
      <c r="E290" s="393" t="s">
        <v>624</v>
      </c>
      <c r="F290" s="394" t="s">
        <v>625</v>
      </c>
      <c r="G290" s="395" t="s">
        <v>205</v>
      </c>
      <c r="H290" s="396">
        <v>3.7999999999999999E-2</v>
      </c>
      <c r="I290" s="493"/>
      <c r="J290" s="378">
        <f t="shared" si="50"/>
        <v>0</v>
      </c>
      <c r="K290" s="391"/>
      <c r="L290" s="157"/>
      <c r="M290" s="158" t="s">
        <v>1</v>
      </c>
      <c r="N290" s="159" t="s">
        <v>35</v>
      </c>
      <c r="O290" s="153">
        <v>0</v>
      </c>
      <c r="P290" s="153">
        <f t="shared" si="51"/>
        <v>0</v>
      </c>
      <c r="Q290" s="153">
        <v>0</v>
      </c>
      <c r="R290" s="153">
        <f t="shared" si="52"/>
        <v>0</v>
      </c>
      <c r="S290" s="153">
        <v>0</v>
      </c>
      <c r="T290" s="154">
        <f t="shared" si="5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5" t="s">
        <v>216</v>
      </c>
      <c r="AT290" s="155" t="s">
        <v>243</v>
      </c>
      <c r="AU290" s="155" t="s">
        <v>80</v>
      </c>
      <c r="AY290" s="14" t="s">
        <v>161</v>
      </c>
      <c r="BE290" s="156">
        <f t="shared" si="54"/>
        <v>0</v>
      </c>
      <c r="BF290" s="156">
        <f t="shared" si="55"/>
        <v>0</v>
      </c>
      <c r="BG290" s="156">
        <f t="shared" si="56"/>
        <v>0</v>
      </c>
      <c r="BH290" s="156">
        <f t="shared" si="57"/>
        <v>0</v>
      </c>
      <c r="BI290" s="156">
        <f t="shared" si="58"/>
        <v>0</v>
      </c>
      <c r="BJ290" s="14" t="s">
        <v>78</v>
      </c>
      <c r="BK290" s="156">
        <f t="shared" si="59"/>
        <v>0</v>
      </c>
      <c r="BL290" s="14" t="s">
        <v>187</v>
      </c>
      <c r="BM290" s="155" t="s">
        <v>626</v>
      </c>
    </row>
    <row r="291" spans="1:65" s="2" customFormat="1" ht="24" customHeight="1" x14ac:dyDescent="0.2">
      <c r="A291" s="26"/>
      <c r="B291" s="143"/>
      <c r="C291" s="381" t="s">
        <v>627</v>
      </c>
      <c r="D291" s="381" t="s">
        <v>163</v>
      </c>
      <c r="E291" s="382" t="s">
        <v>621</v>
      </c>
      <c r="F291" s="383" t="s">
        <v>622</v>
      </c>
      <c r="G291" s="384" t="s">
        <v>166</v>
      </c>
      <c r="H291" s="385">
        <v>74.75</v>
      </c>
      <c r="I291" s="493"/>
      <c r="J291" s="377">
        <f t="shared" si="50"/>
        <v>0</v>
      </c>
      <c r="K291" s="380"/>
      <c r="L291" s="27"/>
      <c r="M291" s="151" t="s">
        <v>1</v>
      </c>
      <c r="N291" s="152" t="s">
        <v>35</v>
      </c>
      <c r="O291" s="153">
        <v>0</v>
      </c>
      <c r="P291" s="153">
        <f t="shared" si="51"/>
        <v>0</v>
      </c>
      <c r="Q291" s="153">
        <v>0</v>
      </c>
      <c r="R291" s="153">
        <f t="shared" si="52"/>
        <v>0</v>
      </c>
      <c r="S291" s="153">
        <v>0</v>
      </c>
      <c r="T291" s="154">
        <f t="shared" si="5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5" t="s">
        <v>187</v>
      </c>
      <c r="AT291" s="155" t="s">
        <v>163</v>
      </c>
      <c r="AU291" s="155" t="s">
        <v>80</v>
      </c>
      <c r="AY291" s="14" t="s">
        <v>161</v>
      </c>
      <c r="BE291" s="156">
        <f t="shared" si="54"/>
        <v>0</v>
      </c>
      <c r="BF291" s="156">
        <f t="shared" si="55"/>
        <v>0</v>
      </c>
      <c r="BG291" s="156">
        <f t="shared" si="56"/>
        <v>0</v>
      </c>
      <c r="BH291" s="156">
        <f t="shared" si="57"/>
        <v>0</v>
      </c>
      <c r="BI291" s="156">
        <f t="shared" si="58"/>
        <v>0</v>
      </c>
      <c r="BJ291" s="14" t="s">
        <v>78</v>
      </c>
      <c r="BK291" s="156">
        <f t="shared" si="59"/>
        <v>0</v>
      </c>
      <c r="BL291" s="14" t="s">
        <v>187</v>
      </c>
      <c r="BM291" s="155" t="s">
        <v>628</v>
      </c>
    </row>
    <row r="292" spans="1:65" s="2" customFormat="1" ht="16.5" customHeight="1" x14ac:dyDescent="0.2">
      <c r="A292" s="26"/>
      <c r="B292" s="143"/>
      <c r="C292" s="392" t="s">
        <v>391</v>
      </c>
      <c r="D292" s="392" t="s">
        <v>243</v>
      </c>
      <c r="E292" s="393" t="s">
        <v>624</v>
      </c>
      <c r="F292" s="394" t="s">
        <v>625</v>
      </c>
      <c r="G292" s="395" t="s">
        <v>205</v>
      </c>
      <c r="H292" s="396">
        <v>2.1999999999999999E-2</v>
      </c>
      <c r="I292" s="493"/>
      <c r="J292" s="378">
        <f t="shared" si="50"/>
        <v>0</v>
      </c>
      <c r="K292" s="391"/>
      <c r="L292" s="157"/>
      <c r="M292" s="158" t="s">
        <v>1</v>
      </c>
      <c r="N292" s="159" t="s">
        <v>35</v>
      </c>
      <c r="O292" s="153">
        <v>0</v>
      </c>
      <c r="P292" s="153">
        <f t="shared" si="51"/>
        <v>0</v>
      </c>
      <c r="Q292" s="153">
        <v>0</v>
      </c>
      <c r="R292" s="153">
        <f t="shared" si="52"/>
        <v>0</v>
      </c>
      <c r="S292" s="153">
        <v>0</v>
      </c>
      <c r="T292" s="154">
        <f t="shared" si="5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5" t="s">
        <v>216</v>
      </c>
      <c r="AT292" s="155" t="s">
        <v>243</v>
      </c>
      <c r="AU292" s="155" t="s">
        <v>80</v>
      </c>
      <c r="AY292" s="14" t="s">
        <v>161</v>
      </c>
      <c r="BE292" s="156">
        <f t="shared" si="54"/>
        <v>0</v>
      </c>
      <c r="BF292" s="156">
        <f t="shared" si="55"/>
        <v>0</v>
      </c>
      <c r="BG292" s="156">
        <f t="shared" si="56"/>
        <v>0</v>
      </c>
      <c r="BH292" s="156">
        <f t="shared" si="57"/>
        <v>0</v>
      </c>
      <c r="BI292" s="156">
        <f t="shared" si="58"/>
        <v>0</v>
      </c>
      <c r="BJ292" s="14" t="s">
        <v>78</v>
      </c>
      <c r="BK292" s="156">
        <f t="shared" si="59"/>
        <v>0</v>
      </c>
      <c r="BL292" s="14" t="s">
        <v>187</v>
      </c>
      <c r="BM292" s="155" t="s">
        <v>629</v>
      </c>
    </row>
    <row r="293" spans="1:65" s="2" customFormat="1" ht="24" customHeight="1" x14ac:dyDescent="0.2">
      <c r="A293" s="26"/>
      <c r="B293" s="143"/>
      <c r="C293" s="381" t="s">
        <v>630</v>
      </c>
      <c r="D293" s="381" t="s">
        <v>163</v>
      </c>
      <c r="E293" s="382" t="s">
        <v>631</v>
      </c>
      <c r="F293" s="383" t="s">
        <v>632</v>
      </c>
      <c r="G293" s="384" t="s">
        <v>166</v>
      </c>
      <c r="H293" s="385">
        <v>533.28800000000001</v>
      </c>
      <c r="I293" s="493"/>
      <c r="J293" s="377">
        <f t="shared" si="50"/>
        <v>0</v>
      </c>
      <c r="K293" s="380"/>
      <c r="L293" s="27"/>
      <c r="M293" s="151" t="s">
        <v>1</v>
      </c>
      <c r="N293" s="152" t="s">
        <v>35</v>
      </c>
      <c r="O293" s="153">
        <v>0</v>
      </c>
      <c r="P293" s="153">
        <f t="shared" si="51"/>
        <v>0</v>
      </c>
      <c r="Q293" s="153">
        <v>0</v>
      </c>
      <c r="R293" s="153">
        <f t="shared" si="52"/>
        <v>0</v>
      </c>
      <c r="S293" s="153">
        <v>0</v>
      </c>
      <c r="T293" s="154">
        <f t="shared" si="5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5" t="s">
        <v>187</v>
      </c>
      <c r="AT293" s="155" t="s">
        <v>163</v>
      </c>
      <c r="AU293" s="155" t="s">
        <v>80</v>
      </c>
      <c r="AY293" s="14" t="s">
        <v>161</v>
      </c>
      <c r="BE293" s="156">
        <f t="shared" si="54"/>
        <v>0</v>
      </c>
      <c r="BF293" s="156">
        <f t="shared" si="55"/>
        <v>0</v>
      </c>
      <c r="BG293" s="156">
        <f t="shared" si="56"/>
        <v>0</v>
      </c>
      <c r="BH293" s="156">
        <f t="shared" si="57"/>
        <v>0</v>
      </c>
      <c r="BI293" s="156">
        <f t="shared" si="58"/>
        <v>0</v>
      </c>
      <c r="BJ293" s="14" t="s">
        <v>78</v>
      </c>
      <c r="BK293" s="156">
        <f t="shared" si="59"/>
        <v>0</v>
      </c>
      <c r="BL293" s="14" t="s">
        <v>187</v>
      </c>
      <c r="BM293" s="155" t="s">
        <v>633</v>
      </c>
    </row>
    <row r="294" spans="1:65" s="2" customFormat="1" ht="16.5" customHeight="1" x14ac:dyDescent="0.2">
      <c r="A294" s="26"/>
      <c r="B294" s="143"/>
      <c r="C294" s="392" t="s">
        <v>394</v>
      </c>
      <c r="D294" s="392" t="s">
        <v>243</v>
      </c>
      <c r="E294" s="393" t="s">
        <v>624</v>
      </c>
      <c r="F294" s="394" t="s">
        <v>625</v>
      </c>
      <c r="G294" s="395" t="s">
        <v>205</v>
      </c>
      <c r="H294" s="396">
        <v>0.187</v>
      </c>
      <c r="I294" s="493"/>
      <c r="J294" s="378">
        <f t="shared" si="50"/>
        <v>0</v>
      </c>
      <c r="K294" s="391"/>
      <c r="L294" s="157"/>
      <c r="M294" s="158" t="s">
        <v>1</v>
      </c>
      <c r="N294" s="159" t="s">
        <v>35</v>
      </c>
      <c r="O294" s="153">
        <v>0</v>
      </c>
      <c r="P294" s="153">
        <f t="shared" si="51"/>
        <v>0</v>
      </c>
      <c r="Q294" s="153">
        <v>0</v>
      </c>
      <c r="R294" s="153">
        <f t="shared" si="52"/>
        <v>0</v>
      </c>
      <c r="S294" s="153">
        <v>0</v>
      </c>
      <c r="T294" s="154">
        <f t="shared" si="5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5" t="s">
        <v>216</v>
      </c>
      <c r="AT294" s="155" t="s">
        <v>243</v>
      </c>
      <c r="AU294" s="155" t="s">
        <v>80</v>
      </c>
      <c r="AY294" s="14" t="s">
        <v>161</v>
      </c>
      <c r="BE294" s="156">
        <f t="shared" si="54"/>
        <v>0</v>
      </c>
      <c r="BF294" s="156">
        <f t="shared" si="55"/>
        <v>0</v>
      </c>
      <c r="BG294" s="156">
        <f t="shared" si="56"/>
        <v>0</v>
      </c>
      <c r="BH294" s="156">
        <f t="shared" si="57"/>
        <v>0</v>
      </c>
      <c r="BI294" s="156">
        <f t="shared" si="58"/>
        <v>0</v>
      </c>
      <c r="BJ294" s="14" t="s">
        <v>78</v>
      </c>
      <c r="BK294" s="156">
        <f t="shared" si="59"/>
        <v>0</v>
      </c>
      <c r="BL294" s="14" t="s">
        <v>187</v>
      </c>
      <c r="BM294" s="155" t="s">
        <v>634</v>
      </c>
    </row>
    <row r="295" spans="1:65" s="2" customFormat="1" ht="16.5" customHeight="1" x14ac:dyDescent="0.2">
      <c r="A295" s="26"/>
      <c r="B295" s="143"/>
      <c r="C295" s="381" t="s">
        <v>635</v>
      </c>
      <c r="D295" s="381" t="s">
        <v>163</v>
      </c>
      <c r="E295" s="382" t="s">
        <v>636</v>
      </c>
      <c r="F295" s="383" t="s">
        <v>637</v>
      </c>
      <c r="G295" s="384" t="s">
        <v>166</v>
      </c>
      <c r="H295" s="385">
        <v>39.75</v>
      </c>
      <c r="I295" s="493"/>
      <c r="J295" s="377">
        <f t="shared" si="50"/>
        <v>0</v>
      </c>
      <c r="K295" s="380"/>
      <c r="L295" s="27"/>
      <c r="M295" s="151" t="s">
        <v>1</v>
      </c>
      <c r="N295" s="152" t="s">
        <v>35</v>
      </c>
      <c r="O295" s="153">
        <v>0</v>
      </c>
      <c r="P295" s="153">
        <f t="shared" si="51"/>
        <v>0</v>
      </c>
      <c r="Q295" s="153">
        <v>0</v>
      </c>
      <c r="R295" s="153">
        <f t="shared" si="52"/>
        <v>0</v>
      </c>
      <c r="S295" s="153">
        <v>0</v>
      </c>
      <c r="T295" s="154">
        <f t="shared" si="5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5" t="s">
        <v>187</v>
      </c>
      <c r="AT295" s="155" t="s">
        <v>163</v>
      </c>
      <c r="AU295" s="155" t="s">
        <v>80</v>
      </c>
      <c r="AY295" s="14" t="s">
        <v>161</v>
      </c>
      <c r="BE295" s="156">
        <f t="shared" si="54"/>
        <v>0</v>
      </c>
      <c r="BF295" s="156">
        <f t="shared" si="55"/>
        <v>0</v>
      </c>
      <c r="BG295" s="156">
        <f t="shared" si="56"/>
        <v>0</v>
      </c>
      <c r="BH295" s="156">
        <f t="shared" si="57"/>
        <v>0</v>
      </c>
      <c r="BI295" s="156">
        <f t="shared" si="58"/>
        <v>0</v>
      </c>
      <c r="BJ295" s="14" t="s">
        <v>78</v>
      </c>
      <c r="BK295" s="156">
        <f t="shared" si="59"/>
        <v>0</v>
      </c>
      <c r="BL295" s="14" t="s">
        <v>187</v>
      </c>
      <c r="BM295" s="155" t="s">
        <v>638</v>
      </c>
    </row>
    <row r="296" spans="1:65" s="2" customFormat="1" ht="24" customHeight="1" x14ac:dyDescent="0.2">
      <c r="A296" s="26"/>
      <c r="B296" s="143"/>
      <c r="C296" s="381" t="s">
        <v>398</v>
      </c>
      <c r="D296" s="381" t="s">
        <v>163</v>
      </c>
      <c r="E296" s="382" t="s">
        <v>639</v>
      </c>
      <c r="F296" s="383" t="s">
        <v>640</v>
      </c>
      <c r="G296" s="384" t="s">
        <v>166</v>
      </c>
      <c r="H296" s="385">
        <v>125.136</v>
      </c>
      <c r="I296" s="493"/>
      <c r="J296" s="377">
        <f t="shared" si="50"/>
        <v>0</v>
      </c>
      <c r="K296" s="380"/>
      <c r="L296" s="27"/>
      <c r="M296" s="151" t="s">
        <v>1</v>
      </c>
      <c r="N296" s="152" t="s">
        <v>35</v>
      </c>
      <c r="O296" s="153">
        <v>0</v>
      </c>
      <c r="P296" s="153">
        <f t="shared" si="51"/>
        <v>0</v>
      </c>
      <c r="Q296" s="153">
        <v>0</v>
      </c>
      <c r="R296" s="153">
        <f t="shared" si="52"/>
        <v>0</v>
      </c>
      <c r="S296" s="153">
        <v>0</v>
      </c>
      <c r="T296" s="154">
        <f t="shared" si="5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5" t="s">
        <v>187</v>
      </c>
      <c r="AT296" s="155" t="s">
        <v>163</v>
      </c>
      <c r="AU296" s="155" t="s">
        <v>80</v>
      </c>
      <c r="AY296" s="14" t="s">
        <v>161</v>
      </c>
      <c r="BE296" s="156">
        <f t="shared" si="54"/>
        <v>0</v>
      </c>
      <c r="BF296" s="156">
        <f t="shared" si="55"/>
        <v>0</v>
      </c>
      <c r="BG296" s="156">
        <f t="shared" si="56"/>
        <v>0</v>
      </c>
      <c r="BH296" s="156">
        <f t="shared" si="57"/>
        <v>0</v>
      </c>
      <c r="BI296" s="156">
        <f t="shared" si="58"/>
        <v>0</v>
      </c>
      <c r="BJ296" s="14" t="s">
        <v>78</v>
      </c>
      <c r="BK296" s="156">
        <f t="shared" si="59"/>
        <v>0</v>
      </c>
      <c r="BL296" s="14" t="s">
        <v>187</v>
      </c>
      <c r="BM296" s="155" t="s">
        <v>641</v>
      </c>
    </row>
    <row r="297" spans="1:65" s="2" customFormat="1" ht="16.5" customHeight="1" x14ac:dyDescent="0.2">
      <c r="A297" s="26"/>
      <c r="B297" s="143"/>
      <c r="C297" s="392" t="s">
        <v>642</v>
      </c>
      <c r="D297" s="392" t="s">
        <v>243</v>
      </c>
      <c r="E297" s="393" t="s">
        <v>643</v>
      </c>
      <c r="F297" s="394" t="s">
        <v>644</v>
      </c>
      <c r="G297" s="395" t="s">
        <v>166</v>
      </c>
      <c r="H297" s="396">
        <v>143.90600000000001</v>
      </c>
      <c r="I297" s="493"/>
      <c r="J297" s="378">
        <f t="shared" si="50"/>
        <v>0</v>
      </c>
      <c r="K297" s="391"/>
      <c r="L297" s="157"/>
      <c r="M297" s="158" t="s">
        <v>1</v>
      </c>
      <c r="N297" s="159" t="s">
        <v>35</v>
      </c>
      <c r="O297" s="153">
        <v>0</v>
      </c>
      <c r="P297" s="153">
        <f t="shared" si="51"/>
        <v>0</v>
      </c>
      <c r="Q297" s="153">
        <v>0</v>
      </c>
      <c r="R297" s="153">
        <f t="shared" si="52"/>
        <v>0</v>
      </c>
      <c r="S297" s="153">
        <v>0</v>
      </c>
      <c r="T297" s="154">
        <f t="shared" si="5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5" t="s">
        <v>216</v>
      </c>
      <c r="AT297" s="155" t="s">
        <v>243</v>
      </c>
      <c r="AU297" s="155" t="s">
        <v>80</v>
      </c>
      <c r="AY297" s="14" t="s">
        <v>161</v>
      </c>
      <c r="BE297" s="156">
        <f t="shared" si="54"/>
        <v>0</v>
      </c>
      <c r="BF297" s="156">
        <f t="shared" si="55"/>
        <v>0</v>
      </c>
      <c r="BG297" s="156">
        <f t="shared" si="56"/>
        <v>0</v>
      </c>
      <c r="BH297" s="156">
        <f t="shared" si="57"/>
        <v>0</v>
      </c>
      <c r="BI297" s="156">
        <f t="shared" si="58"/>
        <v>0</v>
      </c>
      <c r="BJ297" s="14" t="s">
        <v>78</v>
      </c>
      <c r="BK297" s="156">
        <f t="shared" si="59"/>
        <v>0</v>
      </c>
      <c r="BL297" s="14" t="s">
        <v>187</v>
      </c>
      <c r="BM297" s="155" t="s">
        <v>645</v>
      </c>
    </row>
    <row r="298" spans="1:65" s="2" customFormat="1" ht="24" customHeight="1" x14ac:dyDescent="0.2">
      <c r="A298" s="26"/>
      <c r="B298" s="143"/>
      <c r="C298" s="381" t="s">
        <v>401</v>
      </c>
      <c r="D298" s="381" t="s">
        <v>163</v>
      </c>
      <c r="E298" s="382" t="s">
        <v>639</v>
      </c>
      <c r="F298" s="383" t="s">
        <v>640</v>
      </c>
      <c r="G298" s="384" t="s">
        <v>166</v>
      </c>
      <c r="H298" s="385">
        <v>74.75</v>
      </c>
      <c r="I298" s="493"/>
      <c r="J298" s="377">
        <f t="shared" si="50"/>
        <v>0</v>
      </c>
      <c r="K298" s="380"/>
      <c r="L298" s="27"/>
      <c r="M298" s="151" t="s">
        <v>1</v>
      </c>
      <c r="N298" s="152" t="s">
        <v>35</v>
      </c>
      <c r="O298" s="153">
        <v>0</v>
      </c>
      <c r="P298" s="153">
        <f t="shared" si="51"/>
        <v>0</v>
      </c>
      <c r="Q298" s="153">
        <v>0</v>
      </c>
      <c r="R298" s="153">
        <f t="shared" si="52"/>
        <v>0</v>
      </c>
      <c r="S298" s="153">
        <v>0</v>
      </c>
      <c r="T298" s="154">
        <f t="shared" si="5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5" t="s">
        <v>187</v>
      </c>
      <c r="AT298" s="155" t="s">
        <v>163</v>
      </c>
      <c r="AU298" s="155" t="s">
        <v>80</v>
      </c>
      <c r="AY298" s="14" t="s">
        <v>161</v>
      </c>
      <c r="BE298" s="156">
        <f t="shared" si="54"/>
        <v>0</v>
      </c>
      <c r="BF298" s="156">
        <f t="shared" si="55"/>
        <v>0</v>
      </c>
      <c r="BG298" s="156">
        <f t="shared" si="56"/>
        <v>0</v>
      </c>
      <c r="BH298" s="156">
        <f t="shared" si="57"/>
        <v>0</v>
      </c>
      <c r="BI298" s="156">
        <f t="shared" si="58"/>
        <v>0</v>
      </c>
      <c r="BJ298" s="14" t="s">
        <v>78</v>
      </c>
      <c r="BK298" s="156">
        <f t="shared" si="59"/>
        <v>0</v>
      </c>
      <c r="BL298" s="14" t="s">
        <v>187</v>
      </c>
      <c r="BM298" s="155" t="s">
        <v>646</v>
      </c>
    </row>
    <row r="299" spans="1:65" s="2" customFormat="1" ht="16.5" customHeight="1" x14ac:dyDescent="0.2">
      <c r="A299" s="26"/>
      <c r="B299" s="143"/>
      <c r="C299" s="392" t="s">
        <v>647</v>
      </c>
      <c r="D299" s="392" t="s">
        <v>243</v>
      </c>
      <c r="E299" s="393" t="s">
        <v>643</v>
      </c>
      <c r="F299" s="394" t="s">
        <v>644</v>
      </c>
      <c r="G299" s="395" t="s">
        <v>166</v>
      </c>
      <c r="H299" s="396">
        <v>85.962999999999994</v>
      </c>
      <c r="I299" s="493"/>
      <c r="J299" s="378">
        <f t="shared" si="50"/>
        <v>0</v>
      </c>
      <c r="K299" s="391"/>
      <c r="L299" s="157"/>
      <c r="M299" s="158" t="s">
        <v>1</v>
      </c>
      <c r="N299" s="159" t="s">
        <v>35</v>
      </c>
      <c r="O299" s="153">
        <v>0</v>
      </c>
      <c r="P299" s="153">
        <f t="shared" si="51"/>
        <v>0</v>
      </c>
      <c r="Q299" s="153">
        <v>0</v>
      </c>
      <c r="R299" s="153">
        <f t="shared" si="52"/>
        <v>0</v>
      </c>
      <c r="S299" s="153">
        <v>0</v>
      </c>
      <c r="T299" s="154">
        <f t="shared" si="5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5" t="s">
        <v>216</v>
      </c>
      <c r="AT299" s="155" t="s">
        <v>243</v>
      </c>
      <c r="AU299" s="155" t="s">
        <v>80</v>
      </c>
      <c r="AY299" s="14" t="s">
        <v>161</v>
      </c>
      <c r="BE299" s="156">
        <f t="shared" si="54"/>
        <v>0</v>
      </c>
      <c r="BF299" s="156">
        <f t="shared" si="55"/>
        <v>0</v>
      </c>
      <c r="BG299" s="156">
        <f t="shared" si="56"/>
        <v>0</v>
      </c>
      <c r="BH299" s="156">
        <f t="shared" si="57"/>
        <v>0</v>
      </c>
      <c r="BI299" s="156">
        <f t="shared" si="58"/>
        <v>0</v>
      </c>
      <c r="BJ299" s="14" t="s">
        <v>78</v>
      </c>
      <c r="BK299" s="156">
        <f t="shared" si="59"/>
        <v>0</v>
      </c>
      <c r="BL299" s="14" t="s">
        <v>187</v>
      </c>
      <c r="BM299" s="155" t="s">
        <v>648</v>
      </c>
    </row>
    <row r="300" spans="1:65" s="2" customFormat="1" ht="24" customHeight="1" x14ac:dyDescent="0.2">
      <c r="A300" s="26"/>
      <c r="B300" s="143"/>
      <c r="C300" s="381" t="s">
        <v>405</v>
      </c>
      <c r="D300" s="381" t="s">
        <v>163</v>
      </c>
      <c r="E300" s="382" t="s">
        <v>649</v>
      </c>
      <c r="F300" s="383" t="s">
        <v>650</v>
      </c>
      <c r="G300" s="384" t="s">
        <v>166</v>
      </c>
      <c r="H300" s="385">
        <v>533.28800000000001</v>
      </c>
      <c r="I300" s="493"/>
      <c r="J300" s="377">
        <f t="shared" si="50"/>
        <v>0</v>
      </c>
      <c r="K300" s="380"/>
      <c r="L300" s="27"/>
      <c r="M300" s="151" t="s">
        <v>1</v>
      </c>
      <c r="N300" s="152" t="s">
        <v>35</v>
      </c>
      <c r="O300" s="153">
        <v>0</v>
      </c>
      <c r="P300" s="153">
        <f t="shared" si="51"/>
        <v>0</v>
      </c>
      <c r="Q300" s="153">
        <v>0</v>
      </c>
      <c r="R300" s="153">
        <f t="shared" si="52"/>
        <v>0</v>
      </c>
      <c r="S300" s="153">
        <v>0</v>
      </c>
      <c r="T300" s="154">
        <f t="shared" si="5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5" t="s">
        <v>187</v>
      </c>
      <c r="AT300" s="155" t="s">
        <v>163</v>
      </c>
      <c r="AU300" s="155" t="s">
        <v>80</v>
      </c>
      <c r="AY300" s="14" t="s">
        <v>161</v>
      </c>
      <c r="BE300" s="156">
        <f t="shared" si="54"/>
        <v>0</v>
      </c>
      <c r="BF300" s="156">
        <f t="shared" si="55"/>
        <v>0</v>
      </c>
      <c r="BG300" s="156">
        <f t="shared" si="56"/>
        <v>0</v>
      </c>
      <c r="BH300" s="156">
        <f t="shared" si="57"/>
        <v>0</v>
      </c>
      <c r="BI300" s="156">
        <f t="shared" si="58"/>
        <v>0</v>
      </c>
      <c r="BJ300" s="14" t="s">
        <v>78</v>
      </c>
      <c r="BK300" s="156">
        <f t="shared" si="59"/>
        <v>0</v>
      </c>
      <c r="BL300" s="14" t="s">
        <v>187</v>
      </c>
      <c r="BM300" s="155" t="s">
        <v>651</v>
      </c>
    </row>
    <row r="301" spans="1:65" s="2" customFormat="1" ht="16.5" customHeight="1" x14ac:dyDescent="0.2">
      <c r="A301" s="26"/>
      <c r="B301" s="143"/>
      <c r="C301" s="392" t="s">
        <v>652</v>
      </c>
      <c r="D301" s="392" t="s">
        <v>243</v>
      </c>
      <c r="E301" s="393" t="s">
        <v>653</v>
      </c>
      <c r="F301" s="394" t="s">
        <v>654</v>
      </c>
      <c r="G301" s="395" t="s">
        <v>166</v>
      </c>
      <c r="H301" s="396">
        <v>639.94600000000003</v>
      </c>
      <c r="I301" s="493"/>
      <c r="J301" s="378">
        <f t="shared" si="50"/>
        <v>0</v>
      </c>
      <c r="K301" s="391"/>
      <c r="L301" s="157"/>
      <c r="M301" s="158" t="s">
        <v>1</v>
      </c>
      <c r="N301" s="159" t="s">
        <v>35</v>
      </c>
      <c r="O301" s="153">
        <v>0</v>
      </c>
      <c r="P301" s="153">
        <f t="shared" si="51"/>
        <v>0</v>
      </c>
      <c r="Q301" s="153">
        <v>0</v>
      </c>
      <c r="R301" s="153">
        <f t="shared" si="52"/>
        <v>0</v>
      </c>
      <c r="S301" s="153">
        <v>0</v>
      </c>
      <c r="T301" s="154">
        <f t="shared" si="5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5" t="s">
        <v>216</v>
      </c>
      <c r="AT301" s="155" t="s">
        <v>243</v>
      </c>
      <c r="AU301" s="155" t="s">
        <v>80</v>
      </c>
      <c r="AY301" s="14" t="s">
        <v>161</v>
      </c>
      <c r="BE301" s="156">
        <f t="shared" si="54"/>
        <v>0</v>
      </c>
      <c r="BF301" s="156">
        <f t="shared" si="55"/>
        <v>0</v>
      </c>
      <c r="BG301" s="156">
        <f t="shared" si="56"/>
        <v>0</v>
      </c>
      <c r="BH301" s="156">
        <f t="shared" si="57"/>
        <v>0</v>
      </c>
      <c r="BI301" s="156">
        <f t="shared" si="58"/>
        <v>0</v>
      </c>
      <c r="BJ301" s="14" t="s">
        <v>78</v>
      </c>
      <c r="BK301" s="156">
        <f t="shared" si="59"/>
        <v>0</v>
      </c>
      <c r="BL301" s="14" t="s">
        <v>187</v>
      </c>
      <c r="BM301" s="155" t="s">
        <v>655</v>
      </c>
    </row>
    <row r="302" spans="1:65" s="2" customFormat="1" ht="24" customHeight="1" x14ac:dyDescent="0.2">
      <c r="A302" s="26"/>
      <c r="B302" s="143"/>
      <c r="C302" s="381" t="s">
        <v>408</v>
      </c>
      <c r="D302" s="381" t="s">
        <v>163</v>
      </c>
      <c r="E302" s="382" t="s">
        <v>656</v>
      </c>
      <c r="F302" s="383" t="s">
        <v>657</v>
      </c>
      <c r="G302" s="384" t="s">
        <v>166</v>
      </c>
      <c r="H302" s="385">
        <v>533.28800000000001</v>
      </c>
      <c r="I302" s="493"/>
      <c r="J302" s="377">
        <f t="shared" si="50"/>
        <v>0</v>
      </c>
      <c r="K302" s="380"/>
      <c r="L302" s="27"/>
      <c r="M302" s="151" t="s">
        <v>1</v>
      </c>
      <c r="N302" s="152" t="s">
        <v>35</v>
      </c>
      <c r="O302" s="153">
        <v>0</v>
      </c>
      <c r="P302" s="153">
        <f t="shared" si="51"/>
        <v>0</v>
      </c>
      <c r="Q302" s="153">
        <v>0</v>
      </c>
      <c r="R302" s="153">
        <f t="shared" si="52"/>
        <v>0</v>
      </c>
      <c r="S302" s="153">
        <v>0</v>
      </c>
      <c r="T302" s="154">
        <f t="shared" si="5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5" t="s">
        <v>187</v>
      </c>
      <c r="AT302" s="155" t="s">
        <v>163</v>
      </c>
      <c r="AU302" s="155" t="s">
        <v>80</v>
      </c>
      <c r="AY302" s="14" t="s">
        <v>161</v>
      </c>
      <c r="BE302" s="156">
        <f t="shared" si="54"/>
        <v>0</v>
      </c>
      <c r="BF302" s="156">
        <f t="shared" si="55"/>
        <v>0</v>
      </c>
      <c r="BG302" s="156">
        <f t="shared" si="56"/>
        <v>0</v>
      </c>
      <c r="BH302" s="156">
        <f t="shared" si="57"/>
        <v>0</v>
      </c>
      <c r="BI302" s="156">
        <f t="shared" si="58"/>
        <v>0</v>
      </c>
      <c r="BJ302" s="14" t="s">
        <v>78</v>
      </c>
      <c r="BK302" s="156">
        <f t="shared" si="59"/>
        <v>0</v>
      </c>
      <c r="BL302" s="14" t="s">
        <v>187</v>
      </c>
      <c r="BM302" s="155" t="s">
        <v>658</v>
      </c>
    </row>
    <row r="303" spans="1:65" s="2" customFormat="1" ht="16.5" customHeight="1" x14ac:dyDescent="0.2">
      <c r="A303" s="26"/>
      <c r="B303" s="143"/>
      <c r="C303" s="392" t="s">
        <v>659</v>
      </c>
      <c r="D303" s="392" t="s">
        <v>243</v>
      </c>
      <c r="E303" s="393" t="s">
        <v>660</v>
      </c>
      <c r="F303" s="394" t="s">
        <v>661</v>
      </c>
      <c r="G303" s="395" t="s">
        <v>166</v>
      </c>
      <c r="H303" s="396">
        <v>559.952</v>
      </c>
      <c r="I303" s="493"/>
      <c r="J303" s="378">
        <f t="shared" si="50"/>
        <v>0</v>
      </c>
      <c r="K303" s="391"/>
      <c r="L303" s="157"/>
      <c r="M303" s="158" t="s">
        <v>1</v>
      </c>
      <c r="N303" s="159" t="s">
        <v>35</v>
      </c>
      <c r="O303" s="153">
        <v>0</v>
      </c>
      <c r="P303" s="153">
        <f t="shared" si="51"/>
        <v>0</v>
      </c>
      <c r="Q303" s="153">
        <v>0</v>
      </c>
      <c r="R303" s="153">
        <f t="shared" si="52"/>
        <v>0</v>
      </c>
      <c r="S303" s="153">
        <v>0</v>
      </c>
      <c r="T303" s="154">
        <f t="shared" si="5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5" t="s">
        <v>216</v>
      </c>
      <c r="AT303" s="155" t="s">
        <v>243</v>
      </c>
      <c r="AU303" s="155" t="s">
        <v>80</v>
      </c>
      <c r="AY303" s="14" t="s">
        <v>161</v>
      </c>
      <c r="BE303" s="156">
        <f t="shared" si="54"/>
        <v>0</v>
      </c>
      <c r="BF303" s="156">
        <f t="shared" si="55"/>
        <v>0</v>
      </c>
      <c r="BG303" s="156">
        <f t="shared" si="56"/>
        <v>0</v>
      </c>
      <c r="BH303" s="156">
        <f t="shared" si="57"/>
        <v>0</v>
      </c>
      <c r="BI303" s="156">
        <f t="shared" si="58"/>
        <v>0</v>
      </c>
      <c r="BJ303" s="14" t="s">
        <v>78</v>
      </c>
      <c r="BK303" s="156">
        <f t="shared" si="59"/>
        <v>0</v>
      </c>
      <c r="BL303" s="14" t="s">
        <v>187</v>
      </c>
      <c r="BM303" s="155" t="s">
        <v>662</v>
      </c>
    </row>
    <row r="304" spans="1:65" s="2" customFormat="1" ht="24" customHeight="1" x14ac:dyDescent="0.2">
      <c r="A304" s="26"/>
      <c r="B304" s="143"/>
      <c r="C304" s="381" t="s">
        <v>412</v>
      </c>
      <c r="D304" s="381" t="s">
        <v>163</v>
      </c>
      <c r="E304" s="382" t="s">
        <v>663</v>
      </c>
      <c r="F304" s="383" t="s">
        <v>664</v>
      </c>
      <c r="G304" s="384" t="s">
        <v>665</v>
      </c>
      <c r="H304" s="385">
        <v>2431.5740000000001</v>
      </c>
      <c r="I304" s="493"/>
      <c r="J304" s="377">
        <f t="shared" si="50"/>
        <v>0</v>
      </c>
      <c r="K304" s="380"/>
      <c r="L304" s="27"/>
      <c r="M304" s="151" t="s">
        <v>1</v>
      </c>
      <c r="N304" s="152" t="s">
        <v>35</v>
      </c>
      <c r="O304" s="153">
        <v>0</v>
      </c>
      <c r="P304" s="153">
        <f t="shared" si="51"/>
        <v>0</v>
      </c>
      <c r="Q304" s="153">
        <v>0</v>
      </c>
      <c r="R304" s="153">
        <f t="shared" si="52"/>
        <v>0</v>
      </c>
      <c r="S304" s="153">
        <v>0</v>
      </c>
      <c r="T304" s="154">
        <f t="shared" si="5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5" t="s">
        <v>187</v>
      </c>
      <c r="AT304" s="155" t="s">
        <v>163</v>
      </c>
      <c r="AU304" s="155" t="s">
        <v>80</v>
      </c>
      <c r="AY304" s="14" t="s">
        <v>161</v>
      </c>
      <c r="BE304" s="156">
        <f t="shared" si="54"/>
        <v>0</v>
      </c>
      <c r="BF304" s="156">
        <f t="shared" si="55"/>
        <v>0</v>
      </c>
      <c r="BG304" s="156">
        <f t="shared" si="56"/>
        <v>0</v>
      </c>
      <c r="BH304" s="156">
        <f t="shared" si="57"/>
        <v>0</v>
      </c>
      <c r="BI304" s="156">
        <f t="shared" si="58"/>
        <v>0</v>
      </c>
      <c r="BJ304" s="14" t="s">
        <v>78</v>
      </c>
      <c r="BK304" s="156">
        <f t="shared" si="59"/>
        <v>0</v>
      </c>
      <c r="BL304" s="14" t="s">
        <v>187</v>
      </c>
      <c r="BM304" s="155" t="s">
        <v>666</v>
      </c>
    </row>
    <row r="305" spans="1:65" s="12" customFormat="1" ht="22.7" customHeight="1" x14ac:dyDescent="0.2">
      <c r="B305" s="131"/>
      <c r="C305" s="379"/>
      <c r="D305" s="386" t="s">
        <v>69</v>
      </c>
      <c r="E305" s="389" t="s">
        <v>667</v>
      </c>
      <c r="F305" s="389" t="s">
        <v>668</v>
      </c>
      <c r="G305" s="379"/>
      <c r="H305" s="379"/>
      <c r="J305" s="390">
        <f>BK305</f>
        <v>0</v>
      </c>
      <c r="K305" s="379"/>
      <c r="L305" s="131"/>
      <c r="M305" s="135"/>
      <c r="N305" s="136"/>
      <c r="O305" s="136"/>
      <c r="P305" s="137">
        <f>SUM(P306:P314)</f>
        <v>0</v>
      </c>
      <c r="Q305" s="136"/>
      <c r="R305" s="137">
        <f>SUM(R306:R314)</f>
        <v>0</v>
      </c>
      <c r="S305" s="136"/>
      <c r="T305" s="138">
        <f>SUM(T306:T314)</f>
        <v>0</v>
      </c>
      <c r="AR305" s="132" t="s">
        <v>80</v>
      </c>
      <c r="AT305" s="139" t="s">
        <v>69</v>
      </c>
      <c r="AU305" s="139" t="s">
        <v>78</v>
      </c>
      <c r="AY305" s="132" t="s">
        <v>161</v>
      </c>
      <c r="BK305" s="140">
        <f>SUM(BK306:BK314)</f>
        <v>0</v>
      </c>
    </row>
    <row r="306" spans="1:65" s="2" customFormat="1" ht="16.5" customHeight="1" x14ac:dyDescent="0.2">
      <c r="A306" s="26"/>
      <c r="B306" s="143"/>
      <c r="C306" s="381" t="s">
        <v>669</v>
      </c>
      <c r="D306" s="381" t="s">
        <v>163</v>
      </c>
      <c r="E306" s="382" t="s">
        <v>670</v>
      </c>
      <c r="F306" s="383" t="s">
        <v>671</v>
      </c>
      <c r="G306" s="384" t="s">
        <v>166</v>
      </c>
      <c r="H306" s="385">
        <v>1820.548</v>
      </c>
      <c r="I306" s="493"/>
      <c r="J306" s="377">
        <f t="shared" ref="J306:J314" si="60">ROUND(I306*H306,2)</f>
        <v>0</v>
      </c>
      <c r="K306" s="380"/>
      <c r="L306" s="27"/>
      <c r="M306" s="151" t="s">
        <v>1</v>
      </c>
      <c r="N306" s="152" t="s">
        <v>35</v>
      </c>
      <c r="O306" s="153">
        <v>0</v>
      </c>
      <c r="P306" s="153">
        <f t="shared" ref="P306:P314" si="61">O306*H306</f>
        <v>0</v>
      </c>
      <c r="Q306" s="153">
        <v>0</v>
      </c>
      <c r="R306" s="153">
        <f t="shared" ref="R306:R314" si="62">Q306*H306</f>
        <v>0</v>
      </c>
      <c r="S306" s="153">
        <v>0</v>
      </c>
      <c r="T306" s="154">
        <f t="shared" ref="T306:T314" si="63">S306*H306</f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5" t="s">
        <v>187</v>
      </c>
      <c r="AT306" s="155" t="s">
        <v>163</v>
      </c>
      <c r="AU306" s="155" t="s">
        <v>80</v>
      </c>
      <c r="AY306" s="14" t="s">
        <v>161</v>
      </c>
      <c r="BE306" s="156">
        <f t="shared" ref="BE306:BE314" si="64">IF(N306="základní",J306,0)</f>
        <v>0</v>
      </c>
      <c r="BF306" s="156">
        <f t="shared" ref="BF306:BF314" si="65">IF(N306="snížená",J306,0)</f>
        <v>0</v>
      </c>
      <c r="BG306" s="156">
        <f t="shared" ref="BG306:BG314" si="66">IF(N306="zákl. přenesená",J306,0)</f>
        <v>0</v>
      </c>
      <c r="BH306" s="156">
        <f t="shared" ref="BH306:BH314" si="67">IF(N306="sníž. přenesená",J306,0)</f>
        <v>0</v>
      </c>
      <c r="BI306" s="156">
        <f t="shared" ref="BI306:BI314" si="68">IF(N306="nulová",J306,0)</f>
        <v>0</v>
      </c>
      <c r="BJ306" s="14" t="s">
        <v>78</v>
      </c>
      <c r="BK306" s="156">
        <f t="shared" ref="BK306:BK314" si="69">ROUND(I306*H306,2)</f>
        <v>0</v>
      </c>
      <c r="BL306" s="14" t="s">
        <v>187</v>
      </c>
      <c r="BM306" s="155" t="s">
        <v>672</v>
      </c>
    </row>
    <row r="307" spans="1:65" s="2" customFormat="1" ht="24" customHeight="1" x14ac:dyDescent="0.2">
      <c r="A307" s="26"/>
      <c r="B307" s="143"/>
      <c r="C307" s="381" t="s">
        <v>415</v>
      </c>
      <c r="D307" s="381" t="s">
        <v>163</v>
      </c>
      <c r="E307" s="382" t="s">
        <v>673</v>
      </c>
      <c r="F307" s="383" t="s">
        <v>674</v>
      </c>
      <c r="G307" s="384" t="s">
        <v>166</v>
      </c>
      <c r="H307" s="385">
        <v>1955.1780000000001</v>
      </c>
      <c r="I307" s="493"/>
      <c r="J307" s="377">
        <f t="shared" si="60"/>
        <v>0</v>
      </c>
      <c r="K307" s="380"/>
      <c r="L307" s="27"/>
      <c r="M307" s="151" t="s">
        <v>1</v>
      </c>
      <c r="N307" s="152" t="s">
        <v>35</v>
      </c>
      <c r="O307" s="153">
        <v>0</v>
      </c>
      <c r="P307" s="153">
        <f t="shared" si="61"/>
        <v>0</v>
      </c>
      <c r="Q307" s="153">
        <v>0</v>
      </c>
      <c r="R307" s="153">
        <f t="shared" si="62"/>
        <v>0</v>
      </c>
      <c r="S307" s="153">
        <v>0</v>
      </c>
      <c r="T307" s="154">
        <f t="shared" si="6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5" t="s">
        <v>187</v>
      </c>
      <c r="AT307" s="155" t="s">
        <v>163</v>
      </c>
      <c r="AU307" s="155" t="s">
        <v>80</v>
      </c>
      <c r="AY307" s="14" t="s">
        <v>161</v>
      </c>
      <c r="BE307" s="156">
        <f t="shared" si="64"/>
        <v>0</v>
      </c>
      <c r="BF307" s="156">
        <f t="shared" si="65"/>
        <v>0</v>
      </c>
      <c r="BG307" s="156">
        <f t="shared" si="66"/>
        <v>0</v>
      </c>
      <c r="BH307" s="156">
        <f t="shared" si="67"/>
        <v>0</v>
      </c>
      <c r="BI307" s="156">
        <f t="shared" si="68"/>
        <v>0</v>
      </c>
      <c r="BJ307" s="14" t="s">
        <v>78</v>
      </c>
      <c r="BK307" s="156">
        <f t="shared" si="69"/>
        <v>0</v>
      </c>
      <c r="BL307" s="14" t="s">
        <v>187</v>
      </c>
      <c r="BM307" s="155" t="s">
        <v>675</v>
      </c>
    </row>
    <row r="308" spans="1:65" s="2" customFormat="1" ht="16.5" customHeight="1" x14ac:dyDescent="0.2">
      <c r="A308" s="26"/>
      <c r="B308" s="143"/>
      <c r="C308" s="392" t="s">
        <v>676</v>
      </c>
      <c r="D308" s="392" t="s">
        <v>243</v>
      </c>
      <c r="E308" s="393" t="s">
        <v>624</v>
      </c>
      <c r="F308" s="394" t="s">
        <v>625</v>
      </c>
      <c r="G308" s="395" t="s">
        <v>205</v>
      </c>
      <c r="H308" s="396">
        <v>0.58699999999999997</v>
      </c>
      <c r="I308" s="493"/>
      <c r="J308" s="378">
        <f t="shared" si="60"/>
        <v>0</v>
      </c>
      <c r="K308" s="391"/>
      <c r="L308" s="157"/>
      <c r="M308" s="158" t="s">
        <v>1</v>
      </c>
      <c r="N308" s="159" t="s">
        <v>35</v>
      </c>
      <c r="O308" s="153">
        <v>0</v>
      </c>
      <c r="P308" s="153">
        <f t="shared" si="61"/>
        <v>0</v>
      </c>
      <c r="Q308" s="153">
        <v>0</v>
      </c>
      <c r="R308" s="153">
        <f t="shared" si="62"/>
        <v>0</v>
      </c>
      <c r="S308" s="153">
        <v>0</v>
      </c>
      <c r="T308" s="154">
        <f t="shared" si="6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5" t="s">
        <v>216</v>
      </c>
      <c r="AT308" s="155" t="s">
        <v>243</v>
      </c>
      <c r="AU308" s="155" t="s">
        <v>80</v>
      </c>
      <c r="AY308" s="14" t="s">
        <v>161</v>
      </c>
      <c r="BE308" s="156">
        <f t="shared" si="64"/>
        <v>0</v>
      </c>
      <c r="BF308" s="156">
        <f t="shared" si="65"/>
        <v>0</v>
      </c>
      <c r="BG308" s="156">
        <f t="shared" si="66"/>
        <v>0</v>
      </c>
      <c r="BH308" s="156">
        <f t="shared" si="67"/>
        <v>0</v>
      </c>
      <c r="BI308" s="156">
        <f t="shared" si="68"/>
        <v>0</v>
      </c>
      <c r="BJ308" s="14" t="s">
        <v>78</v>
      </c>
      <c r="BK308" s="156">
        <f t="shared" si="69"/>
        <v>0</v>
      </c>
      <c r="BL308" s="14" t="s">
        <v>187</v>
      </c>
      <c r="BM308" s="155" t="s">
        <v>677</v>
      </c>
    </row>
    <row r="309" spans="1:65" s="2" customFormat="1" ht="24" customHeight="1" x14ac:dyDescent="0.2">
      <c r="A309" s="26"/>
      <c r="B309" s="143"/>
      <c r="C309" s="381" t="s">
        <v>419</v>
      </c>
      <c r="D309" s="381" t="s">
        <v>163</v>
      </c>
      <c r="E309" s="382" t="s">
        <v>678</v>
      </c>
      <c r="F309" s="383" t="s">
        <v>679</v>
      </c>
      <c r="G309" s="384" t="s">
        <v>166</v>
      </c>
      <c r="H309" s="385">
        <v>1955.1780000000001</v>
      </c>
      <c r="I309" s="493"/>
      <c r="J309" s="377">
        <f t="shared" si="60"/>
        <v>0</v>
      </c>
      <c r="K309" s="380"/>
      <c r="L309" s="27"/>
      <c r="M309" s="151" t="s">
        <v>1</v>
      </c>
      <c r="N309" s="152" t="s">
        <v>35</v>
      </c>
      <c r="O309" s="153">
        <v>0</v>
      </c>
      <c r="P309" s="153">
        <f t="shared" si="61"/>
        <v>0</v>
      </c>
      <c r="Q309" s="153">
        <v>0</v>
      </c>
      <c r="R309" s="153">
        <f t="shared" si="62"/>
        <v>0</v>
      </c>
      <c r="S309" s="153">
        <v>0</v>
      </c>
      <c r="T309" s="154">
        <f t="shared" si="6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5" t="s">
        <v>187</v>
      </c>
      <c r="AT309" s="155" t="s">
        <v>163</v>
      </c>
      <c r="AU309" s="155" t="s">
        <v>80</v>
      </c>
      <c r="AY309" s="14" t="s">
        <v>161</v>
      </c>
      <c r="BE309" s="156">
        <f t="shared" si="64"/>
        <v>0</v>
      </c>
      <c r="BF309" s="156">
        <f t="shared" si="65"/>
        <v>0</v>
      </c>
      <c r="BG309" s="156">
        <f t="shared" si="66"/>
        <v>0</v>
      </c>
      <c r="BH309" s="156">
        <f t="shared" si="67"/>
        <v>0</v>
      </c>
      <c r="BI309" s="156">
        <f t="shared" si="68"/>
        <v>0</v>
      </c>
      <c r="BJ309" s="14" t="s">
        <v>78</v>
      </c>
      <c r="BK309" s="156">
        <f t="shared" si="69"/>
        <v>0</v>
      </c>
      <c r="BL309" s="14" t="s">
        <v>187</v>
      </c>
      <c r="BM309" s="155" t="s">
        <v>680</v>
      </c>
    </row>
    <row r="310" spans="1:65" s="2" customFormat="1" ht="16.5" customHeight="1" x14ac:dyDescent="0.2">
      <c r="A310" s="26"/>
      <c r="B310" s="143"/>
      <c r="C310" s="392" t="s">
        <v>681</v>
      </c>
      <c r="D310" s="392" t="s">
        <v>243</v>
      </c>
      <c r="E310" s="393" t="s">
        <v>643</v>
      </c>
      <c r="F310" s="394" t="s">
        <v>644</v>
      </c>
      <c r="G310" s="395" t="s">
        <v>166</v>
      </c>
      <c r="H310" s="396">
        <v>2248.4549999999999</v>
      </c>
      <c r="I310" s="493"/>
      <c r="J310" s="378">
        <f t="shared" si="60"/>
        <v>0</v>
      </c>
      <c r="K310" s="391"/>
      <c r="L310" s="157"/>
      <c r="M310" s="158" t="s">
        <v>1</v>
      </c>
      <c r="N310" s="159" t="s">
        <v>35</v>
      </c>
      <c r="O310" s="153">
        <v>0</v>
      </c>
      <c r="P310" s="153">
        <f t="shared" si="61"/>
        <v>0</v>
      </c>
      <c r="Q310" s="153">
        <v>0</v>
      </c>
      <c r="R310" s="153">
        <f t="shared" si="62"/>
        <v>0</v>
      </c>
      <c r="S310" s="153">
        <v>0</v>
      </c>
      <c r="T310" s="154">
        <f t="shared" si="6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5" t="s">
        <v>216</v>
      </c>
      <c r="AT310" s="155" t="s">
        <v>243</v>
      </c>
      <c r="AU310" s="155" t="s">
        <v>80</v>
      </c>
      <c r="AY310" s="14" t="s">
        <v>161</v>
      </c>
      <c r="BE310" s="156">
        <f t="shared" si="64"/>
        <v>0</v>
      </c>
      <c r="BF310" s="156">
        <f t="shared" si="65"/>
        <v>0</v>
      </c>
      <c r="BG310" s="156">
        <f t="shared" si="66"/>
        <v>0</v>
      </c>
      <c r="BH310" s="156">
        <f t="shared" si="67"/>
        <v>0</v>
      </c>
      <c r="BI310" s="156">
        <f t="shared" si="68"/>
        <v>0</v>
      </c>
      <c r="BJ310" s="14" t="s">
        <v>78</v>
      </c>
      <c r="BK310" s="156">
        <f t="shared" si="69"/>
        <v>0</v>
      </c>
      <c r="BL310" s="14" t="s">
        <v>187</v>
      </c>
      <c r="BM310" s="155" t="s">
        <v>682</v>
      </c>
    </row>
    <row r="311" spans="1:65" s="2" customFormat="1" ht="36" customHeight="1" x14ac:dyDescent="0.2">
      <c r="A311" s="26"/>
      <c r="B311" s="143"/>
      <c r="C311" s="381" t="s">
        <v>422</v>
      </c>
      <c r="D311" s="381" t="s">
        <v>163</v>
      </c>
      <c r="E311" s="382" t="s">
        <v>683</v>
      </c>
      <c r="F311" s="383" t="s">
        <v>684</v>
      </c>
      <c r="G311" s="384" t="s">
        <v>166</v>
      </c>
      <c r="H311" s="385">
        <v>1955.1780000000001</v>
      </c>
      <c r="I311" s="493"/>
      <c r="J311" s="377">
        <f t="shared" si="60"/>
        <v>0</v>
      </c>
      <c r="K311" s="380"/>
      <c r="L311" s="27"/>
      <c r="M311" s="151" t="s">
        <v>1</v>
      </c>
      <c r="N311" s="152" t="s">
        <v>35</v>
      </c>
      <c r="O311" s="153">
        <v>0</v>
      </c>
      <c r="P311" s="153">
        <f t="shared" si="61"/>
        <v>0</v>
      </c>
      <c r="Q311" s="153">
        <v>0</v>
      </c>
      <c r="R311" s="153">
        <f t="shared" si="62"/>
        <v>0</v>
      </c>
      <c r="S311" s="153">
        <v>0</v>
      </c>
      <c r="T311" s="154">
        <f t="shared" si="6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5" t="s">
        <v>187</v>
      </c>
      <c r="AT311" s="155" t="s">
        <v>163</v>
      </c>
      <c r="AU311" s="155" t="s">
        <v>80</v>
      </c>
      <c r="AY311" s="14" t="s">
        <v>161</v>
      </c>
      <c r="BE311" s="156">
        <f t="shared" si="64"/>
        <v>0</v>
      </c>
      <c r="BF311" s="156">
        <f t="shared" si="65"/>
        <v>0</v>
      </c>
      <c r="BG311" s="156">
        <f t="shared" si="66"/>
        <v>0</v>
      </c>
      <c r="BH311" s="156">
        <f t="shared" si="67"/>
        <v>0</v>
      </c>
      <c r="BI311" s="156">
        <f t="shared" si="68"/>
        <v>0</v>
      </c>
      <c r="BJ311" s="14" t="s">
        <v>78</v>
      </c>
      <c r="BK311" s="156">
        <f t="shared" si="69"/>
        <v>0</v>
      </c>
      <c r="BL311" s="14" t="s">
        <v>187</v>
      </c>
      <c r="BM311" s="155" t="s">
        <v>685</v>
      </c>
    </row>
    <row r="312" spans="1:65" s="2" customFormat="1" ht="16.5" customHeight="1" x14ac:dyDescent="0.2">
      <c r="A312" s="26"/>
      <c r="B312" s="143"/>
      <c r="C312" s="392" t="s">
        <v>686</v>
      </c>
      <c r="D312" s="392" t="s">
        <v>243</v>
      </c>
      <c r="E312" s="393" t="s">
        <v>687</v>
      </c>
      <c r="F312" s="394" t="s">
        <v>688</v>
      </c>
      <c r="G312" s="395" t="s">
        <v>166</v>
      </c>
      <c r="H312" s="396">
        <v>2248.4549999999999</v>
      </c>
      <c r="I312" s="493"/>
      <c r="J312" s="378">
        <f t="shared" si="60"/>
        <v>0</v>
      </c>
      <c r="K312" s="391"/>
      <c r="L312" s="157"/>
      <c r="M312" s="158" t="s">
        <v>1</v>
      </c>
      <c r="N312" s="159" t="s">
        <v>35</v>
      </c>
      <c r="O312" s="153">
        <v>0</v>
      </c>
      <c r="P312" s="153">
        <f t="shared" si="61"/>
        <v>0</v>
      </c>
      <c r="Q312" s="153">
        <v>0</v>
      </c>
      <c r="R312" s="153">
        <f t="shared" si="62"/>
        <v>0</v>
      </c>
      <c r="S312" s="153">
        <v>0</v>
      </c>
      <c r="T312" s="154">
        <f t="shared" si="6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5" t="s">
        <v>216</v>
      </c>
      <c r="AT312" s="155" t="s">
        <v>243</v>
      </c>
      <c r="AU312" s="155" t="s">
        <v>80</v>
      </c>
      <c r="AY312" s="14" t="s">
        <v>161</v>
      </c>
      <c r="BE312" s="156">
        <f t="shared" si="64"/>
        <v>0</v>
      </c>
      <c r="BF312" s="156">
        <f t="shared" si="65"/>
        <v>0</v>
      </c>
      <c r="BG312" s="156">
        <f t="shared" si="66"/>
        <v>0</v>
      </c>
      <c r="BH312" s="156">
        <f t="shared" si="67"/>
        <v>0</v>
      </c>
      <c r="BI312" s="156">
        <f t="shared" si="68"/>
        <v>0</v>
      </c>
      <c r="BJ312" s="14" t="s">
        <v>78</v>
      </c>
      <c r="BK312" s="156">
        <f t="shared" si="69"/>
        <v>0</v>
      </c>
      <c r="BL312" s="14" t="s">
        <v>187</v>
      </c>
      <c r="BM312" s="155" t="s">
        <v>689</v>
      </c>
    </row>
    <row r="313" spans="1:65" s="2" customFormat="1" ht="24" customHeight="1" x14ac:dyDescent="0.2">
      <c r="A313" s="26"/>
      <c r="B313" s="143"/>
      <c r="C313" s="381" t="s">
        <v>426</v>
      </c>
      <c r="D313" s="381" t="s">
        <v>163</v>
      </c>
      <c r="E313" s="382" t="s">
        <v>690</v>
      </c>
      <c r="F313" s="383" t="s">
        <v>691</v>
      </c>
      <c r="G313" s="384" t="s">
        <v>227</v>
      </c>
      <c r="H313" s="385">
        <v>9775.89</v>
      </c>
      <c r="I313" s="493"/>
      <c r="J313" s="377">
        <f t="shared" si="60"/>
        <v>0</v>
      </c>
      <c r="K313" s="380"/>
      <c r="L313" s="27"/>
      <c r="M313" s="151" t="s">
        <v>1</v>
      </c>
      <c r="N313" s="152" t="s">
        <v>35</v>
      </c>
      <c r="O313" s="153">
        <v>0</v>
      </c>
      <c r="P313" s="153">
        <f t="shared" si="61"/>
        <v>0</v>
      </c>
      <c r="Q313" s="153">
        <v>0</v>
      </c>
      <c r="R313" s="153">
        <f t="shared" si="62"/>
        <v>0</v>
      </c>
      <c r="S313" s="153">
        <v>0</v>
      </c>
      <c r="T313" s="154">
        <f t="shared" si="6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5" t="s">
        <v>187</v>
      </c>
      <c r="AT313" s="155" t="s">
        <v>163</v>
      </c>
      <c r="AU313" s="155" t="s">
        <v>80</v>
      </c>
      <c r="AY313" s="14" t="s">
        <v>161</v>
      </c>
      <c r="BE313" s="156">
        <f t="shared" si="64"/>
        <v>0</v>
      </c>
      <c r="BF313" s="156">
        <f t="shared" si="65"/>
        <v>0</v>
      </c>
      <c r="BG313" s="156">
        <f t="shared" si="66"/>
        <v>0</v>
      </c>
      <c r="BH313" s="156">
        <f t="shared" si="67"/>
        <v>0</v>
      </c>
      <c r="BI313" s="156">
        <f t="shared" si="68"/>
        <v>0</v>
      </c>
      <c r="BJ313" s="14" t="s">
        <v>78</v>
      </c>
      <c r="BK313" s="156">
        <f t="shared" si="69"/>
        <v>0</v>
      </c>
      <c r="BL313" s="14" t="s">
        <v>187</v>
      </c>
      <c r="BM313" s="155" t="s">
        <v>692</v>
      </c>
    </row>
    <row r="314" spans="1:65" s="2" customFormat="1" ht="24" customHeight="1" x14ac:dyDescent="0.2">
      <c r="A314" s="26"/>
      <c r="B314" s="143"/>
      <c r="C314" s="381" t="s">
        <v>693</v>
      </c>
      <c r="D314" s="381" t="s">
        <v>163</v>
      </c>
      <c r="E314" s="382" t="s">
        <v>694</v>
      </c>
      <c r="F314" s="383" t="s">
        <v>695</v>
      </c>
      <c r="G314" s="384" t="s">
        <v>665</v>
      </c>
      <c r="H314" s="385">
        <v>17696.991000000002</v>
      </c>
      <c r="I314" s="493"/>
      <c r="J314" s="377">
        <f t="shared" si="60"/>
        <v>0</v>
      </c>
      <c r="K314" s="380"/>
      <c r="L314" s="27"/>
      <c r="M314" s="151" t="s">
        <v>1</v>
      </c>
      <c r="N314" s="152" t="s">
        <v>35</v>
      </c>
      <c r="O314" s="153">
        <v>0</v>
      </c>
      <c r="P314" s="153">
        <f t="shared" si="61"/>
        <v>0</v>
      </c>
      <c r="Q314" s="153">
        <v>0</v>
      </c>
      <c r="R314" s="153">
        <f t="shared" si="62"/>
        <v>0</v>
      </c>
      <c r="S314" s="153">
        <v>0</v>
      </c>
      <c r="T314" s="154">
        <f t="shared" si="6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5" t="s">
        <v>187</v>
      </c>
      <c r="AT314" s="155" t="s">
        <v>163</v>
      </c>
      <c r="AU314" s="155" t="s">
        <v>80</v>
      </c>
      <c r="AY314" s="14" t="s">
        <v>161</v>
      </c>
      <c r="BE314" s="156">
        <f t="shared" si="64"/>
        <v>0</v>
      </c>
      <c r="BF314" s="156">
        <f t="shared" si="65"/>
        <v>0</v>
      </c>
      <c r="BG314" s="156">
        <f t="shared" si="66"/>
        <v>0</v>
      </c>
      <c r="BH314" s="156">
        <f t="shared" si="67"/>
        <v>0</v>
      </c>
      <c r="BI314" s="156">
        <f t="shared" si="68"/>
        <v>0</v>
      </c>
      <c r="BJ314" s="14" t="s">
        <v>78</v>
      </c>
      <c r="BK314" s="156">
        <f t="shared" si="69"/>
        <v>0</v>
      </c>
      <c r="BL314" s="14" t="s">
        <v>187</v>
      </c>
      <c r="BM314" s="155" t="s">
        <v>696</v>
      </c>
    </row>
    <row r="315" spans="1:65" s="12" customFormat="1" ht="22.7" customHeight="1" x14ac:dyDescent="0.2">
      <c r="B315" s="131"/>
      <c r="C315" s="379"/>
      <c r="D315" s="386" t="s">
        <v>69</v>
      </c>
      <c r="E315" s="389" t="s">
        <v>697</v>
      </c>
      <c r="F315" s="389" t="s">
        <v>698</v>
      </c>
      <c r="G315" s="379"/>
      <c r="H315" s="379"/>
      <c r="J315" s="390">
        <f>BK315</f>
        <v>0</v>
      </c>
      <c r="K315" s="379"/>
      <c r="L315" s="131"/>
      <c r="M315" s="135"/>
      <c r="N315" s="136"/>
      <c r="O315" s="136"/>
      <c r="P315" s="137">
        <f>SUM(P316:P339)</f>
        <v>0</v>
      </c>
      <c r="Q315" s="136"/>
      <c r="R315" s="137">
        <f>SUM(R316:R339)</f>
        <v>0</v>
      </c>
      <c r="S315" s="136"/>
      <c r="T315" s="138">
        <f>SUM(T316:T339)</f>
        <v>0</v>
      </c>
      <c r="AR315" s="132" t="s">
        <v>80</v>
      </c>
      <c r="AT315" s="139" t="s">
        <v>69</v>
      </c>
      <c r="AU315" s="139" t="s">
        <v>78</v>
      </c>
      <c r="AY315" s="132" t="s">
        <v>161</v>
      </c>
      <c r="BK315" s="140">
        <f>SUM(BK316:BK339)</f>
        <v>0</v>
      </c>
    </row>
    <row r="316" spans="1:65" s="2" customFormat="1" ht="16.5" customHeight="1" x14ac:dyDescent="0.2">
      <c r="A316" s="26"/>
      <c r="B316" s="143"/>
      <c r="C316" s="381" t="s">
        <v>429</v>
      </c>
      <c r="D316" s="381" t="s">
        <v>163</v>
      </c>
      <c r="E316" s="382" t="s">
        <v>699</v>
      </c>
      <c r="F316" s="383" t="s">
        <v>700</v>
      </c>
      <c r="G316" s="384" t="s">
        <v>170</v>
      </c>
      <c r="H316" s="385">
        <v>4.4160000000000004</v>
      </c>
      <c r="I316" s="493"/>
      <c r="J316" s="377">
        <f t="shared" ref="J316:J339" si="70">ROUND(I316*H316,2)</f>
        <v>0</v>
      </c>
      <c r="K316" s="380"/>
      <c r="L316" s="27"/>
      <c r="M316" s="151" t="s">
        <v>1</v>
      </c>
      <c r="N316" s="152" t="s">
        <v>35</v>
      </c>
      <c r="O316" s="153">
        <v>0</v>
      </c>
      <c r="P316" s="153">
        <f t="shared" ref="P316:P339" si="71">O316*H316</f>
        <v>0</v>
      </c>
      <c r="Q316" s="153">
        <v>0</v>
      </c>
      <c r="R316" s="153">
        <f t="shared" ref="R316:R339" si="72">Q316*H316</f>
        <v>0</v>
      </c>
      <c r="S316" s="153">
        <v>0</v>
      </c>
      <c r="T316" s="154">
        <f t="shared" ref="T316:T339" si="73">S316*H316</f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5" t="s">
        <v>187</v>
      </c>
      <c r="AT316" s="155" t="s">
        <v>163</v>
      </c>
      <c r="AU316" s="155" t="s">
        <v>80</v>
      </c>
      <c r="AY316" s="14" t="s">
        <v>161</v>
      </c>
      <c r="BE316" s="156">
        <f t="shared" ref="BE316:BE339" si="74">IF(N316="základní",J316,0)</f>
        <v>0</v>
      </c>
      <c r="BF316" s="156">
        <f t="shared" ref="BF316:BF339" si="75">IF(N316="snížená",J316,0)</f>
        <v>0</v>
      </c>
      <c r="BG316" s="156">
        <f t="shared" ref="BG316:BG339" si="76">IF(N316="zákl. přenesená",J316,0)</f>
        <v>0</v>
      </c>
      <c r="BH316" s="156">
        <f t="shared" ref="BH316:BH339" si="77">IF(N316="sníž. přenesená",J316,0)</f>
        <v>0</v>
      </c>
      <c r="BI316" s="156">
        <f t="shared" ref="BI316:BI339" si="78">IF(N316="nulová",J316,0)</f>
        <v>0</v>
      </c>
      <c r="BJ316" s="14" t="s">
        <v>78</v>
      </c>
      <c r="BK316" s="156">
        <f t="shared" ref="BK316:BK339" si="79">ROUND(I316*H316,2)</f>
        <v>0</v>
      </c>
      <c r="BL316" s="14" t="s">
        <v>187</v>
      </c>
      <c r="BM316" s="155" t="s">
        <v>701</v>
      </c>
    </row>
    <row r="317" spans="1:65" s="2" customFormat="1" ht="24" customHeight="1" x14ac:dyDescent="0.2">
      <c r="A317" s="26"/>
      <c r="B317" s="143"/>
      <c r="C317" s="381" t="s">
        <v>702</v>
      </c>
      <c r="D317" s="381" t="s">
        <v>163</v>
      </c>
      <c r="E317" s="382" t="s">
        <v>703</v>
      </c>
      <c r="F317" s="383" t="s">
        <v>704</v>
      </c>
      <c r="G317" s="384" t="s">
        <v>166</v>
      </c>
      <c r="H317" s="385">
        <v>952.4</v>
      </c>
      <c r="I317" s="493"/>
      <c r="J317" s="377">
        <f t="shared" si="70"/>
        <v>0</v>
      </c>
      <c r="K317" s="380"/>
      <c r="L317" s="27"/>
      <c r="M317" s="151" t="s">
        <v>1</v>
      </c>
      <c r="N317" s="152" t="s">
        <v>35</v>
      </c>
      <c r="O317" s="153">
        <v>0</v>
      </c>
      <c r="P317" s="153">
        <f t="shared" si="71"/>
        <v>0</v>
      </c>
      <c r="Q317" s="153">
        <v>0</v>
      </c>
      <c r="R317" s="153">
        <f t="shared" si="72"/>
        <v>0</v>
      </c>
      <c r="S317" s="153">
        <v>0</v>
      </c>
      <c r="T317" s="154">
        <f t="shared" si="7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5" t="s">
        <v>187</v>
      </c>
      <c r="AT317" s="155" t="s">
        <v>163</v>
      </c>
      <c r="AU317" s="155" t="s">
        <v>80</v>
      </c>
      <c r="AY317" s="14" t="s">
        <v>161</v>
      </c>
      <c r="BE317" s="156">
        <f t="shared" si="74"/>
        <v>0</v>
      </c>
      <c r="BF317" s="156">
        <f t="shared" si="75"/>
        <v>0</v>
      </c>
      <c r="BG317" s="156">
        <f t="shared" si="76"/>
        <v>0</v>
      </c>
      <c r="BH317" s="156">
        <f t="shared" si="77"/>
        <v>0</v>
      </c>
      <c r="BI317" s="156">
        <f t="shared" si="78"/>
        <v>0</v>
      </c>
      <c r="BJ317" s="14" t="s">
        <v>78</v>
      </c>
      <c r="BK317" s="156">
        <f t="shared" si="79"/>
        <v>0</v>
      </c>
      <c r="BL317" s="14" t="s">
        <v>187</v>
      </c>
      <c r="BM317" s="155" t="s">
        <v>705</v>
      </c>
    </row>
    <row r="318" spans="1:65" s="2" customFormat="1" ht="36" customHeight="1" x14ac:dyDescent="0.2">
      <c r="A318" s="26"/>
      <c r="B318" s="143"/>
      <c r="C318" s="392" t="s">
        <v>433</v>
      </c>
      <c r="D318" s="392" t="s">
        <v>243</v>
      </c>
      <c r="E318" s="393" t="s">
        <v>706</v>
      </c>
      <c r="F318" s="394" t="s">
        <v>707</v>
      </c>
      <c r="G318" s="395" t="s">
        <v>166</v>
      </c>
      <c r="H318" s="396">
        <v>485.72399999999999</v>
      </c>
      <c r="I318" s="493"/>
      <c r="J318" s="378">
        <f t="shared" si="70"/>
        <v>0</v>
      </c>
      <c r="K318" s="391"/>
      <c r="L318" s="157"/>
      <c r="M318" s="158" t="s">
        <v>1</v>
      </c>
      <c r="N318" s="159" t="s">
        <v>35</v>
      </c>
      <c r="O318" s="153">
        <v>0</v>
      </c>
      <c r="P318" s="153">
        <f t="shared" si="71"/>
        <v>0</v>
      </c>
      <c r="Q318" s="153">
        <v>0</v>
      </c>
      <c r="R318" s="153">
        <f t="shared" si="72"/>
        <v>0</v>
      </c>
      <c r="S318" s="153">
        <v>0</v>
      </c>
      <c r="T318" s="154">
        <f t="shared" si="7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5" t="s">
        <v>216</v>
      </c>
      <c r="AT318" s="155" t="s">
        <v>243</v>
      </c>
      <c r="AU318" s="155" t="s">
        <v>80</v>
      </c>
      <c r="AY318" s="14" t="s">
        <v>161</v>
      </c>
      <c r="BE318" s="156">
        <f t="shared" si="74"/>
        <v>0</v>
      </c>
      <c r="BF318" s="156">
        <f t="shared" si="75"/>
        <v>0</v>
      </c>
      <c r="BG318" s="156">
        <f t="shared" si="76"/>
        <v>0</v>
      </c>
      <c r="BH318" s="156">
        <f t="shared" si="77"/>
        <v>0</v>
      </c>
      <c r="BI318" s="156">
        <f t="shared" si="78"/>
        <v>0</v>
      </c>
      <c r="BJ318" s="14" t="s">
        <v>78</v>
      </c>
      <c r="BK318" s="156">
        <f t="shared" si="79"/>
        <v>0</v>
      </c>
      <c r="BL318" s="14" t="s">
        <v>187</v>
      </c>
      <c r="BM318" s="155" t="s">
        <v>708</v>
      </c>
    </row>
    <row r="319" spans="1:65" s="2" customFormat="1" ht="36" customHeight="1" x14ac:dyDescent="0.2">
      <c r="A319" s="26"/>
      <c r="B319" s="143"/>
      <c r="C319" s="392" t="s">
        <v>709</v>
      </c>
      <c r="D319" s="392" t="s">
        <v>243</v>
      </c>
      <c r="E319" s="393" t="s">
        <v>710</v>
      </c>
      <c r="F319" s="394" t="s">
        <v>711</v>
      </c>
      <c r="G319" s="395" t="s">
        <v>166</v>
      </c>
      <c r="H319" s="396">
        <v>485.72399999999999</v>
      </c>
      <c r="I319" s="493"/>
      <c r="J319" s="378">
        <f t="shared" si="70"/>
        <v>0</v>
      </c>
      <c r="K319" s="391"/>
      <c r="L319" s="157"/>
      <c r="M319" s="158" t="s">
        <v>1</v>
      </c>
      <c r="N319" s="159" t="s">
        <v>35</v>
      </c>
      <c r="O319" s="153">
        <v>0</v>
      </c>
      <c r="P319" s="153">
        <f t="shared" si="71"/>
        <v>0</v>
      </c>
      <c r="Q319" s="153">
        <v>0</v>
      </c>
      <c r="R319" s="153">
        <f t="shared" si="72"/>
        <v>0</v>
      </c>
      <c r="S319" s="153">
        <v>0</v>
      </c>
      <c r="T319" s="154">
        <f t="shared" si="7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5" t="s">
        <v>216</v>
      </c>
      <c r="AT319" s="155" t="s">
        <v>243</v>
      </c>
      <c r="AU319" s="155" t="s">
        <v>80</v>
      </c>
      <c r="AY319" s="14" t="s">
        <v>161</v>
      </c>
      <c r="BE319" s="156">
        <f t="shared" si="74"/>
        <v>0</v>
      </c>
      <c r="BF319" s="156">
        <f t="shared" si="75"/>
        <v>0</v>
      </c>
      <c r="BG319" s="156">
        <f t="shared" si="76"/>
        <v>0</v>
      </c>
      <c r="BH319" s="156">
        <f t="shared" si="77"/>
        <v>0</v>
      </c>
      <c r="BI319" s="156">
        <f t="shared" si="78"/>
        <v>0</v>
      </c>
      <c r="BJ319" s="14" t="s">
        <v>78</v>
      </c>
      <c r="BK319" s="156">
        <f t="shared" si="79"/>
        <v>0</v>
      </c>
      <c r="BL319" s="14" t="s">
        <v>187</v>
      </c>
      <c r="BM319" s="155" t="s">
        <v>712</v>
      </c>
    </row>
    <row r="320" spans="1:65" s="2" customFormat="1" ht="24" customHeight="1" x14ac:dyDescent="0.2">
      <c r="A320" s="26"/>
      <c r="B320" s="143"/>
      <c r="C320" s="381" t="s">
        <v>436</v>
      </c>
      <c r="D320" s="381" t="s">
        <v>163</v>
      </c>
      <c r="E320" s="382" t="s">
        <v>713</v>
      </c>
      <c r="F320" s="383" t="s">
        <v>714</v>
      </c>
      <c r="G320" s="384" t="s">
        <v>166</v>
      </c>
      <c r="H320" s="385">
        <v>17.64</v>
      </c>
      <c r="I320" s="493"/>
      <c r="J320" s="377">
        <f t="shared" si="70"/>
        <v>0</v>
      </c>
      <c r="K320" s="380"/>
      <c r="L320" s="27"/>
      <c r="M320" s="151" t="s">
        <v>1</v>
      </c>
      <c r="N320" s="152" t="s">
        <v>35</v>
      </c>
      <c r="O320" s="153">
        <v>0</v>
      </c>
      <c r="P320" s="153">
        <f t="shared" si="71"/>
        <v>0</v>
      </c>
      <c r="Q320" s="153">
        <v>0</v>
      </c>
      <c r="R320" s="153">
        <f t="shared" si="72"/>
        <v>0</v>
      </c>
      <c r="S320" s="153">
        <v>0</v>
      </c>
      <c r="T320" s="154">
        <f t="shared" si="7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5" t="s">
        <v>187</v>
      </c>
      <c r="AT320" s="155" t="s">
        <v>163</v>
      </c>
      <c r="AU320" s="155" t="s">
        <v>80</v>
      </c>
      <c r="AY320" s="14" t="s">
        <v>161</v>
      </c>
      <c r="BE320" s="156">
        <f t="shared" si="74"/>
        <v>0</v>
      </c>
      <c r="BF320" s="156">
        <f t="shared" si="75"/>
        <v>0</v>
      </c>
      <c r="BG320" s="156">
        <f t="shared" si="76"/>
        <v>0</v>
      </c>
      <c r="BH320" s="156">
        <f t="shared" si="77"/>
        <v>0</v>
      </c>
      <c r="BI320" s="156">
        <f t="shared" si="78"/>
        <v>0</v>
      </c>
      <c r="BJ320" s="14" t="s">
        <v>78</v>
      </c>
      <c r="BK320" s="156">
        <f t="shared" si="79"/>
        <v>0</v>
      </c>
      <c r="BL320" s="14" t="s">
        <v>187</v>
      </c>
      <c r="BM320" s="155" t="s">
        <v>715</v>
      </c>
    </row>
    <row r="321" spans="1:65" s="2" customFormat="1" ht="36" customHeight="1" x14ac:dyDescent="0.2">
      <c r="A321" s="26"/>
      <c r="B321" s="143"/>
      <c r="C321" s="392" t="s">
        <v>716</v>
      </c>
      <c r="D321" s="392" t="s">
        <v>243</v>
      </c>
      <c r="E321" s="393" t="s">
        <v>706</v>
      </c>
      <c r="F321" s="394" t="s">
        <v>707</v>
      </c>
      <c r="G321" s="395" t="s">
        <v>166</v>
      </c>
      <c r="H321" s="396">
        <v>17.992999999999999</v>
      </c>
      <c r="I321" s="493"/>
      <c r="J321" s="378">
        <f t="shared" si="70"/>
        <v>0</v>
      </c>
      <c r="K321" s="391"/>
      <c r="L321" s="157"/>
      <c r="M321" s="158" t="s">
        <v>1</v>
      </c>
      <c r="N321" s="159" t="s">
        <v>35</v>
      </c>
      <c r="O321" s="153">
        <v>0</v>
      </c>
      <c r="P321" s="153">
        <f t="shared" si="71"/>
        <v>0</v>
      </c>
      <c r="Q321" s="153">
        <v>0</v>
      </c>
      <c r="R321" s="153">
        <f t="shared" si="72"/>
        <v>0</v>
      </c>
      <c r="S321" s="153">
        <v>0</v>
      </c>
      <c r="T321" s="154">
        <f t="shared" si="7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5" t="s">
        <v>216</v>
      </c>
      <c r="AT321" s="155" t="s">
        <v>243</v>
      </c>
      <c r="AU321" s="155" t="s">
        <v>80</v>
      </c>
      <c r="AY321" s="14" t="s">
        <v>161</v>
      </c>
      <c r="BE321" s="156">
        <f t="shared" si="74"/>
        <v>0</v>
      </c>
      <c r="BF321" s="156">
        <f t="shared" si="75"/>
        <v>0</v>
      </c>
      <c r="BG321" s="156">
        <f t="shared" si="76"/>
        <v>0</v>
      </c>
      <c r="BH321" s="156">
        <f t="shared" si="77"/>
        <v>0</v>
      </c>
      <c r="BI321" s="156">
        <f t="shared" si="78"/>
        <v>0</v>
      </c>
      <c r="BJ321" s="14" t="s">
        <v>78</v>
      </c>
      <c r="BK321" s="156">
        <f t="shared" si="79"/>
        <v>0</v>
      </c>
      <c r="BL321" s="14" t="s">
        <v>187</v>
      </c>
      <c r="BM321" s="155" t="s">
        <v>717</v>
      </c>
    </row>
    <row r="322" spans="1:65" s="2" customFormat="1" ht="36" customHeight="1" x14ac:dyDescent="0.2">
      <c r="A322" s="26"/>
      <c r="B322" s="143"/>
      <c r="C322" s="392" t="s">
        <v>440</v>
      </c>
      <c r="D322" s="392" t="s">
        <v>243</v>
      </c>
      <c r="E322" s="393" t="s">
        <v>710</v>
      </c>
      <c r="F322" s="394" t="s">
        <v>711</v>
      </c>
      <c r="G322" s="395" t="s">
        <v>166</v>
      </c>
      <c r="H322" s="396">
        <v>17.992999999999999</v>
      </c>
      <c r="I322" s="493"/>
      <c r="J322" s="378">
        <f t="shared" si="70"/>
        <v>0</v>
      </c>
      <c r="K322" s="391"/>
      <c r="L322" s="157"/>
      <c r="M322" s="158" t="s">
        <v>1</v>
      </c>
      <c r="N322" s="159" t="s">
        <v>35</v>
      </c>
      <c r="O322" s="153">
        <v>0</v>
      </c>
      <c r="P322" s="153">
        <f t="shared" si="71"/>
        <v>0</v>
      </c>
      <c r="Q322" s="153">
        <v>0</v>
      </c>
      <c r="R322" s="153">
        <f t="shared" si="72"/>
        <v>0</v>
      </c>
      <c r="S322" s="153">
        <v>0</v>
      </c>
      <c r="T322" s="154">
        <f t="shared" si="7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5" t="s">
        <v>216</v>
      </c>
      <c r="AT322" s="155" t="s">
        <v>243</v>
      </c>
      <c r="AU322" s="155" t="s">
        <v>80</v>
      </c>
      <c r="AY322" s="14" t="s">
        <v>161</v>
      </c>
      <c r="BE322" s="156">
        <f t="shared" si="74"/>
        <v>0</v>
      </c>
      <c r="BF322" s="156">
        <f t="shared" si="75"/>
        <v>0</v>
      </c>
      <c r="BG322" s="156">
        <f t="shared" si="76"/>
        <v>0</v>
      </c>
      <c r="BH322" s="156">
        <f t="shared" si="77"/>
        <v>0</v>
      </c>
      <c r="BI322" s="156">
        <f t="shared" si="78"/>
        <v>0</v>
      </c>
      <c r="BJ322" s="14" t="s">
        <v>78</v>
      </c>
      <c r="BK322" s="156">
        <f t="shared" si="79"/>
        <v>0</v>
      </c>
      <c r="BL322" s="14" t="s">
        <v>187</v>
      </c>
      <c r="BM322" s="155" t="s">
        <v>718</v>
      </c>
    </row>
    <row r="323" spans="1:65" s="2" customFormat="1" ht="24" customHeight="1" x14ac:dyDescent="0.2">
      <c r="A323" s="26"/>
      <c r="B323" s="143"/>
      <c r="C323" s="381" t="s">
        <v>719</v>
      </c>
      <c r="D323" s="381" t="s">
        <v>163</v>
      </c>
      <c r="E323" s="382" t="s">
        <v>720</v>
      </c>
      <c r="F323" s="383" t="s">
        <v>721</v>
      </c>
      <c r="G323" s="384" t="s">
        <v>166</v>
      </c>
      <c r="H323" s="385">
        <v>17.010000000000002</v>
      </c>
      <c r="I323" s="493"/>
      <c r="J323" s="377">
        <f t="shared" si="70"/>
        <v>0</v>
      </c>
      <c r="K323" s="380"/>
      <c r="L323" s="27"/>
      <c r="M323" s="151" t="s">
        <v>1</v>
      </c>
      <c r="N323" s="152" t="s">
        <v>35</v>
      </c>
      <c r="O323" s="153">
        <v>0</v>
      </c>
      <c r="P323" s="153">
        <f t="shared" si="71"/>
        <v>0</v>
      </c>
      <c r="Q323" s="153">
        <v>0</v>
      </c>
      <c r="R323" s="153">
        <f t="shared" si="72"/>
        <v>0</v>
      </c>
      <c r="S323" s="153">
        <v>0</v>
      </c>
      <c r="T323" s="154">
        <f t="shared" si="7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5" t="s">
        <v>187</v>
      </c>
      <c r="AT323" s="155" t="s">
        <v>163</v>
      </c>
      <c r="AU323" s="155" t="s">
        <v>80</v>
      </c>
      <c r="AY323" s="14" t="s">
        <v>161</v>
      </c>
      <c r="BE323" s="156">
        <f t="shared" si="74"/>
        <v>0</v>
      </c>
      <c r="BF323" s="156">
        <f t="shared" si="75"/>
        <v>0</v>
      </c>
      <c r="BG323" s="156">
        <f t="shared" si="76"/>
        <v>0</v>
      </c>
      <c r="BH323" s="156">
        <f t="shared" si="77"/>
        <v>0</v>
      </c>
      <c r="BI323" s="156">
        <f t="shared" si="78"/>
        <v>0</v>
      </c>
      <c r="BJ323" s="14" t="s">
        <v>78</v>
      </c>
      <c r="BK323" s="156">
        <f t="shared" si="79"/>
        <v>0</v>
      </c>
      <c r="BL323" s="14" t="s">
        <v>187</v>
      </c>
      <c r="BM323" s="155" t="s">
        <v>722</v>
      </c>
    </row>
    <row r="324" spans="1:65" s="2" customFormat="1" ht="48" customHeight="1" x14ac:dyDescent="0.2">
      <c r="A324" s="26"/>
      <c r="B324" s="143"/>
      <c r="C324" s="392" t="s">
        <v>443</v>
      </c>
      <c r="D324" s="392" t="s">
        <v>243</v>
      </c>
      <c r="E324" s="393" t="s">
        <v>723</v>
      </c>
      <c r="F324" s="394" t="s">
        <v>724</v>
      </c>
      <c r="G324" s="395" t="s">
        <v>166</v>
      </c>
      <c r="H324" s="396">
        <v>17.350000000000001</v>
      </c>
      <c r="I324" s="493"/>
      <c r="J324" s="378">
        <f t="shared" si="70"/>
        <v>0</v>
      </c>
      <c r="K324" s="391"/>
      <c r="L324" s="157"/>
      <c r="M324" s="158" t="s">
        <v>1</v>
      </c>
      <c r="N324" s="159" t="s">
        <v>35</v>
      </c>
      <c r="O324" s="153">
        <v>0</v>
      </c>
      <c r="P324" s="153">
        <f t="shared" si="71"/>
        <v>0</v>
      </c>
      <c r="Q324" s="153">
        <v>0</v>
      </c>
      <c r="R324" s="153">
        <f t="shared" si="72"/>
        <v>0</v>
      </c>
      <c r="S324" s="153">
        <v>0</v>
      </c>
      <c r="T324" s="154">
        <f t="shared" si="7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5" t="s">
        <v>216</v>
      </c>
      <c r="AT324" s="155" t="s">
        <v>243</v>
      </c>
      <c r="AU324" s="155" t="s">
        <v>80</v>
      </c>
      <c r="AY324" s="14" t="s">
        <v>161</v>
      </c>
      <c r="BE324" s="156">
        <f t="shared" si="74"/>
        <v>0</v>
      </c>
      <c r="BF324" s="156">
        <f t="shared" si="75"/>
        <v>0</v>
      </c>
      <c r="BG324" s="156">
        <f t="shared" si="76"/>
        <v>0</v>
      </c>
      <c r="BH324" s="156">
        <f t="shared" si="77"/>
        <v>0</v>
      </c>
      <c r="BI324" s="156">
        <f t="shared" si="78"/>
        <v>0</v>
      </c>
      <c r="BJ324" s="14" t="s">
        <v>78</v>
      </c>
      <c r="BK324" s="156">
        <f t="shared" si="79"/>
        <v>0</v>
      </c>
      <c r="BL324" s="14" t="s">
        <v>187</v>
      </c>
      <c r="BM324" s="155" t="s">
        <v>725</v>
      </c>
    </row>
    <row r="325" spans="1:65" s="2" customFormat="1" ht="24" customHeight="1" x14ac:dyDescent="0.2">
      <c r="A325" s="26"/>
      <c r="B325" s="143"/>
      <c r="C325" s="381" t="s">
        <v>726</v>
      </c>
      <c r="D325" s="381" t="s">
        <v>163</v>
      </c>
      <c r="E325" s="382" t="s">
        <v>727</v>
      </c>
      <c r="F325" s="383" t="s">
        <v>728</v>
      </c>
      <c r="G325" s="384" t="s">
        <v>166</v>
      </c>
      <c r="H325" s="385">
        <v>39.75</v>
      </c>
      <c r="I325" s="493"/>
      <c r="J325" s="377">
        <f t="shared" si="70"/>
        <v>0</v>
      </c>
      <c r="K325" s="380"/>
      <c r="L325" s="27"/>
      <c r="M325" s="151" t="s">
        <v>1</v>
      </c>
      <c r="N325" s="152" t="s">
        <v>35</v>
      </c>
      <c r="O325" s="153">
        <v>0</v>
      </c>
      <c r="P325" s="153">
        <f t="shared" si="71"/>
        <v>0</v>
      </c>
      <c r="Q325" s="153">
        <v>0</v>
      </c>
      <c r="R325" s="153">
        <f t="shared" si="72"/>
        <v>0</v>
      </c>
      <c r="S325" s="153">
        <v>0</v>
      </c>
      <c r="T325" s="154">
        <f t="shared" si="7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5" t="s">
        <v>187</v>
      </c>
      <c r="AT325" s="155" t="s">
        <v>163</v>
      </c>
      <c r="AU325" s="155" t="s">
        <v>80</v>
      </c>
      <c r="AY325" s="14" t="s">
        <v>161</v>
      </c>
      <c r="BE325" s="156">
        <f t="shared" si="74"/>
        <v>0</v>
      </c>
      <c r="BF325" s="156">
        <f t="shared" si="75"/>
        <v>0</v>
      </c>
      <c r="BG325" s="156">
        <f t="shared" si="76"/>
        <v>0</v>
      </c>
      <c r="BH325" s="156">
        <f t="shared" si="77"/>
        <v>0</v>
      </c>
      <c r="BI325" s="156">
        <f t="shared" si="78"/>
        <v>0</v>
      </c>
      <c r="BJ325" s="14" t="s">
        <v>78</v>
      </c>
      <c r="BK325" s="156">
        <f t="shared" si="79"/>
        <v>0</v>
      </c>
      <c r="BL325" s="14" t="s">
        <v>187</v>
      </c>
      <c r="BM325" s="155" t="s">
        <v>729</v>
      </c>
    </row>
    <row r="326" spans="1:65" s="2" customFormat="1" ht="24" customHeight="1" x14ac:dyDescent="0.2">
      <c r="A326" s="26"/>
      <c r="B326" s="143"/>
      <c r="C326" s="381" t="s">
        <v>447</v>
      </c>
      <c r="D326" s="381" t="s">
        <v>163</v>
      </c>
      <c r="E326" s="382" t="s">
        <v>730</v>
      </c>
      <c r="F326" s="383" t="s">
        <v>731</v>
      </c>
      <c r="G326" s="384" t="s">
        <v>166</v>
      </c>
      <c r="H326" s="385">
        <v>113.76</v>
      </c>
      <c r="I326" s="493"/>
      <c r="J326" s="377">
        <f t="shared" si="70"/>
        <v>0</v>
      </c>
      <c r="K326" s="380"/>
      <c r="L326" s="27"/>
      <c r="M326" s="151" t="s">
        <v>1</v>
      </c>
      <c r="N326" s="152" t="s">
        <v>35</v>
      </c>
      <c r="O326" s="153">
        <v>0</v>
      </c>
      <c r="P326" s="153">
        <f t="shared" si="71"/>
        <v>0</v>
      </c>
      <c r="Q326" s="153">
        <v>0</v>
      </c>
      <c r="R326" s="153">
        <f t="shared" si="72"/>
        <v>0</v>
      </c>
      <c r="S326" s="153">
        <v>0</v>
      </c>
      <c r="T326" s="154">
        <f t="shared" si="7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5" t="s">
        <v>187</v>
      </c>
      <c r="AT326" s="155" t="s">
        <v>163</v>
      </c>
      <c r="AU326" s="155" t="s">
        <v>80</v>
      </c>
      <c r="AY326" s="14" t="s">
        <v>161</v>
      </c>
      <c r="BE326" s="156">
        <f t="shared" si="74"/>
        <v>0</v>
      </c>
      <c r="BF326" s="156">
        <f t="shared" si="75"/>
        <v>0</v>
      </c>
      <c r="BG326" s="156">
        <f t="shared" si="76"/>
        <v>0</v>
      </c>
      <c r="BH326" s="156">
        <f t="shared" si="77"/>
        <v>0</v>
      </c>
      <c r="BI326" s="156">
        <f t="shared" si="78"/>
        <v>0</v>
      </c>
      <c r="BJ326" s="14" t="s">
        <v>78</v>
      </c>
      <c r="BK326" s="156">
        <f t="shared" si="79"/>
        <v>0</v>
      </c>
      <c r="BL326" s="14" t="s">
        <v>187</v>
      </c>
      <c r="BM326" s="155" t="s">
        <v>732</v>
      </c>
    </row>
    <row r="327" spans="1:65" s="2" customFormat="1" ht="24" customHeight="1" x14ac:dyDescent="0.2">
      <c r="A327" s="26"/>
      <c r="B327" s="143"/>
      <c r="C327" s="392" t="s">
        <v>733</v>
      </c>
      <c r="D327" s="392" t="s">
        <v>243</v>
      </c>
      <c r="E327" s="393" t="s">
        <v>734</v>
      </c>
      <c r="F327" s="394" t="s">
        <v>735</v>
      </c>
      <c r="G327" s="395" t="s">
        <v>166</v>
      </c>
      <c r="H327" s="396">
        <v>116.035</v>
      </c>
      <c r="I327" s="493"/>
      <c r="J327" s="378">
        <f t="shared" si="70"/>
        <v>0</v>
      </c>
      <c r="K327" s="391"/>
      <c r="L327" s="157"/>
      <c r="M327" s="158" t="s">
        <v>1</v>
      </c>
      <c r="N327" s="159" t="s">
        <v>35</v>
      </c>
      <c r="O327" s="153">
        <v>0</v>
      </c>
      <c r="P327" s="153">
        <f t="shared" si="71"/>
        <v>0</v>
      </c>
      <c r="Q327" s="153">
        <v>0</v>
      </c>
      <c r="R327" s="153">
        <f t="shared" si="72"/>
        <v>0</v>
      </c>
      <c r="S327" s="153">
        <v>0</v>
      </c>
      <c r="T327" s="154">
        <f t="shared" si="7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5" t="s">
        <v>216</v>
      </c>
      <c r="AT327" s="155" t="s">
        <v>243</v>
      </c>
      <c r="AU327" s="155" t="s">
        <v>80</v>
      </c>
      <c r="AY327" s="14" t="s">
        <v>161</v>
      </c>
      <c r="BE327" s="156">
        <f t="shared" si="74"/>
        <v>0</v>
      </c>
      <c r="BF327" s="156">
        <f t="shared" si="75"/>
        <v>0</v>
      </c>
      <c r="BG327" s="156">
        <f t="shared" si="76"/>
        <v>0</v>
      </c>
      <c r="BH327" s="156">
        <f t="shared" si="77"/>
        <v>0</v>
      </c>
      <c r="BI327" s="156">
        <f t="shared" si="78"/>
        <v>0</v>
      </c>
      <c r="BJ327" s="14" t="s">
        <v>78</v>
      </c>
      <c r="BK327" s="156">
        <f t="shared" si="79"/>
        <v>0</v>
      </c>
      <c r="BL327" s="14" t="s">
        <v>187</v>
      </c>
      <c r="BM327" s="155" t="s">
        <v>736</v>
      </c>
    </row>
    <row r="328" spans="1:65" s="2" customFormat="1" ht="24" customHeight="1" x14ac:dyDescent="0.2">
      <c r="A328" s="26"/>
      <c r="B328" s="143"/>
      <c r="C328" s="381" t="s">
        <v>450</v>
      </c>
      <c r="D328" s="381" t="s">
        <v>163</v>
      </c>
      <c r="E328" s="382" t="s">
        <v>730</v>
      </c>
      <c r="F328" s="383" t="s">
        <v>731</v>
      </c>
      <c r="G328" s="384" t="s">
        <v>166</v>
      </c>
      <c r="H328" s="385">
        <v>39.75</v>
      </c>
      <c r="I328" s="493"/>
      <c r="J328" s="377">
        <f t="shared" si="70"/>
        <v>0</v>
      </c>
      <c r="K328" s="380"/>
      <c r="L328" s="27"/>
      <c r="M328" s="151" t="s">
        <v>1</v>
      </c>
      <c r="N328" s="152" t="s">
        <v>35</v>
      </c>
      <c r="O328" s="153">
        <v>0</v>
      </c>
      <c r="P328" s="153">
        <f t="shared" si="71"/>
        <v>0</v>
      </c>
      <c r="Q328" s="153">
        <v>0</v>
      </c>
      <c r="R328" s="153">
        <f t="shared" si="72"/>
        <v>0</v>
      </c>
      <c r="S328" s="153">
        <v>0</v>
      </c>
      <c r="T328" s="154">
        <f t="shared" si="7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5" t="s">
        <v>187</v>
      </c>
      <c r="AT328" s="155" t="s">
        <v>163</v>
      </c>
      <c r="AU328" s="155" t="s">
        <v>80</v>
      </c>
      <c r="AY328" s="14" t="s">
        <v>161</v>
      </c>
      <c r="BE328" s="156">
        <f t="shared" si="74"/>
        <v>0</v>
      </c>
      <c r="BF328" s="156">
        <f t="shared" si="75"/>
        <v>0</v>
      </c>
      <c r="BG328" s="156">
        <f t="shared" si="76"/>
        <v>0</v>
      </c>
      <c r="BH328" s="156">
        <f t="shared" si="77"/>
        <v>0</v>
      </c>
      <c r="BI328" s="156">
        <f t="shared" si="78"/>
        <v>0</v>
      </c>
      <c r="BJ328" s="14" t="s">
        <v>78</v>
      </c>
      <c r="BK328" s="156">
        <f t="shared" si="79"/>
        <v>0</v>
      </c>
      <c r="BL328" s="14" t="s">
        <v>187</v>
      </c>
      <c r="BM328" s="155" t="s">
        <v>737</v>
      </c>
    </row>
    <row r="329" spans="1:65" s="2" customFormat="1" ht="16.5" customHeight="1" x14ac:dyDescent="0.2">
      <c r="A329" s="26"/>
      <c r="B329" s="143"/>
      <c r="C329" s="392" t="s">
        <v>738</v>
      </c>
      <c r="D329" s="392" t="s">
        <v>243</v>
      </c>
      <c r="E329" s="393" t="s">
        <v>739</v>
      </c>
      <c r="F329" s="394" t="s">
        <v>740</v>
      </c>
      <c r="G329" s="395" t="s">
        <v>166</v>
      </c>
      <c r="H329" s="396">
        <v>40.545000000000002</v>
      </c>
      <c r="I329" s="493"/>
      <c r="J329" s="378">
        <f t="shared" si="70"/>
        <v>0</v>
      </c>
      <c r="K329" s="391"/>
      <c r="L329" s="157"/>
      <c r="M329" s="158" t="s">
        <v>1</v>
      </c>
      <c r="N329" s="159" t="s">
        <v>35</v>
      </c>
      <c r="O329" s="153">
        <v>0</v>
      </c>
      <c r="P329" s="153">
        <f t="shared" si="71"/>
        <v>0</v>
      </c>
      <c r="Q329" s="153">
        <v>0</v>
      </c>
      <c r="R329" s="153">
        <f t="shared" si="72"/>
        <v>0</v>
      </c>
      <c r="S329" s="153">
        <v>0</v>
      </c>
      <c r="T329" s="154">
        <f t="shared" si="7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5" t="s">
        <v>216</v>
      </c>
      <c r="AT329" s="155" t="s">
        <v>243</v>
      </c>
      <c r="AU329" s="155" t="s">
        <v>80</v>
      </c>
      <c r="AY329" s="14" t="s">
        <v>161</v>
      </c>
      <c r="BE329" s="156">
        <f t="shared" si="74"/>
        <v>0</v>
      </c>
      <c r="BF329" s="156">
        <f t="shared" si="75"/>
        <v>0</v>
      </c>
      <c r="BG329" s="156">
        <f t="shared" si="76"/>
        <v>0</v>
      </c>
      <c r="BH329" s="156">
        <f t="shared" si="77"/>
        <v>0</v>
      </c>
      <c r="BI329" s="156">
        <f t="shared" si="78"/>
        <v>0</v>
      </c>
      <c r="BJ329" s="14" t="s">
        <v>78</v>
      </c>
      <c r="BK329" s="156">
        <f t="shared" si="79"/>
        <v>0</v>
      </c>
      <c r="BL329" s="14" t="s">
        <v>187</v>
      </c>
      <c r="BM329" s="155" t="s">
        <v>741</v>
      </c>
    </row>
    <row r="330" spans="1:65" s="2" customFormat="1" ht="24" customHeight="1" x14ac:dyDescent="0.2">
      <c r="A330" s="26"/>
      <c r="B330" s="143"/>
      <c r="C330" s="381" t="s">
        <v>455</v>
      </c>
      <c r="D330" s="381" t="s">
        <v>163</v>
      </c>
      <c r="E330" s="382" t="s">
        <v>742</v>
      </c>
      <c r="F330" s="383" t="s">
        <v>743</v>
      </c>
      <c r="G330" s="384" t="s">
        <v>166</v>
      </c>
      <c r="H330" s="385">
        <v>64.599999999999994</v>
      </c>
      <c r="I330" s="493"/>
      <c r="J330" s="377">
        <f t="shared" si="70"/>
        <v>0</v>
      </c>
      <c r="K330" s="380"/>
      <c r="L330" s="27"/>
      <c r="M330" s="151" t="s">
        <v>1</v>
      </c>
      <c r="N330" s="152" t="s">
        <v>35</v>
      </c>
      <c r="O330" s="153">
        <v>0</v>
      </c>
      <c r="P330" s="153">
        <f t="shared" si="71"/>
        <v>0</v>
      </c>
      <c r="Q330" s="153">
        <v>0</v>
      </c>
      <c r="R330" s="153">
        <f t="shared" si="72"/>
        <v>0</v>
      </c>
      <c r="S330" s="153">
        <v>0</v>
      </c>
      <c r="T330" s="154">
        <f t="shared" si="7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5" t="s">
        <v>187</v>
      </c>
      <c r="AT330" s="155" t="s">
        <v>163</v>
      </c>
      <c r="AU330" s="155" t="s">
        <v>80</v>
      </c>
      <c r="AY330" s="14" t="s">
        <v>161</v>
      </c>
      <c r="BE330" s="156">
        <f t="shared" si="74"/>
        <v>0</v>
      </c>
      <c r="BF330" s="156">
        <f t="shared" si="75"/>
        <v>0</v>
      </c>
      <c r="BG330" s="156">
        <f t="shared" si="76"/>
        <v>0</v>
      </c>
      <c r="BH330" s="156">
        <f t="shared" si="77"/>
        <v>0</v>
      </c>
      <c r="BI330" s="156">
        <f t="shared" si="78"/>
        <v>0</v>
      </c>
      <c r="BJ330" s="14" t="s">
        <v>78</v>
      </c>
      <c r="BK330" s="156">
        <f t="shared" si="79"/>
        <v>0</v>
      </c>
      <c r="BL330" s="14" t="s">
        <v>187</v>
      </c>
      <c r="BM330" s="155" t="s">
        <v>744</v>
      </c>
    </row>
    <row r="331" spans="1:65" s="2" customFormat="1" ht="36" customHeight="1" x14ac:dyDescent="0.2">
      <c r="A331" s="26"/>
      <c r="B331" s="143"/>
      <c r="C331" s="392" t="s">
        <v>745</v>
      </c>
      <c r="D331" s="392" t="s">
        <v>243</v>
      </c>
      <c r="E331" s="393" t="s">
        <v>746</v>
      </c>
      <c r="F331" s="394" t="s">
        <v>747</v>
      </c>
      <c r="G331" s="395" t="s">
        <v>166</v>
      </c>
      <c r="H331" s="396">
        <v>65.891999999999996</v>
      </c>
      <c r="I331" s="493"/>
      <c r="J331" s="378">
        <f t="shared" si="70"/>
        <v>0</v>
      </c>
      <c r="K331" s="391"/>
      <c r="L331" s="157"/>
      <c r="M331" s="158" t="s">
        <v>1</v>
      </c>
      <c r="N331" s="159" t="s">
        <v>35</v>
      </c>
      <c r="O331" s="153">
        <v>0</v>
      </c>
      <c r="P331" s="153">
        <f t="shared" si="71"/>
        <v>0</v>
      </c>
      <c r="Q331" s="153">
        <v>0</v>
      </c>
      <c r="R331" s="153">
        <f t="shared" si="72"/>
        <v>0</v>
      </c>
      <c r="S331" s="153">
        <v>0</v>
      </c>
      <c r="T331" s="154">
        <f t="shared" si="7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5" t="s">
        <v>216</v>
      </c>
      <c r="AT331" s="155" t="s">
        <v>243</v>
      </c>
      <c r="AU331" s="155" t="s">
        <v>80</v>
      </c>
      <c r="AY331" s="14" t="s">
        <v>161</v>
      </c>
      <c r="BE331" s="156">
        <f t="shared" si="74"/>
        <v>0</v>
      </c>
      <c r="BF331" s="156">
        <f t="shared" si="75"/>
        <v>0</v>
      </c>
      <c r="BG331" s="156">
        <f t="shared" si="76"/>
        <v>0</v>
      </c>
      <c r="BH331" s="156">
        <f t="shared" si="77"/>
        <v>0</v>
      </c>
      <c r="BI331" s="156">
        <f t="shared" si="78"/>
        <v>0</v>
      </c>
      <c r="BJ331" s="14" t="s">
        <v>78</v>
      </c>
      <c r="BK331" s="156">
        <f t="shared" si="79"/>
        <v>0</v>
      </c>
      <c r="BL331" s="14" t="s">
        <v>187</v>
      </c>
      <c r="BM331" s="155" t="s">
        <v>748</v>
      </c>
    </row>
    <row r="332" spans="1:65" s="2" customFormat="1" ht="24" customHeight="1" x14ac:dyDescent="0.2">
      <c r="A332" s="26"/>
      <c r="B332" s="143"/>
      <c r="C332" s="381" t="s">
        <v>458</v>
      </c>
      <c r="D332" s="381" t="s">
        <v>163</v>
      </c>
      <c r="E332" s="382" t="s">
        <v>749</v>
      </c>
      <c r="F332" s="383" t="s">
        <v>750</v>
      </c>
      <c r="G332" s="384" t="s">
        <v>166</v>
      </c>
      <c r="H332" s="385">
        <v>56.26</v>
      </c>
      <c r="I332" s="493"/>
      <c r="J332" s="377">
        <f t="shared" si="70"/>
        <v>0</v>
      </c>
      <c r="K332" s="380"/>
      <c r="L332" s="27"/>
      <c r="M332" s="151" t="s">
        <v>1</v>
      </c>
      <c r="N332" s="152" t="s">
        <v>35</v>
      </c>
      <c r="O332" s="153">
        <v>0</v>
      </c>
      <c r="P332" s="153">
        <f t="shared" si="71"/>
        <v>0</v>
      </c>
      <c r="Q332" s="153">
        <v>0</v>
      </c>
      <c r="R332" s="153">
        <f t="shared" si="72"/>
        <v>0</v>
      </c>
      <c r="S332" s="153">
        <v>0</v>
      </c>
      <c r="T332" s="154">
        <f t="shared" si="7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5" t="s">
        <v>187</v>
      </c>
      <c r="AT332" s="155" t="s">
        <v>163</v>
      </c>
      <c r="AU332" s="155" t="s">
        <v>80</v>
      </c>
      <c r="AY332" s="14" t="s">
        <v>161</v>
      </c>
      <c r="BE332" s="156">
        <f t="shared" si="74"/>
        <v>0</v>
      </c>
      <c r="BF332" s="156">
        <f t="shared" si="75"/>
        <v>0</v>
      </c>
      <c r="BG332" s="156">
        <f t="shared" si="76"/>
        <v>0</v>
      </c>
      <c r="BH332" s="156">
        <f t="shared" si="77"/>
        <v>0</v>
      </c>
      <c r="BI332" s="156">
        <f t="shared" si="78"/>
        <v>0</v>
      </c>
      <c r="BJ332" s="14" t="s">
        <v>78</v>
      </c>
      <c r="BK332" s="156">
        <f t="shared" si="79"/>
        <v>0</v>
      </c>
      <c r="BL332" s="14" t="s">
        <v>187</v>
      </c>
      <c r="BM332" s="155" t="s">
        <v>751</v>
      </c>
    </row>
    <row r="333" spans="1:65" s="2" customFormat="1" ht="16.5" customHeight="1" x14ac:dyDescent="0.2">
      <c r="A333" s="26"/>
      <c r="B333" s="143"/>
      <c r="C333" s="392" t="s">
        <v>752</v>
      </c>
      <c r="D333" s="392" t="s">
        <v>243</v>
      </c>
      <c r="E333" s="393" t="s">
        <v>753</v>
      </c>
      <c r="F333" s="394" t="s">
        <v>754</v>
      </c>
      <c r="G333" s="395" t="s">
        <v>166</v>
      </c>
      <c r="H333" s="396">
        <v>57.384999999999998</v>
      </c>
      <c r="I333" s="493"/>
      <c r="J333" s="378">
        <f t="shared" si="70"/>
        <v>0</v>
      </c>
      <c r="K333" s="391"/>
      <c r="L333" s="157"/>
      <c r="M333" s="158" t="s">
        <v>1</v>
      </c>
      <c r="N333" s="159" t="s">
        <v>35</v>
      </c>
      <c r="O333" s="153">
        <v>0</v>
      </c>
      <c r="P333" s="153">
        <f t="shared" si="71"/>
        <v>0</v>
      </c>
      <c r="Q333" s="153">
        <v>0</v>
      </c>
      <c r="R333" s="153">
        <f t="shared" si="72"/>
        <v>0</v>
      </c>
      <c r="S333" s="153">
        <v>0</v>
      </c>
      <c r="T333" s="154">
        <f t="shared" si="7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5" t="s">
        <v>216</v>
      </c>
      <c r="AT333" s="155" t="s">
        <v>243</v>
      </c>
      <c r="AU333" s="155" t="s">
        <v>80</v>
      </c>
      <c r="AY333" s="14" t="s">
        <v>161</v>
      </c>
      <c r="BE333" s="156">
        <f t="shared" si="74"/>
        <v>0</v>
      </c>
      <c r="BF333" s="156">
        <f t="shared" si="75"/>
        <v>0</v>
      </c>
      <c r="BG333" s="156">
        <f t="shared" si="76"/>
        <v>0</v>
      </c>
      <c r="BH333" s="156">
        <f t="shared" si="77"/>
        <v>0</v>
      </c>
      <c r="BI333" s="156">
        <f t="shared" si="78"/>
        <v>0</v>
      </c>
      <c r="BJ333" s="14" t="s">
        <v>78</v>
      </c>
      <c r="BK333" s="156">
        <f t="shared" si="79"/>
        <v>0</v>
      </c>
      <c r="BL333" s="14" t="s">
        <v>187</v>
      </c>
      <c r="BM333" s="155" t="s">
        <v>755</v>
      </c>
    </row>
    <row r="334" spans="1:65" s="2" customFormat="1" ht="24" customHeight="1" x14ac:dyDescent="0.2">
      <c r="A334" s="26"/>
      <c r="B334" s="143"/>
      <c r="C334" s="381" t="s">
        <v>462</v>
      </c>
      <c r="D334" s="381" t="s">
        <v>163</v>
      </c>
      <c r="E334" s="382" t="s">
        <v>756</v>
      </c>
      <c r="F334" s="383" t="s">
        <v>757</v>
      </c>
      <c r="G334" s="384" t="s">
        <v>166</v>
      </c>
      <c r="H334" s="385">
        <v>1275.4179999999999</v>
      </c>
      <c r="I334" s="493"/>
      <c r="J334" s="377">
        <f t="shared" si="70"/>
        <v>0</v>
      </c>
      <c r="K334" s="380"/>
      <c r="L334" s="27"/>
      <c r="M334" s="151" t="s">
        <v>1</v>
      </c>
      <c r="N334" s="152" t="s">
        <v>35</v>
      </c>
      <c r="O334" s="153">
        <v>0</v>
      </c>
      <c r="P334" s="153">
        <f t="shared" si="71"/>
        <v>0</v>
      </c>
      <c r="Q334" s="153">
        <v>0</v>
      </c>
      <c r="R334" s="153">
        <f t="shared" si="72"/>
        <v>0</v>
      </c>
      <c r="S334" s="153">
        <v>0</v>
      </c>
      <c r="T334" s="154">
        <f t="shared" si="7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5" t="s">
        <v>187</v>
      </c>
      <c r="AT334" s="155" t="s">
        <v>163</v>
      </c>
      <c r="AU334" s="155" t="s">
        <v>80</v>
      </c>
      <c r="AY334" s="14" t="s">
        <v>161</v>
      </c>
      <c r="BE334" s="156">
        <f t="shared" si="74"/>
        <v>0</v>
      </c>
      <c r="BF334" s="156">
        <f t="shared" si="75"/>
        <v>0</v>
      </c>
      <c r="BG334" s="156">
        <f t="shared" si="76"/>
        <v>0</v>
      </c>
      <c r="BH334" s="156">
        <f t="shared" si="77"/>
        <v>0</v>
      </c>
      <c r="BI334" s="156">
        <f t="shared" si="78"/>
        <v>0</v>
      </c>
      <c r="BJ334" s="14" t="s">
        <v>78</v>
      </c>
      <c r="BK334" s="156">
        <f t="shared" si="79"/>
        <v>0</v>
      </c>
      <c r="BL334" s="14" t="s">
        <v>187</v>
      </c>
      <c r="BM334" s="155" t="s">
        <v>758</v>
      </c>
    </row>
    <row r="335" spans="1:65" s="2" customFormat="1" ht="24" customHeight="1" x14ac:dyDescent="0.2">
      <c r="A335" s="26"/>
      <c r="B335" s="143"/>
      <c r="C335" s="381" t="s">
        <v>759</v>
      </c>
      <c r="D335" s="381" t="s">
        <v>163</v>
      </c>
      <c r="E335" s="382" t="s">
        <v>760</v>
      </c>
      <c r="F335" s="383" t="s">
        <v>761</v>
      </c>
      <c r="G335" s="384" t="s">
        <v>166</v>
      </c>
      <c r="H335" s="385">
        <v>1275.4179999999999</v>
      </c>
      <c r="I335" s="493"/>
      <c r="J335" s="377">
        <f t="shared" si="70"/>
        <v>0</v>
      </c>
      <c r="K335" s="380"/>
      <c r="L335" s="27"/>
      <c r="M335" s="151" t="s">
        <v>1</v>
      </c>
      <c r="N335" s="152" t="s">
        <v>35</v>
      </c>
      <c r="O335" s="153">
        <v>0</v>
      </c>
      <c r="P335" s="153">
        <f t="shared" si="71"/>
        <v>0</v>
      </c>
      <c r="Q335" s="153">
        <v>0</v>
      </c>
      <c r="R335" s="153">
        <f t="shared" si="72"/>
        <v>0</v>
      </c>
      <c r="S335" s="153">
        <v>0</v>
      </c>
      <c r="T335" s="154">
        <f t="shared" si="7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5" t="s">
        <v>187</v>
      </c>
      <c r="AT335" s="155" t="s">
        <v>163</v>
      </c>
      <c r="AU335" s="155" t="s">
        <v>80</v>
      </c>
      <c r="AY335" s="14" t="s">
        <v>161</v>
      </c>
      <c r="BE335" s="156">
        <f t="shared" si="74"/>
        <v>0</v>
      </c>
      <c r="BF335" s="156">
        <f t="shared" si="75"/>
        <v>0</v>
      </c>
      <c r="BG335" s="156">
        <f t="shared" si="76"/>
        <v>0</v>
      </c>
      <c r="BH335" s="156">
        <f t="shared" si="77"/>
        <v>0</v>
      </c>
      <c r="BI335" s="156">
        <f t="shared" si="78"/>
        <v>0</v>
      </c>
      <c r="BJ335" s="14" t="s">
        <v>78</v>
      </c>
      <c r="BK335" s="156">
        <f t="shared" si="79"/>
        <v>0</v>
      </c>
      <c r="BL335" s="14" t="s">
        <v>187</v>
      </c>
      <c r="BM335" s="155" t="s">
        <v>762</v>
      </c>
    </row>
    <row r="336" spans="1:65" s="2" customFormat="1" ht="24" customHeight="1" x14ac:dyDescent="0.2">
      <c r="A336" s="26"/>
      <c r="B336" s="143"/>
      <c r="C336" s="381" t="s">
        <v>465</v>
      </c>
      <c r="D336" s="381" t="s">
        <v>163</v>
      </c>
      <c r="E336" s="382" t="s">
        <v>763</v>
      </c>
      <c r="F336" s="383" t="s">
        <v>764</v>
      </c>
      <c r="G336" s="384" t="s">
        <v>166</v>
      </c>
      <c r="H336" s="385">
        <v>1275.4179999999999</v>
      </c>
      <c r="I336" s="493"/>
      <c r="J336" s="377">
        <f t="shared" si="70"/>
        <v>0</v>
      </c>
      <c r="K336" s="380"/>
      <c r="L336" s="27"/>
      <c r="M336" s="151" t="s">
        <v>1</v>
      </c>
      <c r="N336" s="152" t="s">
        <v>35</v>
      </c>
      <c r="O336" s="153">
        <v>0</v>
      </c>
      <c r="P336" s="153">
        <f t="shared" si="71"/>
        <v>0</v>
      </c>
      <c r="Q336" s="153">
        <v>0</v>
      </c>
      <c r="R336" s="153">
        <f t="shared" si="72"/>
        <v>0</v>
      </c>
      <c r="S336" s="153">
        <v>0</v>
      </c>
      <c r="T336" s="154">
        <f t="shared" si="7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5" t="s">
        <v>187</v>
      </c>
      <c r="AT336" s="155" t="s">
        <v>163</v>
      </c>
      <c r="AU336" s="155" t="s">
        <v>80</v>
      </c>
      <c r="AY336" s="14" t="s">
        <v>161</v>
      </c>
      <c r="BE336" s="156">
        <f t="shared" si="74"/>
        <v>0</v>
      </c>
      <c r="BF336" s="156">
        <f t="shared" si="75"/>
        <v>0</v>
      </c>
      <c r="BG336" s="156">
        <f t="shared" si="76"/>
        <v>0</v>
      </c>
      <c r="BH336" s="156">
        <f t="shared" si="77"/>
        <v>0</v>
      </c>
      <c r="BI336" s="156">
        <f t="shared" si="78"/>
        <v>0</v>
      </c>
      <c r="BJ336" s="14" t="s">
        <v>78</v>
      </c>
      <c r="BK336" s="156">
        <f t="shared" si="79"/>
        <v>0</v>
      </c>
      <c r="BL336" s="14" t="s">
        <v>187</v>
      </c>
      <c r="BM336" s="155" t="s">
        <v>765</v>
      </c>
    </row>
    <row r="337" spans="1:65" s="2" customFormat="1" ht="24" customHeight="1" x14ac:dyDescent="0.2">
      <c r="A337" s="26"/>
      <c r="B337" s="143"/>
      <c r="C337" s="381" t="s">
        <v>766</v>
      </c>
      <c r="D337" s="381" t="s">
        <v>163</v>
      </c>
      <c r="E337" s="382" t="s">
        <v>767</v>
      </c>
      <c r="F337" s="383" t="s">
        <v>768</v>
      </c>
      <c r="G337" s="384" t="s">
        <v>166</v>
      </c>
      <c r="H337" s="385">
        <v>3910.3560000000002</v>
      </c>
      <c r="I337" s="493"/>
      <c r="J337" s="377">
        <f t="shared" si="70"/>
        <v>0</v>
      </c>
      <c r="K337" s="380"/>
      <c r="L337" s="27"/>
      <c r="M337" s="151" t="s">
        <v>1</v>
      </c>
      <c r="N337" s="152" t="s">
        <v>35</v>
      </c>
      <c r="O337" s="153">
        <v>0</v>
      </c>
      <c r="P337" s="153">
        <f t="shared" si="71"/>
        <v>0</v>
      </c>
      <c r="Q337" s="153">
        <v>0</v>
      </c>
      <c r="R337" s="153">
        <f t="shared" si="72"/>
        <v>0</v>
      </c>
      <c r="S337" s="153">
        <v>0</v>
      </c>
      <c r="T337" s="154">
        <f t="shared" si="7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5" t="s">
        <v>187</v>
      </c>
      <c r="AT337" s="155" t="s">
        <v>163</v>
      </c>
      <c r="AU337" s="155" t="s">
        <v>80</v>
      </c>
      <c r="AY337" s="14" t="s">
        <v>161</v>
      </c>
      <c r="BE337" s="156">
        <f t="shared" si="74"/>
        <v>0</v>
      </c>
      <c r="BF337" s="156">
        <f t="shared" si="75"/>
        <v>0</v>
      </c>
      <c r="BG337" s="156">
        <f t="shared" si="76"/>
        <v>0</v>
      </c>
      <c r="BH337" s="156">
        <f t="shared" si="77"/>
        <v>0</v>
      </c>
      <c r="BI337" s="156">
        <f t="shared" si="78"/>
        <v>0</v>
      </c>
      <c r="BJ337" s="14" t="s">
        <v>78</v>
      </c>
      <c r="BK337" s="156">
        <f t="shared" si="79"/>
        <v>0</v>
      </c>
      <c r="BL337" s="14" t="s">
        <v>187</v>
      </c>
      <c r="BM337" s="155" t="s">
        <v>769</v>
      </c>
    </row>
    <row r="338" spans="1:65" s="2" customFormat="1" ht="24" customHeight="1" x14ac:dyDescent="0.2">
      <c r="A338" s="26"/>
      <c r="B338" s="143"/>
      <c r="C338" s="392" t="s">
        <v>469</v>
      </c>
      <c r="D338" s="392" t="s">
        <v>243</v>
      </c>
      <c r="E338" s="393" t="s">
        <v>734</v>
      </c>
      <c r="F338" s="394" t="s">
        <v>735</v>
      </c>
      <c r="G338" s="395" t="s">
        <v>166</v>
      </c>
      <c r="H338" s="396">
        <v>3988.5630000000001</v>
      </c>
      <c r="I338" s="493"/>
      <c r="J338" s="378">
        <f t="shared" si="70"/>
        <v>0</v>
      </c>
      <c r="K338" s="391"/>
      <c r="L338" s="157"/>
      <c r="M338" s="158" t="s">
        <v>1</v>
      </c>
      <c r="N338" s="159" t="s">
        <v>35</v>
      </c>
      <c r="O338" s="153">
        <v>0</v>
      </c>
      <c r="P338" s="153">
        <f t="shared" si="71"/>
        <v>0</v>
      </c>
      <c r="Q338" s="153">
        <v>0</v>
      </c>
      <c r="R338" s="153">
        <f t="shared" si="72"/>
        <v>0</v>
      </c>
      <c r="S338" s="153">
        <v>0</v>
      </c>
      <c r="T338" s="154">
        <f t="shared" si="7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5" t="s">
        <v>216</v>
      </c>
      <c r="AT338" s="155" t="s">
        <v>243</v>
      </c>
      <c r="AU338" s="155" t="s">
        <v>80</v>
      </c>
      <c r="AY338" s="14" t="s">
        <v>161</v>
      </c>
      <c r="BE338" s="156">
        <f t="shared" si="74"/>
        <v>0</v>
      </c>
      <c r="BF338" s="156">
        <f t="shared" si="75"/>
        <v>0</v>
      </c>
      <c r="BG338" s="156">
        <f t="shared" si="76"/>
        <v>0</v>
      </c>
      <c r="BH338" s="156">
        <f t="shared" si="77"/>
        <v>0</v>
      </c>
      <c r="BI338" s="156">
        <f t="shared" si="78"/>
        <v>0</v>
      </c>
      <c r="BJ338" s="14" t="s">
        <v>78</v>
      </c>
      <c r="BK338" s="156">
        <f t="shared" si="79"/>
        <v>0</v>
      </c>
      <c r="BL338" s="14" t="s">
        <v>187</v>
      </c>
      <c r="BM338" s="155" t="s">
        <v>770</v>
      </c>
    </row>
    <row r="339" spans="1:65" s="2" customFormat="1" ht="24" customHeight="1" x14ac:dyDescent="0.2">
      <c r="A339" s="26"/>
      <c r="B339" s="143"/>
      <c r="C339" s="381" t="s">
        <v>771</v>
      </c>
      <c r="D339" s="381" t="s">
        <v>163</v>
      </c>
      <c r="E339" s="382" t="s">
        <v>772</v>
      </c>
      <c r="F339" s="383" t="s">
        <v>773</v>
      </c>
      <c r="G339" s="384" t="s">
        <v>665</v>
      </c>
      <c r="H339" s="385">
        <v>14815.868</v>
      </c>
      <c r="I339" s="493"/>
      <c r="J339" s="377">
        <f t="shared" si="70"/>
        <v>0</v>
      </c>
      <c r="K339" s="380"/>
      <c r="L339" s="27"/>
      <c r="M339" s="151" t="s">
        <v>1</v>
      </c>
      <c r="N339" s="152" t="s">
        <v>35</v>
      </c>
      <c r="O339" s="153">
        <v>0</v>
      </c>
      <c r="P339" s="153">
        <f t="shared" si="71"/>
        <v>0</v>
      </c>
      <c r="Q339" s="153">
        <v>0</v>
      </c>
      <c r="R339" s="153">
        <f t="shared" si="72"/>
        <v>0</v>
      </c>
      <c r="S339" s="153">
        <v>0</v>
      </c>
      <c r="T339" s="154">
        <f t="shared" si="7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5" t="s">
        <v>187</v>
      </c>
      <c r="AT339" s="155" t="s">
        <v>163</v>
      </c>
      <c r="AU339" s="155" t="s">
        <v>80</v>
      </c>
      <c r="AY339" s="14" t="s">
        <v>161</v>
      </c>
      <c r="BE339" s="156">
        <f t="shared" si="74"/>
        <v>0</v>
      </c>
      <c r="BF339" s="156">
        <f t="shared" si="75"/>
        <v>0</v>
      </c>
      <c r="BG339" s="156">
        <f t="shared" si="76"/>
        <v>0</v>
      </c>
      <c r="BH339" s="156">
        <f t="shared" si="77"/>
        <v>0</v>
      </c>
      <c r="BI339" s="156">
        <f t="shared" si="78"/>
        <v>0</v>
      </c>
      <c r="BJ339" s="14" t="s">
        <v>78</v>
      </c>
      <c r="BK339" s="156">
        <f t="shared" si="79"/>
        <v>0</v>
      </c>
      <c r="BL339" s="14" t="s">
        <v>187</v>
      </c>
      <c r="BM339" s="155" t="s">
        <v>774</v>
      </c>
    </row>
    <row r="340" spans="1:65" s="12" customFormat="1" ht="22.7" customHeight="1" x14ac:dyDescent="0.2">
      <c r="B340" s="131"/>
      <c r="C340" s="379"/>
      <c r="D340" s="386" t="s">
        <v>69</v>
      </c>
      <c r="E340" s="389" t="s">
        <v>775</v>
      </c>
      <c r="F340" s="389" t="s">
        <v>776</v>
      </c>
      <c r="G340" s="379"/>
      <c r="H340" s="379"/>
      <c r="J340" s="390">
        <f>BK340</f>
        <v>0</v>
      </c>
      <c r="K340" s="379"/>
      <c r="L340" s="131"/>
      <c r="M340" s="135"/>
      <c r="N340" s="136"/>
      <c r="O340" s="136"/>
      <c r="P340" s="137">
        <f>SUM(P341:P342)</f>
        <v>0</v>
      </c>
      <c r="Q340" s="136"/>
      <c r="R340" s="137">
        <f>SUM(R341:R342)</f>
        <v>0</v>
      </c>
      <c r="S340" s="136"/>
      <c r="T340" s="138">
        <f>SUM(T341:T342)</f>
        <v>0</v>
      </c>
      <c r="AR340" s="132" t="s">
        <v>80</v>
      </c>
      <c r="AT340" s="139" t="s">
        <v>69</v>
      </c>
      <c r="AU340" s="139" t="s">
        <v>78</v>
      </c>
      <c r="AY340" s="132" t="s">
        <v>161</v>
      </c>
      <c r="BK340" s="140">
        <f>SUM(BK341:BK342)</f>
        <v>0</v>
      </c>
    </row>
    <row r="341" spans="1:65" s="2" customFormat="1" ht="24" customHeight="1" x14ac:dyDescent="0.2">
      <c r="A341" s="26"/>
      <c r="B341" s="143"/>
      <c r="C341" s="381" t="s">
        <v>472</v>
      </c>
      <c r="D341" s="381" t="s">
        <v>163</v>
      </c>
      <c r="E341" s="382" t="s">
        <v>777</v>
      </c>
      <c r="F341" s="383" t="s">
        <v>778</v>
      </c>
      <c r="G341" s="384" t="s">
        <v>227</v>
      </c>
      <c r="H341" s="385">
        <v>8</v>
      </c>
      <c r="I341" s="493"/>
      <c r="J341" s="377">
        <f>ROUND(I341*H341,2)</f>
        <v>0</v>
      </c>
      <c r="K341" s="380"/>
      <c r="L341" s="27"/>
      <c r="M341" s="151" t="s">
        <v>1</v>
      </c>
      <c r="N341" s="152" t="s">
        <v>35</v>
      </c>
      <c r="O341" s="153">
        <v>0</v>
      </c>
      <c r="P341" s="153">
        <f>O341*H341</f>
        <v>0</v>
      </c>
      <c r="Q341" s="153">
        <v>0</v>
      </c>
      <c r="R341" s="153">
        <f>Q341*H341</f>
        <v>0</v>
      </c>
      <c r="S341" s="153">
        <v>0</v>
      </c>
      <c r="T341" s="154">
        <f>S341*H341</f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5" t="s">
        <v>187</v>
      </c>
      <c r="AT341" s="155" t="s">
        <v>163</v>
      </c>
      <c r="AU341" s="155" t="s">
        <v>80</v>
      </c>
      <c r="AY341" s="14" t="s">
        <v>161</v>
      </c>
      <c r="BE341" s="156">
        <f>IF(N341="základní",J341,0)</f>
        <v>0</v>
      </c>
      <c r="BF341" s="156">
        <f>IF(N341="snížená",J341,0)</f>
        <v>0</v>
      </c>
      <c r="BG341" s="156">
        <f>IF(N341="zákl. přenesená",J341,0)</f>
        <v>0</v>
      </c>
      <c r="BH341" s="156">
        <f>IF(N341="sníž. přenesená",J341,0)</f>
        <v>0</v>
      </c>
      <c r="BI341" s="156">
        <f>IF(N341="nulová",J341,0)</f>
        <v>0</v>
      </c>
      <c r="BJ341" s="14" t="s">
        <v>78</v>
      </c>
      <c r="BK341" s="156">
        <f>ROUND(I341*H341,2)</f>
        <v>0</v>
      </c>
      <c r="BL341" s="14" t="s">
        <v>187</v>
      </c>
      <c r="BM341" s="155" t="s">
        <v>779</v>
      </c>
    </row>
    <row r="342" spans="1:65" s="2" customFormat="1" ht="24" customHeight="1" x14ac:dyDescent="0.2">
      <c r="A342" s="26"/>
      <c r="B342" s="143"/>
      <c r="C342" s="381" t="s">
        <v>780</v>
      </c>
      <c r="D342" s="381" t="s">
        <v>163</v>
      </c>
      <c r="E342" s="382" t="s">
        <v>781</v>
      </c>
      <c r="F342" s="383" t="s">
        <v>782</v>
      </c>
      <c r="G342" s="384" t="s">
        <v>665</v>
      </c>
      <c r="H342" s="385">
        <v>163.19999999999999</v>
      </c>
      <c r="I342" s="493"/>
      <c r="J342" s="377">
        <f>ROUND(I342*H342,2)</f>
        <v>0</v>
      </c>
      <c r="K342" s="380"/>
      <c r="L342" s="27"/>
      <c r="M342" s="151" t="s">
        <v>1</v>
      </c>
      <c r="N342" s="152" t="s">
        <v>35</v>
      </c>
      <c r="O342" s="153">
        <v>0</v>
      </c>
      <c r="P342" s="153">
        <f>O342*H342</f>
        <v>0</v>
      </c>
      <c r="Q342" s="153">
        <v>0</v>
      </c>
      <c r="R342" s="153">
        <f>Q342*H342</f>
        <v>0</v>
      </c>
      <c r="S342" s="153">
        <v>0</v>
      </c>
      <c r="T342" s="154">
        <f>S342*H342</f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5" t="s">
        <v>187</v>
      </c>
      <c r="AT342" s="155" t="s">
        <v>163</v>
      </c>
      <c r="AU342" s="155" t="s">
        <v>80</v>
      </c>
      <c r="AY342" s="14" t="s">
        <v>161</v>
      </c>
      <c r="BE342" s="156">
        <f>IF(N342="základní",J342,0)</f>
        <v>0</v>
      </c>
      <c r="BF342" s="156">
        <f>IF(N342="snížená",J342,0)</f>
        <v>0</v>
      </c>
      <c r="BG342" s="156">
        <f>IF(N342="zákl. přenesená",J342,0)</f>
        <v>0</v>
      </c>
      <c r="BH342" s="156">
        <f>IF(N342="sníž. přenesená",J342,0)</f>
        <v>0</v>
      </c>
      <c r="BI342" s="156">
        <f>IF(N342="nulová",J342,0)</f>
        <v>0</v>
      </c>
      <c r="BJ342" s="14" t="s">
        <v>78</v>
      </c>
      <c r="BK342" s="156">
        <f>ROUND(I342*H342,2)</f>
        <v>0</v>
      </c>
      <c r="BL342" s="14" t="s">
        <v>187</v>
      </c>
      <c r="BM342" s="155" t="s">
        <v>783</v>
      </c>
    </row>
    <row r="343" spans="1:65" s="12" customFormat="1" ht="22.7" customHeight="1" x14ac:dyDescent="0.2">
      <c r="B343" s="131"/>
      <c r="C343" s="379"/>
      <c r="D343" s="386" t="s">
        <v>69</v>
      </c>
      <c r="E343" s="389" t="s">
        <v>784</v>
      </c>
      <c r="F343" s="389" t="s">
        <v>785</v>
      </c>
      <c r="G343" s="379"/>
      <c r="H343" s="379"/>
      <c r="J343" s="390">
        <f>BK343</f>
        <v>0</v>
      </c>
      <c r="K343" s="379"/>
      <c r="L343" s="131"/>
      <c r="M343" s="135"/>
      <c r="N343" s="136"/>
      <c r="O343" s="136"/>
      <c r="P343" s="137">
        <f>SUM(P344:P354)</f>
        <v>0</v>
      </c>
      <c r="Q343" s="136"/>
      <c r="R343" s="137">
        <f>SUM(R344:R354)</f>
        <v>0</v>
      </c>
      <c r="S343" s="136"/>
      <c r="T343" s="138">
        <f>SUM(T344:T354)</f>
        <v>0</v>
      </c>
      <c r="AR343" s="132" t="s">
        <v>80</v>
      </c>
      <c r="AT343" s="139" t="s">
        <v>69</v>
      </c>
      <c r="AU343" s="139" t="s">
        <v>78</v>
      </c>
      <c r="AY343" s="132" t="s">
        <v>161</v>
      </c>
      <c r="BK343" s="140">
        <f>SUM(BK344:BK354)</f>
        <v>0</v>
      </c>
    </row>
    <row r="344" spans="1:65" s="2" customFormat="1" ht="24" customHeight="1" x14ac:dyDescent="0.2">
      <c r="A344" s="26"/>
      <c r="B344" s="143"/>
      <c r="C344" s="381" t="s">
        <v>476</v>
      </c>
      <c r="D344" s="381" t="s">
        <v>163</v>
      </c>
      <c r="E344" s="382" t="s">
        <v>786</v>
      </c>
      <c r="F344" s="383" t="s">
        <v>787</v>
      </c>
      <c r="G344" s="384" t="s">
        <v>166</v>
      </c>
      <c r="H344" s="385">
        <v>574.98</v>
      </c>
      <c r="I344" s="493"/>
      <c r="J344" s="377">
        <f t="shared" ref="J344:J354" si="80">ROUND(I344*H344,2)</f>
        <v>0</v>
      </c>
      <c r="K344" s="380"/>
      <c r="L344" s="27"/>
      <c r="M344" s="151" t="s">
        <v>1</v>
      </c>
      <c r="N344" s="152" t="s">
        <v>35</v>
      </c>
      <c r="O344" s="153">
        <v>0</v>
      </c>
      <c r="P344" s="153">
        <f t="shared" ref="P344:P354" si="81">O344*H344</f>
        <v>0</v>
      </c>
      <c r="Q344" s="153">
        <v>0</v>
      </c>
      <c r="R344" s="153">
        <f t="shared" ref="R344:R354" si="82">Q344*H344</f>
        <v>0</v>
      </c>
      <c r="S344" s="153">
        <v>0</v>
      </c>
      <c r="T344" s="154">
        <f t="shared" ref="T344:T354" si="83">S344*H344</f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5" t="s">
        <v>187</v>
      </c>
      <c r="AT344" s="155" t="s">
        <v>163</v>
      </c>
      <c r="AU344" s="155" t="s">
        <v>80</v>
      </c>
      <c r="AY344" s="14" t="s">
        <v>161</v>
      </c>
      <c r="BE344" s="156">
        <f t="shared" ref="BE344:BE354" si="84">IF(N344="základní",J344,0)</f>
        <v>0</v>
      </c>
      <c r="BF344" s="156">
        <f t="shared" ref="BF344:BF354" si="85">IF(N344="snížená",J344,0)</f>
        <v>0</v>
      </c>
      <c r="BG344" s="156">
        <f t="shared" ref="BG344:BG354" si="86">IF(N344="zákl. přenesená",J344,0)</f>
        <v>0</v>
      </c>
      <c r="BH344" s="156">
        <f t="shared" ref="BH344:BH354" si="87">IF(N344="sníž. přenesená",J344,0)</f>
        <v>0</v>
      </c>
      <c r="BI344" s="156">
        <f t="shared" ref="BI344:BI354" si="88">IF(N344="nulová",J344,0)</f>
        <v>0</v>
      </c>
      <c r="BJ344" s="14" t="s">
        <v>78</v>
      </c>
      <c r="BK344" s="156">
        <f t="shared" ref="BK344:BK354" si="89">ROUND(I344*H344,2)</f>
        <v>0</v>
      </c>
      <c r="BL344" s="14" t="s">
        <v>187</v>
      </c>
      <c r="BM344" s="155" t="s">
        <v>788</v>
      </c>
    </row>
    <row r="345" spans="1:65" s="2" customFormat="1" ht="24" customHeight="1" x14ac:dyDescent="0.2">
      <c r="A345" s="26"/>
      <c r="B345" s="143"/>
      <c r="C345" s="381" t="s">
        <v>789</v>
      </c>
      <c r="D345" s="381" t="s">
        <v>163</v>
      </c>
      <c r="E345" s="382" t="s">
        <v>790</v>
      </c>
      <c r="F345" s="383" t="s">
        <v>791</v>
      </c>
      <c r="G345" s="384" t="s">
        <v>166</v>
      </c>
      <c r="H345" s="385">
        <v>125.12</v>
      </c>
      <c r="I345" s="493"/>
      <c r="J345" s="377">
        <f t="shared" si="80"/>
        <v>0</v>
      </c>
      <c r="K345" s="380"/>
      <c r="L345" s="27"/>
      <c r="M345" s="151" t="s">
        <v>1</v>
      </c>
      <c r="N345" s="152" t="s">
        <v>35</v>
      </c>
      <c r="O345" s="153">
        <v>0</v>
      </c>
      <c r="P345" s="153">
        <f t="shared" si="81"/>
        <v>0</v>
      </c>
      <c r="Q345" s="153">
        <v>0</v>
      </c>
      <c r="R345" s="153">
        <f t="shared" si="82"/>
        <v>0</v>
      </c>
      <c r="S345" s="153">
        <v>0</v>
      </c>
      <c r="T345" s="154">
        <f t="shared" si="8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5" t="s">
        <v>187</v>
      </c>
      <c r="AT345" s="155" t="s">
        <v>163</v>
      </c>
      <c r="AU345" s="155" t="s">
        <v>80</v>
      </c>
      <c r="AY345" s="14" t="s">
        <v>161</v>
      </c>
      <c r="BE345" s="156">
        <f t="shared" si="84"/>
        <v>0</v>
      </c>
      <c r="BF345" s="156">
        <f t="shared" si="85"/>
        <v>0</v>
      </c>
      <c r="BG345" s="156">
        <f t="shared" si="86"/>
        <v>0</v>
      </c>
      <c r="BH345" s="156">
        <f t="shared" si="87"/>
        <v>0</v>
      </c>
      <c r="BI345" s="156">
        <f t="shared" si="88"/>
        <v>0</v>
      </c>
      <c r="BJ345" s="14" t="s">
        <v>78</v>
      </c>
      <c r="BK345" s="156">
        <f t="shared" si="89"/>
        <v>0</v>
      </c>
      <c r="BL345" s="14" t="s">
        <v>187</v>
      </c>
      <c r="BM345" s="155" t="s">
        <v>792</v>
      </c>
    </row>
    <row r="346" spans="1:65" s="2" customFormat="1" ht="24" customHeight="1" x14ac:dyDescent="0.2">
      <c r="A346" s="26"/>
      <c r="B346" s="143"/>
      <c r="C346" s="381" t="s">
        <v>479</v>
      </c>
      <c r="D346" s="381" t="s">
        <v>163</v>
      </c>
      <c r="E346" s="382" t="s">
        <v>793</v>
      </c>
      <c r="F346" s="383" t="s">
        <v>794</v>
      </c>
      <c r="G346" s="384" t="s">
        <v>166</v>
      </c>
      <c r="H346" s="385">
        <v>125.12</v>
      </c>
      <c r="I346" s="493"/>
      <c r="J346" s="377">
        <f t="shared" si="80"/>
        <v>0</v>
      </c>
      <c r="K346" s="380"/>
      <c r="L346" s="27"/>
      <c r="M346" s="151" t="s">
        <v>1</v>
      </c>
      <c r="N346" s="152" t="s">
        <v>35</v>
      </c>
      <c r="O346" s="153">
        <v>0</v>
      </c>
      <c r="P346" s="153">
        <f t="shared" si="81"/>
        <v>0</v>
      </c>
      <c r="Q346" s="153">
        <v>0</v>
      </c>
      <c r="R346" s="153">
        <f t="shared" si="82"/>
        <v>0</v>
      </c>
      <c r="S346" s="153">
        <v>0</v>
      </c>
      <c r="T346" s="154">
        <f t="shared" si="8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5" t="s">
        <v>187</v>
      </c>
      <c r="AT346" s="155" t="s">
        <v>163</v>
      </c>
      <c r="AU346" s="155" t="s">
        <v>80</v>
      </c>
      <c r="AY346" s="14" t="s">
        <v>161</v>
      </c>
      <c r="BE346" s="156">
        <f t="shared" si="84"/>
        <v>0</v>
      </c>
      <c r="BF346" s="156">
        <f t="shared" si="85"/>
        <v>0</v>
      </c>
      <c r="BG346" s="156">
        <f t="shared" si="86"/>
        <v>0</v>
      </c>
      <c r="BH346" s="156">
        <f t="shared" si="87"/>
        <v>0</v>
      </c>
      <c r="BI346" s="156">
        <f t="shared" si="88"/>
        <v>0</v>
      </c>
      <c r="BJ346" s="14" t="s">
        <v>78</v>
      </c>
      <c r="BK346" s="156">
        <f t="shared" si="89"/>
        <v>0</v>
      </c>
      <c r="BL346" s="14" t="s">
        <v>187</v>
      </c>
      <c r="BM346" s="155" t="s">
        <v>795</v>
      </c>
    </row>
    <row r="347" spans="1:65" s="2" customFormat="1" ht="24" customHeight="1" x14ac:dyDescent="0.2">
      <c r="A347" s="26"/>
      <c r="B347" s="143"/>
      <c r="C347" s="381" t="s">
        <v>796</v>
      </c>
      <c r="D347" s="381" t="s">
        <v>163</v>
      </c>
      <c r="E347" s="382" t="s">
        <v>797</v>
      </c>
      <c r="F347" s="383" t="s">
        <v>798</v>
      </c>
      <c r="G347" s="384" t="s">
        <v>166</v>
      </c>
      <c r="H347" s="385">
        <v>17.010000000000002</v>
      </c>
      <c r="I347" s="493"/>
      <c r="J347" s="377">
        <f t="shared" si="80"/>
        <v>0</v>
      </c>
      <c r="K347" s="380"/>
      <c r="L347" s="27"/>
      <c r="M347" s="151" t="s">
        <v>1</v>
      </c>
      <c r="N347" s="152" t="s">
        <v>35</v>
      </c>
      <c r="O347" s="153">
        <v>0</v>
      </c>
      <c r="P347" s="153">
        <f t="shared" si="81"/>
        <v>0</v>
      </c>
      <c r="Q347" s="153">
        <v>0</v>
      </c>
      <c r="R347" s="153">
        <f t="shared" si="82"/>
        <v>0</v>
      </c>
      <c r="S347" s="153">
        <v>0</v>
      </c>
      <c r="T347" s="154">
        <f t="shared" si="8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55" t="s">
        <v>187</v>
      </c>
      <c r="AT347" s="155" t="s">
        <v>163</v>
      </c>
      <c r="AU347" s="155" t="s">
        <v>80</v>
      </c>
      <c r="AY347" s="14" t="s">
        <v>161</v>
      </c>
      <c r="BE347" s="156">
        <f t="shared" si="84"/>
        <v>0</v>
      </c>
      <c r="BF347" s="156">
        <f t="shared" si="85"/>
        <v>0</v>
      </c>
      <c r="BG347" s="156">
        <f t="shared" si="86"/>
        <v>0</v>
      </c>
      <c r="BH347" s="156">
        <f t="shared" si="87"/>
        <v>0</v>
      </c>
      <c r="BI347" s="156">
        <f t="shared" si="88"/>
        <v>0</v>
      </c>
      <c r="BJ347" s="14" t="s">
        <v>78</v>
      </c>
      <c r="BK347" s="156">
        <f t="shared" si="89"/>
        <v>0</v>
      </c>
      <c r="BL347" s="14" t="s">
        <v>187</v>
      </c>
      <c r="BM347" s="155" t="s">
        <v>799</v>
      </c>
    </row>
    <row r="348" spans="1:65" s="2" customFormat="1" ht="24" customHeight="1" x14ac:dyDescent="0.2">
      <c r="A348" s="26"/>
      <c r="B348" s="143"/>
      <c r="C348" s="381" t="s">
        <v>484</v>
      </c>
      <c r="D348" s="381" t="s">
        <v>163</v>
      </c>
      <c r="E348" s="382" t="s">
        <v>800</v>
      </c>
      <c r="F348" s="383" t="s">
        <v>801</v>
      </c>
      <c r="G348" s="384" t="s">
        <v>166</v>
      </c>
      <c r="H348" s="385">
        <v>17.010000000000002</v>
      </c>
      <c r="I348" s="493"/>
      <c r="J348" s="377">
        <f t="shared" si="80"/>
        <v>0</v>
      </c>
      <c r="K348" s="380"/>
      <c r="L348" s="27"/>
      <c r="M348" s="151" t="s">
        <v>1</v>
      </c>
      <c r="N348" s="152" t="s">
        <v>35</v>
      </c>
      <c r="O348" s="153">
        <v>0</v>
      </c>
      <c r="P348" s="153">
        <f t="shared" si="81"/>
        <v>0</v>
      </c>
      <c r="Q348" s="153">
        <v>0</v>
      </c>
      <c r="R348" s="153">
        <f t="shared" si="82"/>
        <v>0</v>
      </c>
      <c r="S348" s="153">
        <v>0</v>
      </c>
      <c r="T348" s="154">
        <f t="shared" si="8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5" t="s">
        <v>187</v>
      </c>
      <c r="AT348" s="155" t="s">
        <v>163</v>
      </c>
      <c r="AU348" s="155" t="s">
        <v>80</v>
      </c>
      <c r="AY348" s="14" t="s">
        <v>161</v>
      </c>
      <c r="BE348" s="156">
        <f t="shared" si="84"/>
        <v>0</v>
      </c>
      <c r="BF348" s="156">
        <f t="shared" si="85"/>
        <v>0</v>
      </c>
      <c r="BG348" s="156">
        <f t="shared" si="86"/>
        <v>0</v>
      </c>
      <c r="BH348" s="156">
        <f t="shared" si="87"/>
        <v>0</v>
      </c>
      <c r="BI348" s="156">
        <f t="shared" si="88"/>
        <v>0</v>
      </c>
      <c r="BJ348" s="14" t="s">
        <v>78</v>
      </c>
      <c r="BK348" s="156">
        <f t="shared" si="89"/>
        <v>0</v>
      </c>
      <c r="BL348" s="14" t="s">
        <v>187</v>
      </c>
      <c r="BM348" s="155" t="s">
        <v>802</v>
      </c>
    </row>
    <row r="349" spans="1:65" s="2" customFormat="1" ht="24" customHeight="1" x14ac:dyDescent="0.2">
      <c r="A349" s="26"/>
      <c r="B349" s="143"/>
      <c r="C349" s="381" t="s">
        <v>803</v>
      </c>
      <c r="D349" s="381" t="s">
        <v>163</v>
      </c>
      <c r="E349" s="382" t="s">
        <v>804</v>
      </c>
      <c r="F349" s="383" t="s">
        <v>805</v>
      </c>
      <c r="G349" s="384" t="s">
        <v>166</v>
      </c>
      <c r="H349" s="385">
        <v>287</v>
      </c>
      <c r="I349" s="493"/>
      <c r="J349" s="377">
        <f t="shared" si="80"/>
        <v>0</v>
      </c>
      <c r="K349" s="380"/>
      <c r="L349" s="27"/>
      <c r="M349" s="151" t="s">
        <v>1</v>
      </c>
      <c r="N349" s="152" t="s">
        <v>35</v>
      </c>
      <c r="O349" s="153">
        <v>0</v>
      </c>
      <c r="P349" s="153">
        <f t="shared" si="81"/>
        <v>0</v>
      </c>
      <c r="Q349" s="153">
        <v>0</v>
      </c>
      <c r="R349" s="153">
        <f t="shared" si="82"/>
        <v>0</v>
      </c>
      <c r="S349" s="153">
        <v>0</v>
      </c>
      <c r="T349" s="154">
        <f t="shared" si="8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5" t="s">
        <v>187</v>
      </c>
      <c r="AT349" s="155" t="s">
        <v>163</v>
      </c>
      <c r="AU349" s="155" t="s">
        <v>80</v>
      </c>
      <c r="AY349" s="14" t="s">
        <v>161</v>
      </c>
      <c r="BE349" s="156">
        <f t="shared" si="84"/>
        <v>0</v>
      </c>
      <c r="BF349" s="156">
        <f t="shared" si="85"/>
        <v>0</v>
      </c>
      <c r="BG349" s="156">
        <f t="shared" si="86"/>
        <v>0</v>
      </c>
      <c r="BH349" s="156">
        <f t="shared" si="87"/>
        <v>0</v>
      </c>
      <c r="BI349" s="156">
        <f t="shared" si="88"/>
        <v>0</v>
      </c>
      <c r="BJ349" s="14" t="s">
        <v>78</v>
      </c>
      <c r="BK349" s="156">
        <f t="shared" si="89"/>
        <v>0</v>
      </c>
      <c r="BL349" s="14" t="s">
        <v>187</v>
      </c>
      <c r="BM349" s="155" t="s">
        <v>806</v>
      </c>
    </row>
    <row r="350" spans="1:65" s="2" customFormat="1" ht="24" customHeight="1" x14ac:dyDescent="0.2">
      <c r="A350" s="26"/>
      <c r="B350" s="143"/>
      <c r="C350" s="381" t="s">
        <v>487</v>
      </c>
      <c r="D350" s="381" t="s">
        <v>163</v>
      </c>
      <c r="E350" s="382" t="s">
        <v>807</v>
      </c>
      <c r="F350" s="383" t="s">
        <v>808</v>
      </c>
      <c r="G350" s="384" t="s">
        <v>166</v>
      </c>
      <c r="H350" s="385">
        <v>287</v>
      </c>
      <c r="I350" s="493"/>
      <c r="J350" s="377">
        <f t="shared" si="80"/>
        <v>0</v>
      </c>
      <c r="K350" s="380"/>
      <c r="L350" s="27"/>
      <c r="M350" s="151" t="s">
        <v>1</v>
      </c>
      <c r="N350" s="152" t="s">
        <v>35</v>
      </c>
      <c r="O350" s="153">
        <v>0</v>
      </c>
      <c r="P350" s="153">
        <f t="shared" si="81"/>
        <v>0</v>
      </c>
      <c r="Q350" s="153">
        <v>0</v>
      </c>
      <c r="R350" s="153">
        <f t="shared" si="82"/>
        <v>0</v>
      </c>
      <c r="S350" s="153">
        <v>0</v>
      </c>
      <c r="T350" s="154">
        <f t="shared" si="8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5" t="s">
        <v>187</v>
      </c>
      <c r="AT350" s="155" t="s">
        <v>163</v>
      </c>
      <c r="AU350" s="155" t="s">
        <v>80</v>
      </c>
      <c r="AY350" s="14" t="s">
        <v>161</v>
      </c>
      <c r="BE350" s="156">
        <f t="shared" si="84"/>
        <v>0</v>
      </c>
      <c r="BF350" s="156">
        <f t="shared" si="85"/>
        <v>0</v>
      </c>
      <c r="BG350" s="156">
        <f t="shared" si="86"/>
        <v>0</v>
      </c>
      <c r="BH350" s="156">
        <f t="shared" si="87"/>
        <v>0</v>
      </c>
      <c r="BI350" s="156">
        <f t="shared" si="88"/>
        <v>0</v>
      </c>
      <c r="BJ350" s="14" t="s">
        <v>78</v>
      </c>
      <c r="BK350" s="156">
        <f t="shared" si="89"/>
        <v>0</v>
      </c>
      <c r="BL350" s="14" t="s">
        <v>187</v>
      </c>
      <c r="BM350" s="155" t="s">
        <v>809</v>
      </c>
    </row>
    <row r="351" spans="1:65" s="2" customFormat="1" ht="24" customHeight="1" x14ac:dyDescent="0.2">
      <c r="A351" s="26"/>
      <c r="B351" s="143"/>
      <c r="C351" s="381" t="s">
        <v>810</v>
      </c>
      <c r="D351" s="381" t="s">
        <v>163</v>
      </c>
      <c r="E351" s="382" t="s">
        <v>811</v>
      </c>
      <c r="F351" s="383" t="s">
        <v>812</v>
      </c>
      <c r="G351" s="384" t="s">
        <v>284</v>
      </c>
      <c r="H351" s="385">
        <v>36</v>
      </c>
      <c r="I351" s="493"/>
      <c r="J351" s="377">
        <f t="shared" si="80"/>
        <v>0</v>
      </c>
      <c r="K351" s="380"/>
      <c r="L351" s="27"/>
      <c r="M351" s="151" t="s">
        <v>1</v>
      </c>
      <c r="N351" s="152" t="s">
        <v>35</v>
      </c>
      <c r="O351" s="153">
        <v>0</v>
      </c>
      <c r="P351" s="153">
        <f t="shared" si="81"/>
        <v>0</v>
      </c>
      <c r="Q351" s="153">
        <v>0</v>
      </c>
      <c r="R351" s="153">
        <f t="shared" si="82"/>
        <v>0</v>
      </c>
      <c r="S351" s="153">
        <v>0</v>
      </c>
      <c r="T351" s="154">
        <f t="shared" si="8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5" t="s">
        <v>187</v>
      </c>
      <c r="AT351" s="155" t="s">
        <v>163</v>
      </c>
      <c r="AU351" s="155" t="s">
        <v>80</v>
      </c>
      <c r="AY351" s="14" t="s">
        <v>161</v>
      </c>
      <c r="BE351" s="156">
        <f t="shared" si="84"/>
        <v>0</v>
      </c>
      <c r="BF351" s="156">
        <f t="shared" si="85"/>
        <v>0</v>
      </c>
      <c r="BG351" s="156">
        <f t="shared" si="86"/>
        <v>0</v>
      </c>
      <c r="BH351" s="156">
        <f t="shared" si="87"/>
        <v>0</v>
      </c>
      <c r="BI351" s="156">
        <f t="shared" si="88"/>
        <v>0</v>
      </c>
      <c r="BJ351" s="14" t="s">
        <v>78</v>
      </c>
      <c r="BK351" s="156">
        <f t="shared" si="89"/>
        <v>0</v>
      </c>
      <c r="BL351" s="14" t="s">
        <v>187</v>
      </c>
      <c r="BM351" s="155" t="s">
        <v>813</v>
      </c>
    </row>
    <row r="352" spans="1:65" s="2" customFormat="1" ht="16.5" customHeight="1" x14ac:dyDescent="0.2">
      <c r="A352" s="26"/>
      <c r="B352" s="143"/>
      <c r="C352" s="392" t="s">
        <v>491</v>
      </c>
      <c r="D352" s="392" t="s">
        <v>243</v>
      </c>
      <c r="E352" s="393" t="s">
        <v>814</v>
      </c>
      <c r="F352" s="394" t="s">
        <v>815</v>
      </c>
      <c r="G352" s="395" t="s">
        <v>170</v>
      </c>
      <c r="H352" s="396">
        <v>0.84</v>
      </c>
      <c r="I352" s="493"/>
      <c r="J352" s="378">
        <f t="shared" si="80"/>
        <v>0</v>
      </c>
      <c r="K352" s="391"/>
      <c r="L352" s="157"/>
      <c r="M352" s="158" t="s">
        <v>1</v>
      </c>
      <c r="N352" s="159" t="s">
        <v>35</v>
      </c>
      <c r="O352" s="153">
        <v>0</v>
      </c>
      <c r="P352" s="153">
        <f t="shared" si="81"/>
        <v>0</v>
      </c>
      <c r="Q352" s="153">
        <v>0</v>
      </c>
      <c r="R352" s="153">
        <f t="shared" si="82"/>
        <v>0</v>
      </c>
      <c r="S352" s="153">
        <v>0</v>
      </c>
      <c r="T352" s="154">
        <f t="shared" si="8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5" t="s">
        <v>216</v>
      </c>
      <c r="AT352" s="155" t="s">
        <v>243</v>
      </c>
      <c r="AU352" s="155" t="s">
        <v>80</v>
      </c>
      <c r="AY352" s="14" t="s">
        <v>161</v>
      </c>
      <c r="BE352" s="156">
        <f t="shared" si="84"/>
        <v>0</v>
      </c>
      <c r="BF352" s="156">
        <f t="shared" si="85"/>
        <v>0</v>
      </c>
      <c r="BG352" s="156">
        <f t="shared" si="86"/>
        <v>0</v>
      </c>
      <c r="BH352" s="156">
        <f t="shared" si="87"/>
        <v>0</v>
      </c>
      <c r="BI352" s="156">
        <f t="shared" si="88"/>
        <v>0</v>
      </c>
      <c r="BJ352" s="14" t="s">
        <v>78</v>
      </c>
      <c r="BK352" s="156">
        <f t="shared" si="89"/>
        <v>0</v>
      </c>
      <c r="BL352" s="14" t="s">
        <v>187</v>
      </c>
      <c r="BM352" s="155" t="s">
        <v>816</v>
      </c>
    </row>
    <row r="353" spans="1:65" s="2" customFormat="1" ht="24" customHeight="1" x14ac:dyDescent="0.2">
      <c r="A353" s="26"/>
      <c r="B353" s="143"/>
      <c r="C353" s="381" t="s">
        <v>817</v>
      </c>
      <c r="D353" s="381" t="s">
        <v>163</v>
      </c>
      <c r="E353" s="382" t="s">
        <v>818</v>
      </c>
      <c r="F353" s="383" t="s">
        <v>819</v>
      </c>
      <c r="G353" s="384" t="s">
        <v>170</v>
      </c>
      <c r="H353" s="385">
        <v>0.84</v>
      </c>
      <c r="I353" s="493"/>
      <c r="J353" s="377">
        <f t="shared" si="80"/>
        <v>0</v>
      </c>
      <c r="K353" s="380"/>
      <c r="L353" s="27"/>
      <c r="M353" s="151" t="s">
        <v>1</v>
      </c>
      <c r="N353" s="152" t="s">
        <v>35</v>
      </c>
      <c r="O353" s="153">
        <v>0</v>
      </c>
      <c r="P353" s="153">
        <f t="shared" si="81"/>
        <v>0</v>
      </c>
      <c r="Q353" s="153">
        <v>0</v>
      </c>
      <c r="R353" s="153">
        <f t="shared" si="82"/>
        <v>0</v>
      </c>
      <c r="S353" s="153">
        <v>0</v>
      </c>
      <c r="T353" s="154">
        <f t="shared" si="8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5" t="s">
        <v>187</v>
      </c>
      <c r="AT353" s="155" t="s">
        <v>163</v>
      </c>
      <c r="AU353" s="155" t="s">
        <v>80</v>
      </c>
      <c r="AY353" s="14" t="s">
        <v>161</v>
      </c>
      <c r="BE353" s="156">
        <f t="shared" si="84"/>
        <v>0</v>
      </c>
      <c r="BF353" s="156">
        <f t="shared" si="85"/>
        <v>0</v>
      </c>
      <c r="BG353" s="156">
        <f t="shared" si="86"/>
        <v>0</v>
      </c>
      <c r="BH353" s="156">
        <f t="shared" si="87"/>
        <v>0</v>
      </c>
      <c r="BI353" s="156">
        <f t="shared" si="88"/>
        <v>0</v>
      </c>
      <c r="BJ353" s="14" t="s">
        <v>78</v>
      </c>
      <c r="BK353" s="156">
        <f t="shared" si="89"/>
        <v>0</v>
      </c>
      <c r="BL353" s="14" t="s">
        <v>187</v>
      </c>
      <c r="BM353" s="155" t="s">
        <v>820</v>
      </c>
    </row>
    <row r="354" spans="1:65" s="2" customFormat="1" ht="24" customHeight="1" x14ac:dyDescent="0.2">
      <c r="A354" s="26"/>
      <c r="B354" s="143"/>
      <c r="C354" s="381" t="s">
        <v>494</v>
      </c>
      <c r="D354" s="381" t="s">
        <v>163</v>
      </c>
      <c r="E354" s="382" t="s">
        <v>821</v>
      </c>
      <c r="F354" s="383" t="s">
        <v>822</v>
      </c>
      <c r="G354" s="384" t="s">
        <v>665</v>
      </c>
      <c r="H354" s="385">
        <v>1984.154</v>
      </c>
      <c r="I354" s="493"/>
      <c r="J354" s="377">
        <f t="shared" si="80"/>
        <v>0</v>
      </c>
      <c r="K354" s="380"/>
      <c r="L354" s="27"/>
      <c r="M354" s="151" t="s">
        <v>1</v>
      </c>
      <c r="N354" s="152" t="s">
        <v>35</v>
      </c>
      <c r="O354" s="153">
        <v>0</v>
      </c>
      <c r="P354" s="153">
        <f t="shared" si="81"/>
        <v>0</v>
      </c>
      <c r="Q354" s="153">
        <v>0</v>
      </c>
      <c r="R354" s="153">
        <f t="shared" si="82"/>
        <v>0</v>
      </c>
      <c r="S354" s="153">
        <v>0</v>
      </c>
      <c r="T354" s="154">
        <f t="shared" si="8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5" t="s">
        <v>187</v>
      </c>
      <c r="AT354" s="155" t="s">
        <v>163</v>
      </c>
      <c r="AU354" s="155" t="s">
        <v>80</v>
      </c>
      <c r="AY354" s="14" t="s">
        <v>161</v>
      </c>
      <c r="BE354" s="156">
        <f t="shared" si="84"/>
        <v>0</v>
      </c>
      <c r="BF354" s="156">
        <f t="shared" si="85"/>
        <v>0</v>
      </c>
      <c r="BG354" s="156">
        <f t="shared" si="86"/>
        <v>0</v>
      </c>
      <c r="BH354" s="156">
        <f t="shared" si="87"/>
        <v>0</v>
      </c>
      <c r="BI354" s="156">
        <f t="shared" si="88"/>
        <v>0</v>
      </c>
      <c r="BJ354" s="14" t="s">
        <v>78</v>
      </c>
      <c r="BK354" s="156">
        <f t="shared" si="89"/>
        <v>0</v>
      </c>
      <c r="BL354" s="14" t="s">
        <v>187</v>
      </c>
      <c r="BM354" s="155" t="s">
        <v>823</v>
      </c>
    </row>
    <row r="355" spans="1:65" s="12" customFormat="1" ht="22.7" customHeight="1" x14ac:dyDescent="0.2">
      <c r="B355" s="131"/>
      <c r="C355" s="379"/>
      <c r="D355" s="386" t="s">
        <v>69</v>
      </c>
      <c r="E355" s="389" t="s">
        <v>824</v>
      </c>
      <c r="F355" s="389" t="s">
        <v>825</v>
      </c>
      <c r="G355" s="379"/>
      <c r="H355" s="379"/>
      <c r="J355" s="390">
        <f>BK355</f>
        <v>0</v>
      </c>
      <c r="K355" s="379"/>
      <c r="L355" s="131"/>
      <c r="M355" s="135"/>
      <c r="N355" s="136"/>
      <c r="O355" s="136"/>
      <c r="P355" s="137">
        <f>SUM(P356:P366)</f>
        <v>0</v>
      </c>
      <c r="Q355" s="136"/>
      <c r="R355" s="137">
        <f>SUM(R356:R366)</f>
        <v>0</v>
      </c>
      <c r="S355" s="136"/>
      <c r="T355" s="138">
        <f>SUM(T356:T366)</f>
        <v>0</v>
      </c>
      <c r="AR355" s="132" t="s">
        <v>80</v>
      </c>
      <c r="AT355" s="139" t="s">
        <v>69</v>
      </c>
      <c r="AU355" s="139" t="s">
        <v>78</v>
      </c>
      <c r="AY355" s="132" t="s">
        <v>161</v>
      </c>
      <c r="BK355" s="140">
        <f>SUM(BK356:BK366)</f>
        <v>0</v>
      </c>
    </row>
    <row r="356" spans="1:65" s="2" customFormat="1" ht="24" customHeight="1" x14ac:dyDescent="0.2">
      <c r="A356" s="26"/>
      <c r="B356" s="143"/>
      <c r="C356" s="410" t="s">
        <v>826</v>
      </c>
      <c r="D356" s="410" t="s">
        <v>163</v>
      </c>
      <c r="E356" s="411" t="s">
        <v>827</v>
      </c>
      <c r="F356" s="412" t="s">
        <v>828</v>
      </c>
      <c r="G356" s="413" t="s">
        <v>166</v>
      </c>
      <c r="H356" s="414">
        <v>42.28</v>
      </c>
      <c r="I356" s="493"/>
      <c r="J356" s="415">
        <f t="shared" ref="J356:J366" si="90">ROUND(I356*H356,2)</f>
        <v>0</v>
      </c>
      <c r="K356" s="380"/>
      <c r="L356" s="27"/>
      <c r="M356" s="151" t="s">
        <v>1</v>
      </c>
      <c r="N356" s="152" t="s">
        <v>35</v>
      </c>
      <c r="O356" s="153">
        <v>0</v>
      </c>
      <c r="P356" s="153">
        <f t="shared" ref="P356:P366" si="91">O356*H356</f>
        <v>0</v>
      </c>
      <c r="Q356" s="153">
        <v>0</v>
      </c>
      <c r="R356" s="153">
        <f t="shared" ref="R356:R366" si="92">Q356*H356</f>
        <v>0</v>
      </c>
      <c r="S356" s="153">
        <v>0</v>
      </c>
      <c r="T356" s="154">
        <f t="shared" ref="T356:T366" si="93">S356*H356</f>
        <v>0</v>
      </c>
      <c r="U356" s="26"/>
      <c r="V356" s="156">
        <f t="shared" ref="V356:V365" si="94">J356</f>
        <v>0</v>
      </c>
      <c r="W356" s="26"/>
      <c r="X356" s="26"/>
      <c r="Y356" s="26"/>
      <c r="Z356" s="26"/>
      <c r="AA356" s="26"/>
      <c r="AB356" s="26"/>
      <c r="AC356" s="26"/>
      <c r="AD356" s="26"/>
      <c r="AE356" s="26"/>
      <c r="AR356" s="155" t="s">
        <v>187</v>
      </c>
      <c r="AT356" s="155" t="s">
        <v>163</v>
      </c>
      <c r="AU356" s="155" t="s">
        <v>80</v>
      </c>
      <c r="AY356" s="14" t="s">
        <v>161</v>
      </c>
      <c r="BE356" s="156">
        <f t="shared" ref="BE356:BE366" si="95">IF(N356="základní",J356,0)</f>
        <v>0</v>
      </c>
      <c r="BF356" s="156">
        <f t="shared" ref="BF356:BF366" si="96">IF(N356="snížená",J356,0)</f>
        <v>0</v>
      </c>
      <c r="BG356" s="156">
        <f t="shared" ref="BG356:BG366" si="97">IF(N356="zákl. přenesená",J356,0)</f>
        <v>0</v>
      </c>
      <c r="BH356" s="156">
        <f t="shared" ref="BH356:BH366" si="98">IF(N356="sníž. přenesená",J356,0)</f>
        <v>0</v>
      </c>
      <c r="BI356" s="156">
        <f t="shared" ref="BI356:BI366" si="99">IF(N356="nulová",J356,0)</f>
        <v>0</v>
      </c>
      <c r="BJ356" s="14" t="s">
        <v>78</v>
      </c>
      <c r="BK356" s="156">
        <f t="shared" ref="BK356:BK366" si="100">ROUND(I356*H356,2)</f>
        <v>0</v>
      </c>
      <c r="BL356" s="14" t="s">
        <v>187</v>
      </c>
      <c r="BM356" s="155" t="s">
        <v>829</v>
      </c>
    </row>
    <row r="357" spans="1:65" s="2" customFormat="1" ht="16.5" customHeight="1" x14ac:dyDescent="0.2">
      <c r="A357" s="26"/>
      <c r="B357" s="143"/>
      <c r="C357" s="410" t="s">
        <v>498</v>
      </c>
      <c r="D357" s="410" t="s">
        <v>163</v>
      </c>
      <c r="E357" s="411" t="s">
        <v>830</v>
      </c>
      <c r="F357" s="412" t="s">
        <v>831</v>
      </c>
      <c r="G357" s="413" t="s">
        <v>166</v>
      </c>
      <c r="H357" s="414">
        <v>84.56</v>
      </c>
      <c r="I357" s="493"/>
      <c r="J357" s="415">
        <f t="shared" si="90"/>
        <v>0</v>
      </c>
      <c r="K357" s="380"/>
      <c r="L357" s="27"/>
      <c r="M357" s="151" t="s">
        <v>1</v>
      </c>
      <c r="N357" s="152" t="s">
        <v>35</v>
      </c>
      <c r="O357" s="153">
        <v>0</v>
      </c>
      <c r="P357" s="153">
        <f t="shared" si="91"/>
        <v>0</v>
      </c>
      <c r="Q357" s="153">
        <v>0</v>
      </c>
      <c r="R357" s="153">
        <f t="shared" si="92"/>
        <v>0</v>
      </c>
      <c r="S357" s="153">
        <v>0</v>
      </c>
      <c r="T357" s="154">
        <f t="shared" si="93"/>
        <v>0</v>
      </c>
      <c r="U357" s="26"/>
      <c r="V357" s="156">
        <f t="shared" si="94"/>
        <v>0</v>
      </c>
      <c r="W357" s="26"/>
      <c r="X357" s="26"/>
      <c r="Y357" s="26"/>
      <c r="Z357" s="26"/>
      <c r="AA357" s="26"/>
      <c r="AB357" s="26"/>
      <c r="AC357" s="26"/>
      <c r="AD357" s="26"/>
      <c r="AE357" s="26"/>
      <c r="AR357" s="155" t="s">
        <v>187</v>
      </c>
      <c r="AT357" s="155" t="s">
        <v>163</v>
      </c>
      <c r="AU357" s="155" t="s">
        <v>80</v>
      </c>
      <c r="AY357" s="14" t="s">
        <v>161</v>
      </c>
      <c r="BE357" s="156">
        <f t="shared" si="95"/>
        <v>0</v>
      </c>
      <c r="BF357" s="156">
        <f t="shared" si="96"/>
        <v>0</v>
      </c>
      <c r="BG357" s="156">
        <f t="shared" si="97"/>
        <v>0</v>
      </c>
      <c r="BH357" s="156">
        <f t="shared" si="98"/>
        <v>0</v>
      </c>
      <c r="BI357" s="156">
        <f t="shared" si="99"/>
        <v>0</v>
      </c>
      <c r="BJ357" s="14" t="s">
        <v>78</v>
      </c>
      <c r="BK357" s="156">
        <f t="shared" si="100"/>
        <v>0</v>
      </c>
      <c r="BL357" s="14" t="s">
        <v>187</v>
      </c>
      <c r="BM357" s="155" t="s">
        <v>832</v>
      </c>
    </row>
    <row r="358" spans="1:65" s="2" customFormat="1" ht="36" customHeight="1" x14ac:dyDescent="0.2">
      <c r="A358" s="26"/>
      <c r="B358" s="143"/>
      <c r="C358" s="410" t="s">
        <v>833</v>
      </c>
      <c r="D358" s="410" t="s">
        <v>163</v>
      </c>
      <c r="E358" s="411" t="s">
        <v>834</v>
      </c>
      <c r="F358" s="412" t="s">
        <v>835</v>
      </c>
      <c r="G358" s="413" t="s">
        <v>166</v>
      </c>
      <c r="H358" s="414">
        <v>64.599999999999994</v>
      </c>
      <c r="I358" s="493"/>
      <c r="J358" s="415">
        <f t="shared" si="90"/>
        <v>0</v>
      </c>
      <c r="K358" s="380"/>
      <c r="L358" s="27"/>
      <c r="M358" s="151" t="s">
        <v>1</v>
      </c>
      <c r="N358" s="152" t="s">
        <v>35</v>
      </c>
      <c r="O358" s="153">
        <v>0</v>
      </c>
      <c r="P358" s="153">
        <f t="shared" si="91"/>
        <v>0</v>
      </c>
      <c r="Q358" s="153">
        <v>0</v>
      </c>
      <c r="R358" s="153">
        <f t="shared" si="92"/>
        <v>0</v>
      </c>
      <c r="S358" s="153">
        <v>0</v>
      </c>
      <c r="T358" s="154">
        <f t="shared" si="93"/>
        <v>0</v>
      </c>
      <c r="U358" s="26"/>
      <c r="V358" s="156">
        <f t="shared" si="94"/>
        <v>0</v>
      </c>
      <c r="W358" s="26"/>
      <c r="X358" s="26"/>
      <c r="Y358" s="26"/>
      <c r="Z358" s="26"/>
      <c r="AA358" s="26"/>
      <c r="AB358" s="26"/>
      <c r="AC358" s="26"/>
      <c r="AD358" s="26"/>
      <c r="AE358" s="26"/>
      <c r="AR358" s="155" t="s">
        <v>187</v>
      </c>
      <c r="AT358" s="155" t="s">
        <v>163</v>
      </c>
      <c r="AU358" s="155" t="s">
        <v>80</v>
      </c>
      <c r="AY358" s="14" t="s">
        <v>161</v>
      </c>
      <c r="BE358" s="156">
        <f t="shared" si="95"/>
        <v>0</v>
      </c>
      <c r="BF358" s="156">
        <f t="shared" si="96"/>
        <v>0</v>
      </c>
      <c r="BG358" s="156">
        <f t="shared" si="97"/>
        <v>0</v>
      </c>
      <c r="BH358" s="156">
        <f t="shared" si="98"/>
        <v>0</v>
      </c>
      <c r="BI358" s="156">
        <f t="shared" si="99"/>
        <v>0</v>
      </c>
      <c r="BJ358" s="14" t="s">
        <v>78</v>
      </c>
      <c r="BK358" s="156">
        <f t="shared" si="100"/>
        <v>0</v>
      </c>
      <c r="BL358" s="14" t="s">
        <v>187</v>
      </c>
      <c r="BM358" s="155" t="s">
        <v>836</v>
      </c>
    </row>
    <row r="359" spans="1:65" s="2" customFormat="1" ht="24" customHeight="1" x14ac:dyDescent="0.2">
      <c r="A359" s="26"/>
      <c r="B359" s="143"/>
      <c r="C359" s="410" t="s">
        <v>501</v>
      </c>
      <c r="D359" s="410" t="s">
        <v>163</v>
      </c>
      <c r="E359" s="411" t="s">
        <v>837</v>
      </c>
      <c r="F359" s="412" t="s">
        <v>838</v>
      </c>
      <c r="G359" s="413" t="s">
        <v>166</v>
      </c>
      <c r="H359" s="414">
        <v>28.754999999999999</v>
      </c>
      <c r="I359" s="493"/>
      <c r="J359" s="415">
        <f t="shared" si="90"/>
        <v>0</v>
      </c>
      <c r="K359" s="380"/>
      <c r="L359" s="27"/>
      <c r="M359" s="151" t="s">
        <v>1</v>
      </c>
      <c r="N359" s="152" t="s">
        <v>35</v>
      </c>
      <c r="O359" s="153">
        <v>0</v>
      </c>
      <c r="P359" s="153">
        <f t="shared" si="91"/>
        <v>0</v>
      </c>
      <c r="Q359" s="153">
        <v>0</v>
      </c>
      <c r="R359" s="153">
        <f t="shared" si="92"/>
        <v>0</v>
      </c>
      <c r="S359" s="153">
        <v>0</v>
      </c>
      <c r="T359" s="154">
        <f t="shared" si="93"/>
        <v>0</v>
      </c>
      <c r="U359" s="26"/>
      <c r="V359" s="156">
        <f t="shared" si="94"/>
        <v>0</v>
      </c>
      <c r="W359" s="26"/>
      <c r="X359" s="26"/>
      <c r="Y359" s="26"/>
      <c r="Z359" s="26"/>
      <c r="AA359" s="26"/>
      <c r="AB359" s="26"/>
      <c r="AC359" s="26"/>
      <c r="AD359" s="26"/>
      <c r="AE359" s="26"/>
      <c r="AR359" s="155" t="s">
        <v>187</v>
      </c>
      <c r="AT359" s="155" t="s">
        <v>163</v>
      </c>
      <c r="AU359" s="155" t="s">
        <v>80</v>
      </c>
      <c r="AY359" s="14" t="s">
        <v>161</v>
      </c>
      <c r="BE359" s="156">
        <f t="shared" si="95"/>
        <v>0</v>
      </c>
      <c r="BF359" s="156">
        <f t="shared" si="96"/>
        <v>0</v>
      </c>
      <c r="BG359" s="156">
        <f t="shared" si="97"/>
        <v>0</v>
      </c>
      <c r="BH359" s="156">
        <f t="shared" si="98"/>
        <v>0</v>
      </c>
      <c r="BI359" s="156">
        <f t="shared" si="99"/>
        <v>0</v>
      </c>
      <c r="BJ359" s="14" t="s">
        <v>78</v>
      </c>
      <c r="BK359" s="156">
        <f t="shared" si="100"/>
        <v>0</v>
      </c>
      <c r="BL359" s="14" t="s">
        <v>187</v>
      </c>
      <c r="BM359" s="155" t="s">
        <v>839</v>
      </c>
    </row>
    <row r="360" spans="1:65" s="2" customFormat="1" ht="16.5" customHeight="1" x14ac:dyDescent="0.2">
      <c r="A360" s="26"/>
      <c r="B360" s="143"/>
      <c r="C360" s="410" t="s">
        <v>840</v>
      </c>
      <c r="D360" s="410" t="s">
        <v>163</v>
      </c>
      <c r="E360" s="411" t="s">
        <v>841</v>
      </c>
      <c r="F360" s="412" t="s">
        <v>842</v>
      </c>
      <c r="G360" s="413" t="s">
        <v>166</v>
      </c>
      <c r="H360" s="414">
        <v>28.754999999999999</v>
      </c>
      <c r="I360" s="493"/>
      <c r="J360" s="415">
        <f t="shared" si="90"/>
        <v>0</v>
      </c>
      <c r="K360" s="380"/>
      <c r="L360" s="27"/>
      <c r="M360" s="151" t="s">
        <v>1</v>
      </c>
      <c r="N360" s="152" t="s">
        <v>35</v>
      </c>
      <c r="O360" s="153">
        <v>0</v>
      </c>
      <c r="P360" s="153">
        <f t="shared" si="91"/>
        <v>0</v>
      </c>
      <c r="Q360" s="153">
        <v>0</v>
      </c>
      <c r="R360" s="153">
        <f t="shared" si="92"/>
        <v>0</v>
      </c>
      <c r="S360" s="153">
        <v>0</v>
      </c>
      <c r="T360" s="154">
        <f t="shared" si="93"/>
        <v>0</v>
      </c>
      <c r="U360" s="26"/>
      <c r="V360" s="156">
        <f t="shared" si="94"/>
        <v>0</v>
      </c>
      <c r="W360" s="26"/>
      <c r="X360" s="26"/>
      <c r="Y360" s="26"/>
      <c r="Z360" s="26"/>
      <c r="AA360" s="26"/>
      <c r="AB360" s="26"/>
      <c r="AC360" s="26"/>
      <c r="AD360" s="26"/>
      <c r="AE360" s="26"/>
      <c r="AR360" s="155" t="s">
        <v>187</v>
      </c>
      <c r="AT360" s="155" t="s">
        <v>163</v>
      </c>
      <c r="AU360" s="155" t="s">
        <v>80</v>
      </c>
      <c r="AY360" s="14" t="s">
        <v>161</v>
      </c>
      <c r="BE360" s="156">
        <f t="shared" si="95"/>
        <v>0</v>
      </c>
      <c r="BF360" s="156">
        <f t="shared" si="96"/>
        <v>0</v>
      </c>
      <c r="BG360" s="156">
        <f t="shared" si="97"/>
        <v>0</v>
      </c>
      <c r="BH360" s="156">
        <f t="shared" si="98"/>
        <v>0</v>
      </c>
      <c r="BI360" s="156">
        <f t="shared" si="99"/>
        <v>0</v>
      </c>
      <c r="BJ360" s="14" t="s">
        <v>78</v>
      </c>
      <c r="BK360" s="156">
        <f t="shared" si="100"/>
        <v>0</v>
      </c>
      <c r="BL360" s="14" t="s">
        <v>187</v>
      </c>
      <c r="BM360" s="155" t="s">
        <v>843</v>
      </c>
    </row>
    <row r="361" spans="1:65" s="2" customFormat="1" ht="24" customHeight="1" x14ac:dyDescent="0.2">
      <c r="A361" s="26"/>
      <c r="B361" s="143"/>
      <c r="C361" s="410" t="s">
        <v>505</v>
      </c>
      <c r="D361" s="410" t="s">
        <v>163</v>
      </c>
      <c r="E361" s="411" t="s">
        <v>844</v>
      </c>
      <c r="F361" s="412" t="s">
        <v>845</v>
      </c>
      <c r="G361" s="413" t="s">
        <v>284</v>
      </c>
      <c r="H361" s="414">
        <v>128.935</v>
      </c>
      <c r="I361" s="493"/>
      <c r="J361" s="415">
        <f t="shared" si="90"/>
        <v>0</v>
      </c>
      <c r="K361" s="380"/>
      <c r="L361" s="27"/>
      <c r="M361" s="151" t="s">
        <v>1</v>
      </c>
      <c r="N361" s="152" t="s">
        <v>35</v>
      </c>
      <c r="O361" s="153">
        <v>0</v>
      </c>
      <c r="P361" s="153">
        <f t="shared" si="91"/>
        <v>0</v>
      </c>
      <c r="Q361" s="153">
        <v>0</v>
      </c>
      <c r="R361" s="153">
        <f t="shared" si="92"/>
        <v>0</v>
      </c>
      <c r="S361" s="153">
        <v>0</v>
      </c>
      <c r="T361" s="154">
        <f t="shared" si="93"/>
        <v>0</v>
      </c>
      <c r="U361" s="26"/>
      <c r="V361" s="156">
        <f t="shared" si="94"/>
        <v>0</v>
      </c>
      <c r="W361" s="26"/>
      <c r="X361" s="26"/>
      <c r="Y361" s="26"/>
      <c r="Z361" s="26"/>
      <c r="AA361" s="26"/>
      <c r="AB361" s="26"/>
      <c r="AC361" s="26"/>
      <c r="AD361" s="26"/>
      <c r="AE361" s="26"/>
      <c r="AR361" s="155" t="s">
        <v>187</v>
      </c>
      <c r="AT361" s="155" t="s">
        <v>163</v>
      </c>
      <c r="AU361" s="155" t="s">
        <v>80</v>
      </c>
      <c r="AY361" s="14" t="s">
        <v>161</v>
      </c>
      <c r="BE361" s="156">
        <f t="shared" si="95"/>
        <v>0</v>
      </c>
      <c r="BF361" s="156">
        <f t="shared" si="96"/>
        <v>0</v>
      </c>
      <c r="BG361" s="156">
        <f t="shared" si="97"/>
        <v>0</v>
      </c>
      <c r="BH361" s="156">
        <f t="shared" si="98"/>
        <v>0</v>
      </c>
      <c r="BI361" s="156">
        <f t="shared" si="99"/>
        <v>0</v>
      </c>
      <c r="BJ361" s="14" t="s">
        <v>78</v>
      </c>
      <c r="BK361" s="156">
        <f t="shared" si="100"/>
        <v>0</v>
      </c>
      <c r="BL361" s="14" t="s">
        <v>187</v>
      </c>
      <c r="BM361" s="155" t="s">
        <v>846</v>
      </c>
    </row>
    <row r="362" spans="1:65" s="2" customFormat="1" ht="24" customHeight="1" x14ac:dyDescent="0.2">
      <c r="A362" s="26"/>
      <c r="B362" s="143"/>
      <c r="C362" s="410" t="s">
        <v>847</v>
      </c>
      <c r="D362" s="410" t="s">
        <v>163</v>
      </c>
      <c r="E362" s="411" t="s">
        <v>848</v>
      </c>
      <c r="F362" s="412" t="s">
        <v>849</v>
      </c>
      <c r="G362" s="413" t="s">
        <v>166</v>
      </c>
      <c r="H362" s="414">
        <v>65.83</v>
      </c>
      <c r="I362" s="493"/>
      <c r="J362" s="415">
        <f t="shared" si="90"/>
        <v>0</v>
      </c>
      <c r="K362" s="380"/>
      <c r="L362" s="27"/>
      <c r="M362" s="151" t="s">
        <v>1</v>
      </c>
      <c r="N362" s="152" t="s">
        <v>35</v>
      </c>
      <c r="O362" s="153">
        <v>0</v>
      </c>
      <c r="P362" s="153">
        <f t="shared" si="91"/>
        <v>0</v>
      </c>
      <c r="Q362" s="153">
        <v>0</v>
      </c>
      <c r="R362" s="153">
        <f t="shared" si="92"/>
        <v>0</v>
      </c>
      <c r="S362" s="153">
        <v>0</v>
      </c>
      <c r="T362" s="154">
        <f t="shared" si="93"/>
        <v>0</v>
      </c>
      <c r="U362" s="26"/>
      <c r="V362" s="156">
        <f t="shared" si="94"/>
        <v>0</v>
      </c>
      <c r="W362" s="26"/>
      <c r="X362" s="26"/>
      <c r="Y362" s="26"/>
      <c r="Z362" s="26"/>
      <c r="AA362" s="26"/>
      <c r="AB362" s="26"/>
      <c r="AC362" s="26"/>
      <c r="AD362" s="26"/>
      <c r="AE362" s="26"/>
      <c r="AR362" s="155" t="s">
        <v>187</v>
      </c>
      <c r="AT362" s="155" t="s">
        <v>163</v>
      </c>
      <c r="AU362" s="155" t="s">
        <v>80</v>
      </c>
      <c r="AY362" s="14" t="s">
        <v>161</v>
      </c>
      <c r="BE362" s="156">
        <f t="shared" si="95"/>
        <v>0</v>
      </c>
      <c r="BF362" s="156">
        <f t="shared" si="96"/>
        <v>0</v>
      </c>
      <c r="BG362" s="156">
        <f t="shared" si="97"/>
        <v>0</v>
      </c>
      <c r="BH362" s="156">
        <f t="shared" si="98"/>
        <v>0</v>
      </c>
      <c r="BI362" s="156">
        <f t="shared" si="99"/>
        <v>0</v>
      </c>
      <c r="BJ362" s="14" t="s">
        <v>78</v>
      </c>
      <c r="BK362" s="156">
        <f t="shared" si="100"/>
        <v>0</v>
      </c>
      <c r="BL362" s="14" t="s">
        <v>187</v>
      </c>
      <c r="BM362" s="155" t="s">
        <v>850</v>
      </c>
    </row>
    <row r="363" spans="1:65" s="2" customFormat="1" ht="24" customHeight="1" x14ac:dyDescent="0.2">
      <c r="A363" s="26"/>
      <c r="B363" s="143"/>
      <c r="C363" s="410" t="s">
        <v>508</v>
      </c>
      <c r="D363" s="410" t="s">
        <v>163</v>
      </c>
      <c r="E363" s="411" t="s">
        <v>851</v>
      </c>
      <c r="F363" s="412" t="s">
        <v>852</v>
      </c>
      <c r="G363" s="413" t="s">
        <v>166</v>
      </c>
      <c r="H363" s="414">
        <v>17.010000000000002</v>
      </c>
      <c r="I363" s="493"/>
      <c r="J363" s="415">
        <f t="shared" si="90"/>
        <v>0</v>
      </c>
      <c r="K363" s="380"/>
      <c r="L363" s="27"/>
      <c r="M363" s="151" t="s">
        <v>1</v>
      </c>
      <c r="N363" s="152" t="s">
        <v>35</v>
      </c>
      <c r="O363" s="153">
        <v>0</v>
      </c>
      <c r="P363" s="153">
        <f t="shared" si="91"/>
        <v>0</v>
      </c>
      <c r="Q363" s="153">
        <v>0</v>
      </c>
      <c r="R363" s="153">
        <f t="shared" si="92"/>
        <v>0</v>
      </c>
      <c r="S363" s="153">
        <v>0</v>
      </c>
      <c r="T363" s="154">
        <f t="shared" si="93"/>
        <v>0</v>
      </c>
      <c r="U363" s="26"/>
      <c r="V363" s="156">
        <f t="shared" si="94"/>
        <v>0</v>
      </c>
      <c r="W363" s="26"/>
      <c r="X363" s="26"/>
      <c r="Y363" s="26"/>
      <c r="Z363" s="26"/>
      <c r="AA363" s="26"/>
      <c r="AB363" s="26"/>
      <c r="AC363" s="26"/>
      <c r="AD363" s="26"/>
      <c r="AE363" s="26"/>
      <c r="AR363" s="155" t="s">
        <v>187</v>
      </c>
      <c r="AT363" s="155" t="s">
        <v>163</v>
      </c>
      <c r="AU363" s="155" t="s">
        <v>80</v>
      </c>
      <c r="AY363" s="14" t="s">
        <v>161</v>
      </c>
      <c r="BE363" s="156">
        <f t="shared" si="95"/>
        <v>0</v>
      </c>
      <c r="BF363" s="156">
        <f t="shared" si="96"/>
        <v>0</v>
      </c>
      <c r="BG363" s="156">
        <f t="shared" si="97"/>
        <v>0</v>
      </c>
      <c r="BH363" s="156">
        <f t="shared" si="98"/>
        <v>0</v>
      </c>
      <c r="BI363" s="156">
        <f t="shared" si="99"/>
        <v>0</v>
      </c>
      <c r="BJ363" s="14" t="s">
        <v>78</v>
      </c>
      <c r="BK363" s="156">
        <f t="shared" si="100"/>
        <v>0</v>
      </c>
      <c r="BL363" s="14" t="s">
        <v>187</v>
      </c>
      <c r="BM363" s="155" t="s">
        <v>853</v>
      </c>
    </row>
    <row r="364" spans="1:65" s="2" customFormat="1" ht="24" customHeight="1" x14ac:dyDescent="0.2">
      <c r="A364" s="26"/>
      <c r="B364" s="143"/>
      <c r="C364" s="410" t="s">
        <v>854</v>
      </c>
      <c r="D364" s="410" t="s">
        <v>163</v>
      </c>
      <c r="E364" s="411" t="s">
        <v>855</v>
      </c>
      <c r="F364" s="412" t="s">
        <v>856</v>
      </c>
      <c r="G364" s="413" t="s">
        <v>166</v>
      </c>
      <c r="H364" s="414">
        <v>286.61</v>
      </c>
      <c r="I364" s="493"/>
      <c r="J364" s="415">
        <f t="shared" si="90"/>
        <v>0</v>
      </c>
      <c r="K364" s="380"/>
      <c r="L364" s="27"/>
      <c r="M364" s="151" t="s">
        <v>1</v>
      </c>
      <c r="N364" s="152" t="s">
        <v>35</v>
      </c>
      <c r="O364" s="153">
        <v>0</v>
      </c>
      <c r="P364" s="153">
        <f t="shared" si="91"/>
        <v>0</v>
      </c>
      <c r="Q364" s="153">
        <v>0</v>
      </c>
      <c r="R364" s="153">
        <f t="shared" si="92"/>
        <v>0</v>
      </c>
      <c r="S364" s="153">
        <v>0</v>
      </c>
      <c r="T364" s="154">
        <f t="shared" si="93"/>
        <v>0</v>
      </c>
      <c r="U364" s="26"/>
      <c r="V364" s="156">
        <f t="shared" si="94"/>
        <v>0</v>
      </c>
      <c r="W364" s="26"/>
      <c r="X364" s="26"/>
      <c r="Y364" s="26"/>
      <c r="Z364" s="26"/>
      <c r="AA364" s="26"/>
      <c r="AB364" s="26"/>
      <c r="AC364" s="26"/>
      <c r="AD364" s="26"/>
      <c r="AE364" s="26"/>
      <c r="AR364" s="155" t="s">
        <v>187</v>
      </c>
      <c r="AT364" s="155" t="s">
        <v>163</v>
      </c>
      <c r="AU364" s="155" t="s">
        <v>80</v>
      </c>
      <c r="AY364" s="14" t="s">
        <v>161</v>
      </c>
      <c r="BE364" s="156">
        <f t="shared" si="95"/>
        <v>0</v>
      </c>
      <c r="BF364" s="156">
        <f t="shared" si="96"/>
        <v>0</v>
      </c>
      <c r="BG364" s="156">
        <f t="shared" si="97"/>
        <v>0</v>
      </c>
      <c r="BH364" s="156">
        <f t="shared" si="98"/>
        <v>0</v>
      </c>
      <c r="BI364" s="156">
        <f t="shared" si="99"/>
        <v>0</v>
      </c>
      <c r="BJ364" s="14" t="s">
        <v>78</v>
      </c>
      <c r="BK364" s="156">
        <f t="shared" si="100"/>
        <v>0</v>
      </c>
      <c r="BL364" s="14" t="s">
        <v>187</v>
      </c>
      <c r="BM364" s="155" t="s">
        <v>857</v>
      </c>
    </row>
    <row r="365" spans="1:65" s="2" customFormat="1" ht="24" customHeight="1" x14ac:dyDescent="0.2">
      <c r="A365" s="26"/>
      <c r="B365" s="143"/>
      <c r="C365" s="416" t="s">
        <v>510</v>
      </c>
      <c r="D365" s="416" t="s">
        <v>243</v>
      </c>
      <c r="E365" s="417" t="s">
        <v>858</v>
      </c>
      <c r="F365" s="418" t="s">
        <v>859</v>
      </c>
      <c r="G365" s="419" t="s">
        <v>166</v>
      </c>
      <c r="H365" s="420">
        <v>300.94099999999997</v>
      </c>
      <c r="I365" s="493"/>
      <c r="J365" s="421">
        <f t="shared" si="90"/>
        <v>0</v>
      </c>
      <c r="K365" s="391"/>
      <c r="L365" s="157"/>
      <c r="M365" s="158" t="s">
        <v>1</v>
      </c>
      <c r="N365" s="159" t="s">
        <v>35</v>
      </c>
      <c r="O365" s="153">
        <v>0</v>
      </c>
      <c r="P365" s="153">
        <f t="shared" si="91"/>
        <v>0</v>
      </c>
      <c r="Q365" s="153">
        <v>0</v>
      </c>
      <c r="R365" s="153">
        <f t="shared" si="92"/>
        <v>0</v>
      </c>
      <c r="S365" s="153">
        <v>0</v>
      </c>
      <c r="T365" s="154">
        <f t="shared" si="93"/>
        <v>0</v>
      </c>
      <c r="U365" s="26"/>
      <c r="V365" s="156">
        <f t="shared" si="94"/>
        <v>0</v>
      </c>
      <c r="W365" s="26"/>
      <c r="X365" s="26"/>
      <c r="Y365" s="26"/>
      <c r="Z365" s="26"/>
      <c r="AA365" s="26"/>
      <c r="AB365" s="26"/>
      <c r="AC365" s="26"/>
      <c r="AD365" s="26"/>
      <c r="AE365" s="26"/>
      <c r="AR365" s="155" t="s">
        <v>216</v>
      </c>
      <c r="AT365" s="155" t="s">
        <v>243</v>
      </c>
      <c r="AU365" s="155" t="s">
        <v>80</v>
      </c>
      <c r="AY365" s="14" t="s">
        <v>161</v>
      </c>
      <c r="BE365" s="156">
        <f t="shared" si="95"/>
        <v>0</v>
      </c>
      <c r="BF365" s="156">
        <f t="shared" si="96"/>
        <v>0</v>
      </c>
      <c r="BG365" s="156">
        <f t="shared" si="97"/>
        <v>0</v>
      </c>
      <c r="BH365" s="156">
        <f t="shared" si="98"/>
        <v>0</v>
      </c>
      <c r="BI365" s="156">
        <f t="shared" si="99"/>
        <v>0</v>
      </c>
      <c r="BJ365" s="14" t="s">
        <v>78</v>
      </c>
      <c r="BK365" s="156">
        <f t="shared" si="100"/>
        <v>0</v>
      </c>
      <c r="BL365" s="14" t="s">
        <v>187</v>
      </c>
      <c r="BM365" s="155" t="s">
        <v>860</v>
      </c>
    </row>
    <row r="366" spans="1:65" s="2" customFormat="1" ht="24" customHeight="1" x14ac:dyDescent="0.2">
      <c r="A366" s="26"/>
      <c r="B366" s="143"/>
      <c r="C366" s="410" t="s">
        <v>861</v>
      </c>
      <c r="D366" s="410" t="s">
        <v>163</v>
      </c>
      <c r="E366" s="411" t="s">
        <v>862</v>
      </c>
      <c r="F366" s="412" t="s">
        <v>863</v>
      </c>
      <c r="G366" s="413" t="s">
        <v>665</v>
      </c>
      <c r="H366" s="414">
        <v>5998.1310000000003</v>
      </c>
      <c r="I366" s="493"/>
      <c r="J366" s="415">
        <f t="shared" si="90"/>
        <v>0</v>
      </c>
      <c r="K366" s="380"/>
      <c r="L366" s="27"/>
      <c r="M366" s="151" t="s">
        <v>1</v>
      </c>
      <c r="N366" s="152" t="s">
        <v>35</v>
      </c>
      <c r="O366" s="153">
        <v>0</v>
      </c>
      <c r="P366" s="153">
        <f t="shared" si="91"/>
        <v>0</v>
      </c>
      <c r="Q366" s="153">
        <v>0</v>
      </c>
      <c r="R366" s="153">
        <f t="shared" si="92"/>
        <v>0</v>
      </c>
      <c r="S366" s="153">
        <v>0</v>
      </c>
      <c r="T366" s="154">
        <f t="shared" si="93"/>
        <v>0</v>
      </c>
      <c r="U366" s="26"/>
      <c r="V366" s="156">
        <f>J366</f>
        <v>0</v>
      </c>
      <c r="W366" s="26"/>
      <c r="X366" s="26"/>
      <c r="Y366" s="26"/>
      <c r="Z366" s="26"/>
      <c r="AA366" s="26"/>
      <c r="AB366" s="26"/>
      <c r="AC366" s="26"/>
      <c r="AD366" s="26"/>
      <c r="AE366" s="26"/>
      <c r="AR366" s="155" t="s">
        <v>187</v>
      </c>
      <c r="AT366" s="155" t="s">
        <v>163</v>
      </c>
      <c r="AU366" s="155" t="s">
        <v>80</v>
      </c>
      <c r="AY366" s="14" t="s">
        <v>161</v>
      </c>
      <c r="BE366" s="156">
        <f t="shared" si="95"/>
        <v>0</v>
      </c>
      <c r="BF366" s="156">
        <f t="shared" si="96"/>
        <v>0</v>
      </c>
      <c r="BG366" s="156">
        <f t="shared" si="97"/>
        <v>0</v>
      </c>
      <c r="BH366" s="156">
        <f t="shared" si="98"/>
        <v>0</v>
      </c>
      <c r="BI366" s="156">
        <f t="shared" si="99"/>
        <v>0</v>
      </c>
      <c r="BJ366" s="14" t="s">
        <v>78</v>
      </c>
      <c r="BK366" s="156">
        <f t="shared" si="100"/>
        <v>0</v>
      </c>
      <c r="BL366" s="14" t="s">
        <v>187</v>
      </c>
      <c r="BM366" s="155" t="s">
        <v>864</v>
      </c>
    </row>
    <row r="367" spans="1:65" s="12" customFormat="1" ht="22.7" customHeight="1" x14ac:dyDescent="0.2">
      <c r="B367" s="131"/>
      <c r="C367" s="422"/>
      <c r="D367" s="423" t="s">
        <v>69</v>
      </c>
      <c r="E367" s="424" t="s">
        <v>865</v>
      </c>
      <c r="F367" s="424" t="s">
        <v>866</v>
      </c>
      <c r="G367" s="422"/>
      <c r="H367" s="422"/>
      <c r="I367" s="425"/>
      <c r="J367" s="426">
        <f>BK367</f>
        <v>0</v>
      </c>
      <c r="K367" s="379"/>
      <c r="L367" s="131"/>
      <c r="M367" s="135"/>
      <c r="N367" s="136"/>
      <c r="O367" s="136"/>
      <c r="P367" s="137">
        <f>SUM(P368:P381)</f>
        <v>0</v>
      </c>
      <c r="Q367" s="136"/>
      <c r="R367" s="137">
        <f>SUM(R368:R381)</f>
        <v>0</v>
      </c>
      <c r="S367" s="136"/>
      <c r="T367" s="138">
        <f>SUM(T368:T381)</f>
        <v>0</v>
      </c>
      <c r="AR367" s="132" t="s">
        <v>80</v>
      </c>
      <c r="AT367" s="139" t="s">
        <v>69</v>
      </c>
      <c r="AU367" s="139" t="s">
        <v>78</v>
      </c>
      <c r="AY367" s="132" t="s">
        <v>161</v>
      </c>
      <c r="BK367" s="140">
        <f>SUM(BK368:BK381)</f>
        <v>0</v>
      </c>
    </row>
    <row r="368" spans="1:65" s="2" customFormat="1" ht="24" customHeight="1" x14ac:dyDescent="0.2">
      <c r="A368" s="26"/>
      <c r="B368" s="143"/>
      <c r="C368" s="381" t="s">
        <v>513</v>
      </c>
      <c r="D368" s="381" t="s">
        <v>163</v>
      </c>
      <c r="E368" s="382" t="s">
        <v>867</v>
      </c>
      <c r="F368" s="383" t="s">
        <v>868</v>
      </c>
      <c r="G368" s="384" t="s">
        <v>284</v>
      </c>
      <c r="H368" s="385">
        <v>350</v>
      </c>
      <c r="I368" s="493"/>
      <c r="J368" s="377">
        <f t="shared" ref="J368:J381" si="101">ROUND(I368*H368,2)</f>
        <v>0</v>
      </c>
      <c r="K368" s="380"/>
      <c r="L368" s="27"/>
      <c r="M368" s="151" t="s">
        <v>1</v>
      </c>
      <c r="N368" s="152" t="s">
        <v>35</v>
      </c>
      <c r="O368" s="153">
        <v>0</v>
      </c>
      <c r="P368" s="153">
        <f t="shared" ref="P368:P381" si="102">O368*H368</f>
        <v>0</v>
      </c>
      <c r="Q368" s="153">
        <v>0</v>
      </c>
      <c r="R368" s="153">
        <f t="shared" ref="R368:R381" si="103">Q368*H368</f>
        <v>0</v>
      </c>
      <c r="S368" s="153">
        <v>0</v>
      </c>
      <c r="T368" s="154">
        <f t="shared" ref="T368:T381" si="104">S368*H368</f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5" t="s">
        <v>187</v>
      </c>
      <c r="AT368" s="155" t="s">
        <v>163</v>
      </c>
      <c r="AU368" s="155" t="s">
        <v>80</v>
      </c>
      <c r="AY368" s="14" t="s">
        <v>161</v>
      </c>
      <c r="BE368" s="156">
        <f t="shared" ref="BE368:BE381" si="105">IF(N368="základní",J368,0)</f>
        <v>0</v>
      </c>
      <c r="BF368" s="156">
        <f t="shared" ref="BF368:BF381" si="106">IF(N368="snížená",J368,0)</f>
        <v>0</v>
      </c>
      <c r="BG368" s="156">
        <f t="shared" ref="BG368:BG381" si="107">IF(N368="zákl. přenesená",J368,0)</f>
        <v>0</v>
      </c>
      <c r="BH368" s="156">
        <f t="shared" ref="BH368:BH381" si="108">IF(N368="sníž. přenesená",J368,0)</f>
        <v>0</v>
      </c>
      <c r="BI368" s="156">
        <f t="shared" ref="BI368:BI381" si="109">IF(N368="nulová",J368,0)</f>
        <v>0</v>
      </c>
      <c r="BJ368" s="14" t="s">
        <v>78</v>
      </c>
      <c r="BK368" s="156">
        <f t="shared" ref="BK368:BK381" si="110">ROUND(I368*H368,2)</f>
        <v>0</v>
      </c>
      <c r="BL368" s="14" t="s">
        <v>187</v>
      </c>
      <c r="BM368" s="155" t="s">
        <v>869</v>
      </c>
    </row>
    <row r="369" spans="1:65" s="2" customFormat="1" ht="16.5" customHeight="1" x14ac:dyDescent="0.2">
      <c r="A369" s="26"/>
      <c r="B369" s="143"/>
      <c r="C369" s="381" t="s">
        <v>870</v>
      </c>
      <c r="D369" s="381" t="s">
        <v>163</v>
      </c>
      <c r="E369" s="382" t="s">
        <v>871</v>
      </c>
      <c r="F369" s="383" t="s">
        <v>872</v>
      </c>
      <c r="G369" s="384" t="s">
        <v>284</v>
      </c>
      <c r="H369" s="385">
        <v>539</v>
      </c>
      <c r="I369" s="493"/>
      <c r="J369" s="377">
        <f t="shared" si="101"/>
        <v>0</v>
      </c>
      <c r="K369" s="380"/>
      <c r="L369" s="27"/>
      <c r="M369" s="151" t="s">
        <v>1</v>
      </c>
      <c r="N369" s="152" t="s">
        <v>35</v>
      </c>
      <c r="O369" s="153">
        <v>0</v>
      </c>
      <c r="P369" s="153">
        <f t="shared" si="102"/>
        <v>0</v>
      </c>
      <c r="Q369" s="153">
        <v>0</v>
      </c>
      <c r="R369" s="153">
        <f t="shared" si="103"/>
        <v>0</v>
      </c>
      <c r="S369" s="153">
        <v>0</v>
      </c>
      <c r="T369" s="154">
        <f t="shared" si="104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5" t="s">
        <v>187</v>
      </c>
      <c r="AT369" s="155" t="s">
        <v>163</v>
      </c>
      <c r="AU369" s="155" t="s">
        <v>80</v>
      </c>
      <c r="AY369" s="14" t="s">
        <v>161</v>
      </c>
      <c r="BE369" s="156">
        <f t="shared" si="105"/>
        <v>0</v>
      </c>
      <c r="BF369" s="156">
        <f t="shared" si="106"/>
        <v>0</v>
      </c>
      <c r="BG369" s="156">
        <f t="shared" si="107"/>
        <v>0</v>
      </c>
      <c r="BH369" s="156">
        <f t="shared" si="108"/>
        <v>0</v>
      </c>
      <c r="BI369" s="156">
        <f t="shared" si="109"/>
        <v>0</v>
      </c>
      <c r="BJ369" s="14" t="s">
        <v>78</v>
      </c>
      <c r="BK369" s="156">
        <f t="shared" si="110"/>
        <v>0</v>
      </c>
      <c r="BL369" s="14" t="s">
        <v>187</v>
      </c>
      <c r="BM369" s="155" t="s">
        <v>873</v>
      </c>
    </row>
    <row r="370" spans="1:65" s="2" customFormat="1" ht="16.5" customHeight="1" x14ac:dyDescent="0.2">
      <c r="A370" s="26"/>
      <c r="B370" s="143"/>
      <c r="C370" s="381" t="s">
        <v>517</v>
      </c>
      <c r="D370" s="381" t="s">
        <v>163</v>
      </c>
      <c r="E370" s="382" t="s">
        <v>874</v>
      </c>
      <c r="F370" s="383" t="s">
        <v>875</v>
      </c>
      <c r="G370" s="384" t="s">
        <v>284</v>
      </c>
      <c r="H370" s="385">
        <v>85</v>
      </c>
      <c r="I370" s="493"/>
      <c r="J370" s="377">
        <f t="shared" si="101"/>
        <v>0</v>
      </c>
      <c r="K370" s="380"/>
      <c r="L370" s="27"/>
      <c r="M370" s="151" t="s">
        <v>1</v>
      </c>
      <c r="N370" s="152" t="s">
        <v>35</v>
      </c>
      <c r="O370" s="153">
        <v>0</v>
      </c>
      <c r="P370" s="153">
        <f t="shared" si="102"/>
        <v>0</v>
      </c>
      <c r="Q370" s="153">
        <v>0</v>
      </c>
      <c r="R370" s="153">
        <f t="shared" si="103"/>
        <v>0</v>
      </c>
      <c r="S370" s="153">
        <v>0</v>
      </c>
      <c r="T370" s="154">
        <f t="shared" si="104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55" t="s">
        <v>187</v>
      </c>
      <c r="AT370" s="155" t="s">
        <v>163</v>
      </c>
      <c r="AU370" s="155" t="s">
        <v>80</v>
      </c>
      <c r="AY370" s="14" t="s">
        <v>161</v>
      </c>
      <c r="BE370" s="156">
        <f t="shared" si="105"/>
        <v>0</v>
      </c>
      <c r="BF370" s="156">
        <f t="shared" si="106"/>
        <v>0</v>
      </c>
      <c r="BG370" s="156">
        <f t="shared" si="107"/>
        <v>0</v>
      </c>
      <c r="BH370" s="156">
        <f t="shared" si="108"/>
        <v>0</v>
      </c>
      <c r="BI370" s="156">
        <f t="shared" si="109"/>
        <v>0</v>
      </c>
      <c r="BJ370" s="14" t="s">
        <v>78</v>
      </c>
      <c r="BK370" s="156">
        <f t="shared" si="110"/>
        <v>0</v>
      </c>
      <c r="BL370" s="14" t="s">
        <v>187</v>
      </c>
      <c r="BM370" s="155" t="s">
        <v>876</v>
      </c>
    </row>
    <row r="371" spans="1:65" s="2" customFormat="1" ht="16.5" customHeight="1" x14ac:dyDescent="0.2">
      <c r="A371" s="26"/>
      <c r="B371" s="143"/>
      <c r="C371" s="381" t="s">
        <v>877</v>
      </c>
      <c r="D371" s="381" t="s">
        <v>163</v>
      </c>
      <c r="E371" s="382" t="s">
        <v>878</v>
      </c>
      <c r="F371" s="383" t="s">
        <v>879</v>
      </c>
      <c r="G371" s="384" t="s">
        <v>284</v>
      </c>
      <c r="H371" s="385">
        <v>145</v>
      </c>
      <c r="I371" s="493"/>
      <c r="J371" s="377">
        <f t="shared" si="101"/>
        <v>0</v>
      </c>
      <c r="K371" s="380"/>
      <c r="L371" s="27"/>
      <c r="M371" s="151" t="s">
        <v>1</v>
      </c>
      <c r="N371" s="152" t="s">
        <v>35</v>
      </c>
      <c r="O371" s="153">
        <v>0</v>
      </c>
      <c r="P371" s="153">
        <f t="shared" si="102"/>
        <v>0</v>
      </c>
      <c r="Q371" s="153">
        <v>0</v>
      </c>
      <c r="R371" s="153">
        <f t="shared" si="103"/>
        <v>0</v>
      </c>
      <c r="S371" s="153">
        <v>0</v>
      </c>
      <c r="T371" s="154">
        <f t="shared" si="104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55" t="s">
        <v>187</v>
      </c>
      <c r="AT371" s="155" t="s">
        <v>163</v>
      </c>
      <c r="AU371" s="155" t="s">
        <v>80</v>
      </c>
      <c r="AY371" s="14" t="s">
        <v>161</v>
      </c>
      <c r="BE371" s="156">
        <f t="shared" si="105"/>
        <v>0</v>
      </c>
      <c r="BF371" s="156">
        <f t="shared" si="106"/>
        <v>0</v>
      </c>
      <c r="BG371" s="156">
        <f t="shared" si="107"/>
        <v>0</v>
      </c>
      <c r="BH371" s="156">
        <f t="shared" si="108"/>
        <v>0</v>
      </c>
      <c r="BI371" s="156">
        <f t="shared" si="109"/>
        <v>0</v>
      </c>
      <c r="BJ371" s="14" t="s">
        <v>78</v>
      </c>
      <c r="BK371" s="156">
        <f t="shared" si="110"/>
        <v>0</v>
      </c>
      <c r="BL371" s="14" t="s">
        <v>187</v>
      </c>
      <c r="BM371" s="155" t="s">
        <v>880</v>
      </c>
    </row>
    <row r="372" spans="1:65" s="2" customFormat="1" ht="36" customHeight="1" x14ac:dyDescent="0.2">
      <c r="A372" s="26"/>
      <c r="B372" s="143"/>
      <c r="C372" s="381" t="s">
        <v>520</v>
      </c>
      <c r="D372" s="381" t="s">
        <v>163</v>
      </c>
      <c r="E372" s="382" t="s">
        <v>881</v>
      </c>
      <c r="F372" s="383" t="s">
        <v>882</v>
      </c>
      <c r="G372" s="384" t="s">
        <v>284</v>
      </c>
      <c r="H372" s="385">
        <v>54</v>
      </c>
      <c r="I372" s="493"/>
      <c r="J372" s="377">
        <f t="shared" si="101"/>
        <v>0</v>
      </c>
      <c r="K372" s="380"/>
      <c r="L372" s="27"/>
      <c r="M372" s="151" t="s">
        <v>1</v>
      </c>
      <c r="N372" s="152" t="s">
        <v>35</v>
      </c>
      <c r="O372" s="153">
        <v>0</v>
      </c>
      <c r="P372" s="153">
        <f t="shared" si="102"/>
        <v>0</v>
      </c>
      <c r="Q372" s="153">
        <v>0</v>
      </c>
      <c r="R372" s="153">
        <f t="shared" si="103"/>
        <v>0</v>
      </c>
      <c r="S372" s="153">
        <v>0</v>
      </c>
      <c r="T372" s="154">
        <f t="shared" si="104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5" t="s">
        <v>187</v>
      </c>
      <c r="AT372" s="155" t="s">
        <v>163</v>
      </c>
      <c r="AU372" s="155" t="s">
        <v>80</v>
      </c>
      <c r="AY372" s="14" t="s">
        <v>161</v>
      </c>
      <c r="BE372" s="156">
        <f t="shared" si="105"/>
        <v>0</v>
      </c>
      <c r="BF372" s="156">
        <f t="shared" si="106"/>
        <v>0</v>
      </c>
      <c r="BG372" s="156">
        <f t="shared" si="107"/>
        <v>0</v>
      </c>
      <c r="BH372" s="156">
        <f t="shared" si="108"/>
        <v>0</v>
      </c>
      <c r="BI372" s="156">
        <f t="shared" si="109"/>
        <v>0</v>
      </c>
      <c r="BJ372" s="14" t="s">
        <v>78</v>
      </c>
      <c r="BK372" s="156">
        <f t="shared" si="110"/>
        <v>0</v>
      </c>
      <c r="BL372" s="14" t="s">
        <v>187</v>
      </c>
      <c r="BM372" s="155" t="s">
        <v>883</v>
      </c>
    </row>
    <row r="373" spans="1:65" s="2" customFormat="1" ht="24" customHeight="1" x14ac:dyDescent="0.2">
      <c r="A373" s="26"/>
      <c r="B373" s="143"/>
      <c r="C373" s="381" t="s">
        <v>884</v>
      </c>
      <c r="D373" s="381" t="s">
        <v>163</v>
      </c>
      <c r="E373" s="382" t="s">
        <v>885</v>
      </c>
      <c r="F373" s="383" t="s">
        <v>886</v>
      </c>
      <c r="G373" s="384" t="s">
        <v>284</v>
      </c>
      <c r="H373" s="385">
        <v>7</v>
      </c>
      <c r="I373" s="493"/>
      <c r="J373" s="377">
        <f t="shared" si="101"/>
        <v>0</v>
      </c>
      <c r="K373" s="380"/>
      <c r="L373" s="27"/>
      <c r="M373" s="151" t="s">
        <v>1</v>
      </c>
      <c r="N373" s="152" t="s">
        <v>35</v>
      </c>
      <c r="O373" s="153">
        <v>0</v>
      </c>
      <c r="P373" s="153">
        <f t="shared" si="102"/>
        <v>0</v>
      </c>
      <c r="Q373" s="153">
        <v>0</v>
      </c>
      <c r="R373" s="153">
        <f t="shared" si="103"/>
        <v>0</v>
      </c>
      <c r="S373" s="153">
        <v>0</v>
      </c>
      <c r="T373" s="154">
        <f t="shared" si="104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5" t="s">
        <v>187</v>
      </c>
      <c r="AT373" s="155" t="s">
        <v>163</v>
      </c>
      <c r="AU373" s="155" t="s">
        <v>80</v>
      </c>
      <c r="AY373" s="14" t="s">
        <v>161</v>
      </c>
      <c r="BE373" s="156">
        <f t="shared" si="105"/>
        <v>0</v>
      </c>
      <c r="BF373" s="156">
        <f t="shared" si="106"/>
        <v>0</v>
      </c>
      <c r="BG373" s="156">
        <f t="shared" si="107"/>
        <v>0</v>
      </c>
      <c r="BH373" s="156">
        <f t="shared" si="108"/>
        <v>0</v>
      </c>
      <c r="BI373" s="156">
        <f t="shared" si="109"/>
        <v>0</v>
      </c>
      <c r="BJ373" s="14" t="s">
        <v>78</v>
      </c>
      <c r="BK373" s="156">
        <f t="shared" si="110"/>
        <v>0</v>
      </c>
      <c r="BL373" s="14" t="s">
        <v>187</v>
      </c>
      <c r="BM373" s="155" t="s">
        <v>887</v>
      </c>
    </row>
    <row r="374" spans="1:65" s="2" customFormat="1" ht="24" customHeight="1" x14ac:dyDescent="0.2">
      <c r="A374" s="26"/>
      <c r="B374" s="143"/>
      <c r="C374" s="381" t="s">
        <v>524</v>
      </c>
      <c r="D374" s="381" t="s">
        <v>163</v>
      </c>
      <c r="E374" s="382" t="s">
        <v>888</v>
      </c>
      <c r="F374" s="383" t="s">
        <v>889</v>
      </c>
      <c r="G374" s="384" t="s">
        <v>284</v>
      </c>
      <c r="H374" s="385">
        <v>75</v>
      </c>
      <c r="I374" s="493"/>
      <c r="J374" s="377">
        <f t="shared" si="101"/>
        <v>0</v>
      </c>
      <c r="K374" s="380"/>
      <c r="L374" s="27"/>
      <c r="M374" s="151" t="s">
        <v>1</v>
      </c>
      <c r="N374" s="152" t="s">
        <v>35</v>
      </c>
      <c r="O374" s="153">
        <v>0</v>
      </c>
      <c r="P374" s="153">
        <f t="shared" si="102"/>
        <v>0</v>
      </c>
      <c r="Q374" s="153">
        <v>0</v>
      </c>
      <c r="R374" s="153">
        <f t="shared" si="103"/>
        <v>0</v>
      </c>
      <c r="S374" s="153">
        <v>0</v>
      </c>
      <c r="T374" s="154">
        <f t="shared" si="104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55" t="s">
        <v>187</v>
      </c>
      <c r="AT374" s="155" t="s">
        <v>163</v>
      </c>
      <c r="AU374" s="155" t="s">
        <v>80</v>
      </c>
      <c r="AY374" s="14" t="s">
        <v>161</v>
      </c>
      <c r="BE374" s="156">
        <f t="shared" si="105"/>
        <v>0</v>
      </c>
      <c r="BF374" s="156">
        <f t="shared" si="106"/>
        <v>0</v>
      </c>
      <c r="BG374" s="156">
        <f t="shared" si="107"/>
        <v>0</v>
      </c>
      <c r="BH374" s="156">
        <f t="shared" si="108"/>
        <v>0</v>
      </c>
      <c r="BI374" s="156">
        <f t="shared" si="109"/>
        <v>0</v>
      </c>
      <c r="BJ374" s="14" t="s">
        <v>78</v>
      </c>
      <c r="BK374" s="156">
        <f t="shared" si="110"/>
        <v>0</v>
      </c>
      <c r="BL374" s="14" t="s">
        <v>187</v>
      </c>
      <c r="BM374" s="155" t="s">
        <v>890</v>
      </c>
    </row>
    <row r="375" spans="1:65" s="2" customFormat="1" ht="36" customHeight="1" x14ac:dyDescent="0.2">
      <c r="A375" s="26"/>
      <c r="B375" s="143"/>
      <c r="C375" s="381" t="s">
        <v>891</v>
      </c>
      <c r="D375" s="381" t="s">
        <v>163</v>
      </c>
      <c r="E375" s="382" t="s">
        <v>892</v>
      </c>
      <c r="F375" s="383" t="s">
        <v>893</v>
      </c>
      <c r="G375" s="384" t="s">
        <v>284</v>
      </c>
      <c r="H375" s="385">
        <v>350</v>
      </c>
      <c r="I375" s="493"/>
      <c r="J375" s="377">
        <f t="shared" si="101"/>
        <v>0</v>
      </c>
      <c r="K375" s="380"/>
      <c r="L375" s="27"/>
      <c r="M375" s="151" t="s">
        <v>1</v>
      </c>
      <c r="N375" s="152" t="s">
        <v>35</v>
      </c>
      <c r="O375" s="153">
        <v>0</v>
      </c>
      <c r="P375" s="153">
        <f t="shared" si="102"/>
        <v>0</v>
      </c>
      <c r="Q375" s="153">
        <v>0</v>
      </c>
      <c r="R375" s="153">
        <f t="shared" si="103"/>
        <v>0</v>
      </c>
      <c r="S375" s="153">
        <v>0</v>
      </c>
      <c r="T375" s="154">
        <f t="shared" si="104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5" t="s">
        <v>187</v>
      </c>
      <c r="AT375" s="155" t="s">
        <v>163</v>
      </c>
      <c r="AU375" s="155" t="s">
        <v>80</v>
      </c>
      <c r="AY375" s="14" t="s">
        <v>161</v>
      </c>
      <c r="BE375" s="156">
        <f t="shared" si="105"/>
        <v>0</v>
      </c>
      <c r="BF375" s="156">
        <f t="shared" si="106"/>
        <v>0</v>
      </c>
      <c r="BG375" s="156">
        <f t="shared" si="107"/>
        <v>0</v>
      </c>
      <c r="BH375" s="156">
        <f t="shared" si="108"/>
        <v>0</v>
      </c>
      <c r="BI375" s="156">
        <f t="shared" si="109"/>
        <v>0</v>
      </c>
      <c r="BJ375" s="14" t="s">
        <v>78</v>
      </c>
      <c r="BK375" s="156">
        <f t="shared" si="110"/>
        <v>0</v>
      </c>
      <c r="BL375" s="14" t="s">
        <v>187</v>
      </c>
      <c r="BM375" s="155" t="s">
        <v>894</v>
      </c>
    </row>
    <row r="376" spans="1:65" s="2" customFormat="1" ht="36" customHeight="1" x14ac:dyDescent="0.2">
      <c r="A376" s="26"/>
      <c r="B376" s="143"/>
      <c r="C376" s="381" t="s">
        <v>527</v>
      </c>
      <c r="D376" s="381" t="s">
        <v>163</v>
      </c>
      <c r="E376" s="382" t="s">
        <v>895</v>
      </c>
      <c r="F376" s="383" t="s">
        <v>896</v>
      </c>
      <c r="G376" s="384" t="s">
        <v>284</v>
      </c>
      <c r="H376" s="385">
        <v>25</v>
      </c>
      <c r="I376" s="493"/>
      <c r="J376" s="377">
        <f t="shared" si="101"/>
        <v>0</v>
      </c>
      <c r="K376" s="380"/>
      <c r="L376" s="27"/>
      <c r="M376" s="151" t="s">
        <v>1</v>
      </c>
      <c r="N376" s="152" t="s">
        <v>35</v>
      </c>
      <c r="O376" s="153">
        <v>0</v>
      </c>
      <c r="P376" s="153">
        <f t="shared" si="102"/>
        <v>0</v>
      </c>
      <c r="Q376" s="153">
        <v>0</v>
      </c>
      <c r="R376" s="153">
        <f t="shared" si="103"/>
        <v>0</v>
      </c>
      <c r="S376" s="153">
        <v>0</v>
      </c>
      <c r="T376" s="154">
        <f t="shared" si="104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5" t="s">
        <v>187</v>
      </c>
      <c r="AT376" s="155" t="s">
        <v>163</v>
      </c>
      <c r="AU376" s="155" t="s">
        <v>80</v>
      </c>
      <c r="AY376" s="14" t="s">
        <v>161</v>
      </c>
      <c r="BE376" s="156">
        <f t="shared" si="105"/>
        <v>0</v>
      </c>
      <c r="BF376" s="156">
        <f t="shared" si="106"/>
        <v>0</v>
      </c>
      <c r="BG376" s="156">
        <f t="shared" si="107"/>
        <v>0</v>
      </c>
      <c r="BH376" s="156">
        <f t="shared" si="108"/>
        <v>0</v>
      </c>
      <c r="BI376" s="156">
        <f t="shared" si="109"/>
        <v>0</v>
      </c>
      <c r="BJ376" s="14" t="s">
        <v>78</v>
      </c>
      <c r="BK376" s="156">
        <f t="shared" si="110"/>
        <v>0</v>
      </c>
      <c r="BL376" s="14" t="s">
        <v>187</v>
      </c>
      <c r="BM376" s="155" t="s">
        <v>897</v>
      </c>
    </row>
    <row r="377" spans="1:65" s="2" customFormat="1" ht="36" customHeight="1" x14ac:dyDescent="0.2">
      <c r="A377" s="26"/>
      <c r="B377" s="143"/>
      <c r="C377" s="381" t="s">
        <v>898</v>
      </c>
      <c r="D377" s="381" t="s">
        <v>163</v>
      </c>
      <c r="E377" s="382" t="s">
        <v>899</v>
      </c>
      <c r="F377" s="383" t="s">
        <v>900</v>
      </c>
      <c r="G377" s="384" t="s">
        <v>284</v>
      </c>
      <c r="H377" s="385">
        <v>514</v>
      </c>
      <c r="I377" s="493"/>
      <c r="J377" s="377">
        <f t="shared" si="101"/>
        <v>0</v>
      </c>
      <c r="K377" s="380"/>
      <c r="L377" s="27"/>
      <c r="M377" s="151" t="s">
        <v>1</v>
      </c>
      <c r="N377" s="152" t="s">
        <v>35</v>
      </c>
      <c r="O377" s="153">
        <v>0</v>
      </c>
      <c r="P377" s="153">
        <f t="shared" si="102"/>
        <v>0</v>
      </c>
      <c r="Q377" s="153">
        <v>0</v>
      </c>
      <c r="R377" s="153">
        <f t="shared" si="103"/>
        <v>0</v>
      </c>
      <c r="S377" s="153">
        <v>0</v>
      </c>
      <c r="T377" s="154">
        <f t="shared" si="104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55" t="s">
        <v>187</v>
      </c>
      <c r="AT377" s="155" t="s">
        <v>163</v>
      </c>
      <c r="AU377" s="155" t="s">
        <v>80</v>
      </c>
      <c r="AY377" s="14" t="s">
        <v>161</v>
      </c>
      <c r="BE377" s="156">
        <f t="shared" si="105"/>
        <v>0</v>
      </c>
      <c r="BF377" s="156">
        <f t="shared" si="106"/>
        <v>0</v>
      </c>
      <c r="BG377" s="156">
        <f t="shared" si="107"/>
        <v>0</v>
      </c>
      <c r="BH377" s="156">
        <f t="shared" si="108"/>
        <v>0</v>
      </c>
      <c r="BI377" s="156">
        <f t="shared" si="109"/>
        <v>0</v>
      </c>
      <c r="BJ377" s="14" t="s">
        <v>78</v>
      </c>
      <c r="BK377" s="156">
        <f t="shared" si="110"/>
        <v>0</v>
      </c>
      <c r="BL377" s="14" t="s">
        <v>187</v>
      </c>
      <c r="BM377" s="155" t="s">
        <v>901</v>
      </c>
    </row>
    <row r="378" spans="1:65" s="2" customFormat="1" ht="24" customHeight="1" x14ac:dyDescent="0.2">
      <c r="A378" s="26"/>
      <c r="B378" s="143"/>
      <c r="C378" s="381" t="s">
        <v>531</v>
      </c>
      <c r="D378" s="381" t="s">
        <v>163</v>
      </c>
      <c r="E378" s="382" t="s">
        <v>902</v>
      </c>
      <c r="F378" s="383" t="s">
        <v>903</v>
      </c>
      <c r="G378" s="384" t="s">
        <v>284</v>
      </c>
      <c r="H378" s="385">
        <v>85</v>
      </c>
      <c r="I378" s="493"/>
      <c r="J378" s="377">
        <f t="shared" si="101"/>
        <v>0</v>
      </c>
      <c r="K378" s="380"/>
      <c r="L378" s="27"/>
      <c r="M378" s="151" t="s">
        <v>1</v>
      </c>
      <c r="N378" s="152" t="s">
        <v>35</v>
      </c>
      <c r="O378" s="153">
        <v>0</v>
      </c>
      <c r="P378" s="153">
        <f t="shared" si="102"/>
        <v>0</v>
      </c>
      <c r="Q378" s="153">
        <v>0</v>
      </c>
      <c r="R378" s="153">
        <f t="shared" si="103"/>
        <v>0</v>
      </c>
      <c r="S378" s="153">
        <v>0</v>
      </c>
      <c r="T378" s="154">
        <f t="shared" si="104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5" t="s">
        <v>187</v>
      </c>
      <c r="AT378" s="155" t="s">
        <v>163</v>
      </c>
      <c r="AU378" s="155" t="s">
        <v>80</v>
      </c>
      <c r="AY378" s="14" t="s">
        <v>161</v>
      </c>
      <c r="BE378" s="156">
        <f t="shared" si="105"/>
        <v>0</v>
      </c>
      <c r="BF378" s="156">
        <f t="shared" si="106"/>
        <v>0</v>
      </c>
      <c r="BG378" s="156">
        <f t="shared" si="107"/>
        <v>0</v>
      </c>
      <c r="BH378" s="156">
        <f t="shared" si="108"/>
        <v>0</v>
      </c>
      <c r="BI378" s="156">
        <f t="shared" si="109"/>
        <v>0</v>
      </c>
      <c r="BJ378" s="14" t="s">
        <v>78</v>
      </c>
      <c r="BK378" s="156">
        <f t="shared" si="110"/>
        <v>0</v>
      </c>
      <c r="BL378" s="14" t="s">
        <v>187</v>
      </c>
      <c r="BM378" s="155" t="s">
        <v>904</v>
      </c>
    </row>
    <row r="379" spans="1:65" s="2" customFormat="1" ht="36" customHeight="1" x14ac:dyDescent="0.2">
      <c r="A379" s="26"/>
      <c r="B379" s="143"/>
      <c r="C379" s="381" t="s">
        <v>905</v>
      </c>
      <c r="D379" s="381" t="s">
        <v>163</v>
      </c>
      <c r="E379" s="382" t="s">
        <v>906</v>
      </c>
      <c r="F379" s="383" t="s">
        <v>907</v>
      </c>
      <c r="G379" s="384" t="s">
        <v>227</v>
      </c>
      <c r="H379" s="385">
        <v>5</v>
      </c>
      <c r="I379" s="493"/>
      <c r="J379" s="377">
        <f t="shared" si="101"/>
        <v>0</v>
      </c>
      <c r="K379" s="380"/>
      <c r="L379" s="27"/>
      <c r="M379" s="151" t="s">
        <v>1</v>
      </c>
      <c r="N379" s="152" t="s">
        <v>35</v>
      </c>
      <c r="O379" s="153">
        <v>0</v>
      </c>
      <c r="P379" s="153">
        <f t="shared" si="102"/>
        <v>0</v>
      </c>
      <c r="Q379" s="153">
        <v>0</v>
      </c>
      <c r="R379" s="153">
        <f t="shared" si="103"/>
        <v>0</v>
      </c>
      <c r="S379" s="153">
        <v>0</v>
      </c>
      <c r="T379" s="154">
        <f t="shared" si="104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5" t="s">
        <v>187</v>
      </c>
      <c r="AT379" s="155" t="s">
        <v>163</v>
      </c>
      <c r="AU379" s="155" t="s">
        <v>80</v>
      </c>
      <c r="AY379" s="14" t="s">
        <v>161</v>
      </c>
      <c r="BE379" s="156">
        <f t="shared" si="105"/>
        <v>0</v>
      </c>
      <c r="BF379" s="156">
        <f t="shared" si="106"/>
        <v>0</v>
      </c>
      <c r="BG379" s="156">
        <f t="shared" si="107"/>
        <v>0</v>
      </c>
      <c r="BH379" s="156">
        <f t="shared" si="108"/>
        <v>0</v>
      </c>
      <c r="BI379" s="156">
        <f t="shared" si="109"/>
        <v>0</v>
      </c>
      <c r="BJ379" s="14" t="s">
        <v>78</v>
      </c>
      <c r="BK379" s="156">
        <f t="shared" si="110"/>
        <v>0</v>
      </c>
      <c r="BL379" s="14" t="s">
        <v>187</v>
      </c>
      <c r="BM379" s="155" t="s">
        <v>908</v>
      </c>
    </row>
    <row r="380" spans="1:65" s="2" customFormat="1" ht="36" customHeight="1" x14ac:dyDescent="0.2">
      <c r="A380" s="26"/>
      <c r="B380" s="143"/>
      <c r="C380" s="381" t="s">
        <v>534</v>
      </c>
      <c r="D380" s="381" t="s">
        <v>163</v>
      </c>
      <c r="E380" s="382" t="s">
        <v>909</v>
      </c>
      <c r="F380" s="383" t="s">
        <v>910</v>
      </c>
      <c r="G380" s="384" t="s">
        <v>284</v>
      </c>
      <c r="H380" s="385">
        <v>145</v>
      </c>
      <c r="I380" s="493"/>
      <c r="J380" s="377">
        <f t="shared" si="101"/>
        <v>0</v>
      </c>
      <c r="K380" s="380"/>
      <c r="L380" s="27"/>
      <c r="M380" s="151" t="s">
        <v>1</v>
      </c>
      <c r="N380" s="152" t="s">
        <v>35</v>
      </c>
      <c r="O380" s="153">
        <v>0</v>
      </c>
      <c r="P380" s="153">
        <f t="shared" si="102"/>
        <v>0</v>
      </c>
      <c r="Q380" s="153">
        <v>0</v>
      </c>
      <c r="R380" s="153">
        <f t="shared" si="103"/>
        <v>0</v>
      </c>
      <c r="S380" s="153">
        <v>0</v>
      </c>
      <c r="T380" s="154">
        <f t="shared" si="104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55" t="s">
        <v>187</v>
      </c>
      <c r="AT380" s="155" t="s">
        <v>163</v>
      </c>
      <c r="AU380" s="155" t="s">
        <v>80</v>
      </c>
      <c r="AY380" s="14" t="s">
        <v>161</v>
      </c>
      <c r="BE380" s="156">
        <f t="shared" si="105"/>
        <v>0</v>
      </c>
      <c r="BF380" s="156">
        <f t="shared" si="106"/>
        <v>0</v>
      </c>
      <c r="BG380" s="156">
        <f t="shared" si="107"/>
        <v>0</v>
      </c>
      <c r="BH380" s="156">
        <f t="shared" si="108"/>
        <v>0</v>
      </c>
      <c r="BI380" s="156">
        <f t="shared" si="109"/>
        <v>0</v>
      </c>
      <c r="BJ380" s="14" t="s">
        <v>78</v>
      </c>
      <c r="BK380" s="156">
        <f t="shared" si="110"/>
        <v>0</v>
      </c>
      <c r="BL380" s="14" t="s">
        <v>187</v>
      </c>
      <c r="BM380" s="155" t="s">
        <v>911</v>
      </c>
    </row>
    <row r="381" spans="1:65" s="2" customFormat="1" ht="24" customHeight="1" x14ac:dyDescent="0.2">
      <c r="A381" s="26"/>
      <c r="B381" s="143"/>
      <c r="C381" s="381" t="s">
        <v>912</v>
      </c>
      <c r="D381" s="381" t="s">
        <v>163</v>
      </c>
      <c r="E381" s="382" t="s">
        <v>913</v>
      </c>
      <c r="F381" s="383" t="s">
        <v>914</v>
      </c>
      <c r="G381" s="384" t="s">
        <v>665</v>
      </c>
      <c r="H381" s="385">
        <v>9295.2019999999993</v>
      </c>
      <c r="I381" s="493"/>
      <c r="J381" s="377">
        <f t="shared" si="101"/>
        <v>0</v>
      </c>
      <c r="K381" s="380"/>
      <c r="L381" s="27"/>
      <c r="M381" s="151" t="s">
        <v>1</v>
      </c>
      <c r="N381" s="152" t="s">
        <v>35</v>
      </c>
      <c r="O381" s="153">
        <v>0</v>
      </c>
      <c r="P381" s="153">
        <f t="shared" si="102"/>
        <v>0</v>
      </c>
      <c r="Q381" s="153">
        <v>0</v>
      </c>
      <c r="R381" s="153">
        <f t="shared" si="103"/>
        <v>0</v>
      </c>
      <c r="S381" s="153">
        <v>0</v>
      </c>
      <c r="T381" s="154">
        <f t="shared" si="104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5" t="s">
        <v>187</v>
      </c>
      <c r="AT381" s="155" t="s">
        <v>163</v>
      </c>
      <c r="AU381" s="155" t="s">
        <v>80</v>
      </c>
      <c r="AY381" s="14" t="s">
        <v>161</v>
      </c>
      <c r="BE381" s="156">
        <f t="shared" si="105"/>
        <v>0</v>
      </c>
      <c r="BF381" s="156">
        <f t="shared" si="106"/>
        <v>0</v>
      </c>
      <c r="BG381" s="156">
        <f t="shared" si="107"/>
        <v>0</v>
      </c>
      <c r="BH381" s="156">
        <f t="shared" si="108"/>
        <v>0</v>
      </c>
      <c r="BI381" s="156">
        <f t="shared" si="109"/>
        <v>0</v>
      </c>
      <c r="BJ381" s="14" t="s">
        <v>78</v>
      </c>
      <c r="BK381" s="156">
        <f t="shared" si="110"/>
        <v>0</v>
      </c>
      <c r="BL381" s="14" t="s">
        <v>187</v>
      </c>
      <c r="BM381" s="155" t="s">
        <v>915</v>
      </c>
    </row>
    <row r="382" spans="1:65" s="12" customFormat="1" ht="22.7" customHeight="1" x14ac:dyDescent="0.2">
      <c r="B382" s="131"/>
      <c r="C382" s="379"/>
      <c r="D382" s="386" t="s">
        <v>69</v>
      </c>
      <c r="E382" s="389" t="s">
        <v>916</v>
      </c>
      <c r="F382" s="389" t="s">
        <v>917</v>
      </c>
      <c r="G382" s="379"/>
      <c r="H382" s="379"/>
      <c r="J382" s="390">
        <f>BK382</f>
        <v>0</v>
      </c>
      <c r="K382" s="379"/>
      <c r="L382" s="131"/>
      <c r="M382" s="135"/>
      <c r="N382" s="136"/>
      <c r="O382" s="136"/>
      <c r="P382" s="137">
        <f>SUM(P383:P393)</f>
        <v>0</v>
      </c>
      <c r="Q382" s="136"/>
      <c r="R382" s="137">
        <f>SUM(R383:R393)</f>
        <v>0</v>
      </c>
      <c r="S382" s="136"/>
      <c r="T382" s="138">
        <f>SUM(T383:T393)</f>
        <v>0</v>
      </c>
      <c r="AR382" s="132" t="s">
        <v>80</v>
      </c>
      <c r="AT382" s="139" t="s">
        <v>69</v>
      </c>
      <c r="AU382" s="139" t="s">
        <v>78</v>
      </c>
      <c r="AY382" s="132" t="s">
        <v>161</v>
      </c>
      <c r="BK382" s="140">
        <f>SUM(BK383:BK393)</f>
        <v>0</v>
      </c>
    </row>
    <row r="383" spans="1:65" s="2" customFormat="1" ht="36" customHeight="1" x14ac:dyDescent="0.2">
      <c r="A383" s="26"/>
      <c r="B383" s="143"/>
      <c r="C383" s="410" t="s">
        <v>538</v>
      </c>
      <c r="D383" s="410" t="s">
        <v>163</v>
      </c>
      <c r="E383" s="411" t="s">
        <v>918</v>
      </c>
      <c r="F383" s="412" t="s">
        <v>919</v>
      </c>
      <c r="G383" s="413" t="s">
        <v>483</v>
      </c>
      <c r="H383" s="414">
        <v>1</v>
      </c>
      <c r="I383" s="493"/>
      <c r="J383" s="415">
        <f t="shared" ref="J383:J393" si="111">ROUND(I383*H383,2)</f>
        <v>0</v>
      </c>
      <c r="K383" s="380"/>
      <c r="L383" s="27"/>
      <c r="M383" s="151" t="s">
        <v>1</v>
      </c>
      <c r="N383" s="152" t="s">
        <v>35</v>
      </c>
      <c r="O383" s="153">
        <v>0</v>
      </c>
      <c r="P383" s="153">
        <f t="shared" ref="P383:P393" si="112">O383*H383</f>
        <v>0</v>
      </c>
      <c r="Q383" s="153">
        <v>0</v>
      </c>
      <c r="R383" s="153">
        <f t="shared" ref="R383:R393" si="113">Q383*H383</f>
        <v>0</v>
      </c>
      <c r="S383" s="153">
        <v>0</v>
      </c>
      <c r="T383" s="154">
        <f t="shared" ref="T383:T393" si="114">S383*H383</f>
        <v>0</v>
      </c>
      <c r="U383" s="26"/>
      <c r="V383" s="156"/>
      <c r="W383" s="26"/>
      <c r="X383" s="26"/>
      <c r="Y383" s="26"/>
      <c r="Z383" s="26"/>
      <c r="AA383" s="26"/>
      <c r="AB383" s="26"/>
      <c r="AC383" s="26"/>
      <c r="AD383" s="26"/>
      <c r="AE383" s="26"/>
      <c r="AR383" s="155" t="s">
        <v>187</v>
      </c>
      <c r="AT383" s="155" t="s">
        <v>163</v>
      </c>
      <c r="AU383" s="155" t="s">
        <v>80</v>
      </c>
      <c r="AY383" s="14" t="s">
        <v>161</v>
      </c>
      <c r="BE383" s="156">
        <f t="shared" ref="BE383:BE393" si="115">IF(N383="základní",J383,0)</f>
        <v>0</v>
      </c>
      <c r="BF383" s="156">
        <f t="shared" ref="BF383:BF393" si="116">IF(N383="snížená",J383,0)</f>
        <v>0</v>
      </c>
      <c r="BG383" s="156">
        <f t="shared" ref="BG383:BG393" si="117">IF(N383="zákl. přenesená",J383,0)</f>
        <v>0</v>
      </c>
      <c r="BH383" s="156">
        <f t="shared" ref="BH383:BH393" si="118">IF(N383="sníž. přenesená",J383,0)</f>
        <v>0</v>
      </c>
      <c r="BI383" s="156">
        <f t="shared" ref="BI383:BI393" si="119">IF(N383="nulová",J383,0)</f>
        <v>0</v>
      </c>
      <c r="BJ383" s="14" t="s">
        <v>78</v>
      </c>
      <c r="BK383" s="156">
        <f t="shared" ref="BK383:BK393" si="120">ROUND(I383*H383,2)</f>
        <v>0</v>
      </c>
      <c r="BL383" s="14" t="s">
        <v>187</v>
      </c>
      <c r="BM383" s="155" t="s">
        <v>920</v>
      </c>
    </row>
    <row r="384" spans="1:65" s="2" customFormat="1" ht="36" customHeight="1" x14ac:dyDescent="0.2">
      <c r="A384" s="26"/>
      <c r="B384" s="143"/>
      <c r="C384" s="381" t="s">
        <v>921</v>
      </c>
      <c r="D384" s="381" t="s">
        <v>163</v>
      </c>
      <c r="E384" s="382" t="s">
        <v>922</v>
      </c>
      <c r="F384" s="383" t="s">
        <v>923</v>
      </c>
      <c r="G384" s="384" t="s">
        <v>166</v>
      </c>
      <c r="H384" s="385">
        <v>756.31799999999998</v>
      </c>
      <c r="I384" s="493"/>
      <c r="J384" s="377">
        <f t="shared" si="111"/>
        <v>0</v>
      </c>
      <c r="K384" s="380"/>
      <c r="L384" s="27"/>
      <c r="M384" s="151" t="s">
        <v>1</v>
      </c>
      <c r="N384" s="152" t="s">
        <v>35</v>
      </c>
      <c r="O384" s="153">
        <v>0</v>
      </c>
      <c r="P384" s="153">
        <f t="shared" si="112"/>
        <v>0</v>
      </c>
      <c r="Q384" s="153">
        <v>0</v>
      </c>
      <c r="R384" s="153">
        <f t="shared" si="113"/>
        <v>0</v>
      </c>
      <c r="S384" s="153">
        <v>0</v>
      </c>
      <c r="T384" s="154">
        <f t="shared" si="114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5" t="s">
        <v>187</v>
      </c>
      <c r="AT384" s="155" t="s">
        <v>163</v>
      </c>
      <c r="AU384" s="155" t="s">
        <v>80</v>
      </c>
      <c r="AY384" s="14" t="s">
        <v>161</v>
      </c>
      <c r="BE384" s="156">
        <f t="shared" si="115"/>
        <v>0</v>
      </c>
      <c r="BF384" s="156">
        <f t="shared" si="116"/>
        <v>0</v>
      </c>
      <c r="BG384" s="156">
        <f t="shared" si="117"/>
        <v>0</v>
      </c>
      <c r="BH384" s="156">
        <f t="shared" si="118"/>
        <v>0</v>
      </c>
      <c r="BI384" s="156">
        <f t="shared" si="119"/>
        <v>0</v>
      </c>
      <c r="BJ384" s="14" t="s">
        <v>78</v>
      </c>
      <c r="BK384" s="156">
        <f t="shared" si="120"/>
        <v>0</v>
      </c>
      <c r="BL384" s="14" t="s">
        <v>187</v>
      </c>
      <c r="BM384" s="155" t="s">
        <v>924</v>
      </c>
    </row>
    <row r="385" spans="1:65" s="2" customFormat="1" ht="24" customHeight="1" x14ac:dyDescent="0.2">
      <c r="A385" s="26"/>
      <c r="B385" s="143"/>
      <c r="C385" s="381" t="s">
        <v>541</v>
      </c>
      <c r="D385" s="381" t="s">
        <v>163</v>
      </c>
      <c r="E385" s="382" t="s">
        <v>925</v>
      </c>
      <c r="F385" s="383" t="s">
        <v>926</v>
      </c>
      <c r="G385" s="384" t="s">
        <v>483</v>
      </c>
      <c r="H385" s="385">
        <v>2</v>
      </c>
      <c r="I385" s="493"/>
      <c r="J385" s="377">
        <f t="shared" si="111"/>
        <v>0</v>
      </c>
      <c r="K385" s="380"/>
      <c r="L385" s="27"/>
      <c r="M385" s="151" t="s">
        <v>1</v>
      </c>
      <c r="N385" s="152" t="s">
        <v>35</v>
      </c>
      <c r="O385" s="153">
        <v>0</v>
      </c>
      <c r="P385" s="153">
        <f t="shared" si="112"/>
        <v>0</v>
      </c>
      <c r="Q385" s="153">
        <v>0</v>
      </c>
      <c r="R385" s="153">
        <f t="shared" si="113"/>
        <v>0</v>
      </c>
      <c r="S385" s="153">
        <v>0</v>
      </c>
      <c r="T385" s="154">
        <f t="shared" si="114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5" t="s">
        <v>187</v>
      </c>
      <c r="AT385" s="155" t="s">
        <v>163</v>
      </c>
      <c r="AU385" s="155" t="s">
        <v>80</v>
      </c>
      <c r="AY385" s="14" t="s">
        <v>161</v>
      </c>
      <c r="BE385" s="156">
        <f t="shared" si="115"/>
        <v>0</v>
      </c>
      <c r="BF385" s="156">
        <f t="shared" si="116"/>
        <v>0</v>
      </c>
      <c r="BG385" s="156">
        <f t="shared" si="117"/>
        <v>0</v>
      </c>
      <c r="BH385" s="156">
        <f t="shared" si="118"/>
        <v>0</v>
      </c>
      <c r="BI385" s="156">
        <f t="shared" si="119"/>
        <v>0</v>
      </c>
      <c r="BJ385" s="14" t="s">
        <v>78</v>
      </c>
      <c r="BK385" s="156">
        <f t="shared" si="120"/>
        <v>0</v>
      </c>
      <c r="BL385" s="14" t="s">
        <v>187</v>
      </c>
      <c r="BM385" s="155" t="s">
        <v>927</v>
      </c>
    </row>
    <row r="386" spans="1:65" s="2" customFormat="1" ht="24" customHeight="1" x14ac:dyDescent="0.2">
      <c r="A386" s="26"/>
      <c r="B386" s="143"/>
      <c r="C386" s="381" t="s">
        <v>928</v>
      </c>
      <c r="D386" s="381" t="s">
        <v>163</v>
      </c>
      <c r="E386" s="382" t="s">
        <v>929</v>
      </c>
      <c r="F386" s="383" t="s">
        <v>930</v>
      </c>
      <c r="G386" s="384" t="s">
        <v>483</v>
      </c>
      <c r="H386" s="385">
        <v>2</v>
      </c>
      <c r="I386" s="493"/>
      <c r="J386" s="377">
        <f t="shared" si="111"/>
        <v>0</v>
      </c>
      <c r="K386" s="380"/>
      <c r="L386" s="27"/>
      <c r="M386" s="151" t="s">
        <v>1</v>
      </c>
      <c r="N386" s="152" t="s">
        <v>35</v>
      </c>
      <c r="O386" s="153">
        <v>0</v>
      </c>
      <c r="P386" s="153">
        <f t="shared" si="112"/>
        <v>0</v>
      </c>
      <c r="Q386" s="153">
        <v>0</v>
      </c>
      <c r="R386" s="153">
        <f t="shared" si="113"/>
        <v>0</v>
      </c>
      <c r="S386" s="153">
        <v>0</v>
      </c>
      <c r="T386" s="154">
        <f t="shared" si="114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55" t="s">
        <v>187</v>
      </c>
      <c r="AT386" s="155" t="s">
        <v>163</v>
      </c>
      <c r="AU386" s="155" t="s">
        <v>80</v>
      </c>
      <c r="AY386" s="14" t="s">
        <v>161</v>
      </c>
      <c r="BE386" s="156">
        <f t="shared" si="115"/>
        <v>0</v>
      </c>
      <c r="BF386" s="156">
        <f t="shared" si="116"/>
        <v>0</v>
      </c>
      <c r="BG386" s="156">
        <f t="shared" si="117"/>
        <v>0</v>
      </c>
      <c r="BH386" s="156">
        <f t="shared" si="118"/>
        <v>0</v>
      </c>
      <c r="BI386" s="156">
        <f t="shared" si="119"/>
        <v>0</v>
      </c>
      <c r="BJ386" s="14" t="s">
        <v>78</v>
      </c>
      <c r="BK386" s="156">
        <f t="shared" si="120"/>
        <v>0</v>
      </c>
      <c r="BL386" s="14" t="s">
        <v>187</v>
      </c>
      <c r="BM386" s="155" t="s">
        <v>931</v>
      </c>
    </row>
    <row r="387" spans="1:65" s="2" customFormat="1" ht="16.5" customHeight="1" x14ac:dyDescent="0.2">
      <c r="A387" s="26"/>
      <c r="B387" s="143"/>
      <c r="C387" s="381" t="s">
        <v>545</v>
      </c>
      <c r="D387" s="381" t="s">
        <v>163</v>
      </c>
      <c r="E387" s="382" t="s">
        <v>932</v>
      </c>
      <c r="F387" s="383" t="s">
        <v>933</v>
      </c>
      <c r="G387" s="384" t="s">
        <v>483</v>
      </c>
      <c r="H387" s="385">
        <v>2</v>
      </c>
      <c r="I387" s="493"/>
      <c r="J387" s="377">
        <f t="shared" si="111"/>
        <v>0</v>
      </c>
      <c r="K387" s="380"/>
      <c r="L387" s="27"/>
      <c r="M387" s="151" t="s">
        <v>1</v>
      </c>
      <c r="N387" s="152" t="s">
        <v>35</v>
      </c>
      <c r="O387" s="153">
        <v>0</v>
      </c>
      <c r="P387" s="153">
        <f t="shared" si="112"/>
        <v>0</v>
      </c>
      <c r="Q387" s="153">
        <v>0</v>
      </c>
      <c r="R387" s="153">
        <f t="shared" si="113"/>
        <v>0</v>
      </c>
      <c r="S387" s="153">
        <v>0</v>
      </c>
      <c r="T387" s="154">
        <f t="shared" si="114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55" t="s">
        <v>187</v>
      </c>
      <c r="AT387" s="155" t="s">
        <v>163</v>
      </c>
      <c r="AU387" s="155" t="s">
        <v>80</v>
      </c>
      <c r="AY387" s="14" t="s">
        <v>161</v>
      </c>
      <c r="BE387" s="156">
        <f t="shared" si="115"/>
        <v>0</v>
      </c>
      <c r="BF387" s="156">
        <f t="shared" si="116"/>
        <v>0</v>
      </c>
      <c r="BG387" s="156">
        <f t="shared" si="117"/>
        <v>0</v>
      </c>
      <c r="BH387" s="156">
        <f t="shared" si="118"/>
        <v>0</v>
      </c>
      <c r="BI387" s="156">
        <f t="shared" si="119"/>
        <v>0</v>
      </c>
      <c r="BJ387" s="14" t="s">
        <v>78</v>
      </c>
      <c r="BK387" s="156">
        <f t="shared" si="120"/>
        <v>0</v>
      </c>
      <c r="BL387" s="14" t="s">
        <v>187</v>
      </c>
      <c r="BM387" s="155" t="s">
        <v>934</v>
      </c>
    </row>
    <row r="388" spans="1:65" s="2" customFormat="1" ht="16.5" customHeight="1" x14ac:dyDescent="0.2">
      <c r="A388" s="26"/>
      <c r="B388" s="143"/>
      <c r="C388" s="381" t="s">
        <v>935</v>
      </c>
      <c r="D388" s="381" t="s">
        <v>163</v>
      </c>
      <c r="E388" s="382" t="s">
        <v>936</v>
      </c>
      <c r="F388" s="383" t="s">
        <v>937</v>
      </c>
      <c r="G388" s="384" t="s">
        <v>483</v>
      </c>
      <c r="H388" s="385">
        <v>5</v>
      </c>
      <c r="I388" s="493"/>
      <c r="J388" s="377">
        <f t="shared" si="111"/>
        <v>0</v>
      </c>
      <c r="K388" s="380"/>
      <c r="L388" s="27"/>
      <c r="M388" s="151" t="s">
        <v>1</v>
      </c>
      <c r="N388" s="152" t="s">
        <v>35</v>
      </c>
      <c r="O388" s="153">
        <v>0</v>
      </c>
      <c r="P388" s="153">
        <f t="shared" si="112"/>
        <v>0</v>
      </c>
      <c r="Q388" s="153">
        <v>0</v>
      </c>
      <c r="R388" s="153">
        <f t="shared" si="113"/>
        <v>0</v>
      </c>
      <c r="S388" s="153">
        <v>0</v>
      </c>
      <c r="T388" s="154">
        <f t="shared" si="114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55" t="s">
        <v>187</v>
      </c>
      <c r="AT388" s="155" t="s">
        <v>163</v>
      </c>
      <c r="AU388" s="155" t="s">
        <v>80</v>
      </c>
      <c r="AY388" s="14" t="s">
        <v>161</v>
      </c>
      <c r="BE388" s="156">
        <f t="shared" si="115"/>
        <v>0</v>
      </c>
      <c r="BF388" s="156">
        <f t="shared" si="116"/>
        <v>0</v>
      </c>
      <c r="BG388" s="156">
        <f t="shared" si="117"/>
        <v>0</v>
      </c>
      <c r="BH388" s="156">
        <f t="shared" si="118"/>
        <v>0</v>
      </c>
      <c r="BI388" s="156">
        <f t="shared" si="119"/>
        <v>0</v>
      </c>
      <c r="BJ388" s="14" t="s">
        <v>78</v>
      </c>
      <c r="BK388" s="156">
        <f t="shared" si="120"/>
        <v>0</v>
      </c>
      <c r="BL388" s="14" t="s">
        <v>187</v>
      </c>
      <c r="BM388" s="155" t="s">
        <v>938</v>
      </c>
    </row>
    <row r="389" spans="1:65" s="2" customFormat="1" ht="36" customHeight="1" x14ac:dyDescent="0.2">
      <c r="A389" s="26"/>
      <c r="B389" s="143"/>
      <c r="C389" s="381" t="s">
        <v>548</v>
      </c>
      <c r="D389" s="381" t="s">
        <v>163</v>
      </c>
      <c r="E389" s="382" t="s">
        <v>939</v>
      </c>
      <c r="F389" s="383" t="s">
        <v>940</v>
      </c>
      <c r="G389" s="384" t="s">
        <v>483</v>
      </c>
      <c r="H389" s="385">
        <v>1</v>
      </c>
      <c r="I389" s="493"/>
      <c r="J389" s="377">
        <f t="shared" si="111"/>
        <v>0</v>
      </c>
      <c r="K389" s="380"/>
      <c r="L389" s="27"/>
      <c r="M389" s="151" t="s">
        <v>1</v>
      </c>
      <c r="N389" s="152" t="s">
        <v>35</v>
      </c>
      <c r="O389" s="153">
        <v>0</v>
      </c>
      <c r="P389" s="153">
        <f t="shared" si="112"/>
        <v>0</v>
      </c>
      <c r="Q389" s="153">
        <v>0</v>
      </c>
      <c r="R389" s="153">
        <f t="shared" si="113"/>
        <v>0</v>
      </c>
      <c r="S389" s="153">
        <v>0</v>
      </c>
      <c r="T389" s="154">
        <f t="shared" si="114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55" t="s">
        <v>187</v>
      </c>
      <c r="AT389" s="155" t="s">
        <v>163</v>
      </c>
      <c r="AU389" s="155" t="s">
        <v>80</v>
      </c>
      <c r="AY389" s="14" t="s">
        <v>161</v>
      </c>
      <c r="BE389" s="156">
        <f t="shared" si="115"/>
        <v>0</v>
      </c>
      <c r="BF389" s="156">
        <f t="shared" si="116"/>
        <v>0</v>
      </c>
      <c r="BG389" s="156">
        <f t="shared" si="117"/>
        <v>0</v>
      </c>
      <c r="BH389" s="156">
        <f t="shared" si="118"/>
        <v>0</v>
      </c>
      <c r="BI389" s="156">
        <f t="shared" si="119"/>
        <v>0</v>
      </c>
      <c r="BJ389" s="14" t="s">
        <v>78</v>
      </c>
      <c r="BK389" s="156">
        <f t="shared" si="120"/>
        <v>0</v>
      </c>
      <c r="BL389" s="14" t="s">
        <v>187</v>
      </c>
      <c r="BM389" s="155" t="s">
        <v>941</v>
      </c>
    </row>
    <row r="390" spans="1:65" s="2" customFormat="1" ht="36" customHeight="1" x14ac:dyDescent="0.2">
      <c r="A390" s="26"/>
      <c r="B390" s="143"/>
      <c r="C390" s="381" t="s">
        <v>942</v>
      </c>
      <c r="D390" s="381" t="s">
        <v>163</v>
      </c>
      <c r="E390" s="382" t="s">
        <v>943</v>
      </c>
      <c r="F390" s="383" t="s">
        <v>944</v>
      </c>
      <c r="G390" s="384" t="s">
        <v>1</v>
      </c>
      <c r="H390" s="385">
        <v>1</v>
      </c>
      <c r="I390" s="493"/>
      <c r="J390" s="377">
        <f t="shared" si="111"/>
        <v>0</v>
      </c>
      <c r="K390" s="380"/>
      <c r="L390" s="27"/>
      <c r="M390" s="151" t="s">
        <v>1</v>
      </c>
      <c r="N390" s="152" t="s">
        <v>35</v>
      </c>
      <c r="O390" s="153">
        <v>0</v>
      </c>
      <c r="P390" s="153">
        <f t="shared" si="112"/>
        <v>0</v>
      </c>
      <c r="Q390" s="153">
        <v>0</v>
      </c>
      <c r="R390" s="153">
        <f t="shared" si="113"/>
        <v>0</v>
      </c>
      <c r="S390" s="153">
        <v>0</v>
      </c>
      <c r="T390" s="154">
        <f t="shared" si="114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55" t="s">
        <v>187</v>
      </c>
      <c r="AT390" s="155" t="s">
        <v>163</v>
      </c>
      <c r="AU390" s="155" t="s">
        <v>80</v>
      </c>
      <c r="AY390" s="14" t="s">
        <v>161</v>
      </c>
      <c r="BE390" s="156">
        <f t="shared" si="115"/>
        <v>0</v>
      </c>
      <c r="BF390" s="156">
        <f t="shared" si="116"/>
        <v>0</v>
      </c>
      <c r="BG390" s="156">
        <f t="shared" si="117"/>
        <v>0</v>
      </c>
      <c r="BH390" s="156">
        <f t="shared" si="118"/>
        <v>0</v>
      </c>
      <c r="BI390" s="156">
        <f t="shared" si="119"/>
        <v>0</v>
      </c>
      <c r="BJ390" s="14" t="s">
        <v>78</v>
      </c>
      <c r="BK390" s="156">
        <f t="shared" si="120"/>
        <v>0</v>
      </c>
      <c r="BL390" s="14" t="s">
        <v>187</v>
      </c>
      <c r="BM390" s="155" t="s">
        <v>945</v>
      </c>
    </row>
    <row r="391" spans="1:65" s="2" customFormat="1" ht="24" customHeight="1" x14ac:dyDescent="0.2">
      <c r="A391" s="26"/>
      <c r="B391" s="143"/>
      <c r="C391" s="381" t="s">
        <v>552</v>
      </c>
      <c r="D391" s="381" t="s">
        <v>163</v>
      </c>
      <c r="E391" s="382" t="s">
        <v>946</v>
      </c>
      <c r="F391" s="383" t="s">
        <v>947</v>
      </c>
      <c r="G391" s="384" t="s">
        <v>227</v>
      </c>
      <c r="H391" s="385">
        <v>47</v>
      </c>
      <c r="I391" s="493"/>
      <c r="J391" s="377">
        <f t="shared" si="111"/>
        <v>0</v>
      </c>
      <c r="K391" s="380"/>
      <c r="L391" s="27"/>
      <c r="M391" s="151" t="s">
        <v>1</v>
      </c>
      <c r="N391" s="152" t="s">
        <v>35</v>
      </c>
      <c r="O391" s="153">
        <v>0</v>
      </c>
      <c r="P391" s="153">
        <f t="shared" si="112"/>
        <v>0</v>
      </c>
      <c r="Q391" s="153">
        <v>0</v>
      </c>
      <c r="R391" s="153">
        <f t="shared" si="113"/>
        <v>0</v>
      </c>
      <c r="S391" s="153">
        <v>0</v>
      </c>
      <c r="T391" s="154">
        <f t="shared" si="114"/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55" t="s">
        <v>187</v>
      </c>
      <c r="AT391" s="155" t="s">
        <v>163</v>
      </c>
      <c r="AU391" s="155" t="s">
        <v>80</v>
      </c>
      <c r="AY391" s="14" t="s">
        <v>161</v>
      </c>
      <c r="BE391" s="156">
        <f t="shared" si="115"/>
        <v>0</v>
      </c>
      <c r="BF391" s="156">
        <f t="shared" si="116"/>
        <v>0</v>
      </c>
      <c r="BG391" s="156">
        <f t="shared" si="117"/>
        <v>0</v>
      </c>
      <c r="BH391" s="156">
        <f t="shared" si="118"/>
        <v>0</v>
      </c>
      <c r="BI391" s="156">
        <f t="shared" si="119"/>
        <v>0</v>
      </c>
      <c r="BJ391" s="14" t="s">
        <v>78</v>
      </c>
      <c r="BK391" s="156">
        <f t="shared" si="120"/>
        <v>0</v>
      </c>
      <c r="BL391" s="14" t="s">
        <v>187</v>
      </c>
      <c r="BM391" s="155" t="s">
        <v>948</v>
      </c>
    </row>
    <row r="392" spans="1:65" s="2" customFormat="1" ht="24" customHeight="1" x14ac:dyDescent="0.2">
      <c r="A392" s="26"/>
      <c r="B392" s="143"/>
      <c r="C392" s="381" t="s">
        <v>949</v>
      </c>
      <c r="D392" s="381" t="s">
        <v>163</v>
      </c>
      <c r="E392" s="382" t="s">
        <v>950</v>
      </c>
      <c r="F392" s="383" t="s">
        <v>951</v>
      </c>
      <c r="G392" s="384" t="s">
        <v>227</v>
      </c>
      <c r="H392" s="385">
        <v>192</v>
      </c>
      <c r="I392" s="493"/>
      <c r="J392" s="377">
        <f t="shared" si="111"/>
        <v>0</v>
      </c>
      <c r="K392" s="380"/>
      <c r="L392" s="27"/>
      <c r="M392" s="151" t="s">
        <v>1</v>
      </c>
      <c r="N392" s="152" t="s">
        <v>35</v>
      </c>
      <c r="O392" s="153">
        <v>0</v>
      </c>
      <c r="P392" s="153">
        <f t="shared" si="112"/>
        <v>0</v>
      </c>
      <c r="Q392" s="153">
        <v>0</v>
      </c>
      <c r="R392" s="153">
        <f t="shared" si="113"/>
        <v>0</v>
      </c>
      <c r="S392" s="153">
        <v>0</v>
      </c>
      <c r="T392" s="154">
        <f t="shared" si="114"/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55" t="s">
        <v>187</v>
      </c>
      <c r="AT392" s="155" t="s">
        <v>163</v>
      </c>
      <c r="AU392" s="155" t="s">
        <v>80</v>
      </c>
      <c r="AY392" s="14" t="s">
        <v>161</v>
      </c>
      <c r="BE392" s="156">
        <f t="shared" si="115"/>
        <v>0</v>
      </c>
      <c r="BF392" s="156">
        <f t="shared" si="116"/>
        <v>0</v>
      </c>
      <c r="BG392" s="156">
        <f t="shared" si="117"/>
        <v>0</v>
      </c>
      <c r="BH392" s="156">
        <f t="shared" si="118"/>
        <v>0</v>
      </c>
      <c r="BI392" s="156">
        <f t="shared" si="119"/>
        <v>0</v>
      </c>
      <c r="BJ392" s="14" t="s">
        <v>78</v>
      </c>
      <c r="BK392" s="156">
        <f t="shared" si="120"/>
        <v>0</v>
      </c>
      <c r="BL392" s="14" t="s">
        <v>187</v>
      </c>
      <c r="BM392" s="155" t="s">
        <v>952</v>
      </c>
    </row>
    <row r="393" spans="1:65" s="2" customFormat="1" ht="24" customHeight="1" x14ac:dyDescent="0.2">
      <c r="A393" s="26"/>
      <c r="B393" s="143"/>
      <c r="C393" s="381" t="s">
        <v>555</v>
      </c>
      <c r="D393" s="381" t="s">
        <v>163</v>
      </c>
      <c r="E393" s="382" t="s">
        <v>953</v>
      </c>
      <c r="F393" s="383" t="s">
        <v>954</v>
      </c>
      <c r="G393" s="384" t="s">
        <v>665</v>
      </c>
      <c r="H393" s="385">
        <v>46025.665999999997</v>
      </c>
      <c r="I393" s="493"/>
      <c r="J393" s="377">
        <f t="shared" si="111"/>
        <v>0</v>
      </c>
      <c r="K393" s="380"/>
      <c r="L393" s="27"/>
      <c r="M393" s="151" t="s">
        <v>1</v>
      </c>
      <c r="N393" s="152" t="s">
        <v>35</v>
      </c>
      <c r="O393" s="153">
        <v>0</v>
      </c>
      <c r="P393" s="153">
        <f t="shared" si="112"/>
        <v>0</v>
      </c>
      <c r="Q393" s="153">
        <v>0</v>
      </c>
      <c r="R393" s="153">
        <f t="shared" si="113"/>
        <v>0</v>
      </c>
      <c r="S393" s="153">
        <v>0</v>
      </c>
      <c r="T393" s="154">
        <f t="shared" si="114"/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55" t="s">
        <v>187</v>
      </c>
      <c r="AT393" s="155" t="s">
        <v>163</v>
      </c>
      <c r="AU393" s="155" t="s">
        <v>80</v>
      </c>
      <c r="AY393" s="14" t="s">
        <v>161</v>
      </c>
      <c r="BE393" s="156">
        <f t="shared" si="115"/>
        <v>0</v>
      </c>
      <c r="BF393" s="156">
        <f t="shared" si="116"/>
        <v>0</v>
      </c>
      <c r="BG393" s="156">
        <f t="shared" si="117"/>
        <v>0</v>
      </c>
      <c r="BH393" s="156">
        <f t="shared" si="118"/>
        <v>0</v>
      </c>
      <c r="BI393" s="156">
        <f t="shared" si="119"/>
        <v>0</v>
      </c>
      <c r="BJ393" s="14" t="s">
        <v>78</v>
      </c>
      <c r="BK393" s="156">
        <f t="shared" si="120"/>
        <v>0</v>
      </c>
      <c r="BL393" s="14" t="s">
        <v>187</v>
      </c>
      <c r="BM393" s="155" t="s">
        <v>955</v>
      </c>
    </row>
    <row r="394" spans="1:65" s="12" customFormat="1" ht="22.7" customHeight="1" x14ac:dyDescent="0.2">
      <c r="B394" s="131"/>
      <c r="C394" s="379"/>
      <c r="D394" s="386" t="s">
        <v>69</v>
      </c>
      <c r="E394" s="389" t="s">
        <v>956</v>
      </c>
      <c r="F394" s="389" t="s">
        <v>957</v>
      </c>
      <c r="G394" s="379"/>
      <c r="H394" s="379"/>
      <c r="J394" s="390">
        <f>BK394</f>
        <v>0</v>
      </c>
      <c r="K394" s="379"/>
      <c r="L394" s="131"/>
      <c r="M394" s="135"/>
      <c r="N394" s="136"/>
      <c r="O394" s="136"/>
      <c r="P394" s="137">
        <f>SUM(P395:P438)</f>
        <v>0</v>
      </c>
      <c r="Q394" s="136"/>
      <c r="R394" s="137">
        <f>SUM(R395:R438)</f>
        <v>0</v>
      </c>
      <c r="S394" s="136"/>
      <c r="T394" s="138">
        <f>SUM(T395:T438)</f>
        <v>0</v>
      </c>
      <c r="AR394" s="132" t="s">
        <v>80</v>
      </c>
      <c r="AT394" s="139" t="s">
        <v>69</v>
      </c>
      <c r="AU394" s="139" t="s">
        <v>78</v>
      </c>
      <c r="AY394" s="132" t="s">
        <v>161</v>
      </c>
      <c r="BK394" s="140">
        <f>SUM(BK395:BK438)</f>
        <v>0</v>
      </c>
    </row>
    <row r="395" spans="1:65" s="2" customFormat="1" ht="16.5" customHeight="1" x14ac:dyDescent="0.2">
      <c r="A395" s="26"/>
      <c r="B395" s="143"/>
      <c r="C395" s="381" t="s">
        <v>958</v>
      </c>
      <c r="D395" s="381" t="s">
        <v>163</v>
      </c>
      <c r="E395" s="382" t="s">
        <v>959</v>
      </c>
      <c r="F395" s="383" t="s">
        <v>960</v>
      </c>
      <c r="G395" s="384" t="s">
        <v>166</v>
      </c>
      <c r="H395" s="385">
        <v>398.88</v>
      </c>
      <c r="I395" s="493"/>
      <c r="J395" s="377">
        <f t="shared" ref="J395:J438" si="121">ROUND(I395*H395,2)</f>
        <v>0</v>
      </c>
      <c r="K395" s="380"/>
      <c r="L395" s="27"/>
      <c r="M395" s="151" t="s">
        <v>1</v>
      </c>
      <c r="N395" s="152" t="s">
        <v>35</v>
      </c>
      <c r="O395" s="153">
        <v>0</v>
      </c>
      <c r="P395" s="153">
        <f t="shared" ref="P395:P438" si="122">O395*H395</f>
        <v>0</v>
      </c>
      <c r="Q395" s="153">
        <v>0</v>
      </c>
      <c r="R395" s="153">
        <f t="shared" ref="R395:R438" si="123">Q395*H395</f>
        <v>0</v>
      </c>
      <c r="S395" s="153">
        <v>0</v>
      </c>
      <c r="T395" s="154">
        <f t="shared" ref="T395:T438" si="124">S395*H395</f>
        <v>0</v>
      </c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R395" s="155" t="s">
        <v>187</v>
      </c>
      <c r="AT395" s="155" t="s">
        <v>163</v>
      </c>
      <c r="AU395" s="155" t="s">
        <v>80</v>
      </c>
      <c r="AY395" s="14" t="s">
        <v>161</v>
      </c>
      <c r="BE395" s="156">
        <f t="shared" ref="BE395:BE438" si="125">IF(N395="základní",J395,0)</f>
        <v>0</v>
      </c>
      <c r="BF395" s="156">
        <f t="shared" ref="BF395:BF438" si="126">IF(N395="snížená",J395,0)</f>
        <v>0</v>
      </c>
      <c r="BG395" s="156">
        <f t="shared" ref="BG395:BG438" si="127">IF(N395="zákl. přenesená",J395,0)</f>
        <v>0</v>
      </c>
      <c r="BH395" s="156">
        <f t="shared" ref="BH395:BH438" si="128">IF(N395="sníž. přenesená",J395,0)</f>
        <v>0</v>
      </c>
      <c r="BI395" s="156">
        <f t="shared" ref="BI395:BI438" si="129">IF(N395="nulová",J395,0)</f>
        <v>0</v>
      </c>
      <c r="BJ395" s="14" t="s">
        <v>78</v>
      </c>
      <c r="BK395" s="156">
        <f t="shared" ref="BK395:BK438" si="130">ROUND(I395*H395,2)</f>
        <v>0</v>
      </c>
      <c r="BL395" s="14" t="s">
        <v>187</v>
      </c>
      <c r="BM395" s="155" t="s">
        <v>961</v>
      </c>
    </row>
    <row r="396" spans="1:65" s="2" customFormat="1" ht="16.5" customHeight="1" x14ac:dyDescent="0.2">
      <c r="A396" s="26"/>
      <c r="B396" s="143"/>
      <c r="C396" s="381" t="s">
        <v>559</v>
      </c>
      <c r="D396" s="381" t="s">
        <v>163</v>
      </c>
      <c r="E396" s="382" t="s">
        <v>962</v>
      </c>
      <c r="F396" s="383" t="s">
        <v>963</v>
      </c>
      <c r="G396" s="384" t="s">
        <v>166</v>
      </c>
      <c r="H396" s="385">
        <v>16.2</v>
      </c>
      <c r="I396" s="493"/>
      <c r="J396" s="377">
        <f t="shared" si="121"/>
        <v>0</v>
      </c>
      <c r="K396" s="380"/>
      <c r="L396" s="27"/>
      <c r="M396" s="151" t="s">
        <v>1</v>
      </c>
      <c r="N396" s="152" t="s">
        <v>35</v>
      </c>
      <c r="O396" s="153">
        <v>0</v>
      </c>
      <c r="P396" s="153">
        <f t="shared" si="122"/>
        <v>0</v>
      </c>
      <c r="Q396" s="153">
        <v>0</v>
      </c>
      <c r="R396" s="153">
        <f t="shared" si="123"/>
        <v>0</v>
      </c>
      <c r="S396" s="153">
        <v>0</v>
      </c>
      <c r="T396" s="154">
        <f t="shared" si="124"/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55" t="s">
        <v>187</v>
      </c>
      <c r="AT396" s="155" t="s">
        <v>163</v>
      </c>
      <c r="AU396" s="155" t="s">
        <v>80</v>
      </c>
      <c r="AY396" s="14" t="s">
        <v>161</v>
      </c>
      <c r="BE396" s="156">
        <f t="shared" si="125"/>
        <v>0</v>
      </c>
      <c r="BF396" s="156">
        <f t="shared" si="126"/>
        <v>0</v>
      </c>
      <c r="BG396" s="156">
        <f t="shared" si="127"/>
        <v>0</v>
      </c>
      <c r="BH396" s="156">
        <f t="shared" si="128"/>
        <v>0</v>
      </c>
      <c r="BI396" s="156">
        <f t="shared" si="129"/>
        <v>0</v>
      </c>
      <c r="BJ396" s="14" t="s">
        <v>78</v>
      </c>
      <c r="BK396" s="156">
        <f t="shared" si="130"/>
        <v>0</v>
      </c>
      <c r="BL396" s="14" t="s">
        <v>187</v>
      </c>
      <c r="BM396" s="155" t="s">
        <v>964</v>
      </c>
    </row>
    <row r="397" spans="1:65" s="2" customFormat="1" ht="16.5" customHeight="1" x14ac:dyDescent="0.2">
      <c r="A397" s="26"/>
      <c r="B397" s="143"/>
      <c r="C397" s="381" t="s">
        <v>965</v>
      </c>
      <c r="D397" s="381" t="s">
        <v>163</v>
      </c>
      <c r="E397" s="382" t="s">
        <v>966</v>
      </c>
      <c r="F397" s="383" t="s">
        <v>967</v>
      </c>
      <c r="G397" s="384" t="s">
        <v>483</v>
      </c>
      <c r="H397" s="385">
        <v>4</v>
      </c>
      <c r="I397" s="493"/>
      <c r="J397" s="377">
        <f t="shared" si="121"/>
        <v>0</v>
      </c>
      <c r="K397" s="380"/>
      <c r="L397" s="27"/>
      <c r="M397" s="151" t="s">
        <v>1</v>
      </c>
      <c r="N397" s="152" t="s">
        <v>35</v>
      </c>
      <c r="O397" s="153">
        <v>0</v>
      </c>
      <c r="P397" s="153">
        <f t="shared" si="122"/>
        <v>0</v>
      </c>
      <c r="Q397" s="153">
        <v>0</v>
      </c>
      <c r="R397" s="153">
        <f t="shared" si="123"/>
        <v>0</v>
      </c>
      <c r="S397" s="153">
        <v>0</v>
      </c>
      <c r="T397" s="154">
        <f t="shared" si="124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55" t="s">
        <v>187</v>
      </c>
      <c r="AT397" s="155" t="s">
        <v>163</v>
      </c>
      <c r="AU397" s="155" t="s">
        <v>80</v>
      </c>
      <c r="AY397" s="14" t="s">
        <v>161</v>
      </c>
      <c r="BE397" s="156">
        <f t="shared" si="125"/>
        <v>0</v>
      </c>
      <c r="BF397" s="156">
        <f t="shared" si="126"/>
        <v>0</v>
      </c>
      <c r="BG397" s="156">
        <f t="shared" si="127"/>
        <v>0</v>
      </c>
      <c r="BH397" s="156">
        <f t="shared" si="128"/>
        <v>0</v>
      </c>
      <c r="BI397" s="156">
        <f t="shared" si="129"/>
        <v>0</v>
      </c>
      <c r="BJ397" s="14" t="s">
        <v>78</v>
      </c>
      <c r="BK397" s="156">
        <f t="shared" si="130"/>
        <v>0</v>
      </c>
      <c r="BL397" s="14" t="s">
        <v>187</v>
      </c>
      <c r="BM397" s="155" t="s">
        <v>968</v>
      </c>
    </row>
    <row r="398" spans="1:65" s="2" customFormat="1" ht="16.5" customHeight="1" x14ac:dyDescent="0.2">
      <c r="A398" s="26"/>
      <c r="B398" s="143"/>
      <c r="C398" s="381" t="s">
        <v>562</v>
      </c>
      <c r="D398" s="381" t="s">
        <v>163</v>
      </c>
      <c r="E398" s="382" t="s">
        <v>969</v>
      </c>
      <c r="F398" s="383" t="s">
        <v>970</v>
      </c>
      <c r="G398" s="384" t="s">
        <v>483</v>
      </c>
      <c r="H398" s="385">
        <v>2</v>
      </c>
      <c r="I398" s="493"/>
      <c r="J398" s="377">
        <f t="shared" si="121"/>
        <v>0</v>
      </c>
      <c r="K398" s="380"/>
      <c r="L398" s="27"/>
      <c r="M398" s="151" t="s">
        <v>1</v>
      </c>
      <c r="N398" s="152" t="s">
        <v>35</v>
      </c>
      <c r="O398" s="153">
        <v>0</v>
      </c>
      <c r="P398" s="153">
        <f t="shared" si="122"/>
        <v>0</v>
      </c>
      <c r="Q398" s="153">
        <v>0</v>
      </c>
      <c r="R398" s="153">
        <f t="shared" si="123"/>
        <v>0</v>
      </c>
      <c r="S398" s="153">
        <v>0</v>
      </c>
      <c r="T398" s="154">
        <f t="shared" si="124"/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55" t="s">
        <v>187</v>
      </c>
      <c r="AT398" s="155" t="s">
        <v>163</v>
      </c>
      <c r="AU398" s="155" t="s">
        <v>80</v>
      </c>
      <c r="AY398" s="14" t="s">
        <v>161</v>
      </c>
      <c r="BE398" s="156">
        <f t="shared" si="125"/>
        <v>0</v>
      </c>
      <c r="BF398" s="156">
        <f t="shared" si="126"/>
        <v>0</v>
      </c>
      <c r="BG398" s="156">
        <f t="shared" si="127"/>
        <v>0</v>
      </c>
      <c r="BH398" s="156">
        <f t="shared" si="128"/>
        <v>0</v>
      </c>
      <c r="BI398" s="156">
        <f t="shared" si="129"/>
        <v>0</v>
      </c>
      <c r="BJ398" s="14" t="s">
        <v>78</v>
      </c>
      <c r="BK398" s="156">
        <f t="shared" si="130"/>
        <v>0</v>
      </c>
      <c r="BL398" s="14" t="s">
        <v>187</v>
      </c>
      <c r="BM398" s="155" t="s">
        <v>971</v>
      </c>
    </row>
    <row r="399" spans="1:65" s="2" customFormat="1" ht="16.5" customHeight="1" x14ac:dyDescent="0.2">
      <c r="A399" s="26"/>
      <c r="B399" s="143"/>
      <c r="C399" s="381" t="s">
        <v>972</v>
      </c>
      <c r="D399" s="381" t="s">
        <v>163</v>
      </c>
      <c r="E399" s="382" t="s">
        <v>973</v>
      </c>
      <c r="F399" s="383" t="s">
        <v>974</v>
      </c>
      <c r="G399" s="384" t="s">
        <v>483</v>
      </c>
      <c r="H399" s="385">
        <v>2</v>
      </c>
      <c r="I399" s="493"/>
      <c r="J399" s="377">
        <f t="shared" si="121"/>
        <v>0</v>
      </c>
      <c r="K399" s="380"/>
      <c r="L399" s="27"/>
      <c r="M399" s="151" t="s">
        <v>1</v>
      </c>
      <c r="N399" s="152" t="s">
        <v>35</v>
      </c>
      <c r="O399" s="153">
        <v>0</v>
      </c>
      <c r="P399" s="153">
        <f t="shared" si="122"/>
        <v>0</v>
      </c>
      <c r="Q399" s="153">
        <v>0</v>
      </c>
      <c r="R399" s="153">
        <f t="shared" si="123"/>
        <v>0</v>
      </c>
      <c r="S399" s="153">
        <v>0</v>
      </c>
      <c r="T399" s="154">
        <f t="shared" si="124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55" t="s">
        <v>187</v>
      </c>
      <c r="AT399" s="155" t="s">
        <v>163</v>
      </c>
      <c r="AU399" s="155" t="s">
        <v>80</v>
      </c>
      <c r="AY399" s="14" t="s">
        <v>161</v>
      </c>
      <c r="BE399" s="156">
        <f t="shared" si="125"/>
        <v>0</v>
      </c>
      <c r="BF399" s="156">
        <f t="shared" si="126"/>
        <v>0</v>
      </c>
      <c r="BG399" s="156">
        <f t="shared" si="127"/>
        <v>0</v>
      </c>
      <c r="BH399" s="156">
        <f t="shared" si="128"/>
        <v>0</v>
      </c>
      <c r="BI399" s="156">
        <f t="shared" si="129"/>
        <v>0</v>
      </c>
      <c r="BJ399" s="14" t="s">
        <v>78</v>
      </c>
      <c r="BK399" s="156">
        <f t="shared" si="130"/>
        <v>0</v>
      </c>
      <c r="BL399" s="14" t="s">
        <v>187</v>
      </c>
      <c r="BM399" s="155" t="s">
        <v>975</v>
      </c>
    </row>
    <row r="400" spans="1:65" s="2" customFormat="1" ht="16.5" customHeight="1" x14ac:dyDescent="0.2">
      <c r="A400" s="26"/>
      <c r="B400" s="143"/>
      <c r="C400" s="381" t="s">
        <v>566</v>
      </c>
      <c r="D400" s="381" t="s">
        <v>163</v>
      </c>
      <c r="E400" s="382" t="s">
        <v>976</v>
      </c>
      <c r="F400" s="383" t="s">
        <v>977</v>
      </c>
      <c r="G400" s="384" t="s">
        <v>483</v>
      </c>
      <c r="H400" s="385">
        <v>2</v>
      </c>
      <c r="I400" s="493"/>
      <c r="J400" s="377">
        <f t="shared" si="121"/>
        <v>0</v>
      </c>
      <c r="K400" s="380"/>
      <c r="L400" s="27"/>
      <c r="M400" s="151" t="s">
        <v>1</v>
      </c>
      <c r="N400" s="152" t="s">
        <v>35</v>
      </c>
      <c r="O400" s="153">
        <v>0</v>
      </c>
      <c r="P400" s="153">
        <f t="shared" si="122"/>
        <v>0</v>
      </c>
      <c r="Q400" s="153">
        <v>0</v>
      </c>
      <c r="R400" s="153">
        <f t="shared" si="123"/>
        <v>0</v>
      </c>
      <c r="S400" s="153">
        <v>0</v>
      </c>
      <c r="T400" s="154">
        <f t="shared" si="124"/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55" t="s">
        <v>187</v>
      </c>
      <c r="AT400" s="155" t="s">
        <v>163</v>
      </c>
      <c r="AU400" s="155" t="s">
        <v>80</v>
      </c>
      <c r="AY400" s="14" t="s">
        <v>161</v>
      </c>
      <c r="BE400" s="156">
        <f t="shared" si="125"/>
        <v>0</v>
      </c>
      <c r="BF400" s="156">
        <f t="shared" si="126"/>
        <v>0</v>
      </c>
      <c r="BG400" s="156">
        <f t="shared" si="127"/>
        <v>0</v>
      </c>
      <c r="BH400" s="156">
        <f t="shared" si="128"/>
        <v>0</v>
      </c>
      <c r="BI400" s="156">
        <f t="shared" si="129"/>
        <v>0</v>
      </c>
      <c r="BJ400" s="14" t="s">
        <v>78</v>
      </c>
      <c r="BK400" s="156">
        <f t="shared" si="130"/>
        <v>0</v>
      </c>
      <c r="BL400" s="14" t="s">
        <v>187</v>
      </c>
      <c r="BM400" s="155" t="s">
        <v>978</v>
      </c>
    </row>
    <row r="401" spans="1:65" s="2" customFormat="1" ht="16.5" customHeight="1" x14ac:dyDescent="0.2">
      <c r="A401" s="26"/>
      <c r="B401" s="143"/>
      <c r="C401" s="381" t="s">
        <v>979</v>
      </c>
      <c r="D401" s="381" t="s">
        <v>163</v>
      </c>
      <c r="E401" s="382" t="s">
        <v>980</v>
      </c>
      <c r="F401" s="383" t="s">
        <v>981</v>
      </c>
      <c r="G401" s="384" t="s">
        <v>483</v>
      </c>
      <c r="H401" s="385">
        <v>3</v>
      </c>
      <c r="I401" s="493"/>
      <c r="J401" s="377">
        <f t="shared" si="121"/>
        <v>0</v>
      </c>
      <c r="K401" s="380"/>
      <c r="L401" s="27"/>
      <c r="M401" s="151" t="s">
        <v>1</v>
      </c>
      <c r="N401" s="152" t="s">
        <v>35</v>
      </c>
      <c r="O401" s="153">
        <v>0</v>
      </c>
      <c r="P401" s="153">
        <f t="shared" si="122"/>
        <v>0</v>
      </c>
      <c r="Q401" s="153">
        <v>0</v>
      </c>
      <c r="R401" s="153">
        <f t="shared" si="123"/>
        <v>0</v>
      </c>
      <c r="S401" s="153">
        <v>0</v>
      </c>
      <c r="T401" s="154">
        <f t="shared" si="124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55" t="s">
        <v>187</v>
      </c>
      <c r="AT401" s="155" t="s">
        <v>163</v>
      </c>
      <c r="AU401" s="155" t="s">
        <v>80</v>
      </c>
      <c r="AY401" s="14" t="s">
        <v>161</v>
      </c>
      <c r="BE401" s="156">
        <f t="shared" si="125"/>
        <v>0</v>
      </c>
      <c r="BF401" s="156">
        <f t="shared" si="126"/>
        <v>0</v>
      </c>
      <c r="BG401" s="156">
        <f t="shared" si="127"/>
        <v>0</v>
      </c>
      <c r="BH401" s="156">
        <f t="shared" si="128"/>
        <v>0</v>
      </c>
      <c r="BI401" s="156">
        <f t="shared" si="129"/>
        <v>0</v>
      </c>
      <c r="BJ401" s="14" t="s">
        <v>78</v>
      </c>
      <c r="BK401" s="156">
        <f t="shared" si="130"/>
        <v>0</v>
      </c>
      <c r="BL401" s="14" t="s">
        <v>187</v>
      </c>
      <c r="BM401" s="155" t="s">
        <v>982</v>
      </c>
    </row>
    <row r="402" spans="1:65" s="2" customFormat="1" ht="16.5" customHeight="1" x14ac:dyDescent="0.2">
      <c r="A402" s="26"/>
      <c r="B402" s="143"/>
      <c r="C402" s="381" t="s">
        <v>569</v>
      </c>
      <c r="D402" s="381" t="s">
        <v>163</v>
      </c>
      <c r="E402" s="382" t="s">
        <v>983</v>
      </c>
      <c r="F402" s="383" t="s">
        <v>984</v>
      </c>
      <c r="G402" s="384" t="s">
        <v>483</v>
      </c>
      <c r="H402" s="385">
        <v>2</v>
      </c>
      <c r="I402" s="493"/>
      <c r="J402" s="377">
        <f t="shared" si="121"/>
        <v>0</v>
      </c>
      <c r="K402" s="380"/>
      <c r="L402" s="27"/>
      <c r="M402" s="151" t="s">
        <v>1</v>
      </c>
      <c r="N402" s="152" t="s">
        <v>35</v>
      </c>
      <c r="O402" s="153">
        <v>0</v>
      </c>
      <c r="P402" s="153">
        <f t="shared" si="122"/>
        <v>0</v>
      </c>
      <c r="Q402" s="153">
        <v>0</v>
      </c>
      <c r="R402" s="153">
        <f t="shared" si="123"/>
        <v>0</v>
      </c>
      <c r="S402" s="153">
        <v>0</v>
      </c>
      <c r="T402" s="154">
        <f t="shared" si="124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55" t="s">
        <v>187</v>
      </c>
      <c r="AT402" s="155" t="s">
        <v>163</v>
      </c>
      <c r="AU402" s="155" t="s">
        <v>80</v>
      </c>
      <c r="AY402" s="14" t="s">
        <v>161</v>
      </c>
      <c r="BE402" s="156">
        <f t="shared" si="125"/>
        <v>0</v>
      </c>
      <c r="BF402" s="156">
        <f t="shared" si="126"/>
        <v>0</v>
      </c>
      <c r="BG402" s="156">
        <f t="shared" si="127"/>
        <v>0</v>
      </c>
      <c r="BH402" s="156">
        <f t="shared" si="128"/>
        <v>0</v>
      </c>
      <c r="BI402" s="156">
        <f t="shared" si="129"/>
        <v>0</v>
      </c>
      <c r="BJ402" s="14" t="s">
        <v>78</v>
      </c>
      <c r="BK402" s="156">
        <f t="shared" si="130"/>
        <v>0</v>
      </c>
      <c r="BL402" s="14" t="s">
        <v>187</v>
      </c>
      <c r="BM402" s="155" t="s">
        <v>985</v>
      </c>
    </row>
    <row r="403" spans="1:65" s="2" customFormat="1" ht="24" customHeight="1" x14ac:dyDescent="0.2">
      <c r="A403" s="26"/>
      <c r="B403" s="143"/>
      <c r="C403" s="381" t="s">
        <v>986</v>
      </c>
      <c r="D403" s="381" t="s">
        <v>163</v>
      </c>
      <c r="E403" s="382" t="s">
        <v>987</v>
      </c>
      <c r="F403" s="383" t="s">
        <v>988</v>
      </c>
      <c r="G403" s="384" t="s">
        <v>483</v>
      </c>
      <c r="H403" s="385">
        <v>1</v>
      </c>
      <c r="I403" s="493"/>
      <c r="J403" s="377">
        <f t="shared" si="121"/>
        <v>0</v>
      </c>
      <c r="K403" s="380"/>
      <c r="L403" s="27"/>
      <c r="M403" s="151" t="s">
        <v>1</v>
      </c>
      <c r="N403" s="152" t="s">
        <v>35</v>
      </c>
      <c r="O403" s="153">
        <v>0</v>
      </c>
      <c r="P403" s="153">
        <f t="shared" si="122"/>
        <v>0</v>
      </c>
      <c r="Q403" s="153">
        <v>0</v>
      </c>
      <c r="R403" s="153">
        <f t="shared" si="123"/>
        <v>0</v>
      </c>
      <c r="S403" s="153">
        <v>0</v>
      </c>
      <c r="T403" s="154">
        <f t="shared" si="124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55" t="s">
        <v>187</v>
      </c>
      <c r="AT403" s="155" t="s">
        <v>163</v>
      </c>
      <c r="AU403" s="155" t="s">
        <v>80</v>
      </c>
      <c r="AY403" s="14" t="s">
        <v>161</v>
      </c>
      <c r="BE403" s="156">
        <f t="shared" si="125"/>
        <v>0</v>
      </c>
      <c r="BF403" s="156">
        <f t="shared" si="126"/>
        <v>0</v>
      </c>
      <c r="BG403" s="156">
        <f t="shared" si="127"/>
        <v>0</v>
      </c>
      <c r="BH403" s="156">
        <f t="shared" si="128"/>
        <v>0</v>
      </c>
      <c r="BI403" s="156">
        <f t="shared" si="129"/>
        <v>0</v>
      </c>
      <c r="BJ403" s="14" t="s">
        <v>78</v>
      </c>
      <c r="BK403" s="156">
        <f t="shared" si="130"/>
        <v>0</v>
      </c>
      <c r="BL403" s="14" t="s">
        <v>187</v>
      </c>
      <c r="BM403" s="155" t="s">
        <v>989</v>
      </c>
    </row>
    <row r="404" spans="1:65" s="2" customFormat="1" ht="36" customHeight="1" x14ac:dyDescent="0.2">
      <c r="A404" s="26"/>
      <c r="B404" s="143"/>
      <c r="C404" s="381" t="s">
        <v>573</v>
      </c>
      <c r="D404" s="381" t="s">
        <v>163</v>
      </c>
      <c r="E404" s="382" t="s">
        <v>990</v>
      </c>
      <c r="F404" s="383" t="s">
        <v>991</v>
      </c>
      <c r="G404" s="384" t="s">
        <v>483</v>
      </c>
      <c r="H404" s="385">
        <v>3</v>
      </c>
      <c r="I404" s="493"/>
      <c r="J404" s="377">
        <f t="shared" si="121"/>
        <v>0</v>
      </c>
      <c r="K404" s="380"/>
      <c r="L404" s="27"/>
      <c r="M404" s="151" t="s">
        <v>1</v>
      </c>
      <c r="N404" s="152" t="s">
        <v>35</v>
      </c>
      <c r="O404" s="153">
        <v>0</v>
      </c>
      <c r="P404" s="153">
        <f t="shared" si="122"/>
        <v>0</v>
      </c>
      <c r="Q404" s="153">
        <v>0</v>
      </c>
      <c r="R404" s="153">
        <f t="shared" si="123"/>
        <v>0</v>
      </c>
      <c r="S404" s="153">
        <v>0</v>
      </c>
      <c r="T404" s="154">
        <f t="shared" si="124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55" t="s">
        <v>187</v>
      </c>
      <c r="AT404" s="155" t="s">
        <v>163</v>
      </c>
      <c r="AU404" s="155" t="s">
        <v>80</v>
      </c>
      <c r="AY404" s="14" t="s">
        <v>161</v>
      </c>
      <c r="BE404" s="156">
        <f t="shared" si="125"/>
        <v>0</v>
      </c>
      <c r="BF404" s="156">
        <f t="shared" si="126"/>
        <v>0</v>
      </c>
      <c r="BG404" s="156">
        <f t="shared" si="127"/>
        <v>0</v>
      </c>
      <c r="BH404" s="156">
        <f t="shared" si="128"/>
        <v>0</v>
      </c>
      <c r="BI404" s="156">
        <f t="shared" si="129"/>
        <v>0</v>
      </c>
      <c r="BJ404" s="14" t="s">
        <v>78</v>
      </c>
      <c r="BK404" s="156">
        <f t="shared" si="130"/>
        <v>0</v>
      </c>
      <c r="BL404" s="14" t="s">
        <v>187</v>
      </c>
      <c r="BM404" s="155" t="s">
        <v>992</v>
      </c>
    </row>
    <row r="405" spans="1:65" s="2" customFormat="1" ht="16.5" customHeight="1" x14ac:dyDescent="0.2">
      <c r="A405" s="26"/>
      <c r="B405" s="143"/>
      <c r="C405" s="381" t="s">
        <v>993</v>
      </c>
      <c r="D405" s="381" t="s">
        <v>163</v>
      </c>
      <c r="E405" s="382" t="s">
        <v>994</v>
      </c>
      <c r="F405" s="383" t="s">
        <v>995</v>
      </c>
      <c r="G405" s="384" t="s">
        <v>483</v>
      </c>
      <c r="H405" s="385">
        <v>1</v>
      </c>
      <c r="I405" s="493"/>
      <c r="J405" s="377">
        <f t="shared" si="121"/>
        <v>0</v>
      </c>
      <c r="K405" s="380"/>
      <c r="L405" s="27"/>
      <c r="M405" s="151" t="s">
        <v>1</v>
      </c>
      <c r="N405" s="152" t="s">
        <v>35</v>
      </c>
      <c r="O405" s="153">
        <v>0</v>
      </c>
      <c r="P405" s="153">
        <f t="shared" si="122"/>
        <v>0</v>
      </c>
      <c r="Q405" s="153">
        <v>0</v>
      </c>
      <c r="R405" s="153">
        <f t="shared" si="123"/>
        <v>0</v>
      </c>
      <c r="S405" s="153">
        <v>0</v>
      </c>
      <c r="T405" s="154">
        <f t="shared" si="124"/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55" t="s">
        <v>187</v>
      </c>
      <c r="AT405" s="155" t="s">
        <v>163</v>
      </c>
      <c r="AU405" s="155" t="s">
        <v>80</v>
      </c>
      <c r="AY405" s="14" t="s">
        <v>161</v>
      </c>
      <c r="BE405" s="156">
        <f t="shared" si="125"/>
        <v>0</v>
      </c>
      <c r="BF405" s="156">
        <f t="shared" si="126"/>
        <v>0</v>
      </c>
      <c r="BG405" s="156">
        <f t="shared" si="127"/>
        <v>0</v>
      </c>
      <c r="BH405" s="156">
        <f t="shared" si="128"/>
        <v>0</v>
      </c>
      <c r="BI405" s="156">
        <f t="shared" si="129"/>
        <v>0</v>
      </c>
      <c r="BJ405" s="14" t="s">
        <v>78</v>
      </c>
      <c r="BK405" s="156">
        <f t="shared" si="130"/>
        <v>0</v>
      </c>
      <c r="BL405" s="14" t="s">
        <v>187</v>
      </c>
      <c r="BM405" s="155" t="s">
        <v>996</v>
      </c>
    </row>
    <row r="406" spans="1:65" s="2" customFormat="1" ht="24" customHeight="1" x14ac:dyDescent="0.2">
      <c r="A406" s="26"/>
      <c r="B406" s="143"/>
      <c r="C406" s="381" t="s">
        <v>576</v>
      </c>
      <c r="D406" s="381" t="s">
        <v>163</v>
      </c>
      <c r="E406" s="382" t="s">
        <v>997</v>
      </c>
      <c r="F406" s="383" t="s">
        <v>998</v>
      </c>
      <c r="G406" s="384" t="s">
        <v>483</v>
      </c>
      <c r="H406" s="385">
        <v>1</v>
      </c>
      <c r="I406" s="493"/>
      <c r="J406" s="377">
        <f t="shared" si="121"/>
        <v>0</v>
      </c>
      <c r="K406" s="380"/>
      <c r="L406" s="27"/>
      <c r="M406" s="151" t="s">
        <v>1</v>
      </c>
      <c r="N406" s="152" t="s">
        <v>35</v>
      </c>
      <c r="O406" s="153">
        <v>0</v>
      </c>
      <c r="P406" s="153">
        <f t="shared" si="122"/>
        <v>0</v>
      </c>
      <c r="Q406" s="153">
        <v>0</v>
      </c>
      <c r="R406" s="153">
        <f t="shared" si="123"/>
        <v>0</v>
      </c>
      <c r="S406" s="153">
        <v>0</v>
      </c>
      <c r="T406" s="154">
        <f t="shared" si="124"/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55" t="s">
        <v>187</v>
      </c>
      <c r="AT406" s="155" t="s">
        <v>163</v>
      </c>
      <c r="AU406" s="155" t="s">
        <v>80</v>
      </c>
      <c r="AY406" s="14" t="s">
        <v>161</v>
      </c>
      <c r="BE406" s="156">
        <f t="shared" si="125"/>
        <v>0</v>
      </c>
      <c r="BF406" s="156">
        <f t="shared" si="126"/>
        <v>0</v>
      </c>
      <c r="BG406" s="156">
        <f t="shared" si="127"/>
        <v>0</v>
      </c>
      <c r="BH406" s="156">
        <f t="shared" si="128"/>
        <v>0</v>
      </c>
      <c r="BI406" s="156">
        <f t="shared" si="129"/>
        <v>0</v>
      </c>
      <c r="BJ406" s="14" t="s">
        <v>78</v>
      </c>
      <c r="BK406" s="156">
        <f t="shared" si="130"/>
        <v>0</v>
      </c>
      <c r="BL406" s="14" t="s">
        <v>187</v>
      </c>
      <c r="BM406" s="155" t="s">
        <v>999</v>
      </c>
    </row>
    <row r="407" spans="1:65" s="2" customFormat="1" ht="24" customHeight="1" x14ac:dyDescent="0.2">
      <c r="A407" s="26"/>
      <c r="B407" s="143"/>
      <c r="C407" s="381" t="s">
        <v>1000</v>
      </c>
      <c r="D407" s="381" t="s">
        <v>163</v>
      </c>
      <c r="E407" s="382" t="s">
        <v>1001</v>
      </c>
      <c r="F407" s="383" t="s">
        <v>1002</v>
      </c>
      <c r="G407" s="384" t="s">
        <v>483</v>
      </c>
      <c r="H407" s="385">
        <v>2</v>
      </c>
      <c r="I407" s="493"/>
      <c r="J407" s="377">
        <f t="shared" si="121"/>
        <v>0</v>
      </c>
      <c r="K407" s="380"/>
      <c r="L407" s="27"/>
      <c r="M407" s="151" t="s">
        <v>1</v>
      </c>
      <c r="N407" s="152" t="s">
        <v>35</v>
      </c>
      <c r="O407" s="153">
        <v>0</v>
      </c>
      <c r="P407" s="153">
        <f t="shared" si="122"/>
        <v>0</v>
      </c>
      <c r="Q407" s="153">
        <v>0</v>
      </c>
      <c r="R407" s="153">
        <f t="shared" si="123"/>
        <v>0</v>
      </c>
      <c r="S407" s="153">
        <v>0</v>
      </c>
      <c r="T407" s="154">
        <f t="shared" si="124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55" t="s">
        <v>187</v>
      </c>
      <c r="AT407" s="155" t="s">
        <v>163</v>
      </c>
      <c r="AU407" s="155" t="s">
        <v>80</v>
      </c>
      <c r="AY407" s="14" t="s">
        <v>161</v>
      </c>
      <c r="BE407" s="156">
        <f t="shared" si="125"/>
        <v>0</v>
      </c>
      <c r="BF407" s="156">
        <f t="shared" si="126"/>
        <v>0</v>
      </c>
      <c r="BG407" s="156">
        <f t="shared" si="127"/>
        <v>0</v>
      </c>
      <c r="BH407" s="156">
        <f t="shared" si="128"/>
        <v>0</v>
      </c>
      <c r="BI407" s="156">
        <f t="shared" si="129"/>
        <v>0</v>
      </c>
      <c r="BJ407" s="14" t="s">
        <v>78</v>
      </c>
      <c r="BK407" s="156">
        <f t="shared" si="130"/>
        <v>0</v>
      </c>
      <c r="BL407" s="14" t="s">
        <v>187</v>
      </c>
      <c r="BM407" s="155" t="s">
        <v>1003</v>
      </c>
    </row>
    <row r="408" spans="1:65" s="2" customFormat="1" ht="16.5" customHeight="1" x14ac:dyDescent="0.2">
      <c r="A408" s="26"/>
      <c r="B408" s="143"/>
      <c r="C408" s="381" t="s">
        <v>580</v>
      </c>
      <c r="D408" s="381" t="s">
        <v>163</v>
      </c>
      <c r="E408" s="382" t="s">
        <v>1004</v>
      </c>
      <c r="F408" s="383" t="s">
        <v>1005</v>
      </c>
      <c r="G408" s="384" t="s">
        <v>483</v>
      </c>
      <c r="H408" s="385">
        <v>1</v>
      </c>
      <c r="I408" s="493"/>
      <c r="J408" s="377">
        <f t="shared" si="121"/>
        <v>0</v>
      </c>
      <c r="K408" s="380"/>
      <c r="L408" s="27"/>
      <c r="M408" s="151" t="s">
        <v>1</v>
      </c>
      <c r="N408" s="152" t="s">
        <v>35</v>
      </c>
      <c r="O408" s="153">
        <v>0</v>
      </c>
      <c r="P408" s="153">
        <f t="shared" si="122"/>
        <v>0</v>
      </c>
      <c r="Q408" s="153">
        <v>0</v>
      </c>
      <c r="R408" s="153">
        <f t="shared" si="123"/>
        <v>0</v>
      </c>
      <c r="S408" s="153">
        <v>0</v>
      </c>
      <c r="T408" s="154">
        <f t="shared" si="124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55" t="s">
        <v>187</v>
      </c>
      <c r="AT408" s="155" t="s">
        <v>163</v>
      </c>
      <c r="AU408" s="155" t="s">
        <v>80</v>
      </c>
      <c r="AY408" s="14" t="s">
        <v>161</v>
      </c>
      <c r="BE408" s="156">
        <f t="shared" si="125"/>
        <v>0</v>
      </c>
      <c r="BF408" s="156">
        <f t="shared" si="126"/>
        <v>0</v>
      </c>
      <c r="BG408" s="156">
        <f t="shared" si="127"/>
        <v>0</v>
      </c>
      <c r="BH408" s="156">
        <f t="shared" si="128"/>
        <v>0</v>
      </c>
      <c r="BI408" s="156">
        <f t="shared" si="129"/>
        <v>0</v>
      </c>
      <c r="BJ408" s="14" t="s">
        <v>78</v>
      </c>
      <c r="BK408" s="156">
        <f t="shared" si="130"/>
        <v>0</v>
      </c>
      <c r="BL408" s="14" t="s">
        <v>187</v>
      </c>
      <c r="BM408" s="155" t="s">
        <v>1006</v>
      </c>
    </row>
    <row r="409" spans="1:65" s="2" customFormat="1" ht="36" customHeight="1" x14ac:dyDescent="0.2">
      <c r="A409" s="26"/>
      <c r="B409" s="143"/>
      <c r="C409" s="381" t="s">
        <v>1007</v>
      </c>
      <c r="D409" s="381" t="s">
        <v>163</v>
      </c>
      <c r="E409" s="382" t="s">
        <v>1008</v>
      </c>
      <c r="F409" s="383" t="s">
        <v>1009</v>
      </c>
      <c r="G409" s="384" t="s">
        <v>483</v>
      </c>
      <c r="H409" s="385">
        <v>4</v>
      </c>
      <c r="I409" s="493"/>
      <c r="J409" s="377">
        <f t="shared" si="121"/>
        <v>0</v>
      </c>
      <c r="K409" s="380"/>
      <c r="L409" s="27"/>
      <c r="M409" s="151" t="s">
        <v>1</v>
      </c>
      <c r="N409" s="152" t="s">
        <v>35</v>
      </c>
      <c r="O409" s="153">
        <v>0</v>
      </c>
      <c r="P409" s="153">
        <f t="shared" si="122"/>
        <v>0</v>
      </c>
      <c r="Q409" s="153">
        <v>0</v>
      </c>
      <c r="R409" s="153">
        <f t="shared" si="123"/>
        <v>0</v>
      </c>
      <c r="S409" s="153">
        <v>0</v>
      </c>
      <c r="T409" s="154">
        <f t="shared" si="124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55" t="s">
        <v>187</v>
      </c>
      <c r="AT409" s="155" t="s">
        <v>163</v>
      </c>
      <c r="AU409" s="155" t="s">
        <v>80</v>
      </c>
      <c r="AY409" s="14" t="s">
        <v>161</v>
      </c>
      <c r="BE409" s="156">
        <f t="shared" si="125"/>
        <v>0</v>
      </c>
      <c r="BF409" s="156">
        <f t="shared" si="126"/>
        <v>0</v>
      </c>
      <c r="BG409" s="156">
        <f t="shared" si="127"/>
        <v>0</v>
      </c>
      <c r="BH409" s="156">
        <f t="shared" si="128"/>
        <v>0</v>
      </c>
      <c r="BI409" s="156">
        <f t="shared" si="129"/>
        <v>0</v>
      </c>
      <c r="BJ409" s="14" t="s">
        <v>78</v>
      </c>
      <c r="BK409" s="156">
        <f t="shared" si="130"/>
        <v>0</v>
      </c>
      <c r="BL409" s="14" t="s">
        <v>187</v>
      </c>
      <c r="BM409" s="155" t="s">
        <v>1010</v>
      </c>
    </row>
    <row r="410" spans="1:65" s="2" customFormat="1" ht="24" customHeight="1" x14ac:dyDescent="0.2">
      <c r="A410" s="26"/>
      <c r="B410" s="143"/>
      <c r="C410" s="381" t="s">
        <v>583</v>
      </c>
      <c r="D410" s="381" t="s">
        <v>163</v>
      </c>
      <c r="E410" s="382" t="s">
        <v>1011</v>
      </c>
      <c r="F410" s="383" t="s">
        <v>1012</v>
      </c>
      <c r="G410" s="384" t="s">
        <v>483</v>
      </c>
      <c r="H410" s="385">
        <v>1</v>
      </c>
      <c r="I410" s="493"/>
      <c r="J410" s="377">
        <f t="shared" si="121"/>
        <v>0</v>
      </c>
      <c r="K410" s="380"/>
      <c r="L410" s="27"/>
      <c r="M410" s="151" t="s">
        <v>1</v>
      </c>
      <c r="N410" s="152" t="s">
        <v>35</v>
      </c>
      <c r="O410" s="153">
        <v>0</v>
      </c>
      <c r="P410" s="153">
        <f t="shared" si="122"/>
        <v>0</v>
      </c>
      <c r="Q410" s="153">
        <v>0</v>
      </c>
      <c r="R410" s="153">
        <f t="shared" si="123"/>
        <v>0</v>
      </c>
      <c r="S410" s="153">
        <v>0</v>
      </c>
      <c r="T410" s="154">
        <f t="shared" si="124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55" t="s">
        <v>187</v>
      </c>
      <c r="AT410" s="155" t="s">
        <v>163</v>
      </c>
      <c r="AU410" s="155" t="s">
        <v>80</v>
      </c>
      <c r="AY410" s="14" t="s">
        <v>161</v>
      </c>
      <c r="BE410" s="156">
        <f t="shared" si="125"/>
        <v>0</v>
      </c>
      <c r="BF410" s="156">
        <f t="shared" si="126"/>
        <v>0</v>
      </c>
      <c r="BG410" s="156">
        <f t="shared" si="127"/>
        <v>0</v>
      </c>
      <c r="BH410" s="156">
        <f t="shared" si="128"/>
        <v>0</v>
      </c>
      <c r="BI410" s="156">
        <f t="shared" si="129"/>
        <v>0</v>
      </c>
      <c r="BJ410" s="14" t="s">
        <v>78</v>
      </c>
      <c r="BK410" s="156">
        <f t="shared" si="130"/>
        <v>0</v>
      </c>
      <c r="BL410" s="14" t="s">
        <v>187</v>
      </c>
      <c r="BM410" s="155" t="s">
        <v>1013</v>
      </c>
    </row>
    <row r="411" spans="1:65" s="2" customFormat="1" ht="24" customHeight="1" x14ac:dyDescent="0.2">
      <c r="A411" s="26"/>
      <c r="B411" s="143"/>
      <c r="C411" s="381" t="s">
        <v>1014</v>
      </c>
      <c r="D411" s="381" t="s">
        <v>163</v>
      </c>
      <c r="E411" s="382" t="s">
        <v>1015</v>
      </c>
      <c r="F411" s="383" t="s">
        <v>1016</v>
      </c>
      <c r="G411" s="384" t="s">
        <v>483</v>
      </c>
      <c r="H411" s="385">
        <v>1</v>
      </c>
      <c r="I411" s="493"/>
      <c r="J411" s="377">
        <f t="shared" si="121"/>
        <v>0</v>
      </c>
      <c r="K411" s="380"/>
      <c r="L411" s="27"/>
      <c r="M411" s="151" t="s">
        <v>1</v>
      </c>
      <c r="N411" s="152" t="s">
        <v>35</v>
      </c>
      <c r="O411" s="153">
        <v>0</v>
      </c>
      <c r="P411" s="153">
        <f t="shared" si="122"/>
        <v>0</v>
      </c>
      <c r="Q411" s="153">
        <v>0</v>
      </c>
      <c r="R411" s="153">
        <f t="shared" si="123"/>
        <v>0</v>
      </c>
      <c r="S411" s="153">
        <v>0</v>
      </c>
      <c r="T411" s="154">
        <f t="shared" si="124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55" t="s">
        <v>187</v>
      </c>
      <c r="AT411" s="155" t="s">
        <v>163</v>
      </c>
      <c r="AU411" s="155" t="s">
        <v>80</v>
      </c>
      <c r="AY411" s="14" t="s">
        <v>161</v>
      </c>
      <c r="BE411" s="156">
        <f t="shared" si="125"/>
        <v>0</v>
      </c>
      <c r="BF411" s="156">
        <f t="shared" si="126"/>
        <v>0</v>
      </c>
      <c r="BG411" s="156">
        <f t="shared" si="127"/>
        <v>0</v>
      </c>
      <c r="BH411" s="156">
        <f t="shared" si="128"/>
        <v>0</v>
      </c>
      <c r="BI411" s="156">
        <f t="shared" si="129"/>
        <v>0</v>
      </c>
      <c r="BJ411" s="14" t="s">
        <v>78</v>
      </c>
      <c r="BK411" s="156">
        <f t="shared" si="130"/>
        <v>0</v>
      </c>
      <c r="BL411" s="14" t="s">
        <v>187</v>
      </c>
      <c r="BM411" s="155" t="s">
        <v>1017</v>
      </c>
    </row>
    <row r="412" spans="1:65" s="2" customFormat="1" ht="48" customHeight="1" x14ac:dyDescent="0.2">
      <c r="A412" s="26"/>
      <c r="B412" s="143"/>
      <c r="C412" s="381" t="s">
        <v>587</v>
      </c>
      <c r="D412" s="381" t="s">
        <v>163</v>
      </c>
      <c r="E412" s="382" t="s">
        <v>1018</v>
      </c>
      <c r="F412" s="383" t="s">
        <v>1019</v>
      </c>
      <c r="G412" s="384" t="s">
        <v>483</v>
      </c>
      <c r="H412" s="385">
        <v>1</v>
      </c>
      <c r="I412" s="493"/>
      <c r="J412" s="377">
        <f t="shared" si="121"/>
        <v>0</v>
      </c>
      <c r="K412" s="380"/>
      <c r="L412" s="27"/>
      <c r="M412" s="151" t="s">
        <v>1</v>
      </c>
      <c r="N412" s="152" t="s">
        <v>35</v>
      </c>
      <c r="O412" s="153">
        <v>0</v>
      </c>
      <c r="P412" s="153">
        <f t="shared" si="122"/>
        <v>0</v>
      </c>
      <c r="Q412" s="153">
        <v>0</v>
      </c>
      <c r="R412" s="153">
        <f t="shared" si="123"/>
        <v>0</v>
      </c>
      <c r="S412" s="153">
        <v>0</v>
      </c>
      <c r="T412" s="154">
        <f t="shared" si="124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55" t="s">
        <v>187</v>
      </c>
      <c r="AT412" s="155" t="s">
        <v>163</v>
      </c>
      <c r="AU412" s="155" t="s">
        <v>80</v>
      </c>
      <c r="AY412" s="14" t="s">
        <v>161</v>
      </c>
      <c r="BE412" s="156">
        <f t="shared" si="125"/>
        <v>0</v>
      </c>
      <c r="BF412" s="156">
        <f t="shared" si="126"/>
        <v>0</v>
      </c>
      <c r="BG412" s="156">
        <f t="shared" si="127"/>
        <v>0</v>
      </c>
      <c r="BH412" s="156">
        <f t="shared" si="128"/>
        <v>0</v>
      </c>
      <c r="BI412" s="156">
        <f t="shared" si="129"/>
        <v>0</v>
      </c>
      <c r="BJ412" s="14" t="s">
        <v>78</v>
      </c>
      <c r="BK412" s="156">
        <f t="shared" si="130"/>
        <v>0</v>
      </c>
      <c r="BL412" s="14" t="s">
        <v>187</v>
      </c>
      <c r="BM412" s="155" t="s">
        <v>1020</v>
      </c>
    </row>
    <row r="413" spans="1:65" s="2" customFormat="1" ht="24" customHeight="1" x14ac:dyDescent="0.2">
      <c r="A413" s="26"/>
      <c r="B413" s="143"/>
      <c r="C413" s="381" t="s">
        <v>1021</v>
      </c>
      <c r="D413" s="381" t="s">
        <v>163</v>
      </c>
      <c r="E413" s="382" t="s">
        <v>1022</v>
      </c>
      <c r="F413" s="383" t="s">
        <v>1023</v>
      </c>
      <c r="G413" s="384" t="s">
        <v>483</v>
      </c>
      <c r="H413" s="385">
        <v>1</v>
      </c>
      <c r="I413" s="493"/>
      <c r="J413" s="377">
        <f t="shared" si="121"/>
        <v>0</v>
      </c>
      <c r="K413" s="380"/>
      <c r="L413" s="27"/>
      <c r="M413" s="151" t="s">
        <v>1</v>
      </c>
      <c r="N413" s="152" t="s">
        <v>35</v>
      </c>
      <c r="O413" s="153">
        <v>0</v>
      </c>
      <c r="P413" s="153">
        <f t="shared" si="122"/>
        <v>0</v>
      </c>
      <c r="Q413" s="153">
        <v>0</v>
      </c>
      <c r="R413" s="153">
        <f t="shared" si="123"/>
        <v>0</v>
      </c>
      <c r="S413" s="153">
        <v>0</v>
      </c>
      <c r="T413" s="154">
        <f t="shared" si="124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55" t="s">
        <v>187</v>
      </c>
      <c r="AT413" s="155" t="s">
        <v>163</v>
      </c>
      <c r="AU413" s="155" t="s">
        <v>80</v>
      </c>
      <c r="AY413" s="14" t="s">
        <v>161</v>
      </c>
      <c r="BE413" s="156">
        <f t="shared" si="125"/>
        <v>0</v>
      </c>
      <c r="BF413" s="156">
        <f t="shared" si="126"/>
        <v>0</v>
      </c>
      <c r="BG413" s="156">
        <f t="shared" si="127"/>
        <v>0</v>
      </c>
      <c r="BH413" s="156">
        <f t="shared" si="128"/>
        <v>0</v>
      </c>
      <c r="BI413" s="156">
        <f t="shared" si="129"/>
        <v>0</v>
      </c>
      <c r="BJ413" s="14" t="s">
        <v>78</v>
      </c>
      <c r="BK413" s="156">
        <f t="shared" si="130"/>
        <v>0</v>
      </c>
      <c r="BL413" s="14" t="s">
        <v>187</v>
      </c>
      <c r="BM413" s="155" t="s">
        <v>1024</v>
      </c>
    </row>
    <row r="414" spans="1:65" s="2" customFormat="1" ht="24" customHeight="1" x14ac:dyDescent="0.2">
      <c r="A414" s="26"/>
      <c r="B414" s="143"/>
      <c r="C414" s="381" t="s">
        <v>590</v>
      </c>
      <c r="D414" s="381" t="s">
        <v>163</v>
      </c>
      <c r="E414" s="382" t="s">
        <v>1025</v>
      </c>
      <c r="F414" s="383" t="s">
        <v>1026</v>
      </c>
      <c r="G414" s="384" t="s">
        <v>483</v>
      </c>
      <c r="H414" s="385">
        <v>1</v>
      </c>
      <c r="I414" s="493"/>
      <c r="J414" s="377">
        <f t="shared" si="121"/>
        <v>0</v>
      </c>
      <c r="K414" s="380"/>
      <c r="L414" s="27"/>
      <c r="M414" s="151" t="s">
        <v>1</v>
      </c>
      <c r="N414" s="152" t="s">
        <v>35</v>
      </c>
      <c r="O414" s="153">
        <v>0</v>
      </c>
      <c r="P414" s="153">
        <f t="shared" si="122"/>
        <v>0</v>
      </c>
      <c r="Q414" s="153">
        <v>0</v>
      </c>
      <c r="R414" s="153">
        <f t="shared" si="123"/>
        <v>0</v>
      </c>
      <c r="S414" s="153">
        <v>0</v>
      </c>
      <c r="T414" s="154">
        <f t="shared" si="124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55" t="s">
        <v>187</v>
      </c>
      <c r="AT414" s="155" t="s">
        <v>163</v>
      </c>
      <c r="AU414" s="155" t="s">
        <v>80</v>
      </c>
      <c r="AY414" s="14" t="s">
        <v>161</v>
      </c>
      <c r="BE414" s="156">
        <f t="shared" si="125"/>
        <v>0</v>
      </c>
      <c r="BF414" s="156">
        <f t="shared" si="126"/>
        <v>0</v>
      </c>
      <c r="BG414" s="156">
        <f t="shared" si="127"/>
        <v>0</v>
      </c>
      <c r="BH414" s="156">
        <f t="shared" si="128"/>
        <v>0</v>
      </c>
      <c r="BI414" s="156">
        <f t="shared" si="129"/>
        <v>0</v>
      </c>
      <c r="BJ414" s="14" t="s">
        <v>78</v>
      </c>
      <c r="BK414" s="156">
        <f t="shared" si="130"/>
        <v>0</v>
      </c>
      <c r="BL414" s="14" t="s">
        <v>187</v>
      </c>
      <c r="BM414" s="155" t="s">
        <v>1027</v>
      </c>
    </row>
    <row r="415" spans="1:65" s="2" customFormat="1" ht="24" customHeight="1" x14ac:dyDescent="0.2">
      <c r="A415" s="26"/>
      <c r="B415" s="143"/>
      <c r="C415" s="381" t="s">
        <v>1028</v>
      </c>
      <c r="D415" s="381" t="s">
        <v>163</v>
      </c>
      <c r="E415" s="382" t="s">
        <v>1029</v>
      </c>
      <c r="F415" s="383" t="s">
        <v>1030</v>
      </c>
      <c r="G415" s="384" t="s">
        <v>483</v>
      </c>
      <c r="H415" s="385">
        <v>1</v>
      </c>
      <c r="I415" s="493"/>
      <c r="J415" s="377">
        <f t="shared" si="121"/>
        <v>0</v>
      </c>
      <c r="K415" s="380"/>
      <c r="L415" s="27"/>
      <c r="M415" s="151" t="s">
        <v>1</v>
      </c>
      <c r="N415" s="152" t="s">
        <v>35</v>
      </c>
      <c r="O415" s="153">
        <v>0</v>
      </c>
      <c r="P415" s="153">
        <f t="shared" si="122"/>
        <v>0</v>
      </c>
      <c r="Q415" s="153">
        <v>0</v>
      </c>
      <c r="R415" s="153">
        <f t="shared" si="123"/>
        <v>0</v>
      </c>
      <c r="S415" s="153">
        <v>0</v>
      </c>
      <c r="T415" s="154">
        <f t="shared" si="124"/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55" t="s">
        <v>187</v>
      </c>
      <c r="AT415" s="155" t="s">
        <v>163</v>
      </c>
      <c r="AU415" s="155" t="s">
        <v>80</v>
      </c>
      <c r="AY415" s="14" t="s">
        <v>161</v>
      </c>
      <c r="BE415" s="156">
        <f t="shared" si="125"/>
        <v>0</v>
      </c>
      <c r="BF415" s="156">
        <f t="shared" si="126"/>
        <v>0</v>
      </c>
      <c r="BG415" s="156">
        <f t="shared" si="127"/>
        <v>0</v>
      </c>
      <c r="BH415" s="156">
        <f t="shared" si="128"/>
        <v>0</v>
      </c>
      <c r="BI415" s="156">
        <f t="shared" si="129"/>
        <v>0</v>
      </c>
      <c r="BJ415" s="14" t="s">
        <v>78</v>
      </c>
      <c r="BK415" s="156">
        <f t="shared" si="130"/>
        <v>0</v>
      </c>
      <c r="BL415" s="14" t="s">
        <v>187</v>
      </c>
      <c r="BM415" s="155" t="s">
        <v>1031</v>
      </c>
    </row>
    <row r="416" spans="1:65" s="2" customFormat="1" ht="24" customHeight="1" x14ac:dyDescent="0.2">
      <c r="A416" s="26"/>
      <c r="B416" s="143"/>
      <c r="C416" s="381" t="s">
        <v>594</v>
      </c>
      <c r="D416" s="381" t="s">
        <v>163</v>
      </c>
      <c r="E416" s="382" t="s">
        <v>1032</v>
      </c>
      <c r="F416" s="383" t="s">
        <v>1033</v>
      </c>
      <c r="G416" s="384" t="s">
        <v>483</v>
      </c>
      <c r="H416" s="385">
        <v>1</v>
      </c>
      <c r="I416" s="493"/>
      <c r="J416" s="377">
        <f t="shared" si="121"/>
        <v>0</v>
      </c>
      <c r="K416" s="380"/>
      <c r="L416" s="27"/>
      <c r="M416" s="151" t="s">
        <v>1</v>
      </c>
      <c r="N416" s="152" t="s">
        <v>35</v>
      </c>
      <c r="O416" s="153">
        <v>0</v>
      </c>
      <c r="P416" s="153">
        <f t="shared" si="122"/>
        <v>0</v>
      </c>
      <c r="Q416" s="153">
        <v>0</v>
      </c>
      <c r="R416" s="153">
        <f t="shared" si="123"/>
        <v>0</v>
      </c>
      <c r="S416" s="153">
        <v>0</v>
      </c>
      <c r="T416" s="154">
        <f t="shared" si="124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55" t="s">
        <v>187</v>
      </c>
      <c r="AT416" s="155" t="s">
        <v>163</v>
      </c>
      <c r="AU416" s="155" t="s">
        <v>80</v>
      </c>
      <c r="AY416" s="14" t="s">
        <v>161</v>
      </c>
      <c r="BE416" s="156">
        <f t="shared" si="125"/>
        <v>0</v>
      </c>
      <c r="BF416" s="156">
        <f t="shared" si="126"/>
        <v>0</v>
      </c>
      <c r="BG416" s="156">
        <f t="shared" si="127"/>
        <v>0</v>
      </c>
      <c r="BH416" s="156">
        <f t="shared" si="128"/>
        <v>0</v>
      </c>
      <c r="BI416" s="156">
        <f t="shared" si="129"/>
        <v>0</v>
      </c>
      <c r="BJ416" s="14" t="s">
        <v>78</v>
      </c>
      <c r="BK416" s="156">
        <f t="shared" si="130"/>
        <v>0</v>
      </c>
      <c r="BL416" s="14" t="s">
        <v>187</v>
      </c>
      <c r="BM416" s="155" t="s">
        <v>1034</v>
      </c>
    </row>
    <row r="417" spans="1:65" s="2" customFormat="1" ht="24" customHeight="1" x14ac:dyDescent="0.2">
      <c r="A417" s="26"/>
      <c r="B417" s="143"/>
      <c r="C417" s="381" t="s">
        <v>1035</v>
      </c>
      <c r="D417" s="381" t="s">
        <v>163</v>
      </c>
      <c r="E417" s="382" t="s">
        <v>1036</v>
      </c>
      <c r="F417" s="383" t="s">
        <v>1037</v>
      </c>
      <c r="G417" s="384" t="s">
        <v>483</v>
      </c>
      <c r="H417" s="385">
        <v>1</v>
      </c>
      <c r="I417" s="493"/>
      <c r="J417" s="377">
        <f t="shared" si="121"/>
        <v>0</v>
      </c>
      <c r="K417" s="380"/>
      <c r="L417" s="27"/>
      <c r="M417" s="151" t="s">
        <v>1</v>
      </c>
      <c r="N417" s="152" t="s">
        <v>35</v>
      </c>
      <c r="O417" s="153">
        <v>0</v>
      </c>
      <c r="P417" s="153">
        <f t="shared" si="122"/>
        <v>0</v>
      </c>
      <c r="Q417" s="153">
        <v>0</v>
      </c>
      <c r="R417" s="153">
        <f t="shared" si="123"/>
        <v>0</v>
      </c>
      <c r="S417" s="153">
        <v>0</v>
      </c>
      <c r="T417" s="154">
        <f t="shared" si="124"/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55" t="s">
        <v>187</v>
      </c>
      <c r="AT417" s="155" t="s">
        <v>163</v>
      </c>
      <c r="AU417" s="155" t="s">
        <v>80</v>
      </c>
      <c r="AY417" s="14" t="s">
        <v>161</v>
      </c>
      <c r="BE417" s="156">
        <f t="shared" si="125"/>
        <v>0</v>
      </c>
      <c r="BF417" s="156">
        <f t="shared" si="126"/>
        <v>0</v>
      </c>
      <c r="BG417" s="156">
        <f t="shared" si="127"/>
        <v>0</v>
      </c>
      <c r="BH417" s="156">
        <f t="shared" si="128"/>
        <v>0</v>
      </c>
      <c r="BI417" s="156">
        <f t="shared" si="129"/>
        <v>0</v>
      </c>
      <c r="BJ417" s="14" t="s">
        <v>78</v>
      </c>
      <c r="BK417" s="156">
        <f t="shared" si="130"/>
        <v>0</v>
      </c>
      <c r="BL417" s="14" t="s">
        <v>187</v>
      </c>
      <c r="BM417" s="155" t="s">
        <v>1038</v>
      </c>
    </row>
    <row r="418" spans="1:65" s="2" customFormat="1" ht="24" customHeight="1" x14ac:dyDescent="0.2">
      <c r="A418" s="26"/>
      <c r="B418" s="143"/>
      <c r="C418" s="381" t="s">
        <v>599</v>
      </c>
      <c r="D418" s="381" t="s">
        <v>163</v>
      </c>
      <c r="E418" s="382" t="s">
        <v>1039</v>
      </c>
      <c r="F418" s="383" t="s">
        <v>1040</v>
      </c>
      <c r="G418" s="384" t="s">
        <v>1041</v>
      </c>
      <c r="H418" s="385">
        <v>16.2</v>
      </c>
      <c r="I418" s="493"/>
      <c r="J418" s="377">
        <f t="shared" si="121"/>
        <v>0</v>
      </c>
      <c r="K418" s="380"/>
      <c r="L418" s="27"/>
      <c r="M418" s="151" t="s">
        <v>1</v>
      </c>
      <c r="N418" s="152" t="s">
        <v>35</v>
      </c>
      <c r="O418" s="153">
        <v>0</v>
      </c>
      <c r="P418" s="153">
        <f t="shared" si="122"/>
        <v>0</v>
      </c>
      <c r="Q418" s="153">
        <v>0</v>
      </c>
      <c r="R418" s="153">
        <f t="shared" si="123"/>
        <v>0</v>
      </c>
      <c r="S418" s="153">
        <v>0</v>
      </c>
      <c r="T418" s="154">
        <f t="shared" si="124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55" t="s">
        <v>187</v>
      </c>
      <c r="AT418" s="155" t="s">
        <v>163</v>
      </c>
      <c r="AU418" s="155" t="s">
        <v>80</v>
      </c>
      <c r="AY418" s="14" t="s">
        <v>161</v>
      </c>
      <c r="BE418" s="156">
        <f t="shared" si="125"/>
        <v>0</v>
      </c>
      <c r="BF418" s="156">
        <f t="shared" si="126"/>
        <v>0</v>
      </c>
      <c r="BG418" s="156">
        <f t="shared" si="127"/>
        <v>0</v>
      </c>
      <c r="BH418" s="156">
        <f t="shared" si="128"/>
        <v>0</v>
      </c>
      <c r="BI418" s="156">
        <f t="shared" si="129"/>
        <v>0</v>
      </c>
      <c r="BJ418" s="14" t="s">
        <v>78</v>
      </c>
      <c r="BK418" s="156">
        <f t="shared" si="130"/>
        <v>0</v>
      </c>
      <c r="BL418" s="14" t="s">
        <v>187</v>
      </c>
      <c r="BM418" s="155" t="s">
        <v>1042</v>
      </c>
    </row>
    <row r="419" spans="1:65" s="2" customFormat="1" ht="16.5" customHeight="1" x14ac:dyDescent="0.2">
      <c r="A419" s="26"/>
      <c r="B419" s="143"/>
      <c r="C419" s="381" t="s">
        <v>1043</v>
      </c>
      <c r="D419" s="381" t="s">
        <v>163</v>
      </c>
      <c r="E419" s="382" t="s">
        <v>1044</v>
      </c>
      <c r="F419" s="383" t="s">
        <v>1045</v>
      </c>
      <c r="G419" s="384" t="s">
        <v>1041</v>
      </c>
      <c r="H419" s="385">
        <v>3</v>
      </c>
      <c r="I419" s="493"/>
      <c r="J419" s="377">
        <f t="shared" si="121"/>
        <v>0</v>
      </c>
      <c r="K419" s="380"/>
      <c r="L419" s="27"/>
      <c r="M419" s="151" t="s">
        <v>1</v>
      </c>
      <c r="N419" s="152" t="s">
        <v>35</v>
      </c>
      <c r="O419" s="153">
        <v>0</v>
      </c>
      <c r="P419" s="153">
        <f t="shared" si="122"/>
        <v>0</v>
      </c>
      <c r="Q419" s="153">
        <v>0</v>
      </c>
      <c r="R419" s="153">
        <f t="shared" si="123"/>
        <v>0</v>
      </c>
      <c r="S419" s="153">
        <v>0</v>
      </c>
      <c r="T419" s="154">
        <f t="shared" si="124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55" t="s">
        <v>187</v>
      </c>
      <c r="AT419" s="155" t="s">
        <v>163</v>
      </c>
      <c r="AU419" s="155" t="s">
        <v>80</v>
      </c>
      <c r="AY419" s="14" t="s">
        <v>161</v>
      </c>
      <c r="BE419" s="156">
        <f t="shared" si="125"/>
        <v>0</v>
      </c>
      <c r="BF419" s="156">
        <f t="shared" si="126"/>
        <v>0</v>
      </c>
      <c r="BG419" s="156">
        <f t="shared" si="127"/>
        <v>0</v>
      </c>
      <c r="BH419" s="156">
        <f t="shared" si="128"/>
        <v>0</v>
      </c>
      <c r="BI419" s="156">
        <f t="shared" si="129"/>
        <v>0</v>
      </c>
      <c r="BJ419" s="14" t="s">
        <v>78</v>
      </c>
      <c r="BK419" s="156">
        <f t="shared" si="130"/>
        <v>0</v>
      </c>
      <c r="BL419" s="14" t="s">
        <v>187</v>
      </c>
      <c r="BM419" s="155" t="s">
        <v>1046</v>
      </c>
    </row>
    <row r="420" spans="1:65" s="2" customFormat="1" ht="16.5" customHeight="1" x14ac:dyDescent="0.2">
      <c r="A420" s="26"/>
      <c r="B420" s="143"/>
      <c r="C420" s="381" t="s">
        <v>603</v>
      </c>
      <c r="D420" s="381" t="s">
        <v>163</v>
      </c>
      <c r="E420" s="382" t="s">
        <v>1047</v>
      </c>
      <c r="F420" s="383" t="s">
        <v>1048</v>
      </c>
      <c r="G420" s="384" t="s">
        <v>1041</v>
      </c>
      <c r="H420" s="385">
        <v>9.94</v>
      </c>
      <c r="I420" s="493"/>
      <c r="J420" s="377">
        <f t="shared" si="121"/>
        <v>0</v>
      </c>
      <c r="K420" s="380"/>
      <c r="L420" s="27"/>
      <c r="M420" s="151" t="s">
        <v>1</v>
      </c>
      <c r="N420" s="152" t="s">
        <v>35</v>
      </c>
      <c r="O420" s="153">
        <v>0</v>
      </c>
      <c r="P420" s="153">
        <f t="shared" si="122"/>
        <v>0</v>
      </c>
      <c r="Q420" s="153">
        <v>0</v>
      </c>
      <c r="R420" s="153">
        <f t="shared" si="123"/>
        <v>0</v>
      </c>
      <c r="S420" s="153">
        <v>0</v>
      </c>
      <c r="T420" s="154">
        <f t="shared" si="124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55" t="s">
        <v>187</v>
      </c>
      <c r="AT420" s="155" t="s">
        <v>163</v>
      </c>
      <c r="AU420" s="155" t="s">
        <v>80</v>
      </c>
      <c r="AY420" s="14" t="s">
        <v>161</v>
      </c>
      <c r="BE420" s="156">
        <f t="shared" si="125"/>
        <v>0</v>
      </c>
      <c r="BF420" s="156">
        <f t="shared" si="126"/>
        <v>0</v>
      </c>
      <c r="BG420" s="156">
        <f t="shared" si="127"/>
        <v>0</v>
      </c>
      <c r="BH420" s="156">
        <f t="shared" si="128"/>
        <v>0</v>
      </c>
      <c r="BI420" s="156">
        <f t="shared" si="129"/>
        <v>0</v>
      </c>
      <c r="BJ420" s="14" t="s">
        <v>78</v>
      </c>
      <c r="BK420" s="156">
        <f t="shared" si="130"/>
        <v>0</v>
      </c>
      <c r="BL420" s="14" t="s">
        <v>187</v>
      </c>
      <c r="BM420" s="155" t="s">
        <v>1049</v>
      </c>
    </row>
    <row r="421" spans="1:65" s="2" customFormat="1" ht="16.5" customHeight="1" x14ac:dyDescent="0.2">
      <c r="A421" s="26"/>
      <c r="B421" s="143"/>
      <c r="C421" s="381" t="s">
        <v>1050</v>
      </c>
      <c r="D421" s="381" t="s">
        <v>163</v>
      </c>
      <c r="E421" s="382" t="s">
        <v>1051</v>
      </c>
      <c r="F421" s="383" t="s">
        <v>1052</v>
      </c>
      <c r="G421" s="384" t="s">
        <v>1041</v>
      </c>
      <c r="H421" s="385">
        <v>4.3</v>
      </c>
      <c r="I421" s="493"/>
      <c r="J421" s="377">
        <f t="shared" si="121"/>
        <v>0</v>
      </c>
      <c r="K421" s="380"/>
      <c r="L421" s="27"/>
      <c r="M421" s="151" t="s">
        <v>1</v>
      </c>
      <c r="N421" s="152" t="s">
        <v>35</v>
      </c>
      <c r="O421" s="153">
        <v>0</v>
      </c>
      <c r="P421" s="153">
        <f t="shared" si="122"/>
        <v>0</v>
      </c>
      <c r="Q421" s="153">
        <v>0</v>
      </c>
      <c r="R421" s="153">
        <f t="shared" si="123"/>
        <v>0</v>
      </c>
      <c r="S421" s="153">
        <v>0</v>
      </c>
      <c r="T421" s="154">
        <f t="shared" si="124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55" t="s">
        <v>187</v>
      </c>
      <c r="AT421" s="155" t="s">
        <v>163</v>
      </c>
      <c r="AU421" s="155" t="s">
        <v>80</v>
      </c>
      <c r="AY421" s="14" t="s">
        <v>161</v>
      </c>
      <c r="BE421" s="156">
        <f t="shared" si="125"/>
        <v>0</v>
      </c>
      <c r="BF421" s="156">
        <f t="shared" si="126"/>
        <v>0</v>
      </c>
      <c r="BG421" s="156">
        <f t="shared" si="127"/>
        <v>0</v>
      </c>
      <c r="BH421" s="156">
        <f t="shared" si="128"/>
        <v>0</v>
      </c>
      <c r="BI421" s="156">
        <f t="shared" si="129"/>
        <v>0</v>
      </c>
      <c r="BJ421" s="14" t="s">
        <v>78</v>
      </c>
      <c r="BK421" s="156">
        <f t="shared" si="130"/>
        <v>0</v>
      </c>
      <c r="BL421" s="14" t="s">
        <v>187</v>
      </c>
      <c r="BM421" s="155" t="s">
        <v>1053</v>
      </c>
    </row>
    <row r="422" spans="1:65" s="2" customFormat="1" ht="16.5" customHeight="1" x14ac:dyDescent="0.2">
      <c r="A422" s="26"/>
      <c r="B422" s="143"/>
      <c r="C422" s="381" t="s">
        <v>606</v>
      </c>
      <c r="D422" s="381" t="s">
        <v>163</v>
      </c>
      <c r="E422" s="382" t="s">
        <v>1054</v>
      </c>
      <c r="F422" s="383" t="s">
        <v>1052</v>
      </c>
      <c r="G422" s="384" t="s">
        <v>1041</v>
      </c>
      <c r="H422" s="385">
        <v>5.4</v>
      </c>
      <c r="I422" s="493"/>
      <c r="J422" s="377">
        <f t="shared" si="121"/>
        <v>0</v>
      </c>
      <c r="K422" s="380"/>
      <c r="L422" s="27"/>
      <c r="M422" s="151" t="s">
        <v>1</v>
      </c>
      <c r="N422" s="152" t="s">
        <v>35</v>
      </c>
      <c r="O422" s="153">
        <v>0</v>
      </c>
      <c r="P422" s="153">
        <f t="shared" si="122"/>
        <v>0</v>
      </c>
      <c r="Q422" s="153">
        <v>0</v>
      </c>
      <c r="R422" s="153">
        <f t="shared" si="123"/>
        <v>0</v>
      </c>
      <c r="S422" s="153">
        <v>0</v>
      </c>
      <c r="T422" s="154">
        <f t="shared" si="124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55" t="s">
        <v>187</v>
      </c>
      <c r="AT422" s="155" t="s">
        <v>163</v>
      </c>
      <c r="AU422" s="155" t="s">
        <v>80</v>
      </c>
      <c r="AY422" s="14" t="s">
        <v>161</v>
      </c>
      <c r="BE422" s="156">
        <f t="shared" si="125"/>
        <v>0</v>
      </c>
      <c r="BF422" s="156">
        <f t="shared" si="126"/>
        <v>0</v>
      </c>
      <c r="BG422" s="156">
        <f t="shared" si="127"/>
        <v>0</v>
      </c>
      <c r="BH422" s="156">
        <f t="shared" si="128"/>
        <v>0</v>
      </c>
      <c r="BI422" s="156">
        <f t="shared" si="129"/>
        <v>0</v>
      </c>
      <c r="BJ422" s="14" t="s">
        <v>78</v>
      </c>
      <c r="BK422" s="156">
        <f t="shared" si="130"/>
        <v>0</v>
      </c>
      <c r="BL422" s="14" t="s">
        <v>187</v>
      </c>
      <c r="BM422" s="155" t="s">
        <v>1055</v>
      </c>
    </row>
    <row r="423" spans="1:65" s="2" customFormat="1" ht="24" customHeight="1" x14ac:dyDescent="0.2">
      <c r="A423" s="26"/>
      <c r="B423" s="143"/>
      <c r="C423" s="381" t="s">
        <v>1056</v>
      </c>
      <c r="D423" s="381" t="s">
        <v>163</v>
      </c>
      <c r="E423" s="382" t="s">
        <v>1057</v>
      </c>
      <c r="F423" s="383" t="s">
        <v>1058</v>
      </c>
      <c r="G423" s="384" t="s">
        <v>483</v>
      </c>
      <c r="H423" s="385">
        <v>1</v>
      </c>
      <c r="I423" s="493"/>
      <c r="J423" s="377">
        <f t="shared" si="121"/>
        <v>0</v>
      </c>
      <c r="K423" s="380"/>
      <c r="L423" s="27"/>
      <c r="M423" s="151" t="s">
        <v>1</v>
      </c>
      <c r="N423" s="152" t="s">
        <v>35</v>
      </c>
      <c r="O423" s="153">
        <v>0</v>
      </c>
      <c r="P423" s="153">
        <f t="shared" si="122"/>
        <v>0</v>
      </c>
      <c r="Q423" s="153">
        <v>0</v>
      </c>
      <c r="R423" s="153">
        <f t="shared" si="123"/>
        <v>0</v>
      </c>
      <c r="S423" s="153">
        <v>0</v>
      </c>
      <c r="T423" s="154">
        <f t="shared" si="124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55" t="s">
        <v>187</v>
      </c>
      <c r="AT423" s="155" t="s">
        <v>163</v>
      </c>
      <c r="AU423" s="155" t="s">
        <v>80</v>
      </c>
      <c r="AY423" s="14" t="s">
        <v>161</v>
      </c>
      <c r="BE423" s="156">
        <f t="shared" si="125"/>
        <v>0</v>
      </c>
      <c r="BF423" s="156">
        <f t="shared" si="126"/>
        <v>0</v>
      </c>
      <c r="BG423" s="156">
        <f t="shared" si="127"/>
        <v>0</v>
      </c>
      <c r="BH423" s="156">
        <f t="shared" si="128"/>
        <v>0</v>
      </c>
      <c r="BI423" s="156">
        <f t="shared" si="129"/>
        <v>0</v>
      </c>
      <c r="BJ423" s="14" t="s">
        <v>78</v>
      </c>
      <c r="BK423" s="156">
        <f t="shared" si="130"/>
        <v>0</v>
      </c>
      <c r="BL423" s="14" t="s">
        <v>187</v>
      </c>
      <c r="BM423" s="155" t="s">
        <v>1059</v>
      </c>
    </row>
    <row r="424" spans="1:65" s="2" customFormat="1" ht="24" customHeight="1" x14ac:dyDescent="0.2">
      <c r="A424" s="26"/>
      <c r="B424" s="143"/>
      <c r="C424" s="381" t="s">
        <v>610</v>
      </c>
      <c r="D424" s="381" t="s">
        <v>163</v>
      </c>
      <c r="E424" s="382" t="s">
        <v>1060</v>
      </c>
      <c r="F424" s="383" t="s">
        <v>1061</v>
      </c>
      <c r="G424" s="384" t="s">
        <v>483</v>
      </c>
      <c r="H424" s="385">
        <v>1</v>
      </c>
      <c r="I424" s="493"/>
      <c r="J424" s="377">
        <f t="shared" si="121"/>
        <v>0</v>
      </c>
      <c r="K424" s="380"/>
      <c r="L424" s="27"/>
      <c r="M424" s="151" t="s">
        <v>1</v>
      </c>
      <c r="N424" s="152" t="s">
        <v>35</v>
      </c>
      <c r="O424" s="153">
        <v>0</v>
      </c>
      <c r="P424" s="153">
        <f t="shared" si="122"/>
        <v>0</v>
      </c>
      <c r="Q424" s="153">
        <v>0</v>
      </c>
      <c r="R424" s="153">
        <f t="shared" si="123"/>
        <v>0</v>
      </c>
      <c r="S424" s="153">
        <v>0</v>
      </c>
      <c r="T424" s="154">
        <f t="shared" si="124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55" t="s">
        <v>187</v>
      </c>
      <c r="AT424" s="155" t="s">
        <v>163</v>
      </c>
      <c r="AU424" s="155" t="s">
        <v>80</v>
      </c>
      <c r="AY424" s="14" t="s">
        <v>161</v>
      </c>
      <c r="BE424" s="156">
        <f t="shared" si="125"/>
        <v>0</v>
      </c>
      <c r="BF424" s="156">
        <f t="shared" si="126"/>
        <v>0</v>
      </c>
      <c r="BG424" s="156">
        <f t="shared" si="127"/>
        <v>0</v>
      </c>
      <c r="BH424" s="156">
        <f t="shared" si="128"/>
        <v>0</v>
      </c>
      <c r="BI424" s="156">
        <f t="shared" si="129"/>
        <v>0</v>
      </c>
      <c r="BJ424" s="14" t="s">
        <v>78</v>
      </c>
      <c r="BK424" s="156">
        <f t="shared" si="130"/>
        <v>0</v>
      </c>
      <c r="BL424" s="14" t="s">
        <v>187</v>
      </c>
      <c r="BM424" s="155" t="s">
        <v>1062</v>
      </c>
    </row>
    <row r="425" spans="1:65" s="2" customFormat="1" ht="16.5" customHeight="1" x14ac:dyDescent="0.2">
      <c r="A425" s="26"/>
      <c r="B425" s="143"/>
      <c r="C425" s="381" t="s">
        <v>1063</v>
      </c>
      <c r="D425" s="381" t="s">
        <v>163</v>
      </c>
      <c r="E425" s="382" t="s">
        <v>1064</v>
      </c>
      <c r="F425" s="383" t="s">
        <v>1065</v>
      </c>
      <c r="G425" s="384" t="s">
        <v>483</v>
      </c>
      <c r="H425" s="385">
        <v>2</v>
      </c>
      <c r="I425" s="493"/>
      <c r="J425" s="377">
        <f t="shared" si="121"/>
        <v>0</v>
      </c>
      <c r="K425" s="380"/>
      <c r="L425" s="27"/>
      <c r="M425" s="151" t="s">
        <v>1</v>
      </c>
      <c r="N425" s="152" t="s">
        <v>35</v>
      </c>
      <c r="O425" s="153">
        <v>0</v>
      </c>
      <c r="P425" s="153">
        <f t="shared" si="122"/>
        <v>0</v>
      </c>
      <c r="Q425" s="153">
        <v>0</v>
      </c>
      <c r="R425" s="153">
        <f t="shared" si="123"/>
        <v>0</v>
      </c>
      <c r="S425" s="153">
        <v>0</v>
      </c>
      <c r="T425" s="154">
        <f t="shared" si="124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55" t="s">
        <v>187</v>
      </c>
      <c r="AT425" s="155" t="s">
        <v>163</v>
      </c>
      <c r="AU425" s="155" t="s">
        <v>80</v>
      </c>
      <c r="AY425" s="14" t="s">
        <v>161</v>
      </c>
      <c r="BE425" s="156">
        <f t="shared" si="125"/>
        <v>0</v>
      </c>
      <c r="BF425" s="156">
        <f t="shared" si="126"/>
        <v>0</v>
      </c>
      <c r="BG425" s="156">
        <f t="shared" si="127"/>
        <v>0</v>
      </c>
      <c r="BH425" s="156">
        <f t="shared" si="128"/>
        <v>0</v>
      </c>
      <c r="BI425" s="156">
        <f t="shared" si="129"/>
        <v>0</v>
      </c>
      <c r="BJ425" s="14" t="s">
        <v>78</v>
      </c>
      <c r="BK425" s="156">
        <f t="shared" si="130"/>
        <v>0</v>
      </c>
      <c r="BL425" s="14" t="s">
        <v>187</v>
      </c>
      <c r="BM425" s="155" t="s">
        <v>1066</v>
      </c>
    </row>
    <row r="426" spans="1:65" s="2" customFormat="1" ht="24" customHeight="1" x14ac:dyDescent="0.2">
      <c r="A426" s="26"/>
      <c r="B426" s="143"/>
      <c r="C426" s="381" t="s">
        <v>615</v>
      </c>
      <c r="D426" s="381" t="s">
        <v>163</v>
      </c>
      <c r="E426" s="382" t="s">
        <v>1067</v>
      </c>
      <c r="F426" s="383" t="s">
        <v>1068</v>
      </c>
      <c r="G426" s="384" t="s">
        <v>483</v>
      </c>
      <c r="H426" s="385">
        <v>1</v>
      </c>
      <c r="I426" s="493"/>
      <c r="J426" s="377">
        <f t="shared" si="121"/>
        <v>0</v>
      </c>
      <c r="K426" s="380"/>
      <c r="L426" s="27"/>
      <c r="M426" s="151" t="s">
        <v>1</v>
      </c>
      <c r="N426" s="152" t="s">
        <v>35</v>
      </c>
      <c r="O426" s="153">
        <v>0</v>
      </c>
      <c r="P426" s="153">
        <f t="shared" si="122"/>
        <v>0</v>
      </c>
      <c r="Q426" s="153">
        <v>0</v>
      </c>
      <c r="R426" s="153">
        <f t="shared" si="123"/>
        <v>0</v>
      </c>
      <c r="S426" s="153">
        <v>0</v>
      </c>
      <c r="T426" s="154">
        <f t="shared" si="124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55" t="s">
        <v>187</v>
      </c>
      <c r="AT426" s="155" t="s">
        <v>163</v>
      </c>
      <c r="AU426" s="155" t="s">
        <v>80</v>
      </c>
      <c r="AY426" s="14" t="s">
        <v>161</v>
      </c>
      <c r="BE426" s="156">
        <f t="shared" si="125"/>
        <v>0</v>
      </c>
      <c r="BF426" s="156">
        <f t="shared" si="126"/>
        <v>0</v>
      </c>
      <c r="BG426" s="156">
        <f t="shared" si="127"/>
        <v>0</v>
      </c>
      <c r="BH426" s="156">
        <f t="shared" si="128"/>
        <v>0</v>
      </c>
      <c r="BI426" s="156">
        <f t="shared" si="129"/>
        <v>0</v>
      </c>
      <c r="BJ426" s="14" t="s">
        <v>78</v>
      </c>
      <c r="BK426" s="156">
        <f t="shared" si="130"/>
        <v>0</v>
      </c>
      <c r="BL426" s="14" t="s">
        <v>187</v>
      </c>
      <c r="BM426" s="155" t="s">
        <v>1069</v>
      </c>
    </row>
    <row r="427" spans="1:65" s="2" customFormat="1" ht="36" customHeight="1" x14ac:dyDescent="0.2">
      <c r="A427" s="26"/>
      <c r="B427" s="143"/>
      <c r="C427" s="381" t="s">
        <v>1070</v>
      </c>
      <c r="D427" s="381" t="s">
        <v>163</v>
      </c>
      <c r="E427" s="382" t="s">
        <v>1071</v>
      </c>
      <c r="F427" s="383" t="s">
        <v>1072</v>
      </c>
      <c r="G427" s="384" t="s">
        <v>1041</v>
      </c>
      <c r="H427" s="385">
        <v>4.8099999999999996</v>
      </c>
      <c r="I427" s="493"/>
      <c r="J427" s="377">
        <f t="shared" si="121"/>
        <v>0</v>
      </c>
      <c r="K427" s="380"/>
      <c r="L427" s="27"/>
      <c r="M427" s="151" t="s">
        <v>1</v>
      </c>
      <c r="N427" s="152" t="s">
        <v>35</v>
      </c>
      <c r="O427" s="153">
        <v>0</v>
      </c>
      <c r="P427" s="153">
        <f t="shared" si="122"/>
        <v>0</v>
      </c>
      <c r="Q427" s="153">
        <v>0</v>
      </c>
      <c r="R427" s="153">
        <f t="shared" si="123"/>
        <v>0</v>
      </c>
      <c r="S427" s="153">
        <v>0</v>
      </c>
      <c r="T427" s="154">
        <f t="shared" si="124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55" t="s">
        <v>187</v>
      </c>
      <c r="AT427" s="155" t="s">
        <v>163</v>
      </c>
      <c r="AU427" s="155" t="s">
        <v>80</v>
      </c>
      <c r="AY427" s="14" t="s">
        <v>161</v>
      </c>
      <c r="BE427" s="156">
        <f t="shared" si="125"/>
        <v>0</v>
      </c>
      <c r="BF427" s="156">
        <f t="shared" si="126"/>
        <v>0</v>
      </c>
      <c r="BG427" s="156">
        <f t="shared" si="127"/>
        <v>0</v>
      </c>
      <c r="BH427" s="156">
        <f t="shared" si="128"/>
        <v>0</v>
      </c>
      <c r="BI427" s="156">
        <f t="shared" si="129"/>
        <v>0</v>
      </c>
      <c r="BJ427" s="14" t="s">
        <v>78</v>
      </c>
      <c r="BK427" s="156">
        <f t="shared" si="130"/>
        <v>0</v>
      </c>
      <c r="BL427" s="14" t="s">
        <v>187</v>
      </c>
      <c r="BM427" s="155" t="s">
        <v>1073</v>
      </c>
    </row>
    <row r="428" spans="1:65" s="2" customFormat="1" ht="24" customHeight="1" x14ac:dyDescent="0.2">
      <c r="A428" s="26"/>
      <c r="B428" s="143"/>
      <c r="C428" s="381" t="s">
        <v>623</v>
      </c>
      <c r="D428" s="381" t="s">
        <v>163</v>
      </c>
      <c r="E428" s="382" t="s">
        <v>1074</v>
      </c>
      <c r="F428" s="383" t="s">
        <v>1075</v>
      </c>
      <c r="G428" s="384" t="s">
        <v>483</v>
      </c>
      <c r="H428" s="385">
        <v>3</v>
      </c>
      <c r="I428" s="493"/>
      <c r="J428" s="377">
        <f t="shared" si="121"/>
        <v>0</v>
      </c>
      <c r="K428" s="380"/>
      <c r="L428" s="27"/>
      <c r="M428" s="151" t="s">
        <v>1</v>
      </c>
      <c r="N428" s="152" t="s">
        <v>35</v>
      </c>
      <c r="O428" s="153">
        <v>0</v>
      </c>
      <c r="P428" s="153">
        <f t="shared" si="122"/>
        <v>0</v>
      </c>
      <c r="Q428" s="153">
        <v>0</v>
      </c>
      <c r="R428" s="153">
        <f t="shared" si="123"/>
        <v>0</v>
      </c>
      <c r="S428" s="153">
        <v>0</v>
      </c>
      <c r="T428" s="154">
        <f t="shared" si="124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55" t="s">
        <v>187</v>
      </c>
      <c r="AT428" s="155" t="s">
        <v>163</v>
      </c>
      <c r="AU428" s="155" t="s">
        <v>80</v>
      </c>
      <c r="AY428" s="14" t="s">
        <v>161</v>
      </c>
      <c r="BE428" s="156">
        <f t="shared" si="125"/>
        <v>0</v>
      </c>
      <c r="BF428" s="156">
        <f t="shared" si="126"/>
        <v>0</v>
      </c>
      <c r="BG428" s="156">
        <f t="shared" si="127"/>
        <v>0</v>
      </c>
      <c r="BH428" s="156">
        <f t="shared" si="128"/>
        <v>0</v>
      </c>
      <c r="BI428" s="156">
        <f t="shared" si="129"/>
        <v>0</v>
      </c>
      <c r="BJ428" s="14" t="s">
        <v>78</v>
      </c>
      <c r="BK428" s="156">
        <f t="shared" si="130"/>
        <v>0</v>
      </c>
      <c r="BL428" s="14" t="s">
        <v>187</v>
      </c>
      <c r="BM428" s="155" t="s">
        <v>1076</v>
      </c>
    </row>
    <row r="429" spans="1:65" s="2" customFormat="1" ht="36" customHeight="1" x14ac:dyDescent="0.2">
      <c r="A429" s="26"/>
      <c r="B429" s="143"/>
      <c r="C429" s="405" t="s">
        <v>1077</v>
      </c>
      <c r="D429" s="405" t="s">
        <v>163</v>
      </c>
      <c r="E429" s="406" t="s">
        <v>1078</v>
      </c>
      <c r="F429" s="407" t="s">
        <v>1079</v>
      </c>
      <c r="G429" s="408" t="s">
        <v>483</v>
      </c>
      <c r="H429" s="409">
        <v>1</v>
      </c>
      <c r="I429" s="493"/>
      <c r="J429" s="404">
        <f t="shared" si="121"/>
        <v>0</v>
      </c>
      <c r="K429" s="380"/>
      <c r="L429" s="27"/>
      <c r="M429" s="151" t="s">
        <v>1</v>
      </c>
      <c r="N429" s="152" t="s">
        <v>35</v>
      </c>
      <c r="O429" s="153">
        <v>0</v>
      </c>
      <c r="P429" s="153">
        <f t="shared" si="122"/>
        <v>0</v>
      </c>
      <c r="Q429" s="153">
        <v>0</v>
      </c>
      <c r="R429" s="153">
        <f t="shared" si="123"/>
        <v>0</v>
      </c>
      <c r="S429" s="153">
        <v>0</v>
      </c>
      <c r="T429" s="154">
        <f t="shared" si="124"/>
        <v>0</v>
      </c>
      <c r="U429" s="26"/>
      <c r="V429" s="156"/>
      <c r="W429" s="26"/>
      <c r="X429" s="26"/>
      <c r="Y429" s="26"/>
      <c r="Z429" s="26"/>
      <c r="AA429" s="26"/>
      <c r="AB429" s="26"/>
      <c r="AC429" s="26"/>
      <c r="AD429" s="26"/>
      <c r="AE429" s="26"/>
      <c r="AR429" s="155" t="s">
        <v>187</v>
      </c>
      <c r="AT429" s="155" t="s">
        <v>163</v>
      </c>
      <c r="AU429" s="155" t="s">
        <v>80</v>
      </c>
      <c r="AY429" s="14" t="s">
        <v>161</v>
      </c>
      <c r="BE429" s="156">
        <f t="shared" si="125"/>
        <v>0</v>
      </c>
      <c r="BF429" s="156">
        <f t="shared" si="126"/>
        <v>0</v>
      </c>
      <c r="BG429" s="156">
        <f t="shared" si="127"/>
        <v>0</v>
      </c>
      <c r="BH429" s="156">
        <f t="shared" si="128"/>
        <v>0</v>
      </c>
      <c r="BI429" s="156">
        <f t="shared" si="129"/>
        <v>0</v>
      </c>
      <c r="BJ429" s="14" t="s">
        <v>78</v>
      </c>
      <c r="BK429" s="156">
        <f t="shared" si="130"/>
        <v>0</v>
      </c>
      <c r="BL429" s="14" t="s">
        <v>187</v>
      </c>
      <c r="BM429" s="155" t="s">
        <v>1080</v>
      </c>
    </row>
    <row r="430" spans="1:65" s="2" customFormat="1" ht="24" customHeight="1" x14ac:dyDescent="0.2">
      <c r="A430" s="26"/>
      <c r="B430" s="143"/>
      <c r="C430" s="381" t="s">
        <v>626</v>
      </c>
      <c r="D430" s="381" t="s">
        <v>163</v>
      </c>
      <c r="E430" s="382" t="s">
        <v>1081</v>
      </c>
      <c r="F430" s="383" t="s">
        <v>1082</v>
      </c>
      <c r="G430" s="384" t="s">
        <v>1083</v>
      </c>
      <c r="H430" s="385">
        <v>1190.7</v>
      </c>
      <c r="I430" s="493"/>
      <c r="J430" s="377">
        <f t="shared" si="121"/>
        <v>0</v>
      </c>
      <c r="K430" s="380"/>
      <c r="L430" s="27"/>
      <c r="M430" s="151" t="s">
        <v>1</v>
      </c>
      <c r="N430" s="152" t="s">
        <v>35</v>
      </c>
      <c r="O430" s="153">
        <v>0</v>
      </c>
      <c r="P430" s="153">
        <f t="shared" si="122"/>
        <v>0</v>
      </c>
      <c r="Q430" s="153">
        <v>0</v>
      </c>
      <c r="R430" s="153">
        <f t="shared" si="123"/>
        <v>0</v>
      </c>
      <c r="S430" s="153">
        <v>0</v>
      </c>
      <c r="T430" s="154">
        <f t="shared" si="124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55" t="s">
        <v>187</v>
      </c>
      <c r="AT430" s="155" t="s">
        <v>163</v>
      </c>
      <c r="AU430" s="155" t="s">
        <v>80</v>
      </c>
      <c r="AY430" s="14" t="s">
        <v>161</v>
      </c>
      <c r="BE430" s="156">
        <f t="shared" si="125"/>
        <v>0</v>
      </c>
      <c r="BF430" s="156">
        <f t="shared" si="126"/>
        <v>0</v>
      </c>
      <c r="BG430" s="156">
        <f t="shared" si="127"/>
        <v>0</v>
      </c>
      <c r="BH430" s="156">
        <f t="shared" si="128"/>
        <v>0</v>
      </c>
      <c r="BI430" s="156">
        <f t="shared" si="129"/>
        <v>0</v>
      </c>
      <c r="BJ430" s="14" t="s">
        <v>78</v>
      </c>
      <c r="BK430" s="156">
        <f t="shared" si="130"/>
        <v>0</v>
      </c>
      <c r="BL430" s="14" t="s">
        <v>187</v>
      </c>
      <c r="BM430" s="155" t="s">
        <v>1084</v>
      </c>
    </row>
    <row r="431" spans="1:65" s="2" customFormat="1" ht="24" customHeight="1" x14ac:dyDescent="0.2">
      <c r="A431" s="26"/>
      <c r="B431" s="143"/>
      <c r="C431" s="381" t="s">
        <v>1085</v>
      </c>
      <c r="D431" s="381" t="s">
        <v>163</v>
      </c>
      <c r="E431" s="382" t="s">
        <v>1086</v>
      </c>
      <c r="F431" s="383" t="s">
        <v>1087</v>
      </c>
      <c r="G431" s="384" t="s">
        <v>483</v>
      </c>
      <c r="H431" s="385">
        <v>1</v>
      </c>
      <c r="I431" s="493"/>
      <c r="J431" s="377">
        <f t="shared" si="121"/>
        <v>0</v>
      </c>
      <c r="K431" s="380"/>
      <c r="L431" s="27"/>
      <c r="M431" s="151" t="s">
        <v>1</v>
      </c>
      <c r="N431" s="152" t="s">
        <v>35</v>
      </c>
      <c r="O431" s="153">
        <v>0</v>
      </c>
      <c r="P431" s="153">
        <f t="shared" si="122"/>
        <v>0</v>
      </c>
      <c r="Q431" s="153">
        <v>0</v>
      </c>
      <c r="R431" s="153">
        <f t="shared" si="123"/>
        <v>0</v>
      </c>
      <c r="S431" s="153">
        <v>0</v>
      </c>
      <c r="T431" s="154">
        <f t="shared" si="124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55" t="s">
        <v>187</v>
      </c>
      <c r="AT431" s="155" t="s">
        <v>163</v>
      </c>
      <c r="AU431" s="155" t="s">
        <v>80</v>
      </c>
      <c r="AY431" s="14" t="s">
        <v>161</v>
      </c>
      <c r="BE431" s="156">
        <f t="shared" si="125"/>
        <v>0</v>
      </c>
      <c r="BF431" s="156">
        <f t="shared" si="126"/>
        <v>0</v>
      </c>
      <c r="BG431" s="156">
        <f t="shared" si="127"/>
        <v>0</v>
      </c>
      <c r="BH431" s="156">
        <f t="shared" si="128"/>
        <v>0</v>
      </c>
      <c r="BI431" s="156">
        <f t="shared" si="129"/>
        <v>0</v>
      </c>
      <c r="BJ431" s="14" t="s">
        <v>78</v>
      </c>
      <c r="BK431" s="156">
        <f t="shared" si="130"/>
        <v>0</v>
      </c>
      <c r="BL431" s="14" t="s">
        <v>187</v>
      </c>
      <c r="BM431" s="155" t="s">
        <v>1088</v>
      </c>
    </row>
    <row r="432" spans="1:65" s="2" customFormat="1" ht="24" customHeight="1" x14ac:dyDescent="0.2">
      <c r="A432" s="26"/>
      <c r="B432" s="143"/>
      <c r="C432" s="381" t="s">
        <v>628</v>
      </c>
      <c r="D432" s="381" t="s">
        <v>163</v>
      </c>
      <c r="E432" s="382" t="s">
        <v>1089</v>
      </c>
      <c r="F432" s="383" t="s">
        <v>1090</v>
      </c>
      <c r="G432" s="384" t="s">
        <v>483</v>
      </c>
      <c r="H432" s="385">
        <v>24</v>
      </c>
      <c r="I432" s="493"/>
      <c r="J432" s="377">
        <f t="shared" si="121"/>
        <v>0</v>
      </c>
      <c r="K432" s="380"/>
      <c r="L432" s="27"/>
      <c r="M432" s="151" t="s">
        <v>1</v>
      </c>
      <c r="N432" s="152" t="s">
        <v>35</v>
      </c>
      <c r="O432" s="153">
        <v>0</v>
      </c>
      <c r="P432" s="153">
        <f t="shared" si="122"/>
        <v>0</v>
      </c>
      <c r="Q432" s="153">
        <v>0</v>
      </c>
      <c r="R432" s="153">
        <f t="shared" si="123"/>
        <v>0</v>
      </c>
      <c r="S432" s="153">
        <v>0</v>
      </c>
      <c r="T432" s="154">
        <f t="shared" si="124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55" t="s">
        <v>187</v>
      </c>
      <c r="AT432" s="155" t="s">
        <v>163</v>
      </c>
      <c r="AU432" s="155" t="s">
        <v>80</v>
      </c>
      <c r="AY432" s="14" t="s">
        <v>161</v>
      </c>
      <c r="BE432" s="156">
        <f t="shared" si="125"/>
        <v>0</v>
      </c>
      <c r="BF432" s="156">
        <f t="shared" si="126"/>
        <v>0</v>
      </c>
      <c r="BG432" s="156">
        <f t="shared" si="127"/>
        <v>0</v>
      </c>
      <c r="BH432" s="156">
        <f t="shared" si="128"/>
        <v>0</v>
      </c>
      <c r="BI432" s="156">
        <f t="shared" si="129"/>
        <v>0</v>
      </c>
      <c r="BJ432" s="14" t="s">
        <v>78</v>
      </c>
      <c r="BK432" s="156">
        <f t="shared" si="130"/>
        <v>0</v>
      </c>
      <c r="BL432" s="14" t="s">
        <v>187</v>
      </c>
      <c r="BM432" s="155" t="s">
        <v>1091</v>
      </c>
    </row>
    <row r="433" spans="1:65" s="2" customFormat="1" ht="16.5" customHeight="1" x14ac:dyDescent="0.2">
      <c r="A433" s="26"/>
      <c r="B433" s="143"/>
      <c r="C433" s="381" t="s">
        <v>1092</v>
      </c>
      <c r="D433" s="381" t="s">
        <v>163</v>
      </c>
      <c r="E433" s="382" t="s">
        <v>1093</v>
      </c>
      <c r="F433" s="383" t="s">
        <v>1094</v>
      </c>
      <c r="G433" s="384" t="s">
        <v>166</v>
      </c>
      <c r="H433" s="385">
        <v>106.14</v>
      </c>
      <c r="I433" s="493"/>
      <c r="J433" s="377">
        <f t="shared" si="121"/>
        <v>0</v>
      </c>
      <c r="K433" s="380"/>
      <c r="L433" s="27"/>
      <c r="M433" s="151" t="s">
        <v>1</v>
      </c>
      <c r="N433" s="152" t="s">
        <v>35</v>
      </c>
      <c r="O433" s="153">
        <v>0</v>
      </c>
      <c r="P433" s="153">
        <f t="shared" si="122"/>
        <v>0</v>
      </c>
      <c r="Q433" s="153">
        <v>0</v>
      </c>
      <c r="R433" s="153">
        <f t="shared" si="123"/>
        <v>0</v>
      </c>
      <c r="S433" s="153">
        <v>0</v>
      </c>
      <c r="T433" s="154">
        <f t="shared" si="124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55" t="s">
        <v>187</v>
      </c>
      <c r="AT433" s="155" t="s">
        <v>163</v>
      </c>
      <c r="AU433" s="155" t="s">
        <v>80</v>
      </c>
      <c r="AY433" s="14" t="s">
        <v>161</v>
      </c>
      <c r="BE433" s="156">
        <f t="shared" si="125"/>
        <v>0</v>
      </c>
      <c r="BF433" s="156">
        <f t="shared" si="126"/>
        <v>0</v>
      </c>
      <c r="BG433" s="156">
        <f t="shared" si="127"/>
        <v>0</v>
      </c>
      <c r="BH433" s="156">
        <f t="shared" si="128"/>
        <v>0</v>
      </c>
      <c r="BI433" s="156">
        <f t="shared" si="129"/>
        <v>0</v>
      </c>
      <c r="BJ433" s="14" t="s">
        <v>78</v>
      </c>
      <c r="BK433" s="156">
        <f t="shared" si="130"/>
        <v>0</v>
      </c>
      <c r="BL433" s="14" t="s">
        <v>187</v>
      </c>
      <c r="BM433" s="155" t="s">
        <v>1095</v>
      </c>
    </row>
    <row r="434" spans="1:65" s="2" customFormat="1" ht="16.5" customHeight="1" x14ac:dyDescent="0.2">
      <c r="A434" s="26"/>
      <c r="B434" s="143"/>
      <c r="C434" s="381" t="s">
        <v>629</v>
      </c>
      <c r="D434" s="381" t="s">
        <v>163</v>
      </c>
      <c r="E434" s="382" t="s">
        <v>1096</v>
      </c>
      <c r="F434" s="383" t="s">
        <v>1097</v>
      </c>
      <c r="G434" s="384" t="s">
        <v>166</v>
      </c>
      <c r="H434" s="385">
        <v>38.4</v>
      </c>
      <c r="I434" s="493"/>
      <c r="J434" s="377">
        <f t="shared" si="121"/>
        <v>0</v>
      </c>
      <c r="K434" s="380"/>
      <c r="L434" s="27"/>
      <c r="M434" s="151" t="s">
        <v>1</v>
      </c>
      <c r="N434" s="152" t="s">
        <v>35</v>
      </c>
      <c r="O434" s="153">
        <v>0</v>
      </c>
      <c r="P434" s="153">
        <f t="shared" si="122"/>
        <v>0</v>
      </c>
      <c r="Q434" s="153">
        <v>0</v>
      </c>
      <c r="R434" s="153">
        <f t="shared" si="123"/>
        <v>0</v>
      </c>
      <c r="S434" s="153">
        <v>0</v>
      </c>
      <c r="T434" s="154">
        <f t="shared" si="124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55" t="s">
        <v>187</v>
      </c>
      <c r="AT434" s="155" t="s">
        <v>163</v>
      </c>
      <c r="AU434" s="155" t="s">
        <v>80</v>
      </c>
      <c r="AY434" s="14" t="s">
        <v>161</v>
      </c>
      <c r="BE434" s="156">
        <f t="shared" si="125"/>
        <v>0</v>
      </c>
      <c r="BF434" s="156">
        <f t="shared" si="126"/>
        <v>0</v>
      </c>
      <c r="BG434" s="156">
        <f t="shared" si="127"/>
        <v>0</v>
      </c>
      <c r="BH434" s="156">
        <f t="shared" si="128"/>
        <v>0</v>
      </c>
      <c r="BI434" s="156">
        <f t="shared" si="129"/>
        <v>0</v>
      </c>
      <c r="BJ434" s="14" t="s">
        <v>78</v>
      </c>
      <c r="BK434" s="156">
        <f t="shared" si="130"/>
        <v>0</v>
      </c>
      <c r="BL434" s="14" t="s">
        <v>187</v>
      </c>
      <c r="BM434" s="155" t="s">
        <v>1098</v>
      </c>
    </row>
    <row r="435" spans="1:65" s="2" customFormat="1" ht="24" customHeight="1" x14ac:dyDescent="0.2">
      <c r="A435" s="26"/>
      <c r="B435" s="143"/>
      <c r="C435" s="392" t="s">
        <v>1099</v>
      </c>
      <c r="D435" s="392" t="s">
        <v>243</v>
      </c>
      <c r="E435" s="393" t="s">
        <v>1100</v>
      </c>
      <c r="F435" s="394" t="s">
        <v>1101</v>
      </c>
      <c r="G435" s="395" t="s">
        <v>166</v>
      </c>
      <c r="H435" s="396">
        <v>38.4</v>
      </c>
      <c r="I435" s="493"/>
      <c r="J435" s="378">
        <f t="shared" si="121"/>
        <v>0</v>
      </c>
      <c r="K435" s="391"/>
      <c r="L435" s="157"/>
      <c r="M435" s="158" t="s">
        <v>1</v>
      </c>
      <c r="N435" s="159" t="s">
        <v>35</v>
      </c>
      <c r="O435" s="153">
        <v>0</v>
      </c>
      <c r="P435" s="153">
        <f t="shared" si="122"/>
        <v>0</v>
      </c>
      <c r="Q435" s="153">
        <v>0</v>
      </c>
      <c r="R435" s="153">
        <f t="shared" si="123"/>
        <v>0</v>
      </c>
      <c r="S435" s="153">
        <v>0</v>
      </c>
      <c r="T435" s="154">
        <f t="shared" si="124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55" t="s">
        <v>216</v>
      </c>
      <c r="AT435" s="155" t="s">
        <v>243</v>
      </c>
      <c r="AU435" s="155" t="s">
        <v>80</v>
      </c>
      <c r="AY435" s="14" t="s">
        <v>161</v>
      </c>
      <c r="BE435" s="156">
        <f t="shared" si="125"/>
        <v>0</v>
      </c>
      <c r="BF435" s="156">
        <f t="shared" si="126"/>
        <v>0</v>
      </c>
      <c r="BG435" s="156">
        <f t="shared" si="127"/>
        <v>0</v>
      </c>
      <c r="BH435" s="156">
        <f t="shared" si="128"/>
        <v>0</v>
      </c>
      <c r="BI435" s="156">
        <f t="shared" si="129"/>
        <v>0</v>
      </c>
      <c r="BJ435" s="14" t="s">
        <v>78</v>
      </c>
      <c r="BK435" s="156">
        <f t="shared" si="130"/>
        <v>0</v>
      </c>
      <c r="BL435" s="14" t="s">
        <v>187</v>
      </c>
      <c r="BM435" s="155" t="s">
        <v>1102</v>
      </c>
    </row>
    <row r="436" spans="1:65" s="2" customFormat="1" ht="16.5" customHeight="1" x14ac:dyDescent="0.2">
      <c r="A436" s="26"/>
      <c r="B436" s="143"/>
      <c r="C436" s="381" t="s">
        <v>633</v>
      </c>
      <c r="D436" s="381" t="s">
        <v>163</v>
      </c>
      <c r="E436" s="382" t="s">
        <v>1103</v>
      </c>
      <c r="F436" s="383" t="s">
        <v>1104</v>
      </c>
      <c r="G436" s="384" t="s">
        <v>166</v>
      </c>
      <c r="H436" s="385">
        <v>38.4</v>
      </c>
      <c r="I436" s="493"/>
      <c r="J436" s="377">
        <f t="shared" si="121"/>
        <v>0</v>
      </c>
      <c r="K436" s="380"/>
      <c r="L436" s="27"/>
      <c r="M436" s="151" t="s">
        <v>1</v>
      </c>
      <c r="N436" s="152" t="s">
        <v>35</v>
      </c>
      <c r="O436" s="153">
        <v>0</v>
      </c>
      <c r="P436" s="153">
        <f t="shared" si="122"/>
        <v>0</v>
      </c>
      <c r="Q436" s="153">
        <v>0</v>
      </c>
      <c r="R436" s="153">
        <f t="shared" si="123"/>
        <v>0</v>
      </c>
      <c r="S436" s="153">
        <v>0</v>
      </c>
      <c r="T436" s="154">
        <f t="shared" si="124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55" t="s">
        <v>187</v>
      </c>
      <c r="AT436" s="155" t="s">
        <v>163</v>
      </c>
      <c r="AU436" s="155" t="s">
        <v>80</v>
      </c>
      <c r="AY436" s="14" t="s">
        <v>161</v>
      </c>
      <c r="BE436" s="156">
        <f t="shared" si="125"/>
        <v>0</v>
      </c>
      <c r="BF436" s="156">
        <f t="shared" si="126"/>
        <v>0</v>
      </c>
      <c r="BG436" s="156">
        <f t="shared" si="127"/>
        <v>0</v>
      </c>
      <c r="BH436" s="156">
        <f t="shared" si="128"/>
        <v>0</v>
      </c>
      <c r="BI436" s="156">
        <f t="shared" si="129"/>
        <v>0</v>
      </c>
      <c r="BJ436" s="14" t="s">
        <v>78</v>
      </c>
      <c r="BK436" s="156">
        <f t="shared" si="130"/>
        <v>0</v>
      </c>
      <c r="BL436" s="14" t="s">
        <v>187</v>
      </c>
      <c r="BM436" s="155" t="s">
        <v>1105</v>
      </c>
    </row>
    <row r="437" spans="1:65" s="2" customFormat="1" ht="24" customHeight="1" x14ac:dyDescent="0.2">
      <c r="A437" s="26"/>
      <c r="B437" s="143"/>
      <c r="C437" s="381" t="s">
        <v>1106</v>
      </c>
      <c r="D437" s="381" t="s">
        <v>163</v>
      </c>
      <c r="E437" s="382" t="s">
        <v>1107</v>
      </c>
      <c r="F437" s="383" t="s">
        <v>1108</v>
      </c>
      <c r="G437" s="384" t="s">
        <v>284</v>
      </c>
      <c r="H437" s="385">
        <v>4.8099999999999996</v>
      </c>
      <c r="I437" s="493"/>
      <c r="J437" s="377">
        <f t="shared" si="121"/>
        <v>0</v>
      </c>
      <c r="K437" s="380"/>
      <c r="L437" s="27"/>
      <c r="M437" s="151" t="s">
        <v>1</v>
      </c>
      <c r="N437" s="152" t="s">
        <v>35</v>
      </c>
      <c r="O437" s="153">
        <v>0</v>
      </c>
      <c r="P437" s="153">
        <f t="shared" si="122"/>
        <v>0</v>
      </c>
      <c r="Q437" s="153">
        <v>0</v>
      </c>
      <c r="R437" s="153">
        <f t="shared" si="123"/>
        <v>0</v>
      </c>
      <c r="S437" s="153">
        <v>0</v>
      </c>
      <c r="T437" s="154">
        <f t="shared" si="124"/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55" t="s">
        <v>187</v>
      </c>
      <c r="AT437" s="155" t="s">
        <v>163</v>
      </c>
      <c r="AU437" s="155" t="s">
        <v>80</v>
      </c>
      <c r="AY437" s="14" t="s">
        <v>161</v>
      </c>
      <c r="BE437" s="156">
        <f t="shared" si="125"/>
        <v>0</v>
      </c>
      <c r="BF437" s="156">
        <f t="shared" si="126"/>
        <v>0</v>
      </c>
      <c r="BG437" s="156">
        <f t="shared" si="127"/>
        <v>0</v>
      </c>
      <c r="BH437" s="156">
        <f t="shared" si="128"/>
        <v>0</v>
      </c>
      <c r="BI437" s="156">
        <f t="shared" si="129"/>
        <v>0</v>
      </c>
      <c r="BJ437" s="14" t="s">
        <v>78</v>
      </c>
      <c r="BK437" s="156">
        <f t="shared" si="130"/>
        <v>0</v>
      </c>
      <c r="BL437" s="14" t="s">
        <v>187</v>
      </c>
      <c r="BM437" s="155" t="s">
        <v>1109</v>
      </c>
    </row>
    <row r="438" spans="1:65" s="2" customFormat="1" ht="24" customHeight="1" x14ac:dyDescent="0.2">
      <c r="A438" s="26"/>
      <c r="B438" s="143"/>
      <c r="C438" s="381" t="s">
        <v>634</v>
      </c>
      <c r="D438" s="381" t="s">
        <v>163</v>
      </c>
      <c r="E438" s="382" t="s">
        <v>1110</v>
      </c>
      <c r="F438" s="383" t="s">
        <v>1111</v>
      </c>
      <c r="G438" s="384" t="s">
        <v>665</v>
      </c>
      <c r="H438" s="385">
        <v>24259.981</v>
      </c>
      <c r="I438" s="493"/>
      <c r="J438" s="377">
        <f t="shared" si="121"/>
        <v>0</v>
      </c>
      <c r="K438" s="380"/>
      <c r="L438" s="27"/>
      <c r="M438" s="151" t="s">
        <v>1</v>
      </c>
      <c r="N438" s="152" t="s">
        <v>35</v>
      </c>
      <c r="O438" s="153">
        <v>0</v>
      </c>
      <c r="P438" s="153">
        <f t="shared" si="122"/>
        <v>0</v>
      </c>
      <c r="Q438" s="153">
        <v>0</v>
      </c>
      <c r="R438" s="153">
        <f t="shared" si="123"/>
        <v>0</v>
      </c>
      <c r="S438" s="153">
        <v>0</v>
      </c>
      <c r="T438" s="154">
        <f t="shared" si="124"/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55" t="s">
        <v>187</v>
      </c>
      <c r="AT438" s="155" t="s">
        <v>163</v>
      </c>
      <c r="AU438" s="155" t="s">
        <v>80</v>
      </c>
      <c r="AY438" s="14" t="s">
        <v>161</v>
      </c>
      <c r="BE438" s="156">
        <f t="shared" si="125"/>
        <v>0</v>
      </c>
      <c r="BF438" s="156">
        <f t="shared" si="126"/>
        <v>0</v>
      </c>
      <c r="BG438" s="156">
        <f t="shared" si="127"/>
        <v>0</v>
      </c>
      <c r="BH438" s="156">
        <f t="shared" si="128"/>
        <v>0</v>
      </c>
      <c r="BI438" s="156">
        <f t="shared" si="129"/>
        <v>0</v>
      </c>
      <c r="BJ438" s="14" t="s">
        <v>78</v>
      </c>
      <c r="BK438" s="156">
        <f t="shared" si="130"/>
        <v>0</v>
      </c>
      <c r="BL438" s="14" t="s">
        <v>187</v>
      </c>
      <c r="BM438" s="155" t="s">
        <v>1112</v>
      </c>
    </row>
    <row r="439" spans="1:65" s="12" customFormat="1" ht="22.7" customHeight="1" x14ac:dyDescent="0.2">
      <c r="B439" s="131"/>
      <c r="C439" s="379"/>
      <c r="D439" s="386" t="s">
        <v>69</v>
      </c>
      <c r="E439" s="389" t="s">
        <v>1113</v>
      </c>
      <c r="F439" s="389" t="s">
        <v>1114</v>
      </c>
      <c r="G439" s="379"/>
      <c r="H439" s="379"/>
      <c r="J439" s="390">
        <f>BK439</f>
        <v>0</v>
      </c>
      <c r="K439" s="379"/>
      <c r="L439" s="131"/>
      <c r="M439" s="135"/>
      <c r="N439" s="136"/>
      <c r="O439" s="136"/>
      <c r="P439" s="137">
        <f>SUM(P440:P443)</f>
        <v>0</v>
      </c>
      <c r="Q439" s="136"/>
      <c r="R439" s="137">
        <f>SUM(R440:R443)</f>
        <v>0</v>
      </c>
      <c r="S439" s="136"/>
      <c r="T439" s="138">
        <f>SUM(T440:T443)</f>
        <v>0</v>
      </c>
      <c r="AR439" s="132" t="s">
        <v>80</v>
      </c>
      <c r="AT439" s="139" t="s">
        <v>69</v>
      </c>
      <c r="AU439" s="139" t="s">
        <v>78</v>
      </c>
      <c r="AY439" s="132" t="s">
        <v>161</v>
      </c>
      <c r="BK439" s="140">
        <f>SUM(BK440:BK443)</f>
        <v>0</v>
      </c>
    </row>
    <row r="440" spans="1:65" s="2" customFormat="1" ht="24" customHeight="1" x14ac:dyDescent="0.2">
      <c r="A440" s="26"/>
      <c r="B440" s="143"/>
      <c r="C440" s="381" t="s">
        <v>1115</v>
      </c>
      <c r="D440" s="381" t="s">
        <v>163</v>
      </c>
      <c r="E440" s="382" t="s">
        <v>1116</v>
      </c>
      <c r="F440" s="383" t="s">
        <v>1117</v>
      </c>
      <c r="G440" s="384" t="s">
        <v>166</v>
      </c>
      <c r="H440" s="385">
        <v>141.99</v>
      </c>
      <c r="I440" s="493"/>
      <c r="J440" s="377">
        <f>ROUND(I440*H440,2)</f>
        <v>0</v>
      </c>
      <c r="K440" s="380"/>
      <c r="L440" s="27"/>
      <c r="M440" s="151" t="s">
        <v>1</v>
      </c>
      <c r="N440" s="152" t="s">
        <v>35</v>
      </c>
      <c r="O440" s="153">
        <v>0</v>
      </c>
      <c r="P440" s="153">
        <f>O440*H440</f>
        <v>0</v>
      </c>
      <c r="Q440" s="153">
        <v>0</v>
      </c>
      <c r="R440" s="153">
        <f>Q440*H440</f>
        <v>0</v>
      </c>
      <c r="S440" s="153">
        <v>0</v>
      </c>
      <c r="T440" s="154">
        <f>S440*H440</f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55" t="s">
        <v>187</v>
      </c>
      <c r="AT440" s="155" t="s">
        <v>163</v>
      </c>
      <c r="AU440" s="155" t="s">
        <v>80</v>
      </c>
      <c r="AY440" s="14" t="s">
        <v>161</v>
      </c>
      <c r="BE440" s="156">
        <f>IF(N440="základní",J440,0)</f>
        <v>0</v>
      </c>
      <c r="BF440" s="156">
        <f>IF(N440="snížená",J440,0)</f>
        <v>0</v>
      </c>
      <c r="BG440" s="156">
        <f>IF(N440="zákl. přenesená",J440,0)</f>
        <v>0</v>
      </c>
      <c r="BH440" s="156">
        <f>IF(N440="sníž. přenesená",J440,0)</f>
        <v>0</v>
      </c>
      <c r="BI440" s="156">
        <f>IF(N440="nulová",J440,0)</f>
        <v>0</v>
      </c>
      <c r="BJ440" s="14" t="s">
        <v>78</v>
      </c>
      <c r="BK440" s="156">
        <f>ROUND(I440*H440,2)</f>
        <v>0</v>
      </c>
      <c r="BL440" s="14" t="s">
        <v>187</v>
      </c>
      <c r="BM440" s="155" t="s">
        <v>1118</v>
      </c>
    </row>
    <row r="441" spans="1:65" s="2" customFormat="1" ht="24" customHeight="1" x14ac:dyDescent="0.2">
      <c r="A441" s="26"/>
      <c r="B441" s="143"/>
      <c r="C441" s="392" t="s">
        <v>638</v>
      </c>
      <c r="D441" s="392" t="s">
        <v>243</v>
      </c>
      <c r="E441" s="393" t="s">
        <v>1119</v>
      </c>
      <c r="F441" s="394" t="s">
        <v>1120</v>
      </c>
      <c r="G441" s="395" t="s">
        <v>166</v>
      </c>
      <c r="H441" s="396">
        <v>156.18899999999999</v>
      </c>
      <c r="I441" s="493"/>
      <c r="J441" s="378">
        <f>ROUND(I441*H441,2)</f>
        <v>0</v>
      </c>
      <c r="K441" s="391"/>
      <c r="L441" s="157"/>
      <c r="M441" s="158" t="s">
        <v>1</v>
      </c>
      <c r="N441" s="159" t="s">
        <v>35</v>
      </c>
      <c r="O441" s="153">
        <v>0</v>
      </c>
      <c r="P441" s="153">
        <f>O441*H441</f>
        <v>0</v>
      </c>
      <c r="Q441" s="153">
        <v>0</v>
      </c>
      <c r="R441" s="153">
        <f>Q441*H441</f>
        <v>0</v>
      </c>
      <c r="S441" s="153">
        <v>0</v>
      </c>
      <c r="T441" s="154">
        <f>S441*H441</f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55" t="s">
        <v>216</v>
      </c>
      <c r="AT441" s="155" t="s">
        <v>243</v>
      </c>
      <c r="AU441" s="155" t="s">
        <v>80</v>
      </c>
      <c r="AY441" s="14" t="s">
        <v>161</v>
      </c>
      <c r="BE441" s="156">
        <f>IF(N441="základní",J441,0)</f>
        <v>0</v>
      </c>
      <c r="BF441" s="156">
        <f>IF(N441="snížená",J441,0)</f>
        <v>0</v>
      </c>
      <c r="BG441" s="156">
        <f>IF(N441="zákl. přenesená",J441,0)</f>
        <v>0</v>
      </c>
      <c r="BH441" s="156">
        <f>IF(N441="sníž. přenesená",J441,0)</f>
        <v>0</v>
      </c>
      <c r="BI441" s="156">
        <f>IF(N441="nulová",J441,0)</f>
        <v>0</v>
      </c>
      <c r="BJ441" s="14" t="s">
        <v>78</v>
      </c>
      <c r="BK441" s="156">
        <f>ROUND(I441*H441,2)</f>
        <v>0</v>
      </c>
      <c r="BL441" s="14" t="s">
        <v>187</v>
      </c>
      <c r="BM441" s="155" t="s">
        <v>1121</v>
      </c>
    </row>
    <row r="442" spans="1:65" s="2" customFormat="1" ht="24" customHeight="1" x14ac:dyDescent="0.2">
      <c r="A442" s="26"/>
      <c r="B442" s="143"/>
      <c r="C442" s="381" t="s">
        <v>1122</v>
      </c>
      <c r="D442" s="381" t="s">
        <v>163</v>
      </c>
      <c r="E442" s="382" t="s">
        <v>1123</v>
      </c>
      <c r="F442" s="383" t="s">
        <v>1124</v>
      </c>
      <c r="G442" s="384" t="s">
        <v>166</v>
      </c>
      <c r="H442" s="385">
        <v>141.99</v>
      </c>
      <c r="I442" s="493"/>
      <c r="J442" s="377">
        <f>ROUND(I442*H442,2)</f>
        <v>0</v>
      </c>
      <c r="K442" s="380"/>
      <c r="L442" s="27"/>
      <c r="M442" s="151" t="s">
        <v>1</v>
      </c>
      <c r="N442" s="152" t="s">
        <v>35</v>
      </c>
      <c r="O442" s="153">
        <v>0</v>
      </c>
      <c r="P442" s="153">
        <f>O442*H442</f>
        <v>0</v>
      </c>
      <c r="Q442" s="153">
        <v>0</v>
      </c>
      <c r="R442" s="153">
        <f>Q442*H442</f>
        <v>0</v>
      </c>
      <c r="S442" s="153">
        <v>0</v>
      </c>
      <c r="T442" s="154">
        <f>S442*H442</f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55" t="s">
        <v>187</v>
      </c>
      <c r="AT442" s="155" t="s">
        <v>163</v>
      </c>
      <c r="AU442" s="155" t="s">
        <v>80</v>
      </c>
      <c r="AY442" s="14" t="s">
        <v>161</v>
      </c>
      <c r="BE442" s="156">
        <f>IF(N442="základní",J442,0)</f>
        <v>0</v>
      </c>
      <c r="BF442" s="156">
        <f>IF(N442="snížená",J442,0)</f>
        <v>0</v>
      </c>
      <c r="BG442" s="156">
        <f>IF(N442="zákl. přenesená",J442,0)</f>
        <v>0</v>
      </c>
      <c r="BH442" s="156">
        <f>IF(N442="sníž. přenesená",J442,0)</f>
        <v>0</v>
      </c>
      <c r="BI442" s="156">
        <f>IF(N442="nulová",J442,0)</f>
        <v>0</v>
      </c>
      <c r="BJ442" s="14" t="s">
        <v>78</v>
      </c>
      <c r="BK442" s="156">
        <f>ROUND(I442*H442,2)</f>
        <v>0</v>
      </c>
      <c r="BL442" s="14" t="s">
        <v>187</v>
      </c>
      <c r="BM442" s="155" t="s">
        <v>1125</v>
      </c>
    </row>
    <row r="443" spans="1:65" s="2" customFormat="1" ht="24" customHeight="1" x14ac:dyDescent="0.2">
      <c r="A443" s="26"/>
      <c r="B443" s="143"/>
      <c r="C443" s="381" t="s">
        <v>641</v>
      </c>
      <c r="D443" s="381" t="s">
        <v>163</v>
      </c>
      <c r="E443" s="382" t="s">
        <v>1126</v>
      </c>
      <c r="F443" s="383" t="s">
        <v>1127</v>
      </c>
      <c r="G443" s="384" t="s">
        <v>665</v>
      </c>
      <c r="H443" s="385">
        <v>1309.7159999999999</v>
      </c>
      <c r="I443" s="493"/>
      <c r="J443" s="377">
        <f>ROUND(I443*H443,2)</f>
        <v>0</v>
      </c>
      <c r="K443" s="380"/>
      <c r="L443" s="27"/>
      <c r="M443" s="151" t="s">
        <v>1</v>
      </c>
      <c r="N443" s="152" t="s">
        <v>35</v>
      </c>
      <c r="O443" s="153">
        <v>0</v>
      </c>
      <c r="P443" s="153">
        <f>O443*H443</f>
        <v>0</v>
      </c>
      <c r="Q443" s="153">
        <v>0</v>
      </c>
      <c r="R443" s="153">
        <f>Q443*H443</f>
        <v>0</v>
      </c>
      <c r="S443" s="153">
        <v>0</v>
      </c>
      <c r="T443" s="154">
        <f>S443*H443</f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55" t="s">
        <v>187</v>
      </c>
      <c r="AT443" s="155" t="s">
        <v>163</v>
      </c>
      <c r="AU443" s="155" t="s">
        <v>80</v>
      </c>
      <c r="AY443" s="14" t="s">
        <v>161</v>
      </c>
      <c r="BE443" s="156">
        <f>IF(N443="základní",J443,0)</f>
        <v>0</v>
      </c>
      <c r="BF443" s="156">
        <f>IF(N443="snížená",J443,0)</f>
        <v>0</v>
      </c>
      <c r="BG443" s="156">
        <f>IF(N443="zákl. přenesená",J443,0)</f>
        <v>0</v>
      </c>
      <c r="BH443" s="156">
        <f>IF(N443="sníž. přenesená",J443,0)</f>
        <v>0</v>
      </c>
      <c r="BI443" s="156">
        <f>IF(N443="nulová",J443,0)</f>
        <v>0</v>
      </c>
      <c r="BJ443" s="14" t="s">
        <v>78</v>
      </c>
      <c r="BK443" s="156">
        <f>ROUND(I443*H443,2)</f>
        <v>0</v>
      </c>
      <c r="BL443" s="14" t="s">
        <v>187</v>
      </c>
      <c r="BM443" s="155" t="s">
        <v>1128</v>
      </c>
    </row>
    <row r="444" spans="1:65" s="12" customFormat="1" ht="22.7" customHeight="1" x14ac:dyDescent="0.2">
      <c r="B444" s="131"/>
      <c r="C444" s="379"/>
      <c r="D444" s="386" t="s">
        <v>69</v>
      </c>
      <c r="E444" s="389" t="s">
        <v>1129</v>
      </c>
      <c r="F444" s="389" t="s">
        <v>1130</v>
      </c>
      <c r="G444" s="379"/>
      <c r="H444" s="379"/>
      <c r="J444" s="390">
        <f>BK444</f>
        <v>0</v>
      </c>
      <c r="K444" s="379"/>
      <c r="L444" s="131"/>
      <c r="M444" s="135"/>
      <c r="N444" s="136"/>
      <c r="O444" s="136"/>
      <c r="P444" s="137">
        <f>SUM(P445:P451)</f>
        <v>0</v>
      </c>
      <c r="Q444" s="136"/>
      <c r="R444" s="137">
        <f>SUM(R445:R451)</f>
        <v>0</v>
      </c>
      <c r="S444" s="136"/>
      <c r="T444" s="138">
        <f>SUM(T445:T451)</f>
        <v>0</v>
      </c>
      <c r="AR444" s="132" t="s">
        <v>80</v>
      </c>
      <c r="AT444" s="139" t="s">
        <v>69</v>
      </c>
      <c r="AU444" s="139" t="s">
        <v>78</v>
      </c>
      <c r="AY444" s="132" t="s">
        <v>161</v>
      </c>
      <c r="BK444" s="140">
        <f>SUM(BK445:BK451)</f>
        <v>0</v>
      </c>
    </row>
    <row r="445" spans="1:65" s="2" customFormat="1" ht="24" customHeight="1" x14ac:dyDescent="0.2">
      <c r="A445" s="26"/>
      <c r="B445" s="143"/>
      <c r="C445" s="381" t="s">
        <v>1131</v>
      </c>
      <c r="D445" s="381" t="s">
        <v>163</v>
      </c>
      <c r="E445" s="382" t="s">
        <v>1132</v>
      </c>
      <c r="F445" s="383" t="s">
        <v>1133</v>
      </c>
      <c r="G445" s="384" t="s">
        <v>166</v>
      </c>
      <c r="H445" s="385">
        <v>193.59</v>
      </c>
      <c r="I445" s="493"/>
      <c r="J445" s="377">
        <f t="shared" ref="J445:J451" si="131">ROUND(I445*H445,2)</f>
        <v>0</v>
      </c>
      <c r="K445" s="380"/>
      <c r="L445" s="27"/>
      <c r="M445" s="151" t="s">
        <v>1</v>
      </c>
      <c r="N445" s="152" t="s">
        <v>35</v>
      </c>
      <c r="O445" s="153">
        <v>0</v>
      </c>
      <c r="P445" s="153">
        <f t="shared" ref="P445:P451" si="132">O445*H445</f>
        <v>0</v>
      </c>
      <c r="Q445" s="153">
        <v>0</v>
      </c>
      <c r="R445" s="153">
        <f t="shared" ref="R445:R451" si="133">Q445*H445</f>
        <v>0</v>
      </c>
      <c r="S445" s="153">
        <v>0</v>
      </c>
      <c r="T445" s="154">
        <f t="shared" ref="T445:T451" si="134">S445*H445</f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55" t="s">
        <v>187</v>
      </c>
      <c r="AT445" s="155" t="s">
        <v>163</v>
      </c>
      <c r="AU445" s="155" t="s">
        <v>80</v>
      </c>
      <c r="AY445" s="14" t="s">
        <v>161</v>
      </c>
      <c r="BE445" s="156">
        <f t="shared" ref="BE445:BE451" si="135">IF(N445="základní",J445,0)</f>
        <v>0</v>
      </c>
      <c r="BF445" s="156">
        <f t="shared" ref="BF445:BF451" si="136">IF(N445="snížená",J445,0)</f>
        <v>0</v>
      </c>
      <c r="BG445" s="156">
        <f t="shared" ref="BG445:BG451" si="137">IF(N445="zákl. přenesená",J445,0)</f>
        <v>0</v>
      </c>
      <c r="BH445" s="156">
        <f t="shared" ref="BH445:BH451" si="138">IF(N445="sníž. přenesená",J445,0)</f>
        <v>0</v>
      </c>
      <c r="BI445" s="156">
        <f t="shared" ref="BI445:BI451" si="139">IF(N445="nulová",J445,0)</f>
        <v>0</v>
      </c>
      <c r="BJ445" s="14" t="s">
        <v>78</v>
      </c>
      <c r="BK445" s="156">
        <f t="shared" ref="BK445:BK451" si="140">ROUND(I445*H445,2)</f>
        <v>0</v>
      </c>
      <c r="BL445" s="14" t="s">
        <v>187</v>
      </c>
      <c r="BM445" s="155" t="s">
        <v>1134</v>
      </c>
    </row>
    <row r="446" spans="1:65" s="2" customFormat="1" ht="24" customHeight="1" x14ac:dyDescent="0.2">
      <c r="A446" s="26"/>
      <c r="B446" s="143"/>
      <c r="C446" s="381" t="s">
        <v>645</v>
      </c>
      <c r="D446" s="381" t="s">
        <v>163</v>
      </c>
      <c r="E446" s="382" t="s">
        <v>1135</v>
      </c>
      <c r="F446" s="383" t="s">
        <v>1136</v>
      </c>
      <c r="G446" s="384" t="s">
        <v>166</v>
      </c>
      <c r="H446" s="385">
        <v>193.59</v>
      </c>
      <c r="I446" s="493"/>
      <c r="J446" s="377">
        <f t="shared" si="131"/>
        <v>0</v>
      </c>
      <c r="K446" s="380"/>
      <c r="L446" s="27"/>
      <c r="M446" s="151" t="s">
        <v>1</v>
      </c>
      <c r="N446" s="152" t="s">
        <v>35</v>
      </c>
      <c r="O446" s="153">
        <v>0</v>
      </c>
      <c r="P446" s="153">
        <f t="shared" si="132"/>
        <v>0</v>
      </c>
      <c r="Q446" s="153">
        <v>0</v>
      </c>
      <c r="R446" s="153">
        <f t="shared" si="133"/>
        <v>0</v>
      </c>
      <c r="S446" s="153">
        <v>0</v>
      </c>
      <c r="T446" s="154">
        <f t="shared" si="134"/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55" t="s">
        <v>187</v>
      </c>
      <c r="AT446" s="155" t="s">
        <v>163</v>
      </c>
      <c r="AU446" s="155" t="s">
        <v>80</v>
      </c>
      <c r="AY446" s="14" t="s">
        <v>161</v>
      </c>
      <c r="BE446" s="156">
        <f t="shared" si="135"/>
        <v>0</v>
      </c>
      <c r="BF446" s="156">
        <f t="shared" si="136"/>
        <v>0</v>
      </c>
      <c r="BG446" s="156">
        <f t="shared" si="137"/>
        <v>0</v>
      </c>
      <c r="BH446" s="156">
        <f t="shared" si="138"/>
        <v>0</v>
      </c>
      <c r="BI446" s="156">
        <f t="shared" si="139"/>
        <v>0</v>
      </c>
      <c r="BJ446" s="14" t="s">
        <v>78</v>
      </c>
      <c r="BK446" s="156">
        <f t="shared" si="140"/>
        <v>0</v>
      </c>
      <c r="BL446" s="14" t="s">
        <v>187</v>
      </c>
      <c r="BM446" s="155" t="s">
        <v>1137</v>
      </c>
    </row>
    <row r="447" spans="1:65" s="2" customFormat="1" ht="24" customHeight="1" x14ac:dyDescent="0.2">
      <c r="A447" s="26"/>
      <c r="B447" s="143"/>
      <c r="C447" s="381" t="s">
        <v>1138</v>
      </c>
      <c r="D447" s="381" t="s">
        <v>163</v>
      </c>
      <c r="E447" s="382" t="s">
        <v>1139</v>
      </c>
      <c r="F447" s="383" t="s">
        <v>1140</v>
      </c>
      <c r="G447" s="384" t="s">
        <v>166</v>
      </c>
      <c r="H447" s="385">
        <v>22</v>
      </c>
      <c r="I447" s="493"/>
      <c r="J447" s="377">
        <f t="shared" si="131"/>
        <v>0</v>
      </c>
      <c r="K447" s="380"/>
      <c r="L447" s="27"/>
      <c r="M447" s="151" t="s">
        <v>1</v>
      </c>
      <c r="N447" s="152" t="s">
        <v>35</v>
      </c>
      <c r="O447" s="153">
        <v>0</v>
      </c>
      <c r="P447" s="153">
        <f t="shared" si="132"/>
        <v>0</v>
      </c>
      <c r="Q447" s="153">
        <v>0</v>
      </c>
      <c r="R447" s="153">
        <f t="shared" si="133"/>
        <v>0</v>
      </c>
      <c r="S447" s="153">
        <v>0</v>
      </c>
      <c r="T447" s="154">
        <f t="shared" si="134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55" t="s">
        <v>187</v>
      </c>
      <c r="AT447" s="155" t="s">
        <v>163</v>
      </c>
      <c r="AU447" s="155" t="s">
        <v>80</v>
      </c>
      <c r="AY447" s="14" t="s">
        <v>161</v>
      </c>
      <c r="BE447" s="156">
        <f t="shared" si="135"/>
        <v>0</v>
      </c>
      <c r="BF447" s="156">
        <f t="shared" si="136"/>
        <v>0</v>
      </c>
      <c r="BG447" s="156">
        <f t="shared" si="137"/>
        <v>0</v>
      </c>
      <c r="BH447" s="156">
        <f t="shared" si="138"/>
        <v>0</v>
      </c>
      <c r="BI447" s="156">
        <f t="shared" si="139"/>
        <v>0</v>
      </c>
      <c r="BJ447" s="14" t="s">
        <v>78</v>
      </c>
      <c r="BK447" s="156">
        <f t="shared" si="140"/>
        <v>0</v>
      </c>
      <c r="BL447" s="14" t="s">
        <v>187</v>
      </c>
      <c r="BM447" s="155" t="s">
        <v>1141</v>
      </c>
    </row>
    <row r="448" spans="1:65" s="2" customFormat="1" ht="16.5" customHeight="1" x14ac:dyDescent="0.2">
      <c r="A448" s="26"/>
      <c r="B448" s="143"/>
      <c r="C448" s="381" t="s">
        <v>646</v>
      </c>
      <c r="D448" s="381" t="s">
        <v>163</v>
      </c>
      <c r="E448" s="382" t="s">
        <v>1142</v>
      </c>
      <c r="F448" s="383" t="s">
        <v>1143</v>
      </c>
      <c r="G448" s="384" t="s">
        <v>166</v>
      </c>
      <c r="H448" s="385">
        <v>193.59</v>
      </c>
      <c r="I448" s="493"/>
      <c r="J448" s="377">
        <f t="shared" si="131"/>
        <v>0</v>
      </c>
      <c r="K448" s="380"/>
      <c r="L448" s="27"/>
      <c r="M448" s="151" t="s">
        <v>1</v>
      </c>
      <c r="N448" s="152" t="s">
        <v>35</v>
      </c>
      <c r="O448" s="153">
        <v>0</v>
      </c>
      <c r="P448" s="153">
        <f t="shared" si="132"/>
        <v>0</v>
      </c>
      <c r="Q448" s="153">
        <v>0</v>
      </c>
      <c r="R448" s="153">
        <f t="shared" si="133"/>
        <v>0</v>
      </c>
      <c r="S448" s="153">
        <v>0</v>
      </c>
      <c r="T448" s="154">
        <f t="shared" si="134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55" t="s">
        <v>187</v>
      </c>
      <c r="AT448" s="155" t="s">
        <v>163</v>
      </c>
      <c r="AU448" s="155" t="s">
        <v>80</v>
      </c>
      <c r="AY448" s="14" t="s">
        <v>161</v>
      </c>
      <c r="BE448" s="156">
        <f t="shared" si="135"/>
        <v>0</v>
      </c>
      <c r="BF448" s="156">
        <f t="shared" si="136"/>
        <v>0</v>
      </c>
      <c r="BG448" s="156">
        <f t="shared" si="137"/>
        <v>0</v>
      </c>
      <c r="BH448" s="156">
        <f t="shared" si="138"/>
        <v>0</v>
      </c>
      <c r="BI448" s="156">
        <f t="shared" si="139"/>
        <v>0</v>
      </c>
      <c r="BJ448" s="14" t="s">
        <v>78</v>
      </c>
      <c r="BK448" s="156">
        <f t="shared" si="140"/>
        <v>0</v>
      </c>
      <c r="BL448" s="14" t="s">
        <v>187</v>
      </c>
      <c r="BM448" s="155" t="s">
        <v>1144</v>
      </c>
    </row>
    <row r="449" spans="1:65" s="2" customFormat="1" ht="16.5" customHeight="1" x14ac:dyDescent="0.2">
      <c r="A449" s="26"/>
      <c r="B449" s="143"/>
      <c r="C449" s="392" t="s">
        <v>1145</v>
      </c>
      <c r="D449" s="392" t="s">
        <v>243</v>
      </c>
      <c r="E449" s="393" t="s">
        <v>1146</v>
      </c>
      <c r="F449" s="394" t="s">
        <v>1147</v>
      </c>
      <c r="G449" s="395" t="s">
        <v>166</v>
      </c>
      <c r="H449" s="396">
        <v>212.94900000000001</v>
      </c>
      <c r="I449" s="493"/>
      <c r="J449" s="378">
        <f t="shared" si="131"/>
        <v>0</v>
      </c>
      <c r="K449" s="391"/>
      <c r="L449" s="157"/>
      <c r="M449" s="158" t="s">
        <v>1</v>
      </c>
      <c r="N449" s="159" t="s">
        <v>35</v>
      </c>
      <c r="O449" s="153">
        <v>0</v>
      </c>
      <c r="P449" s="153">
        <f t="shared" si="132"/>
        <v>0</v>
      </c>
      <c r="Q449" s="153">
        <v>0</v>
      </c>
      <c r="R449" s="153">
        <f t="shared" si="133"/>
        <v>0</v>
      </c>
      <c r="S449" s="153">
        <v>0</v>
      </c>
      <c r="T449" s="154">
        <f t="shared" si="134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55" t="s">
        <v>216</v>
      </c>
      <c r="AT449" s="155" t="s">
        <v>243</v>
      </c>
      <c r="AU449" s="155" t="s">
        <v>80</v>
      </c>
      <c r="AY449" s="14" t="s">
        <v>161</v>
      </c>
      <c r="BE449" s="156">
        <f t="shared" si="135"/>
        <v>0</v>
      </c>
      <c r="BF449" s="156">
        <f t="shared" si="136"/>
        <v>0</v>
      </c>
      <c r="BG449" s="156">
        <f t="shared" si="137"/>
        <v>0</v>
      </c>
      <c r="BH449" s="156">
        <f t="shared" si="138"/>
        <v>0</v>
      </c>
      <c r="BI449" s="156">
        <f t="shared" si="139"/>
        <v>0</v>
      </c>
      <c r="BJ449" s="14" t="s">
        <v>78</v>
      </c>
      <c r="BK449" s="156">
        <f t="shared" si="140"/>
        <v>0</v>
      </c>
      <c r="BL449" s="14" t="s">
        <v>187</v>
      </c>
      <c r="BM449" s="155" t="s">
        <v>1148</v>
      </c>
    </row>
    <row r="450" spans="1:65" s="2" customFormat="1" ht="24" customHeight="1" x14ac:dyDescent="0.2">
      <c r="A450" s="26"/>
      <c r="B450" s="143"/>
      <c r="C450" s="381" t="s">
        <v>648</v>
      </c>
      <c r="D450" s="381" t="s">
        <v>163</v>
      </c>
      <c r="E450" s="382" t="s">
        <v>1149</v>
      </c>
      <c r="F450" s="383" t="s">
        <v>1150</v>
      </c>
      <c r="G450" s="384" t="s">
        <v>284</v>
      </c>
      <c r="H450" s="385">
        <v>135.51300000000001</v>
      </c>
      <c r="I450" s="493"/>
      <c r="J450" s="377">
        <f t="shared" si="131"/>
        <v>0</v>
      </c>
      <c r="K450" s="380"/>
      <c r="L450" s="27"/>
      <c r="M450" s="151" t="s">
        <v>1</v>
      </c>
      <c r="N450" s="152" t="s">
        <v>35</v>
      </c>
      <c r="O450" s="153">
        <v>0</v>
      </c>
      <c r="P450" s="153">
        <f t="shared" si="132"/>
        <v>0</v>
      </c>
      <c r="Q450" s="153">
        <v>0</v>
      </c>
      <c r="R450" s="153">
        <f t="shared" si="133"/>
        <v>0</v>
      </c>
      <c r="S450" s="153">
        <v>0</v>
      </c>
      <c r="T450" s="154">
        <f t="shared" si="134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55" t="s">
        <v>187</v>
      </c>
      <c r="AT450" s="155" t="s">
        <v>163</v>
      </c>
      <c r="AU450" s="155" t="s">
        <v>80</v>
      </c>
      <c r="AY450" s="14" t="s">
        <v>161</v>
      </c>
      <c r="BE450" s="156">
        <f t="shared" si="135"/>
        <v>0</v>
      </c>
      <c r="BF450" s="156">
        <f t="shared" si="136"/>
        <v>0</v>
      </c>
      <c r="BG450" s="156">
        <f t="shared" si="137"/>
        <v>0</v>
      </c>
      <c r="BH450" s="156">
        <f t="shared" si="138"/>
        <v>0</v>
      </c>
      <c r="BI450" s="156">
        <f t="shared" si="139"/>
        <v>0</v>
      </c>
      <c r="BJ450" s="14" t="s">
        <v>78</v>
      </c>
      <c r="BK450" s="156">
        <f t="shared" si="140"/>
        <v>0</v>
      </c>
      <c r="BL450" s="14" t="s">
        <v>187</v>
      </c>
      <c r="BM450" s="155" t="s">
        <v>1151</v>
      </c>
    </row>
    <row r="451" spans="1:65" s="2" customFormat="1" ht="24" customHeight="1" x14ac:dyDescent="0.2">
      <c r="A451" s="26"/>
      <c r="B451" s="143"/>
      <c r="C451" s="381" t="s">
        <v>1152</v>
      </c>
      <c r="D451" s="381" t="s">
        <v>163</v>
      </c>
      <c r="E451" s="382" t="s">
        <v>1153</v>
      </c>
      <c r="F451" s="383" t="s">
        <v>1154</v>
      </c>
      <c r="G451" s="384" t="s">
        <v>665</v>
      </c>
      <c r="H451" s="385">
        <v>1336.4290000000001</v>
      </c>
      <c r="I451" s="493"/>
      <c r="J451" s="377">
        <f t="shared" si="131"/>
        <v>0</v>
      </c>
      <c r="K451" s="380"/>
      <c r="L451" s="27"/>
      <c r="M451" s="151" t="s">
        <v>1</v>
      </c>
      <c r="N451" s="152" t="s">
        <v>35</v>
      </c>
      <c r="O451" s="153">
        <v>0</v>
      </c>
      <c r="P451" s="153">
        <f t="shared" si="132"/>
        <v>0</v>
      </c>
      <c r="Q451" s="153">
        <v>0</v>
      </c>
      <c r="R451" s="153">
        <f t="shared" si="133"/>
        <v>0</v>
      </c>
      <c r="S451" s="153">
        <v>0</v>
      </c>
      <c r="T451" s="154">
        <f t="shared" si="134"/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55" t="s">
        <v>187</v>
      </c>
      <c r="AT451" s="155" t="s">
        <v>163</v>
      </c>
      <c r="AU451" s="155" t="s">
        <v>80</v>
      </c>
      <c r="AY451" s="14" t="s">
        <v>161</v>
      </c>
      <c r="BE451" s="156">
        <f t="shared" si="135"/>
        <v>0</v>
      </c>
      <c r="BF451" s="156">
        <f t="shared" si="136"/>
        <v>0</v>
      </c>
      <c r="BG451" s="156">
        <f t="shared" si="137"/>
        <v>0</v>
      </c>
      <c r="BH451" s="156">
        <f t="shared" si="138"/>
        <v>0</v>
      </c>
      <c r="BI451" s="156">
        <f t="shared" si="139"/>
        <v>0</v>
      </c>
      <c r="BJ451" s="14" t="s">
        <v>78</v>
      </c>
      <c r="BK451" s="156">
        <f t="shared" si="140"/>
        <v>0</v>
      </c>
      <c r="BL451" s="14" t="s">
        <v>187</v>
      </c>
      <c r="BM451" s="155" t="s">
        <v>1155</v>
      </c>
    </row>
    <row r="452" spans="1:65" s="12" customFormat="1" ht="22.7" customHeight="1" x14ac:dyDescent="0.2">
      <c r="B452" s="131"/>
      <c r="C452" s="379"/>
      <c r="D452" s="386" t="s">
        <v>69</v>
      </c>
      <c r="E452" s="389" t="s">
        <v>1156</v>
      </c>
      <c r="F452" s="389" t="s">
        <v>1157</v>
      </c>
      <c r="G452" s="379"/>
      <c r="H452" s="379"/>
      <c r="J452" s="390">
        <f>BK452</f>
        <v>0</v>
      </c>
      <c r="K452" s="379"/>
      <c r="L452" s="131"/>
      <c r="M452" s="135"/>
      <c r="N452" s="136"/>
      <c r="O452" s="136"/>
      <c r="P452" s="137">
        <f>SUM(P453:P454)</f>
        <v>0</v>
      </c>
      <c r="Q452" s="136"/>
      <c r="R452" s="137">
        <f>SUM(R453:R454)</f>
        <v>0</v>
      </c>
      <c r="S452" s="136"/>
      <c r="T452" s="138">
        <f>SUM(T453:T454)</f>
        <v>0</v>
      </c>
      <c r="AR452" s="132" t="s">
        <v>80</v>
      </c>
      <c r="AT452" s="139" t="s">
        <v>69</v>
      </c>
      <c r="AU452" s="139" t="s">
        <v>78</v>
      </c>
      <c r="AY452" s="132" t="s">
        <v>161</v>
      </c>
      <c r="BK452" s="140">
        <f>SUM(BK453:BK454)</f>
        <v>0</v>
      </c>
    </row>
    <row r="453" spans="1:65" s="2" customFormat="1" ht="16.5" customHeight="1" x14ac:dyDescent="0.2">
      <c r="A453" s="26"/>
      <c r="B453" s="143"/>
      <c r="C453" s="381" t="s">
        <v>651</v>
      </c>
      <c r="D453" s="381" t="s">
        <v>163</v>
      </c>
      <c r="E453" s="382" t="s">
        <v>1158</v>
      </c>
      <c r="F453" s="383" t="s">
        <v>1159</v>
      </c>
      <c r="G453" s="384" t="s">
        <v>166</v>
      </c>
      <c r="H453" s="385">
        <v>175.58</v>
      </c>
      <c r="I453" s="493"/>
      <c r="J453" s="377">
        <f>ROUND(I453*H453,2)</f>
        <v>0</v>
      </c>
      <c r="K453" s="380"/>
      <c r="L453" s="27"/>
      <c r="M453" s="151" t="s">
        <v>1</v>
      </c>
      <c r="N453" s="152" t="s">
        <v>35</v>
      </c>
      <c r="O453" s="153">
        <v>0</v>
      </c>
      <c r="P453" s="153">
        <f>O453*H453</f>
        <v>0</v>
      </c>
      <c r="Q453" s="153">
        <v>0</v>
      </c>
      <c r="R453" s="153">
        <f>Q453*H453</f>
        <v>0</v>
      </c>
      <c r="S453" s="153">
        <v>0</v>
      </c>
      <c r="T453" s="154">
        <f>S453*H453</f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55" t="s">
        <v>187</v>
      </c>
      <c r="AT453" s="155" t="s">
        <v>163</v>
      </c>
      <c r="AU453" s="155" t="s">
        <v>80</v>
      </c>
      <c r="AY453" s="14" t="s">
        <v>161</v>
      </c>
      <c r="BE453" s="156">
        <f>IF(N453="základní",J453,0)</f>
        <v>0</v>
      </c>
      <c r="BF453" s="156">
        <f>IF(N453="snížená",J453,0)</f>
        <v>0</v>
      </c>
      <c r="BG453" s="156">
        <f>IF(N453="zákl. přenesená",J453,0)</f>
        <v>0</v>
      </c>
      <c r="BH453" s="156">
        <f>IF(N453="sníž. přenesená",J453,0)</f>
        <v>0</v>
      </c>
      <c r="BI453" s="156">
        <f>IF(N453="nulová",J453,0)</f>
        <v>0</v>
      </c>
      <c r="BJ453" s="14" t="s">
        <v>78</v>
      </c>
      <c r="BK453" s="156">
        <f>ROUND(I453*H453,2)</f>
        <v>0</v>
      </c>
      <c r="BL453" s="14" t="s">
        <v>187</v>
      </c>
      <c r="BM453" s="155" t="s">
        <v>1160</v>
      </c>
    </row>
    <row r="454" spans="1:65" s="2" customFormat="1" ht="24" customHeight="1" x14ac:dyDescent="0.2">
      <c r="A454" s="26"/>
      <c r="B454" s="143"/>
      <c r="C454" s="381" t="s">
        <v>1161</v>
      </c>
      <c r="D454" s="381" t="s">
        <v>163</v>
      </c>
      <c r="E454" s="382" t="s">
        <v>1162</v>
      </c>
      <c r="F454" s="383" t="s">
        <v>1163</v>
      </c>
      <c r="G454" s="384" t="s">
        <v>665</v>
      </c>
      <c r="H454" s="385">
        <v>653.15800000000002</v>
      </c>
      <c r="I454" s="493"/>
      <c r="J454" s="377">
        <f>ROUND(I454*H454,2)</f>
        <v>0</v>
      </c>
      <c r="K454" s="380"/>
      <c r="L454" s="27"/>
      <c r="M454" s="151" t="s">
        <v>1</v>
      </c>
      <c r="N454" s="152" t="s">
        <v>35</v>
      </c>
      <c r="O454" s="153">
        <v>0</v>
      </c>
      <c r="P454" s="153">
        <f>O454*H454</f>
        <v>0</v>
      </c>
      <c r="Q454" s="153">
        <v>0</v>
      </c>
      <c r="R454" s="153">
        <f>Q454*H454</f>
        <v>0</v>
      </c>
      <c r="S454" s="153">
        <v>0</v>
      </c>
      <c r="T454" s="154">
        <f>S454*H454</f>
        <v>0</v>
      </c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R454" s="155" t="s">
        <v>187</v>
      </c>
      <c r="AT454" s="155" t="s">
        <v>163</v>
      </c>
      <c r="AU454" s="155" t="s">
        <v>80</v>
      </c>
      <c r="AY454" s="14" t="s">
        <v>161</v>
      </c>
      <c r="BE454" s="156">
        <f>IF(N454="základní",J454,0)</f>
        <v>0</v>
      </c>
      <c r="BF454" s="156">
        <f>IF(N454="snížená",J454,0)</f>
        <v>0</v>
      </c>
      <c r="BG454" s="156">
        <f>IF(N454="zákl. přenesená",J454,0)</f>
        <v>0</v>
      </c>
      <c r="BH454" s="156">
        <f>IF(N454="sníž. přenesená",J454,0)</f>
        <v>0</v>
      </c>
      <c r="BI454" s="156">
        <f>IF(N454="nulová",J454,0)</f>
        <v>0</v>
      </c>
      <c r="BJ454" s="14" t="s">
        <v>78</v>
      </c>
      <c r="BK454" s="156">
        <f>ROUND(I454*H454,2)</f>
        <v>0</v>
      </c>
      <c r="BL454" s="14" t="s">
        <v>187</v>
      </c>
      <c r="BM454" s="155" t="s">
        <v>1164</v>
      </c>
    </row>
    <row r="455" spans="1:65" s="12" customFormat="1" ht="22.7" customHeight="1" x14ac:dyDescent="0.2">
      <c r="B455" s="131"/>
      <c r="C455" s="379"/>
      <c r="D455" s="386" t="s">
        <v>69</v>
      </c>
      <c r="E455" s="389" t="s">
        <v>1165</v>
      </c>
      <c r="F455" s="389" t="s">
        <v>1166</v>
      </c>
      <c r="G455" s="379"/>
      <c r="H455" s="379"/>
      <c r="J455" s="390">
        <f>BK455</f>
        <v>0</v>
      </c>
      <c r="K455" s="379"/>
      <c r="L455" s="131"/>
      <c r="M455" s="135"/>
      <c r="N455" s="136"/>
      <c r="O455" s="136"/>
      <c r="P455" s="137">
        <f>P456</f>
        <v>0</v>
      </c>
      <c r="Q455" s="136"/>
      <c r="R455" s="137">
        <f>R456</f>
        <v>0</v>
      </c>
      <c r="S455" s="136"/>
      <c r="T455" s="138">
        <f>T456</f>
        <v>0</v>
      </c>
      <c r="AR455" s="132" t="s">
        <v>80</v>
      </c>
      <c r="AT455" s="139" t="s">
        <v>69</v>
      </c>
      <c r="AU455" s="139" t="s">
        <v>78</v>
      </c>
      <c r="AY455" s="132" t="s">
        <v>161</v>
      </c>
      <c r="BK455" s="140">
        <f>BK456</f>
        <v>0</v>
      </c>
    </row>
    <row r="456" spans="1:65" s="2" customFormat="1" ht="24" customHeight="1" x14ac:dyDescent="0.2">
      <c r="A456" s="26"/>
      <c r="B456" s="143"/>
      <c r="C456" s="381" t="s">
        <v>655</v>
      </c>
      <c r="D456" s="381" t="s">
        <v>163</v>
      </c>
      <c r="E456" s="382" t="s">
        <v>1167</v>
      </c>
      <c r="F456" s="383" t="s">
        <v>1168</v>
      </c>
      <c r="G456" s="384" t="s">
        <v>166</v>
      </c>
      <c r="H456" s="385">
        <v>30.724</v>
      </c>
      <c r="I456" s="493"/>
      <c r="J456" s="377">
        <f>ROUND(I456*H456,2)</f>
        <v>0</v>
      </c>
      <c r="K456" s="380"/>
      <c r="L456" s="27"/>
      <c r="M456" s="151" t="s">
        <v>1</v>
      </c>
      <c r="N456" s="152" t="s">
        <v>35</v>
      </c>
      <c r="O456" s="153">
        <v>0</v>
      </c>
      <c r="P456" s="153">
        <f>O456*H456</f>
        <v>0</v>
      </c>
      <c r="Q456" s="153">
        <v>0</v>
      </c>
      <c r="R456" s="153">
        <f>Q456*H456</f>
        <v>0</v>
      </c>
      <c r="S456" s="153">
        <v>0</v>
      </c>
      <c r="T456" s="154">
        <f>S456*H456</f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55" t="s">
        <v>187</v>
      </c>
      <c r="AT456" s="155" t="s">
        <v>163</v>
      </c>
      <c r="AU456" s="155" t="s">
        <v>80</v>
      </c>
      <c r="AY456" s="14" t="s">
        <v>161</v>
      </c>
      <c r="BE456" s="156">
        <f>IF(N456="základní",J456,0)</f>
        <v>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4" t="s">
        <v>78</v>
      </c>
      <c r="BK456" s="156">
        <f>ROUND(I456*H456,2)</f>
        <v>0</v>
      </c>
      <c r="BL456" s="14" t="s">
        <v>187</v>
      </c>
      <c r="BM456" s="155" t="s">
        <v>1169</v>
      </c>
    </row>
    <row r="457" spans="1:65" s="12" customFormat="1" ht="22.7" customHeight="1" x14ac:dyDescent="0.2">
      <c r="B457" s="131"/>
      <c r="C457" s="379"/>
      <c r="D457" s="386" t="s">
        <v>69</v>
      </c>
      <c r="E457" s="389" t="s">
        <v>1170</v>
      </c>
      <c r="F457" s="389" t="s">
        <v>1171</v>
      </c>
      <c r="G457" s="379"/>
      <c r="H457" s="379"/>
      <c r="J457" s="390">
        <f>BK457</f>
        <v>0</v>
      </c>
      <c r="K457" s="379"/>
      <c r="L457" s="131"/>
      <c r="M457" s="135"/>
      <c r="N457" s="136"/>
      <c r="O457" s="136"/>
      <c r="P457" s="137">
        <f>SUM(P458:P459)</f>
        <v>0</v>
      </c>
      <c r="Q457" s="136"/>
      <c r="R457" s="137">
        <f>SUM(R458:R459)</f>
        <v>0</v>
      </c>
      <c r="S457" s="136"/>
      <c r="T457" s="138">
        <f>SUM(T458:T459)</f>
        <v>0</v>
      </c>
      <c r="AR457" s="132" t="s">
        <v>80</v>
      </c>
      <c r="AT457" s="139" t="s">
        <v>69</v>
      </c>
      <c r="AU457" s="139" t="s">
        <v>78</v>
      </c>
      <c r="AY457" s="132" t="s">
        <v>161</v>
      </c>
      <c r="BK457" s="140">
        <f>SUM(BK458:BK459)</f>
        <v>0</v>
      </c>
    </row>
    <row r="458" spans="1:65" s="2" customFormat="1" ht="24" customHeight="1" x14ac:dyDescent="0.2">
      <c r="A458" s="26"/>
      <c r="B458" s="143"/>
      <c r="C458" s="381" t="s">
        <v>1172</v>
      </c>
      <c r="D458" s="381" t="s">
        <v>163</v>
      </c>
      <c r="E458" s="382" t="s">
        <v>1173</v>
      </c>
      <c r="F458" s="383" t="s">
        <v>1174</v>
      </c>
      <c r="G458" s="384" t="s">
        <v>166</v>
      </c>
      <c r="H458" s="385">
        <v>439.32499999999999</v>
      </c>
      <c r="I458" s="493"/>
      <c r="J458" s="377">
        <f>ROUND(I458*H458,2)</f>
        <v>0</v>
      </c>
      <c r="K458" s="380"/>
      <c r="L458" s="27"/>
      <c r="M458" s="151" t="s">
        <v>1</v>
      </c>
      <c r="N458" s="152" t="s">
        <v>35</v>
      </c>
      <c r="O458" s="153">
        <v>0</v>
      </c>
      <c r="P458" s="153">
        <f>O458*H458</f>
        <v>0</v>
      </c>
      <c r="Q458" s="153">
        <v>0</v>
      </c>
      <c r="R458" s="153">
        <f>Q458*H458</f>
        <v>0</v>
      </c>
      <c r="S458" s="153">
        <v>0</v>
      </c>
      <c r="T458" s="154">
        <f>S458*H458</f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55" t="s">
        <v>187</v>
      </c>
      <c r="AT458" s="155" t="s">
        <v>163</v>
      </c>
      <c r="AU458" s="155" t="s">
        <v>80</v>
      </c>
      <c r="AY458" s="14" t="s">
        <v>161</v>
      </c>
      <c r="BE458" s="156">
        <f>IF(N458="základní",J458,0)</f>
        <v>0</v>
      </c>
      <c r="BF458" s="156">
        <f>IF(N458="snížená",J458,0)</f>
        <v>0</v>
      </c>
      <c r="BG458" s="156">
        <f>IF(N458="zákl. přenesená",J458,0)</f>
        <v>0</v>
      </c>
      <c r="BH458" s="156">
        <f>IF(N458="sníž. přenesená",J458,0)</f>
        <v>0</v>
      </c>
      <c r="BI458" s="156">
        <f>IF(N458="nulová",J458,0)</f>
        <v>0</v>
      </c>
      <c r="BJ458" s="14" t="s">
        <v>78</v>
      </c>
      <c r="BK458" s="156">
        <f>ROUND(I458*H458,2)</f>
        <v>0</v>
      </c>
      <c r="BL458" s="14" t="s">
        <v>187</v>
      </c>
      <c r="BM458" s="155" t="s">
        <v>1175</v>
      </c>
    </row>
    <row r="459" spans="1:65" s="2" customFormat="1" ht="24" customHeight="1" x14ac:dyDescent="0.2">
      <c r="A459" s="26"/>
      <c r="B459" s="143"/>
      <c r="C459" s="381" t="s">
        <v>658</v>
      </c>
      <c r="D459" s="381" t="s">
        <v>163</v>
      </c>
      <c r="E459" s="382" t="s">
        <v>1176</v>
      </c>
      <c r="F459" s="383" t="s">
        <v>1177</v>
      </c>
      <c r="G459" s="384" t="s">
        <v>166</v>
      </c>
      <c r="H459" s="385">
        <v>439.32499999999999</v>
      </c>
      <c r="I459" s="493"/>
      <c r="J459" s="377">
        <f>ROUND(I459*H459,2)</f>
        <v>0</v>
      </c>
      <c r="K459" s="380"/>
      <c r="L459" s="27"/>
      <c r="M459" s="151" t="s">
        <v>1</v>
      </c>
      <c r="N459" s="152" t="s">
        <v>35</v>
      </c>
      <c r="O459" s="153">
        <v>0</v>
      </c>
      <c r="P459" s="153">
        <f>O459*H459</f>
        <v>0</v>
      </c>
      <c r="Q459" s="153">
        <v>0</v>
      </c>
      <c r="R459" s="153">
        <f>Q459*H459</f>
        <v>0</v>
      </c>
      <c r="S459" s="153">
        <v>0</v>
      </c>
      <c r="T459" s="154">
        <f>S459*H459</f>
        <v>0</v>
      </c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R459" s="155" t="s">
        <v>187</v>
      </c>
      <c r="AT459" s="155" t="s">
        <v>163</v>
      </c>
      <c r="AU459" s="155" t="s">
        <v>80</v>
      </c>
      <c r="AY459" s="14" t="s">
        <v>161</v>
      </c>
      <c r="BE459" s="156">
        <f>IF(N459="základní",J459,0)</f>
        <v>0</v>
      </c>
      <c r="BF459" s="156">
        <f>IF(N459="snížená",J459,0)</f>
        <v>0</v>
      </c>
      <c r="BG459" s="156">
        <f>IF(N459="zákl. přenesená",J459,0)</f>
        <v>0</v>
      </c>
      <c r="BH459" s="156">
        <f>IF(N459="sníž. přenesená",J459,0)</f>
        <v>0</v>
      </c>
      <c r="BI459" s="156">
        <f>IF(N459="nulová",J459,0)</f>
        <v>0</v>
      </c>
      <c r="BJ459" s="14" t="s">
        <v>78</v>
      </c>
      <c r="BK459" s="156">
        <f>ROUND(I459*H459,2)</f>
        <v>0</v>
      </c>
      <c r="BL459" s="14" t="s">
        <v>187</v>
      </c>
      <c r="BM459" s="155" t="s">
        <v>1178</v>
      </c>
    </row>
    <row r="460" spans="1:65" s="12" customFormat="1" ht="25.9" customHeight="1" x14ac:dyDescent="0.2">
      <c r="B460" s="131"/>
      <c r="C460" s="379"/>
      <c r="D460" s="386" t="s">
        <v>69</v>
      </c>
      <c r="E460" s="387" t="s">
        <v>1179</v>
      </c>
      <c r="F460" s="387" t="s">
        <v>1180</v>
      </c>
      <c r="G460" s="379"/>
      <c r="H460" s="379"/>
      <c r="J460" s="388">
        <f>BK460</f>
        <v>0</v>
      </c>
      <c r="K460" s="379"/>
      <c r="L460" s="131"/>
      <c r="M460" s="135"/>
      <c r="N460" s="136"/>
      <c r="O460" s="136"/>
      <c r="P460" s="137">
        <f>SUM(P461:P462)</f>
        <v>0</v>
      </c>
      <c r="Q460" s="136"/>
      <c r="R460" s="137">
        <f>SUM(R461:R462)</f>
        <v>0</v>
      </c>
      <c r="S460" s="136"/>
      <c r="T460" s="138">
        <f>SUM(T461:T462)</f>
        <v>0</v>
      </c>
      <c r="AR460" s="132" t="s">
        <v>167</v>
      </c>
      <c r="AT460" s="139" t="s">
        <v>69</v>
      </c>
      <c r="AU460" s="139" t="s">
        <v>70</v>
      </c>
      <c r="AY460" s="132" t="s">
        <v>161</v>
      </c>
      <c r="BK460" s="140">
        <f>SUM(BK461:BK462)</f>
        <v>0</v>
      </c>
    </row>
    <row r="461" spans="1:65" s="2" customFormat="1" ht="24" customHeight="1" x14ac:dyDescent="0.2">
      <c r="A461" s="26"/>
      <c r="B461" s="143"/>
      <c r="C461" s="381" t="s">
        <v>1181</v>
      </c>
      <c r="D461" s="381" t="s">
        <v>163</v>
      </c>
      <c r="E461" s="382" t="s">
        <v>1182</v>
      </c>
      <c r="F461" s="383" t="s">
        <v>1183</v>
      </c>
      <c r="G461" s="384" t="s">
        <v>1184</v>
      </c>
      <c r="H461" s="385">
        <v>80</v>
      </c>
      <c r="I461" s="493"/>
      <c r="J461" s="377">
        <f>ROUND(I461*H461,2)</f>
        <v>0</v>
      </c>
      <c r="K461" s="380"/>
      <c r="L461" s="27"/>
      <c r="M461" s="151" t="s">
        <v>1</v>
      </c>
      <c r="N461" s="152" t="s">
        <v>35</v>
      </c>
      <c r="O461" s="153">
        <v>0</v>
      </c>
      <c r="P461" s="153">
        <f>O461*H461</f>
        <v>0</v>
      </c>
      <c r="Q461" s="153">
        <v>0</v>
      </c>
      <c r="R461" s="153">
        <f>Q461*H461</f>
        <v>0</v>
      </c>
      <c r="S461" s="153">
        <v>0</v>
      </c>
      <c r="T461" s="154">
        <f>S461*H461</f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55" t="s">
        <v>1185</v>
      </c>
      <c r="AT461" s="155" t="s">
        <v>163</v>
      </c>
      <c r="AU461" s="155" t="s">
        <v>78</v>
      </c>
      <c r="AY461" s="14" t="s">
        <v>161</v>
      </c>
      <c r="BE461" s="156">
        <f>IF(N461="základní",J461,0)</f>
        <v>0</v>
      </c>
      <c r="BF461" s="156">
        <f>IF(N461="snížená",J461,0)</f>
        <v>0</v>
      </c>
      <c r="BG461" s="156">
        <f>IF(N461="zákl. přenesená",J461,0)</f>
        <v>0</v>
      </c>
      <c r="BH461" s="156">
        <f>IF(N461="sníž. přenesená",J461,0)</f>
        <v>0</v>
      </c>
      <c r="BI461" s="156">
        <f>IF(N461="nulová",J461,0)</f>
        <v>0</v>
      </c>
      <c r="BJ461" s="14" t="s">
        <v>78</v>
      </c>
      <c r="BK461" s="156">
        <f>ROUND(I461*H461,2)</f>
        <v>0</v>
      </c>
      <c r="BL461" s="14" t="s">
        <v>1185</v>
      </c>
      <c r="BM461" s="155" t="s">
        <v>1186</v>
      </c>
    </row>
    <row r="462" spans="1:65" s="2" customFormat="1" ht="24" customHeight="1" x14ac:dyDescent="0.2">
      <c r="A462" s="26"/>
      <c r="B462" s="143"/>
      <c r="C462" s="381" t="s">
        <v>662</v>
      </c>
      <c r="D462" s="381" t="s">
        <v>163</v>
      </c>
      <c r="E462" s="382" t="s">
        <v>1187</v>
      </c>
      <c r="F462" s="383" t="s">
        <v>1188</v>
      </c>
      <c r="G462" s="384" t="s">
        <v>1184</v>
      </c>
      <c r="H462" s="385">
        <v>340</v>
      </c>
      <c r="I462" s="493"/>
      <c r="J462" s="377">
        <f>ROUND(I462*H462,2)</f>
        <v>0</v>
      </c>
      <c r="K462" s="380"/>
      <c r="L462" s="27"/>
      <c r="M462" s="151" t="s">
        <v>1</v>
      </c>
      <c r="N462" s="152" t="s">
        <v>35</v>
      </c>
      <c r="O462" s="153">
        <v>0</v>
      </c>
      <c r="P462" s="153">
        <f>O462*H462</f>
        <v>0</v>
      </c>
      <c r="Q462" s="153">
        <v>0</v>
      </c>
      <c r="R462" s="153">
        <f>Q462*H462</f>
        <v>0</v>
      </c>
      <c r="S462" s="153">
        <v>0</v>
      </c>
      <c r="T462" s="154">
        <f>S462*H462</f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55" t="s">
        <v>1185</v>
      </c>
      <c r="AT462" s="155" t="s">
        <v>163</v>
      </c>
      <c r="AU462" s="155" t="s">
        <v>78</v>
      </c>
      <c r="AY462" s="14" t="s">
        <v>161</v>
      </c>
      <c r="BE462" s="156">
        <f>IF(N462="základní",J462,0)</f>
        <v>0</v>
      </c>
      <c r="BF462" s="156">
        <f>IF(N462="snížená",J462,0)</f>
        <v>0</v>
      </c>
      <c r="BG462" s="156">
        <f>IF(N462="zákl. přenesená",J462,0)</f>
        <v>0</v>
      </c>
      <c r="BH462" s="156">
        <f>IF(N462="sníž. přenesená",J462,0)</f>
        <v>0</v>
      </c>
      <c r="BI462" s="156">
        <f>IF(N462="nulová",J462,0)</f>
        <v>0</v>
      </c>
      <c r="BJ462" s="14" t="s">
        <v>78</v>
      </c>
      <c r="BK462" s="156">
        <f>ROUND(I462*H462,2)</f>
        <v>0</v>
      </c>
      <c r="BL462" s="14" t="s">
        <v>1185</v>
      </c>
      <c r="BM462" s="155" t="s">
        <v>1189</v>
      </c>
    </row>
    <row r="463" spans="1:65" s="12" customFormat="1" ht="25.9" customHeight="1" x14ac:dyDescent="0.2">
      <c r="B463" s="131"/>
      <c r="C463" s="379"/>
      <c r="D463" s="386" t="s">
        <v>69</v>
      </c>
      <c r="E463" s="387" t="s">
        <v>1190</v>
      </c>
      <c r="F463" s="387" t="s">
        <v>1191</v>
      </c>
      <c r="G463" s="379"/>
      <c r="H463" s="379"/>
      <c r="J463" s="388">
        <f>BK463</f>
        <v>0</v>
      </c>
      <c r="K463" s="379"/>
      <c r="L463" s="131"/>
      <c r="M463" s="135"/>
      <c r="N463" s="136"/>
      <c r="O463" s="136"/>
      <c r="P463" s="137">
        <f>P464+P468+P473</f>
        <v>0</v>
      </c>
      <c r="Q463" s="136"/>
      <c r="R463" s="137">
        <f>R464+R468+R473</f>
        <v>0</v>
      </c>
      <c r="S463" s="136"/>
      <c r="T463" s="138">
        <f>T464+T468+T473</f>
        <v>0</v>
      </c>
      <c r="AR463" s="132" t="s">
        <v>174</v>
      </c>
      <c r="AT463" s="139" t="s">
        <v>69</v>
      </c>
      <c r="AU463" s="139" t="s">
        <v>70</v>
      </c>
      <c r="AY463" s="132" t="s">
        <v>161</v>
      </c>
      <c r="BK463" s="140">
        <f>BK464+BK468+BK473</f>
        <v>0</v>
      </c>
    </row>
    <row r="464" spans="1:65" s="12" customFormat="1" ht="22.7" customHeight="1" x14ac:dyDescent="0.2">
      <c r="B464" s="131"/>
      <c r="C464" s="379"/>
      <c r="D464" s="386" t="s">
        <v>69</v>
      </c>
      <c r="E464" s="389" t="s">
        <v>1192</v>
      </c>
      <c r="F464" s="389" t="s">
        <v>1193</v>
      </c>
      <c r="G464" s="379"/>
      <c r="H464" s="379"/>
      <c r="J464" s="390">
        <f>BK464</f>
        <v>0</v>
      </c>
      <c r="K464" s="379"/>
      <c r="L464" s="131"/>
      <c r="M464" s="135"/>
      <c r="N464" s="136"/>
      <c r="O464" s="136"/>
      <c r="P464" s="137">
        <f>SUM(P465:P467)</f>
        <v>0</v>
      </c>
      <c r="Q464" s="136"/>
      <c r="R464" s="137">
        <f>SUM(R465:R467)</f>
        <v>0</v>
      </c>
      <c r="S464" s="136"/>
      <c r="T464" s="138">
        <f>SUM(T465:T467)</f>
        <v>0</v>
      </c>
      <c r="AR464" s="132" t="s">
        <v>174</v>
      </c>
      <c r="AT464" s="139" t="s">
        <v>69</v>
      </c>
      <c r="AU464" s="139" t="s">
        <v>78</v>
      </c>
      <c r="AY464" s="132" t="s">
        <v>161</v>
      </c>
      <c r="BK464" s="140">
        <f>SUM(BK465:BK467)</f>
        <v>0</v>
      </c>
    </row>
    <row r="465" spans="1:65" s="2" customFormat="1" ht="24" customHeight="1" x14ac:dyDescent="0.2">
      <c r="A465" s="26"/>
      <c r="B465" s="143"/>
      <c r="C465" s="381" t="s">
        <v>1194</v>
      </c>
      <c r="D465" s="381" t="s">
        <v>163</v>
      </c>
      <c r="E465" s="382" t="s">
        <v>1195</v>
      </c>
      <c r="F465" s="383" t="s">
        <v>1196</v>
      </c>
      <c r="G465" s="384" t="s">
        <v>1197</v>
      </c>
      <c r="H465" s="385">
        <v>1</v>
      </c>
      <c r="I465" s="493"/>
      <c r="J465" s="377">
        <f>ROUND(I465*H465,2)</f>
        <v>0</v>
      </c>
      <c r="K465" s="380"/>
      <c r="L465" s="27"/>
      <c r="M465" s="151" t="s">
        <v>1</v>
      </c>
      <c r="N465" s="152" t="s">
        <v>35</v>
      </c>
      <c r="O465" s="153">
        <v>0</v>
      </c>
      <c r="P465" s="153">
        <f>O465*H465</f>
        <v>0</v>
      </c>
      <c r="Q465" s="153">
        <v>0</v>
      </c>
      <c r="R465" s="153">
        <f>Q465*H465</f>
        <v>0</v>
      </c>
      <c r="S465" s="153">
        <v>0</v>
      </c>
      <c r="T465" s="154">
        <f>S465*H465</f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55" t="s">
        <v>1198</v>
      </c>
      <c r="AT465" s="155" t="s">
        <v>163</v>
      </c>
      <c r="AU465" s="155" t="s">
        <v>80</v>
      </c>
      <c r="AY465" s="14" t="s">
        <v>161</v>
      </c>
      <c r="BE465" s="156">
        <f>IF(N465="základní",J465,0)</f>
        <v>0</v>
      </c>
      <c r="BF465" s="156">
        <f>IF(N465="snížená",J465,0)</f>
        <v>0</v>
      </c>
      <c r="BG465" s="156">
        <f>IF(N465="zákl. přenesená",J465,0)</f>
        <v>0</v>
      </c>
      <c r="BH465" s="156">
        <f>IF(N465="sníž. přenesená",J465,0)</f>
        <v>0</v>
      </c>
      <c r="BI465" s="156">
        <f>IF(N465="nulová",J465,0)</f>
        <v>0</v>
      </c>
      <c r="BJ465" s="14" t="s">
        <v>78</v>
      </c>
      <c r="BK465" s="156">
        <f>ROUND(I465*H465,2)</f>
        <v>0</v>
      </c>
      <c r="BL465" s="14" t="s">
        <v>1198</v>
      </c>
      <c r="BM465" s="155" t="s">
        <v>1199</v>
      </c>
    </row>
    <row r="466" spans="1:65" s="2" customFormat="1" ht="24" customHeight="1" x14ac:dyDescent="0.2">
      <c r="A466" s="26"/>
      <c r="B466" s="143"/>
      <c r="C466" s="381" t="s">
        <v>666</v>
      </c>
      <c r="D466" s="381" t="s">
        <v>163</v>
      </c>
      <c r="E466" s="382" t="s">
        <v>1200</v>
      </c>
      <c r="F466" s="383" t="s">
        <v>1201</v>
      </c>
      <c r="G466" s="384" t="s">
        <v>1197</v>
      </c>
      <c r="H466" s="385">
        <v>1</v>
      </c>
      <c r="I466" s="493"/>
      <c r="J466" s="377">
        <f>ROUND(I466*H466,2)</f>
        <v>0</v>
      </c>
      <c r="K466" s="380"/>
      <c r="L466" s="27"/>
      <c r="M466" s="151" t="s">
        <v>1</v>
      </c>
      <c r="N466" s="152" t="s">
        <v>35</v>
      </c>
      <c r="O466" s="153">
        <v>0</v>
      </c>
      <c r="P466" s="153">
        <f>O466*H466</f>
        <v>0</v>
      </c>
      <c r="Q466" s="153">
        <v>0</v>
      </c>
      <c r="R466" s="153">
        <f>Q466*H466</f>
        <v>0</v>
      </c>
      <c r="S466" s="153">
        <v>0</v>
      </c>
      <c r="T466" s="154">
        <f>S466*H466</f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55" t="s">
        <v>167</v>
      </c>
      <c r="AT466" s="155" t="s">
        <v>163</v>
      </c>
      <c r="AU466" s="155" t="s">
        <v>80</v>
      </c>
      <c r="AY466" s="14" t="s">
        <v>161</v>
      </c>
      <c r="BE466" s="156">
        <f>IF(N466="základní",J466,0)</f>
        <v>0</v>
      </c>
      <c r="BF466" s="156">
        <f>IF(N466="snížená",J466,0)</f>
        <v>0</v>
      </c>
      <c r="BG466" s="156">
        <f>IF(N466="zákl. přenesená",J466,0)</f>
        <v>0</v>
      </c>
      <c r="BH466" s="156">
        <f>IF(N466="sníž. přenesená",J466,0)</f>
        <v>0</v>
      </c>
      <c r="BI466" s="156">
        <f>IF(N466="nulová",J466,0)</f>
        <v>0</v>
      </c>
      <c r="BJ466" s="14" t="s">
        <v>78</v>
      </c>
      <c r="BK466" s="156">
        <f>ROUND(I466*H466,2)</f>
        <v>0</v>
      </c>
      <c r="BL466" s="14" t="s">
        <v>167</v>
      </c>
      <c r="BM466" s="155" t="s">
        <v>1202</v>
      </c>
    </row>
    <row r="467" spans="1:65" s="2" customFormat="1" ht="16.5" customHeight="1" x14ac:dyDescent="0.2">
      <c r="A467" s="26"/>
      <c r="B467" s="143"/>
      <c r="C467" s="410" t="s">
        <v>1203</v>
      </c>
      <c r="D467" s="410" t="s">
        <v>163</v>
      </c>
      <c r="E467" s="411" t="s">
        <v>1204</v>
      </c>
      <c r="F467" s="412" t="s">
        <v>1205</v>
      </c>
      <c r="G467" s="413" t="s">
        <v>1197</v>
      </c>
      <c r="H467" s="414">
        <v>1</v>
      </c>
      <c r="I467" s="493"/>
      <c r="J467" s="415">
        <f>ROUND(I467*H467,2)</f>
        <v>0</v>
      </c>
      <c r="K467" s="380"/>
      <c r="L467" s="27"/>
      <c r="M467" s="151" t="s">
        <v>1</v>
      </c>
      <c r="N467" s="152" t="s">
        <v>35</v>
      </c>
      <c r="O467" s="153">
        <v>0</v>
      </c>
      <c r="P467" s="153">
        <f>O467*H467</f>
        <v>0</v>
      </c>
      <c r="Q467" s="153">
        <v>0</v>
      </c>
      <c r="R467" s="153">
        <f>Q467*H467</f>
        <v>0</v>
      </c>
      <c r="S467" s="153">
        <v>0</v>
      </c>
      <c r="T467" s="154">
        <f>S467*H467</f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55" t="s">
        <v>167</v>
      </c>
      <c r="AT467" s="155" t="s">
        <v>163</v>
      </c>
      <c r="AU467" s="155" t="s">
        <v>80</v>
      </c>
      <c r="AY467" s="14" t="s">
        <v>161</v>
      </c>
      <c r="BE467" s="156">
        <f>IF(N467="základní",J467,0)</f>
        <v>0</v>
      </c>
      <c r="BF467" s="156">
        <f>IF(N467="snížená",J467,0)</f>
        <v>0</v>
      </c>
      <c r="BG467" s="156">
        <f>IF(N467="zákl. přenesená",J467,0)</f>
        <v>0</v>
      </c>
      <c r="BH467" s="156">
        <f>IF(N467="sníž. přenesená",J467,0)</f>
        <v>0</v>
      </c>
      <c r="BI467" s="156">
        <f>IF(N467="nulová",J467,0)</f>
        <v>0</v>
      </c>
      <c r="BJ467" s="14" t="s">
        <v>78</v>
      </c>
      <c r="BK467" s="156">
        <f>ROUND(I467*H467,2)</f>
        <v>0</v>
      </c>
      <c r="BL467" s="14" t="s">
        <v>167</v>
      </c>
      <c r="BM467" s="155" t="s">
        <v>1206</v>
      </c>
    </row>
    <row r="468" spans="1:65" s="12" customFormat="1" ht="22.7" customHeight="1" x14ac:dyDescent="0.2">
      <c r="B468" s="131"/>
      <c r="C468" s="379"/>
      <c r="D468" s="386" t="s">
        <v>69</v>
      </c>
      <c r="E468" s="389" t="s">
        <v>1207</v>
      </c>
      <c r="F468" s="389" t="s">
        <v>1208</v>
      </c>
      <c r="G468" s="379"/>
      <c r="H468" s="379"/>
      <c r="J468" s="390">
        <f>BK468</f>
        <v>0</v>
      </c>
      <c r="K468" s="379"/>
      <c r="L468" s="131"/>
      <c r="M468" s="135"/>
      <c r="N468" s="136"/>
      <c r="O468" s="136"/>
      <c r="P468" s="137">
        <f>SUM(P469:P472)</f>
        <v>0</v>
      </c>
      <c r="Q468" s="136"/>
      <c r="R468" s="137">
        <f>SUM(R469:R472)</f>
        <v>0</v>
      </c>
      <c r="S468" s="136"/>
      <c r="T468" s="138">
        <f>SUM(T469:T472)</f>
        <v>0</v>
      </c>
      <c r="AR468" s="132" t="s">
        <v>174</v>
      </c>
      <c r="AT468" s="139" t="s">
        <v>69</v>
      </c>
      <c r="AU468" s="139" t="s">
        <v>78</v>
      </c>
      <c r="AY468" s="132" t="s">
        <v>161</v>
      </c>
      <c r="BK468" s="140">
        <f>SUM(BK469:BK472)</f>
        <v>0</v>
      </c>
    </row>
    <row r="469" spans="1:65" s="2" customFormat="1" ht="24" customHeight="1" x14ac:dyDescent="0.2">
      <c r="A469" s="26"/>
      <c r="B469" s="143"/>
      <c r="C469" s="381" t="s">
        <v>672</v>
      </c>
      <c r="D469" s="381" t="s">
        <v>163</v>
      </c>
      <c r="E469" s="382" t="s">
        <v>1209</v>
      </c>
      <c r="F469" s="383" t="s">
        <v>1210</v>
      </c>
      <c r="G469" s="384" t="s">
        <v>1197</v>
      </c>
      <c r="H469" s="385">
        <v>1</v>
      </c>
      <c r="I469" s="493"/>
      <c r="J469" s="377">
        <f>ROUND(I469*H469,2)</f>
        <v>0</v>
      </c>
      <c r="K469" s="380"/>
      <c r="L469" s="27"/>
      <c r="M469" s="151" t="s">
        <v>1</v>
      </c>
      <c r="N469" s="152" t="s">
        <v>35</v>
      </c>
      <c r="O469" s="153">
        <v>0</v>
      </c>
      <c r="P469" s="153">
        <f>O469*H469</f>
        <v>0</v>
      </c>
      <c r="Q469" s="153">
        <v>0</v>
      </c>
      <c r="R469" s="153">
        <f>Q469*H469</f>
        <v>0</v>
      </c>
      <c r="S469" s="153">
        <v>0</v>
      </c>
      <c r="T469" s="154">
        <f>S469*H469</f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55" t="s">
        <v>167</v>
      </c>
      <c r="AT469" s="155" t="s">
        <v>163</v>
      </c>
      <c r="AU469" s="155" t="s">
        <v>80</v>
      </c>
      <c r="AY469" s="14" t="s">
        <v>161</v>
      </c>
      <c r="BE469" s="156">
        <f>IF(N469="základní",J469,0)</f>
        <v>0</v>
      </c>
      <c r="BF469" s="156">
        <f>IF(N469="snížená",J469,0)</f>
        <v>0</v>
      </c>
      <c r="BG469" s="156">
        <f>IF(N469="zákl. přenesená",J469,0)</f>
        <v>0</v>
      </c>
      <c r="BH469" s="156">
        <f>IF(N469="sníž. přenesená",J469,0)</f>
        <v>0</v>
      </c>
      <c r="BI469" s="156">
        <f>IF(N469="nulová",J469,0)</f>
        <v>0</v>
      </c>
      <c r="BJ469" s="14" t="s">
        <v>78</v>
      </c>
      <c r="BK469" s="156">
        <f>ROUND(I469*H469,2)</f>
        <v>0</v>
      </c>
      <c r="BL469" s="14" t="s">
        <v>167</v>
      </c>
      <c r="BM469" s="155" t="s">
        <v>1211</v>
      </c>
    </row>
    <row r="470" spans="1:65" s="2" customFormat="1" ht="16.5" customHeight="1" x14ac:dyDescent="0.2">
      <c r="A470" s="26"/>
      <c r="B470" s="143"/>
      <c r="C470" s="381" t="s">
        <v>1212</v>
      </c>
      <c r="D470" s="381" t="s">
        <v>163</v>
      </c>
      <c r="E470" s="382" t="s">
        <v>1213</v>
      </c>
      <c r="F470" s="383" t="s">
        <v>1214</v>
      </c>
      <c r="G470" s="384" t="s">
        <v>1197</v>
      </c>
      <c r="H470" s="385">
        <v>1</v>
      </c>
      <c r="I470" s="493"/>
      <c r="J470" s="377">
        <f>ROUND(I470*H470,2)</f>
        <v>0</v>
      </c>
      <c r="K470" s="380"/>
      <c r="L470" s="27"/>
      <c r="M470" s="151" t="s">
        <v>1</v>
      </c>
      <c r="N470" s="152" t="s">
        <v>35</v>
      </c>
      <c r="O470" s="153">
        <v>0</v>
      </c>
      <c r="P470" s="153">
        <f>O470*H470</f>
        <v>0</v>
      </c>
      <c r="Q470" s="153">
        <v>0</v>
      </c>
      <c r="R470" s="153">
        <f>Q470*H470</f>
        <v>0</v>
      </c>
      <c r="S470" s="153">
        <v>0</v>
      </c>
      <c r="T470" s="154">
        <f>S470*H470</f>
        <v>0</v>
      </c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R470" s="155" t="s">
        <v>167</v>
      </c>
      <c r="AT470" s="155" t="s">
        <v>163</v>
      </c>
      <c r="AU470" s="155" t="s">
        <v>80</v>
      </c>
      <c r="AY470" s="14" t="s">
        <v>161</v>
      </c>
      <c r="BE470" s="156">
        <f>IF(N470="základní",J470,0)</f>
        <v>0</v>
      </c>
      <c r="BF470" s="156">
        <f>IF(N470="snížená",J470,0)</f>
        <v>0</v>
      </c>
      <c r="BG470" s="156">
        <f>IF(N470="zákl. přenesená",J470,0)</f>
        <v>0</v>
      </c>
      <c r="BH470" s="156">
        <f>IF(N470="sníž. přenesená",J470,0)</f>
        <v>0</v>
      </c>
      <c r="BI470" s="156">
        <f>IF(N470="nulová",J470,0)</f>
        <v>0</v>
      </c>
      <c r="BJ470" s="14" t="s">
        <v>78</v>
      </c>
      <c r="BK470" s="156">
        <f>ROUND(I470*H470,2)</f>
        <v>0</v>
      </c>
      <c r="BL470" s="14" t="s">
        <v>167</v>
      </c>
      <c r="BM470" s="155" t="s">
        <v>1215</v>
      </c>
    </row>
    <row r="471" spans="1:65" s="2" customFormat="1" ht="24" customHeight="1" x14ac:dyDescent="0.2">
      <c r="A471" s="26"/>
      <c r="B471" s="143"/>
      <c r="C471" s="381" t="s">
        <v>675</v>
      </c>
      <c r="D471" s="381" t="s">
        <v>163</v>
      </c>
      <c r="E471" s="382" t="s">
        <v>1216</v>
      </c>
      <c r="F471" s="383" t="s">
        <v>1217</v>
      </c>
      <c r="G471" s="384" t="s">
        <v>1197</v>
      </c>
      <c r="H471" s="385">
        <v>1</v>
      </c>
      <c r="I471" s="493"/>
      <c r="J471" s="377">
        <f>ROUND(I471*H471,2)</f>
        <v>0</v>
      </c>
      <c r="K471" s="380"/>
      <c r="L471" s="27"/>
      <c r="M471" s="151" t="s">
        <v>1</v>
      </c>
      <c r="N471" s="152" t="s">
        <v>35</v>
      </c>
      <c r="O471" s="153">
        <v>0</v>
      </c>
      <c r="P471" s="153">
        <f>O471*H471</f>
        <v>0</v>
      </c>
      <c r="Q471" s="153">
        <v>0</v>
      </c>
      <c r="R471" s="153">
        <f>Q471*H471</f>
        <v>0</v>
      </c>
      <c r="S471" s="153">
        <v>0</v>
      </c>
      <c r="T471" s="154">
        <f>S471*H471</f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55" t="s">
        <v>167</v>
      </c>
      <c r="AT471" s="155" t="s">
        <v>163</v>
      </c>
      <c r="AU471" s="155" t="s">
        <v>80</v>
      </c>
      <c r="AY471" s="14" t="s">
        <v>161</v>
      </c>
      <c r="BE471" s="156">
        <f>IF(N471="základní",J471,0)</f>
        <v>0</v>
      </c>
      <c r="BF471" s="156">
        <f>IF(N471="snížená",J471,0)</f>
        <v>0</v>
      </c>
      <c r="BG471" s="156">
        <f>IF(N471="zákl. přenesená",J471,0)</f>
        <v>0</v>
      </c>
      <c r="BH471" s="156">
        <f>IF(N471="sníž. přenesená",J471,0)</f>
        <v>0</v>
      </c>
      <c r="BI471" s="156">
        <f>IF(N471="nulová",J471,0)</f>
        <v>0</v>
      </c>
      <c r="BJ471" s="14" t="s">
        <v>78</v>
      </c>
      <c r="BK471" s="156">
        <f>ROUND(I471*H471,2)</f>
        <v>0</v>
      </c>
      <c r="BL471" s="14" t="s">
        <v>167</v>
      </c>
      <c r="BM471" s="155" t="s">
        <v>1218</v>
      </c>
    </row>
    <row r="472" spans="1:65" s="2" customFormat="1" ht="16.5" customHeight="1" x14ac:dyDescent="0.2">
      <c r="A472" s="26"/>
      <c r="B472" s="143"/>
      <c r="C472" s="381" t="s">
        <v>1219</v>
      </c>
      <c r="D472" s="381" t="s">
        <v>163</v>
      </c>
      <c r="E472" s="382" t="s">
        <v>1220</v>
      </c>
      <c r="F472" s="383" t="s">
        <v>1221</v>
      </c>
      <c r="G472" s="384" t="s">
        <v>1197</v>
      </c>
      <c r="H472" s="385">
        <v>1</v>
      </c>
      <c r="I472" s="493"/>
      <c r="J472" s="377">
        <f>ROUND(I472*H472,2)</f>
        <v>0</v>
      </c>
      <c r="K472" s="380"/>
      <c r="L472" s="27"/>
      <c r="M472" s="151" t="s">
        <v>1</v>
      </c>
      <c r="N472" s="152" t="s">
        <v>35</v>
      </c>
      <c r="O472" s="153">
        <v>0</v>
      </c>
      <c r="P472" s="153">
        <f>O472*H472</f>
        <v>0</v>
      </c>
      <c r="Q472" s="153">
        <v>0</v>
      </c>
      <c r="R472" s="153">
        <f>Q472*H472</f>
        <v>0</v>
      </c>
      <c r="S472" s="153">
        <v>0</v>
      </c>
      <c r="T472" s="154">
        <f>S472*H472</f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55" t="s">
        <v>167</v>
      </c>
      <c r="AT472" s="155" t="s">
        <v>163</v>
      </c>
      <c r="AU472" s="155" t="s">
        <v>80</v>
      </c>
      <c r="AY472" s="14" t="s">
        <v>161</v>
      </c>
      <c r="BE472" s="156">
        <f>IF(N472="základní",J472,0)</f>
        <v>0</v>
      </c>
      <c r="BF472" s="156">
        <f>IF(N472="snížená",J472,0)</f>
        <v>0</v>
      </c>
      <c r="BG472" s="156">
        <f>IF(N472="zákl. přenesená",J472,0)</f>
        <v>0</v>
      </c>
      <c r="BH472" s="156">
        <f>IF(N472="sníž. přenesená",J472,0)</f>
        <v>0</v>
      </c>
      <c r="BI472" s="156">
        <f>IF(N472="nulová",J472,0)</f>
        <v>0</v>
      </c>
      <c r="BJ472" s="14" t="s">
        <v>78</v>
      </c>
      <c r="BK472" s="156">
        <f>ROUND(I472*H472,2)</f>
        <v>0</v>
      </c>
      <c r="BL472" s="14" t="s">
        <v>167</v>
      </c>
      <c r="BM472" s="155" t="s">
        <v>1222</v>
      </c>
    </row>
    <row r="473" spans="1:65" s="12" customFormat="1" ht="22.7" customHeight="1" x14ac:dyDescent="0.2">
      <c r="B473" s="131"/>
      <c r="C473" s="379"/>
      <c r="D473" s="386" t="s">
        <v>69</v>
      </c>
      <c r="E473" s="389" t="s">
        <v>1223</v>
      </c>
      <c r="F473" s="389" t="s">
        <v>1224</v>
      </c>
      <c r="G473" s="379"/>
      <c r="H473" s="379"/>
      <c r="J473" s="390">
        <f>BK473</f>
        <v>0</v>
      </c>
      <c r="K473" s="379"/>
      <c r="L473" s="131"/>
      <c r="M473" s="135"/>
      <c r="N473" s="136"/>
      <c r="O473" s="136"/>
      <c r="P473" s="137">
        <f>P474</f>
        <v>0</v>
      </c>
      <c r="Q473" s="136"/>
      <c r="R473" s="137">
        <f>R474</f>
        <v>0</v>
      </c>
      <c r="S473" s="136"/>
      <c r="T473" s="138">
        <f>T474</f>
        <v>0</v>
      </c>
      <c r="AR473" s="132" t="s">
        <v>174</v>
      </c>
      <c r="AT473" s="139" t="s">
        <v>69</v>
      </c>
      <c r="AU473" s="139" t="s">
        <v>78</v>
      </c>
      <c r="AY473" s="132" t="s">
        <v>161</v>
      </c>
      <c r="BK473" s="140">
        <f>BK474</f>
        <v>0</v>
      </c>
    </row>
    <row r="474" spans="1:65" s="2" customFormat="1" ht="16.5" customHeight="1" x14ac:dyDescent="0.2">
      <c r="A474" s="26"/>
      <c r="B474" s="143"/>
      <c r="C474" s="381" t="s">
        <v>677</v>
      </c>
      <c r="D474" s="381" t="s">
        <v>163</v>
      </c>
      <c r="E474" s="382" t="s">
        <v>1225</v>
      </c>
      <c r="F474" s="383" t="s">
        <v>1226</v>
      </c>
      <c r="G474" s="384" t="s">
        <v>1197</v>
      </c>
      <c r="H474" s="385">
        <v>1</v>
      </c>
      <c r="I474" s="493"/>
      <c r="J474" s="377">
        <f>ROUND(I474*H474,2)</f>
        <v>0</v>
      </c>
      <c r="K474" s="380"/>
      <c r="L474" s="27"/>
      <c r="M474" s="160" t="s">
        <v>1</v>
      </c>
      <c r="N474" s="161" t="s">
        <v>35</v>
      </c>
      <c r="O474" s="162">
        <v>0</v>
      </c>
      <c r="P474" s="162">
        <f>O474*H474</f>
        <v>0</v>
      </c>
      <c r="Q474" s="162">
        <v>0</v>
      </c>
      <c r="R474" s="162">
        <f>Q474*H474</f>
        <v>0</v>
      </c>
      <c r="S474" s="162">
        <v>0</v>
      </c>
      <c r="T474" s="163">
        <f>S474*H474</f>
        <v>0</v>
      </c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R474" s="155" t="s">
        <v>167</v>
      </c>
      <c r="AT474" s="155" t="s">
        <v>163</v>
      </c>
      <c r="AU474" s="155" t="s">
        <v>80</v>
      </c>
      <c r="AY474" s="14" t="s">
        <v>161</v>
      </c>
      <c r="BE474" s="156">
        <f>IF(N474="základní",J474,0)</f>
        <v>0</v>
      </c>
      <c r="BF474" s="156">
        <f>IF(N474="snížená",J474,0)</f>
        <v>0</v>
      </c>
      <c r="BG474" s="156">
        <f>IF(N474="zákl. přenesená",J474,0)</f>
        <v>0</v>
      </c>
      <c r="BH474" s="156">
        <f>IF(N474="sníž. přenesená",J474,0)</f>
        <v>0</v>
      </c>
      <c r="BI474" s="156">
        <f>IF(N474="nulová",J474,0)</f>
        <v>0</v>
      </c>
      <c r="BJ474" s="14" t="s">
        <v>78</v>
      </c>
      <c r="BK474" s="156">
        <f>ROUND(I474*H474,2)</f>
        <v>0</v>
      </c>
      <c r="BL474" s="14" t="s">
        <v>167</v>
      </c>
      <c r="BM474" s="155" t="s">
        <v>1227</v>
      </c>
    </row>
    <row r="475" spans="1:65" s="2" customFormat="1" ht="6.95" customHeight="1" x14ac:dyDescent="0.2">
      <c r="A475" s="26"/>
      <c r="B475" s="41"/>
      <c r="C475" s="42"/>
      <c r="D475" s="42"/>
      <c r="E475" s="42"/>
      <c r="F475" s="42"/>
      <c r="G475" s="42"/>
      <c r="H475" s="42"/>
      <c r="I475" s="42"/>
      <c r="J475" s="42"/>
      <c r="K475" s="42"/>
      <c r="L475" s="27"/>
      <c r="M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</row>
    <row r="477" spans="1:65" x14ac:dyDescent="0.2">
      <c r="V477" s="1">
        <f>SUM(V6:V475)</f>
        <v>0</v>
      </c>
    </row>
  </sheetData>
  <sheetProtection algorithmName="SHA-512" hashValue="reOnH/33SAy6d80qDazTbp6vR7uqU31VIRRt1kiGyG7ga9A/oCQmVa1SGRfuHv5IDb/38Y5TMxHyAyIIxTY6UA==" saltValue="R8YOZaY/0dpQyX2on6ZeXw==" spinCount="100000" sheet="1" objects="1" scenarios="1"/>
  <autoFilter ref="C145:K474" xr:uid="{00000000-0009-0000-0000-000001000000}"/>
  <mergeCells count="9"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8536-1668-40B6-8201-9A0E0AECDB6F}">
  <dimension ref="A1:I46"/>
  <sheetViews>
    <sheetView workbookViewId="0">
      <selection activeCell="G41" sqref="G41"/>
    </sheetView>
  </sheetViews>
  <sheetFormatPr defaultRowHeight="11.25" x14ac:dyDescent="0.2"/>
  <cols>
    <col min="1" max="1" width="3.83203125" style="166" customWidth="1"/>
    <col min="2" max="2" width="3.5" style="166" customWidth="1"/>
    <col min="3" max="3" width="14.1640625" style="166" customWidth="1"/>
    <col min="4" max="4" width="39.33203125" style="166" customWidth="1"/>
    <col min="5" max="5" width="3.6640625" style="202" customWidth="1"/>
    <col min="6" max="6" width="6.1640625" style="166" customWidth="1"/>
    <col min="7" max="8" width="15.5" style="166" customWidth="1"/>
    <col min="9" max="256" width="9.33203125" style="166"/>
    <col min="257" max="257" width="3.83203125" style="166" customWidth="1"/>
    <col min="258" max="258" width="3.5" style="166" customWidth="1"/>
    <col min="259" max="259" width="14.1640625" style="166" customWidth="1"/>
    <col min="260" max="260" width="39.33203125" style="166" customWidth="1"/>
    <col min="261" max="261" width="3.6640625" style="166" customWidth="1"/>
    <col min="262" max="262" width="6.1640625" style="166" customWidth="1"/>
    <col min="263" max="264" width="15.5" style="166" customWidth="1"/>
    <col min="265" max="512" width="9.33203125" style="166"/>
    <col min="513" max="513" width="3.83203125" style="166" customWidth="1"/>
    <col min="514" max="514" width="3.5" style="166" customWidth="1"/>
    <col min="515" max="515" width="14.1640625" style="166" customWidth="1"/>
    <col min="516" max="516" width="39.33203125" style="166" customWidth="1"/>
    <col min="517" max="517" width="3.6640625" style="166" customWidth="1"/>
    <col min="518" max="518" width="6.1640625" style="166" customWidth="1"/>
    <col min="519" max="520" width="15.5" style="166" customWidth="1"/>
    <col min="521" max="768" width="9.33203125" style="166"/>
    <col min="769" max="769" width="3.83203125" style="166" customWidth="1"/>
    <col min="770" max="770" width="3.5" style="166" customWidth="1"/>
    <col min="771" max="771" width="14.1640625" style="166" customWidth="1"/>
    <col min="772" max="772" width="39.33203125" style="166" customWidth="1"/>
    <col min="773" max="773" width="3.6640625" style="166" customWidth="1"/>
    <col min="774" max="774" width="6.1640625" style="166" customWidth="1"/>
    <col min="775" max="776" width="15.5" style="166" customWidth="1"/>
    <col min="777" max="1024" width="9.33203125" style="166"/>
    <col min="1025" max="1025" width="3.83203125" style="166" customWidth="1"/>
    <col min="1026" max="1026" width="3.5" style="166" customWidth="1"/>
    <col min="1027" max="1027" width="14.1640625" style="166" customWidth="1"/>
    <col min="1028" max="1028" width="39.33203125" style="166" customWidth="1"/>
    <col min="1029" max="1029" width="3.6640625" style="166" customWidth="1"/>
    <col min="1030" max="1030" width="6.1640625" style="166" customWidth="1"/>
    <col min="1031" max="1032" width="15.5" style="166" customWidth="1"/>
    <col min="1033" max="1280" width="9.33203125" style="166"/>
    <col min="1281" max="1281" width="3.83203125" style="166" customWidth="1"/>
    <col min="1282" max="1282" width="3.5" style="166" customWidth="1"/>
    <col min="1283" max="1283" width="14.1640625" style="166" customWidth="1"/>
    <col min="1284" max="1284" width="39.33203125" style="166" customWidth="1"/>
    <col min="1285" max="1285" width="3.6640625" style="166" customWidth="1"/>
    <col min="1286" max="1286" width="6.1640625" style="166" customWidth="1"/>
    <col min="1287" max="1288" width="15.5" style="166" customWidth="1"/>
    <col min="1289" max="1536" width="9.33203125" style="166"/>
    <col min="1537" max="1537" width="3.83203125" style="166" customWidth="1"/>
    <col min="1538" max="1538" width="3.5" style="166" customWidth="1"/>
    <col min="1539" max="1539" width="14.1640625" style="166" customWidth="1"/>
    <col min="1540" max="1540" width="39.33203125" style="166" customWidth="1"/>
    <col min="1541" max="1541" width="3.6640625" style="166" customWidth="1"/>
    <col min="1542" max="1542" width="6.1640625" style="166" customWidth="1"/>
    <col min="1543" max="1544" width="15.5" style="166" customWidth="1"/>
    <col min="1545" max="1792" width="9.33203125" style="166"/>
    <col min="1793" max="1793" width="3.83203125" style="166" customWidth="1"/>
    <col min="1794" max="1794" width="3.5" style="166" customWidth="1"/>
    <col min="1795" max="1795" width="14.1640625" style="166" customWidth="1"/>
    <col min="1796" max="1796" width="39.33203125" style="166" customWidth="1"/>
    <col min="1797" max="1797" width="3.6640625" style="166" customWidth="1"/>
    <col min="1798" max="1798" width="6.1640625" style="166" customWidth="1"/>
    <col min="1799" max="1800" width="15.5" style="166" customWidth="1"/>
    <col min="1801" max="2048" width="9.33203125" style="166"/>
    <col min="2049" max="2049" width="3.83203125" style="166" customWidth="1"/>
    <col min="2050" max="2050" width="3.5" style="166" customWidth="1"/>
    <col min="2051" max="2051" width="14.1640625" style="166" customWidth="1"/>
    <col min="2052" max="2052" width="39.33203125" style="166" customWidth="1"/>
    <col min="2053" max="2053" width="3.6640625" style="166" customWidth="1"/>
    <col min="2054" max="2054" width="6.1640625" style="166" customWidth="1"/>
    <col min="2055" max="2056" width="15.5" style="166" customWidth="1"/>
    <col min="2057" max="2304" width="9.33203125" style="166"/>
    <col min="2305" max="2305" width="3.83203125" style="166" customWidth="1"/>
    <col min="2306" max="2306" width="3.5" style="166" customWidth="1"/>
    <col min="2307" max="2307" width="14.1640625" style="166" customWidth="1"/>
    <col min="2308" max="2308" width="39.33203125" style="166" customWidth="1"/>
    <col min="2309" max="2309" width="3.6640625" style="166" customWidth="1"/>
    <col min="2310" max="2310" width="6.1640625" style="166" customWidth="1"/>
    <col min="2311" max="2312" width="15.5" style="166" customWidth="1"/>
    <col min="2313" max="2560" width="9.33203125" style="166"/>
    <col min="2561" max="2561" width="3.83203125" style="166" customWidth="1"/>
    <col min="2562" max="2562" width="3.5" style="166" customWidth="1"/>
    <col min="2563" max="2563" width="14.1640625" style="166" customWidth="1"/>
    <col min="2564" max="2564" width="39.33203125" style="166" customWidth="1"/>
    <col min="2565" max="2565" width="3.6640625" style="166" customWidth="1"/>
    <col min="2566" max="2566" width="6.1640625" style="166" customWidth="1"/>
    <col min="2567" max="2568" width="15.5" style="166" customWidth="1"/>
    <col min="2569" max="2816" width="9.33203125" style="166"/>
    <col min="2817" max="2817" width="3.83203125" style="166" customWidth="1"/>
    <col min="2818" max="2818" width="3.5" style="166" customWidth="1"/>
    <col min="2819" max="2819" width="14.1640625" style="166" customWidth="1"/>
    <col min="2820" max="2820" width="39.33203125" style="166" customWidth="1"/>
    <col min="2821" max="2821" width="3.6640625" style="166" customWidth="1"/>
    <col min="2822" max="2822" width="6.1640625" style="166" customWidth="1"/>
    <col min="2823" max="2824" width="15.5" style="166" customWidth="1"/>
    <col min="2825" max="3072" width="9.33203125" style="166"/>
    <col min="3073" max="3073" width="3.83203125" style="166" customWidth="1"/>
    <col min="3074" max="3074" width="3.5" style="166" customWidth="1"/>
    <col min="3075" max="3075" width="14.1640625" style="166" customWidth="1"/>
    <col min="3076" max="3076" width="39.33203125" style="166" customWidth="1"/>
    <col min="3077" max="3077" width="3.6640625" style="166" customWidth="1"/>
    <col min="3078" max="3078" width="6.1640625" style="166" customWidth="1"/>
    <col min="3079" max="3080" width="15.5" style="166" customWidth="1"/>
    <col min="3081" max="3328" width="9.33203125" style="166"/>
    <col min="3329" max="3329" width="3.83203125" style="166" customWidth="1"/>
    <col min="3330" max="3330" width="3.5" style="166" customWidth="1"/>
    <col min="3331" max="3331" width="14.1640625" style="166" customWidth="1"/>
    <col min="3332" max="3332" width="39.33203125" style="166" customWidth="1"/>
    <col min="3333" max="3333" width="3.6640625" style="166" customWidth="1"/>
    <col min="3334" max="3334" width="6.1640625" style="166" customWidth="1"/>
    <col min="3335" max="3336" width="15.5" style="166" customWidth="1"/>
    <col min="3337" max="3584" width="9.33203125" style="166"/>
    <col min="3585" max="3585" width="3.83203125" style="166" customWidth="1"/>
    <col min="3586" max="3586" width="3.5" style="166" customWidth="1"/>
    <col min="3587" max="3587" width="14.1640625" style="166" customWidth="1"/>
    <col min="3588" max="3588" width="39.33203125" style="166" customWidth="1"/>
    <col min="3589" max="3589" width="3.6640625" style="166" customWidth="1"/>
    <col min="3590" max="3590" width="6.1640625" style="166" customWidth="1"/>
    <col min="3591" max="3592" width="15.5" style="166" customWidth="1"/>
    <col min="3593" max="3840" width="9.33203125" style="166"/>
    <col min="3841" max="3841" width="3.83203125" style="166" customWidth="1"/>
    <col min="3842" max="3842" width="3.5" style="166" customWidth="1"/>
    <col min="3843" max="3843" width="14.1640625" style="166" customWidth="1"/>
    <col min="3844" max="3844" width="39.33203125" style="166" customWidth="1"/>
    <col min="3845" max="3845" width="3.6640625" style="166" customWidth="1"/>
    <col min="3846" max="3846" width="6.1640625" style="166" customWidth="1"/>
    <col min="3847" max="3848" width="15.5" style="166" customWidth="1"/>
    <col min="3849" max="4096" width="9.33203125" style="166"/>
    <col min="4097" max="4097" width="3.83203125" style="166" customWidth="1"/>
    <col min="4098" max="4098" width="3.5" style="166" customWidth="1"/>
    <col min="4099" max="4099" width="14.1640625" style="166" customWidth="1"/>
    <col min="4100" max="4100" width="39.33203125" style="166" customWidth="1"/>
    <col min="4101" max="4101" width="3.6640625" style="166" customWidth="1"/>
    <col min="4102" max="4102" width="6.1640625" style="166" customWidth="1"/>
    <col min="4103" max="4104" width="15.5" style="166" customWidth="1"/>
    <col min="4105" max="4352" width="9.33203125" style="166"/>
    <col min="4353" max="4353" width="3.83203125" style="166" customWidth="1"/>
    <col min="4354" max="4354" width="3.5" style="166" customWidth="1"/>
    <col min="4355" max="4355" width="14.1640625" style="166" customWidth="1"/>
    <col min="4356" max="4356" width="39.33203125" style="166" customWidth="1"/>
    <col min="4357" max="4357" width="3.6640625" style="166" customWidth="1"/>
    <col min="4358" max="4358" width="6.1640625" style="166" customWidth="1"/>
    <col min="4359" max="4360" width="15.5" style="166" customWidth="1"/>
    <col min="4361" max="4608" width="9.33203125" style="166"/>
    <col min="4609" max="4609" width="3.83203125" style="166" customWidth="1"/>
    <col min="4610" max="4610" width="3.5" style="166" customWidth="1"/>
    <col min="4611" max="4611" width="14.1640625" style="166" customWidth="1"/>
    <col min="4612" max="4612" width="39.33203125" style="166" customWidth="1"/>
    <col min="4613" max="4613" width="3.6640625" style="166" customWidth="1"/>
    <col min="4614" max="4614" width="6.1640625" style="166" customWidth="1"/>
    <col min="4615" max="4616" width="15.5" style="166" customWidth="1"/>
    <col min="4617" max="4864" width="9.33203125" style="166"/>
    <col min="4865" max="4865" width="3.83203125" style="166" customWidth="1"/>
    <col min="4866" max="4866" width="3.5" style="166" customWidth="1"/>
    <col min="4867" max="4867" width="14.1640625" style="166" customWidth="1"/>
    <col min="4868" max="4868" width="39.33203125" style="166" customWidth="1"/>
    <col min="4869" max="4869" width="3.6640625" style="166" customWidth="1"/>
    <col min="4870" max="4870" width="6.1640625" style="166" customWidth="1"/>
    <col min="4871" max="4872" width="15.5" style="166" customWidth="1"/>
    <col min="4873" max="5120" width="9.33203125" style="166"/>
    <col min="5121" max="5121" width="3.83203125" style="166" customWidth="1"/>
    <col min="5122" max="5122" width="3.5" style="166" customWidth="1"/>
    <col min="5123" max="5123" width="14.1640625" style="166" customWidth="1"/>
    <col min="5124" max="5124" width="39.33203125" style="166" customWidth="1"/>
    <col min="5125" max="5125" width="3.6640625" style="166" customWidth="1"/>
    <col min="5126" max="5126" width="6.1640625" style="166" customWidth="1"/>
    <col min="5127" max="5128" width="15.5" style="166" customWidth="1"/>
    <col min="5129" max="5376" width="9.33203125" style="166"/>
    <col min="5377" max="5377" width="3.83203125" style="166" customWidth="1"/>
    <col min="5378" max="5378" width="3.5" style="166" customWidth="1"/>
    <col min="5379" max="5379" width="14.1640625" style="166" customWidth="1"/>
    <col min="5380" max="5380" width="39.33203125" style="166" customWidth="1"/>
    <col min="5381" max="5381" width="3.6640625" style="166" customWidth="1"/>
    <col min="5382" max="5382" width="6.1640625" style="166" customWidth="1"/>
    <col min="5383" max="5384" width="15.5" style="166" customWidth="1"/>
    <col min="5385" max="5632" width="9.33203125" style="166"/>
    <col min="5633" max="5633" width="3.83203125" style="166" customWidth="1"/>
    <col min="5634" max="5634" width="3.5" style="166" customWidth="1"/>
    <col min="5635" max="5635" width="14.1640625" style="166" customWidth="1"/>
    <col min="5636" max="5636" width="39.33203125" style="166" customWidth="1"/>
    <col min="5637" max="5637" width="3.6640625" style="166" customWidth="1"/>
    <col min="5638" max="5638" width="6.1640625" style="166" customWidth="1"/>
    <col min="5639" max="5640" width="15.5" style="166" customWidth="1"/>
    <col min="5641" max="5888" width="9.33203125" style="166"/>
    <col min="5889" max="5889" width="3.83203125" style="166" customWidth="1"/>
    <col min="5890" max="5890" width="3.5" style="166" customWidth="1"/>
    <col min="5891" max="5891" width="14.1640625" style="166" customWidth="1"/>
    <col min="5892" max="5892" width="39.33203125" style="166" customWidth="1"/>
    <col min="5893" max="5893" width="3.6640625" style="166" customWidth="1"/>
    <col min="5894" max="5894" width="6.1640625" style="166" customWidth="1"/>
    <col min="5895" max="5896" width="15.5" style="166" customWidth="1"/>
    <col min="5897" max="6144" width="9.33203125" style="166"/>
    <col min="6145" max="6145" width="3.83203125" style="166" customWidth="1"/>
    <col min="6146" max="6146" width="3.5" style="166" customWidth="1"/>
    <col min="6147" max="6147" width="14.1640625" style="166" customWidth="1"/>
    <col min="6148" max="6148" width="39.33203125" style="166" customWidth="1"/>
    <col min="6149" max="6149" width="3.6640625" style="166" customWidth="1"/>
    <col min="6150" max="6150" width="6.1640625" style="166" customWidth="1"/>
    <col min="6151" max="6152" width="15.5" style="166" customWidth="1"/>
    <col min="6153" max="6400" width="9.33203125" style="166"/>
    <col min="6401" max="6401" width="3.83203125" style="166" customWidth="1"/>
    <col min="6402" max="6402" width="3.5" style="166" customWidth="1"/>
    <col min="6403" max="6403" width="14.1640625" style="166" customWidth="1"/>
    <col min="6404" max="6404" width="39.33203125" style="166" customWidth="1"/>
    <col min="6405" max="6405" width="3.6640625" style="166" customWidth="1"/>
    <col min="6406" max="6406" width="6.1640625" style="166" customWidth="1"/>
    <col min="6407" max="6408" width="15.5" style="166" customWidth="1"/>
    <col min="6409" max="6656" width="9.33203125" style="166"/>
    <col min="6657" max="6657" width="3.83203125" style="166" customWidth="1"/>
    <col min="6658" max="6658" width="3.5" style="166" customWidth="1"/>
    <col min="6659" max="6659" width="14.1640625" style="166" customWidth="1"/>
    <col min="6660" max="6660" width="39.33203125" style="166" customWidth="1"/>
    <col min="6661" max="6661" width="3.6640625" style="166" customWidth="1"/>
    <col min="6662" max="6662" width="6.1640625" style="166" customWidth="1"/>
    <col min="6663" max="6664" width="15.5" style="166" customWidth="1"/>
    <col min="6665" max="6912" width="9.33203125" style="166"/>
    <col min="6913" max="6913" width="3.83203125" style="166" customWidth="1"/>
    <col min="6914" max="6914" width="3.5" style="166" customWidth="1"/>
    <col min="6915" max="6915" width="14.1640625" style="166" customWidth="1"/>
    <col min="6916" max="6916" width="39.33203125" style="166" customWidth="1"/>
    <col min="6917" max="6917" width="3.6640625" style="166" customWidth="1"/>
    <col min="6918" max="6918" width="6.1640625" style="166" customWidth="1"/>
    <col min="6919" max="6920" width="15.5" style="166" customWidth="1"/>
    <col min="6921" max="7168" width="9.33203125" style="166"/>
    <col min="7169" max="7169" width="3.83203125" style="166" customWidth="1"/>
    <col min="7170" max="7170" width="3.5" style="166" customWidth="1"/>
    <col min="7171" max="7171" width="14.1640625" style="166" customWidth="1"/>
    <col min="7172" max="7172" width="39.33203125" style="166" customWidth="1"/>
    <col min="7173" max="7173" width="3.6640625" style="166" customWidth="1"/>
    <col min="7174" max="7174" width="6.1640625" style="166" customWidth="1"/>
    <col min="7175" max="7176" width="15.5" style="166" customWidth="1"/>
    <col min="7177" max="7424" width="9.33203125" style="166"/>
    <col min="7425" max="7425" width="3.83203125" style="166" customWidth="1"/>
    <col min="7426" max="7426" width="3.5" style="166" customWidth="1"/>
    <col min="7427" max="7427" width="14.1640625" style="166" customWidth="1"/>
    <col min="7428" max="7428" width="39.33203125" style="166" customWidth="1"/>
    <col min="7429" max="7429" width="3.6640625" style="166" customWidth="1"/>
    <col min="7430" max="7430" width="6.1640625" style="166" customWidth="1"/>
    <col min="7431" max="7432" width="15.5" style="166" customWidth="1"/>
    <col min="7433" max="7680" width="9.33203125" style="166"/>
    <col min="7681" max="7681" width="3.83203125" style="166" customWidth="1"/>
    <col min="7682" max="7682" width="3.5" style="166" customWidth="1"/>
    <col min="7683" max="7683" width="14.1640625" style="166" customWidth="1"/>
    <col min="7684" max="7684" width="39.33203125" style="166" customWidth="1"/>
    <col min="7685" max="7685" width="3.6640625" style="166" customWidth="1"/>
    <col min="7686" max="7686" width="6.1640625" style="166" customWidth="1"/>
    <col min="7687" max="7688" width="15.5" style="166" customWidth="1"/>
    <col min="7689" max="7936" width="9.33203125" style="166"/>
    <col min="7937" max="7937" width="3.83203125" style="166" customWidth="1"/>
    <col min="7938" max="7938" width="3.5" style="166" customWidth="1"/>
    <col min="7939" max="7939" width="14.1640625" style="166" customWidth="1"/>
    <col min="7940" max="7940" width="39.33203125" style="166" customWidth="1"/>
    <col min="7941" max="7941" width="3.6640625" style="166" customWidth="1"/>
    <col min="7942" max="7942" width="6.1640625" style="166" customWidth="1"/>
    <col min="7943" max="7944" width="15.5" style="166" customWidth="1"/>
    <col min="7945" max="8192" width="9.33203125" style="166"/>
    <col min="8193" max="8193" width="3.83203125" style="166" customWidth="1"/>
    <col min="8194" max="8194" width="3.5" style="166" customWidth="1"/>
    <col min="8195" max="8195" width="14.1640625" style="166" customWidth="1"/>
    <col min="8196" max="8196" width="39.33203125" style="166" customWidth="1"/>
    <col min="8197" max="8197" width="3.6640625" style="166" customWidth="1"/>
    <col min="8198" max="8198" width="6.1640625" style="166" customWidth="1"/>
    <col min="8199" max="8200" width="15.5" style="166" customWidth="1"/>
    <col min="8201" max="8448" width="9.33203125" style="166"/>
    <col min="8449" max="8449" width="3.83203125" style="166" customWidth="1"/>
    <col min="8450" max="8450" width="3.5" style="166" customWidth="1"/>
    <col min="8451" max="8451" width="14.1640625" style="166" customWidth="1"/>
    <col min="8452" max="8452" width="39.33203125" style="166" customWidth="1"/>
    <col min="8453" max="8453" width="3.6640625" style="166" customWidth="1"/>
    <col min="8454" max="8454" width="6.1640625" style="166" customWidth="1"/>
    <col min="8455" max="8456" width="15.5" style="166" customWidth="1"/>
    <col min="8457" max="8704" width="9.33203125" style="166"/>
    <col min="8705" max="8705" width="3.83203125" style="166" customWidth="1"/>
    <col min="8706" max="8706" width="3.5" style="166" customWidth="1"/>
    <col min="8707" max="8707" width="14.1640625" style="166" customWidth="1"/>
    <col min="8708" max="8708" width="39.33203125" style="166" customWidth="1"/>
    <col min="8709" max="8709" width="3.6640625" style="166" customWidth="1"/>
    <col min="8710" max="8710" width="6.1640625" style="166" customWidth="1"/>
    <col min="8711" max="8712" width="15.5" style="166" customWidth="1"/>
    <col min="8713" max="8960" width="9.33203125" style="166"/>
    <col min="8961" max="8961" width="3.83203125" style="166" customWidth="1"/>
    <col min="8962" max="8962" width="3.5" style="166" customWidth="1"/>
    <col min="8963" max="8963" width="14.1640625" style="166" customWidth="1"/>
    <col min="8964" max="8964" width="39.33203125" style="166" customWidth="1"/>
    <col min="8965" max="8965" width="3.6640625" style="166" customWidth="1"/>
    <col min="8966" max="8966" width="6.1640625" style="166" customWidth="1"/>
    <col min="8967" max="8968" width="15.5" style="166" customWidth="1"/>
    <col min="8969" max="9216" width="9.33203125" style="166"/>
    <col min="9217" max="9217" width="3.83203125" style="166" customWidth="1"/>
    <col min="9218" max="9218" width="3.5" style="166" customWidth="1"/>
    <col min="9219" max="9219" width="14.1640625" style="166" customWidth="1"/>
    <col min="9220" max="9220" width="39.33203125" style="166" customWidth="1"/>
    <col min="9221" max="9221" width="3.6640625" style="166" customWidth="1"/>
    <col min="9222" max="9222" width="6.1640625" style="166" customWidth="1"/>
    <col min="9223" max="9224" width="15.5" style="166" customWidth="1"/>
    <col min="9225" max="9472" width="9.33203125" style="166"/>
    <col min="9473" max="9473" width="3.83203125" style="166" customWidth="1"/>
    <col min="9474" max="9474" width="3.5" style="166" customWidth="1"/>
    <col min="9475" max="9475" width="14.1640625" style="166" customWidth="1"/>
    <col min="9476" max="9476" width="39.33203125" style="166" customWidth="1"/>
    <col min="9477" max="9477" width="3.6640625" style="166" customWidth="1"/>
    <col min="9478" max="9478" width="6.1640625" style="166" customWidth="1"/>
    <col min="9479" max="9480" width="15.5" style="166" customWidth="1"/>
    <col min="9481" max="9728" width="9.33203125" style="166"/>
    <col min="9729" max="9729" width="3.83203125" style="166" customWidth="1"/>
    <col min="9730" max="9730" width="3.5" style="166" customWidth="1"/>
    <col min="9731" max="9731" width="14.1640625" style="166" customWidth="1"/>
    <col min="9732" max="9732" width="39.33203125" style="166" customWidth="1"/>
    <col min="9733" max="9733" width="3.6640625" style="166" customWidth="1"/>
    <col min="9734" max="9734" width="6.1640625" style="166" customWidth="1"/>
    <col min="9735" max="9736" width="15.5" style="166" customWidth="1"/>
    <col min="9737" max="9984" width="9.33203125" style="166"/>
    <col min="9985" max="9985" width="3.83203125" style="166" customWidth="1"/>
    <col min="9986" max="9986" width="3.5" style="166" customWidth="1"/>
    <col min="9987" max="9987" width="14.1640625" style="166" customWidth="1"/>
    <col min="9988" max="9988" width="39.33203125" style="166" customWidth="1"/>
    <col min="9989" max="9989" width="3.6640625" style="166" customWidth="1"/>
    <col min="9990" max="9990" width="6.1640625" style="166" customWidth="1"/>
    <col min="9991" max="9992" width="15.5" style="166" customWidth="1"/>
    <col min="9993" max="10240" width="9.33203125" style="166"/>
    <col min="10241" max="10241" width="3.83203125" style="166" customWidth="1"/>
    <col min="10242" max="10242" width="3.5" style="166" customWidth="1"/>
    <col min="10243" max="10243" width="14.1640625" style="166" customWidth="1"/>
    <col min="10244" max="10244" width="39.33203125" style="166" customWidth="1"/>
    <col min="10245" max="10245" width="3.6640625" style="166" customWidth="1"/>
    <col min="10246" max="10246" width="6.1640625" style="166" customWidth="1"/>
    <col min="10247" max="10248" width="15.5" style="166" customWidth="1"/>
    <col min="10249" max="10496" width="9.33203125" style="166"/>
    <col min="10497" max="10497" width="3.83203125" style="166" customWidth="1"/>
    <col min="10498" max="10498" width="3.5" style="166" customWidth="1"/>
    <col min="10499" max="10499" width="14.1640625" style="166" customWidth="1"/>
    <col min="10500" max="10500" width="39.33203125" style="166" customWidth="1"/>
    <col min="10501" max="10501" width="3.6640625" style="166" customWidth="1"/>
    <col min="10502" max="10502" width="6.1640625" style="166" customWidth="1"/>
    <col min="10503" max="10504" width="15.5" style="166" customWidth="1"/>
    <col min="10505" max="10752" width="9.33203125" style="166"/>
    <col min="10753" max="10753" width="3.83203125" style="166" customWidth="1"/>
    <col min="10754" max="10754" width="3.5" style="166" customWidth="1"/>
    <col min="10755" max="10755" width="14.1640625" style="166" customWidth="1"/>
    <col min="10756" max="10756" width="39.33203125" style="166" customWidth="1"/>
    <col min="10757" max="10757" width="3.6640625" style="166" customWidth="1"/>
    <col min="10758" max="10758" width="6.1640625" style="166" customWidth="1"/>
    <col min="10759" max="10760" width="15.5" style="166" customWidth="1"/>
    <col min="10761" max="11008" width="9.33203125" style="166"/>
    <col min="11009" max="11009" width="3.83203125" style="166" customWidth="1"/>
    <col min="11010" max="11010" width="3.5" style="166" customWidth="1"/>
    <col min="11011" max="11011" width="14.1640625" style="166" customWidth="1"/>
    <col min="11012" max="11012" width="39.33203125" style="166" customWidth="1"/>
    <col min="11013" max="11013" width="3.6640625" style="166" customWidth="1"/>
    <col min="11014" max="11014" width="6.1640625" style="166" customWidth="1"/>
    <col min="11015" max="11016" width="15.5" style="166" customWidth="1"/>
    <col min="11017" max="11264" width="9.33203125" style="166"/>
    <col min="11265" max="11265" width="3.83203125" style="166" customWidth="1"/>
    <col min="11266" max="11266" width="3.5" style="166" customWidth="1"/>
    <col min="11267" max="11267" width="14.1640625" style="166" customWidth="1"/>
    <col min="11268" max="11268" width="39.33203125" style="166" customWidth="1"/>
    <col min="11269" max="11269" width="3.6640625" style="166" customWidth="1"/>
    <col min="11270" max="11270" width="6.1640625" style="166" customWidth="1"/>
    <col min="11271" max="11272" width="15.5" style="166" customWidth="1"/>
    <col min="11273" max="11520" width="9.33203125" style="166"/>
    <col min="11521" max="11521" width="3.83203125" style="166" customWidth="1"/>
    <col min="11522" max="11522" width="3.5" style="166" customWidth="1"/>
    <col min="11523" max="11523" width="14.1640625" style="166" customWidth="1"/>
    <col min="11524" max="11524" width="39.33203125" style="166" customWidth="1"/>
    <col min="11525" max="11525" width="3.6640625" style="166" customWidth="1"/>
    <col min="11526" max="11526" width="6.1640625" style="166" customWidth="1"/>
    <col min="11527" max="11528" width="15.5" style="166" customWidth="1"/>
    <col min="11529" max="11776" width="9.33203125" style="166"/>
    <col min="11777" max="11777" width="3.83203125" style="166" customWidth="1"/>
    <col min="11778" max="11778" width="3.5" style="166" customWidth="1"/>
    <col min="11779" max="11779" width="14.1640625" style="166" customWidth="1"/>
    <col min="11780" max="11780" width="39.33203125" style="166" customWidth="1"/>
    <col min="11781" max="11781" width="3.6640625" style="166" customWidth="1"/>
    <col min="11782" max="11782" width="6.1640625" style="166" customWidth="1"/>
    <col min="11783" max="11784" width="15.5" style="166" customWidth="1"/>
    <col min="11785" max="12032" width="9.33203125" style="166"/>
    <col min="12033" max="12033" width="3.83203125" style="166" customWidth="1"/>
    <col min="12034" max="12034" width="3.5" style="166" customWidth="1"/>
    <col min="12035" max="12035" width="14.1640625" style="166" customWidth="1"/>
    <col min="12036" max="12036" width="39.33203125" style="166" customWidth="1"/>
    <col min="12037" max="12037" width="3.6640625" style="166" customWidth="1"/>
    <col min="12038" max="12038" width="6.1640625" style="166" customWidth="1"/>
    <col min="12039" max="12040" width="15.5" style="166" customWidth="1"/>
    <col min="12041" max="12288" width="9.33203125" style="166"/>
    <col min="12289" max="12289" width="3.83203125" style="166" customWidth="1"/>
    <col min="12290" max="12290" width="3.5" style="166" customWidth="1"/>
    <col min="12291" max="12291" width="14.1640625" style="166" customWidth="1"/>
    <col min="12292" max="12292" width="39.33203125" style="166" customWidth="1"/>
    <col min="12293" max="12293" width="3.6640625" style="166" customWidth="1"/>
    <col min="12294" max="12294" width="6.1640625" style="166" customWidth="1"/>
    <col min="12295" max="12296" width="15.5" style="166" customWidth="1"/>
    <col min="12297" max="12544" width="9.33203125" style="166"/>
    <col min="12545" max="12545" width="3.83203125" style="166" customWidth="1"/>
    <col min="12546" max="12546" width="3.5" style="166" customWidth="1"/>
    <col min="12547" max="12547" width="14.1640625" style="166" customWidth="1"/>
    <col min="12548" max="12548" width="39.33203125" style="166" customWidth="1"/>
    <col min="12549" max="12549" width="3.6640625" style="166" customWidth="1"/>
    <col min="12550" max="12550" width="6.1640625" style="166" customWidth="1"/>
    <col min="12551" max="12552" width="15.5" style="166" customWidth="1"/>
    <col min="12553" max="12800" width="9.33203125" style="166"/>
    <col min="12801" max="12801" width="3.83203125" style="166" customWidth="1"/>
    <col min="12802" max="12802" width="3.5" style="166" customWidth="1"/>
    <col min="12803" max="12803" width="14.1640625" style="166" customWidth="1"/>
    <col min="12804" max="12804" width="39.33203125" style="166" customWidth="1"/>
    <col min="12805" max="12805" width="3.6640625" style="166" customWidth="1"/>
    <col min="12806" max="12806" width="6.1640625" style="166" customWidth="1"/>
    <col min="12807" max="12808" width="15.5" style="166" customWidth="1"/>
    <col min="12809" max="13056" width="9.33203125" style="166"/>
    <col min="13057" max="13057" width="3.83203125" style="166" customWidth="1"/>
    <col min="13058" max="13058" width="3.5" style="166" customWidth="1"/>
    <col min="13059" max="13059" width="14.1640625" style="166" customWidth="1"/>
    <col min="13060" max="13060" width="39.33203125" style="166" customWidth="1"/>
    <col min="13061" max="13061" width="3.6640625" style="166" customWidth="1"/>
    <col min="13062" max="13062" width="6.1640625" style="166" customWidth="1"/>
    <col min="13063" max="13064" width="15.5" style="166" customWidth="1"/>
    <col min="13065" max="13312" width="9.33203125" style="166"/>
    <col min="13313" max="13313" width="3.83203125" style="166" customWidth="1"/>
    <col min="13314" max="13314" width="3.5" style="166" customWidth="1"/>
    <col min="13315" max="13315" width="14.1640625" style="166" customWidth="1"/>
    <col min="13316" max="13316" width="39.33203125" style="166" customWidth="1"/>
    <col min="13317" max="13317" width="3.6640625" style="166" customWidth="1"/>
    <col min="13318" max="13318" width="6.1640625" style="166" customWidth="1"/>
    <col min="13319" max="13320" width="15.5" style="166" customWidth="1"/>
    <col min="13321" max="13568" width="9.33203125" style="166"/>
    <col min="13569" max="13569" width="3.83203125" style="166" customWidth="1"/>
    <col min="13570" max="13570" width="3.5" style="166" customWidth="1"/>
    <col min="13571" max="13571" width="14.1640625" style="166" customWidth="1"/>
    <col min="13572" max="13572" width="39.33203125" style="166" customWidth="1"/>
    <col min="13573" max="13573" width="3.6640625" style="166" customWidth="1"/>
    <col min="13574" max="13574" width="6.1640625" style="166" customWidth="1"/>
    <col min="13575" max="13576" width="15.5" style="166" customWidth="1"/>
    <col min="13577" max="13824" width="9.33203125" style="166"/>
    <col min="13825" max="13825" width="3.83203125" style="166" customWidth="1"/>
    <col min="13826" max="13826" width="3.5" style="166" customWidth="1"/>
    <col min="13827" max="13827" width="14.1640625" style="166" customWidth="1"/>
    <col min="13828" max="13828" width="39.33203125" style="166" customWidth="1"/>
    <col min="13829" max="13829" width="3.6640625" style="166" customWidth="1"/>
    <col min="13830" max="13830" width="6.1640625" style="166" customWidth="1"/>
    <col min="13831" max="13832" width="15.5" style="166" customWidth="1"/>
    <col min="13833" max="14080" width="9.33203125" style="166"/>
    <col min="14081" max="14081" width="3.83203125" style="166" customWidth="1"/>
    <col min="14082" max="14082" width="3.5" style="166" customWidth="1"/>
    <col min="14083" max="14083" width="14.1640625" style="166" customWidth="1"/>
    <col min="14084" max="14084" width="39.33203125" style="166" customWidth="1"/>
    <col min="14085" max="14085" width="3.6640625" style="166" customWidth="1"/>
    <col min="14086" max="14086" width="6.1640625" style="166" customWidth="1"/>
    <col min="14087" max="14088" width="15.5" style="166" customWidth="1"/>
    <col min="14089" max="14336" width="9.33203125" style="166"/>
    <col min="14337" max="14337" width="3.83203125" style="166" customWidth="1"/>
    <col min="14338" max="14338" width="3.5" style="166" customWidth="1"/>
    <col min="14339" max="14339" width="14.1640625" style="166" customWidth="1"/>
    <col min="14340" max="14340" width="39.33203125" style="166" customWidth="1"/>
    <col min="14341" max="14341" width="3.6640625" style="166" customWidth="1"/>
    <col min="14342" max="14342" width="6.1640625" style="166" customWidth="1"/>
    <col min="14343" max="14344" width="15.5" style="166" customWidth="1"/>
    <col min="14345" max="14592" width="9.33203125" style="166"/>
    <col min="14593" max="14593" width="3.83203125" style="166" customWidth="1"/>
    <col min="14594" max="14594" width="3.5" style="166" customWidth="1"/>
    <col min="14595" max="14595" width="14.1640625" style="166" customWidth="1"/>
    <col min="14596" max="14596" width="39.33203125" style="166" customWidth="1"/>
    <col min="14597" max="14597" width="3.6640625" style="166" customWidth="1"/>
    <col min="14598" max="14598" width="6.1640625" style="166" customWidth="1"/>
    <col min="14599" max="14600" width="15.5" style="166" customWidth="1"/>
    <col min="14601" max="14848" width="9.33203125" style="166"/>
    <col min="14849" max="14849" width="3.83203125" style="166" customWidth="1"/>
    <col min="14850" max="14850" width="3.5" style="166" customWidth="1"/>
    <col min="14851" max="14851" width="14.1640625" style="166" customWidth="1"/>
    <col min="14852" max="14852" width="39.33203125" style="166" customWidth="1"/>
    <col min="14853" max="14853" width="3.6640625" style="166" customWidth="1"/>
    <col min="14854" max="14854" width="6.1640625" style="166" customWidth="1"/>
    <col min="14855" max="14856" width="15.5" style="166" customWidth="1"/>
    <col min="14857" max="15104" width="9.33203125" style="166"/>
    <col min="15105" max="15105" width="3.83203125" style="166" customWidth="1"/>
    <col min="15106" max="15106" width="3.5" style="166" customWidth="1"/>
    <col min="15107" max="15107" width="14.1640625" style="166" customWidth="1"/>
    <col min="15108" max="15108" width="39.33203125" style="166" customWidth="1"/>
    <col min="15109" max="15109" width="3.6640625" style="166" customWidth="1"/>
    <col min="15110" max="15110" width="6.1640625" style="166" customWidth="1"/>
    <col min="15111" max="15112" width="15.5" style="166" customWidth="1"/>
    <col min="15113" max="15360" width="9.33203125" style="166"/>
    <col min="15361" max="15361" width="3.83203125" style="166" customWidth="1"/>
    <col min="15362" max="15362" width="3.5" style="166" customWidth="1"/>
    <col min="15363" max="15363" width="14.1640625" style="166" customWidth="1"/>
    <col min="15364" max="15364" width="39.33203125" style="166" customWidth="1"/>
    <col min="15365" max="15365" width="3.6640625" style="166" customWidth="1"/>
    <col min="15366" max="15366" width="6.1640625" style="166" customWidth="1"/>
    <col min="15367" max="15368" width="15.5" style="166" customWidth="1"/>
    <col min="15369" max="15616" width="9.33203125" style="166"/>
    <col min="15617" max="15617" width="3.83203125" style="166" customWidth="1"/>
    <col min="15618" max="15618" width="3.5" style="166" customWidth="1"/>
    <col min="15619" max="15619" width="14.1640625" style="166" customWidth="1"/>
    <col min="15620" max="15620" width="39.33203125" style="166" customWidth="1"/>
    <col min="15621" max="15621" width="3.6640625" style="166" customWidth="1"/>
    <col min="15622" max="15622" width="6.1640625" style="166" customWidth="1"/>
    <col min="15623" max="15624" width="15.5" style="166" customWidth="1"/>
    <col min="15625" max="15872" width="9.33203125" style="166"/>
    <col min="15873" max="15873" width="3.83203125" style="166" customWidth="1"/>
    <col min="15874" max="15874" width="3.5" style="166" customWidth="1"/>
    <col min="15875" max="15875" width="14.1640625" style="166" customWidth="1"/>
    <col min="15876" max="15876" width="39.33203125" style="166" customWidth="1"/>
    <col min="15877" max="15877" width="3.6640625" style="166" customWidth="1"/>
    <col min="15878" max="15878" width="6.1640625" style="166" customWidth="1"/>
    <col min="15879" max="15880" width="15.5" style="166" customWidth="1"/>
    <col min="15881" max="16128" width="9.33203125" style="166"/>
    <col min="16129" max="16129" width="3.83203125" style="166" customWidth="1"/>
    <col min="16130" max="16130" width="3.5" style="166" customWidth="1"/>
    <col min="16131" max="16131" width="14.1640625" style="166" customWidth="1"/>
    <col min="16132" max="16132" width="39.33203125" style="166" customWidth="1"/>
    <col min="16133" max="16133" width="3.6640625" style="166" customWidth="1"/>
    <col min="16134" max="16134" width="6.1640625" style="166" customWidth="1"/>
    <col min="16135" max="16136" width="15.5" style="166" customWidth="1"/>
    <col min="16137" max="16384" width="9.33203125" style="166"/>
  </cols>
  <sheetData>
    <row r="1" spans="1:8" ht="18.75" x14ac:dyDescent="0.2">
      <c r="A1" s="648" t="s">
        <v>1880</v>
      </c>
      <c r="B1" s="649"/>
      <c r="C1" s="649"/>
      <c r="D1" s="649"/>
      <c r="E1" s="649"/>
      <c r="F1" s="649"/>
      <c r="G1" s="649"/>
      <c r="H1" s="650"/>
    </row>
    <row r="2" spans="1:8" ht="12.75" x14ac:dyDescent="0.2">
      <c r="A2" s="690" t="s">
        <v>2008</v>
      </c>
      <c r="B2" s="691"/>
      <c r="C2" s="691"/>
      <c r="D2" s="692" t="s">
        <v>2009</v>
      </c>
      <c r="E2" s="692"/>
      <c r="F2" s="692"/>
      <c r="G2" s="692"/>
      <c r="H2" s="693"/>
    </row>
    <row r="3" spans="1:8" ht="12.75" x14ac:dyDescent="0.2">
      <c r="A3" s="690" t="s">
        <v>2010</v>
      </c>
      <c r="B3" s="691"/>
      <c r="C3" s="691"/>
      <c r="D3" s="692" t="s">
        <v>2011</v>
      </c>
      <c r="E3" s="692"/>
      <c r="F3" s="692"/>
      <c r="G3" s="692"/>
      <c r="H3" s="693"/>
    </row>
    <row r="4" spans="1:8" ht="12.75" x14ac:dyDescent="0.2">
      <c r="A4" s="686" t="s">
        <v>2012</v>
      </c>
      <c r="B4" s="687"/>
      <c r="C4" s="687"/>
      <c r="D4" s="688" t="s">
        <v>2013</v>
      </c>
      <c r="E4" s="688"/>
      <c r="F4" s="688"/>
      <c r="G4" s="688"/>
      <c r="H4" s="689"/>
    </row>
    <row r="5" spans="1:8" ht="15.75" x14ac:dyDescent="0.25">
      <c r="A5" s="672" t="s">
        <v>1816</v>
      </c>
      <c r="B5" s="673"/>
      <c r="C5" s="673"/>
      <c r="D5" s="674">
        <f>H46</f>
        <v>0</v>
      </c>
      <c r="E5" s="674"/>
      <c r="F5" s="674"/>
      <c r="G5" s="674"/>
      <c r="H5" s="675"/>
    </row>
    <row r="6" spans="1:8" ht="15.75" x14ac:dyDescent="0.25">
      <c r="A6" s="672" t="s">
        <v>1817</v>
      </c>
      <c r="B6" s="673"/>
      <c r="C6" s="673"/>
      <c r="D6" s="676">
        <f>D5*0.21</f>
        <v>0</v>
      </c>
      <c r="E6" s="676"/>
      <c r="F6" s="676"/>
      <c r="G6" s="676"/>
      <c r="H6" s="677"/>
    </row>
    <row r="7" spans="1:8" ht="16.5" thickBot="1" x14ac:dyDescent="0.3">
      <c r="A7" s="678" t="s">
        <v>1818</v>
      </c>
      <c r="B7" s="679"/>
      <c r="C7" s="679"/>
      <c r="D7" s="680">
        <f>D5+D6</f>
        <v>0</v>
      </c>
      <c r="E7" s="680"/>
      <c r="F7" s="680"/>
      <c r="G7" s="680"/>
      <c r="H7" s="681"/>
    </row>
    <row r="8" spans="1:8" s="167" customFormat="1" ht="21.75" thickBot="1" x14ac:dyDescent="0.4">
      <c r="A8" s="682" t="s">
        <v>2054</v>
      </c>
      <c r="B8" s="683"/>
      <c r="C8" s="683"/>
      <c r="D8" s="683"/>
      <c r="E8" s="683"/>
      <c r="F8" s="683"/>
      <c r="G8" s="683"/>
      <c r="H8" s="684"/>
    </row>
    <row r="9" spans="1:8" ht="12.75" x14ac:dyDescent="0.2">
      <c r="A9" s="220" t="s">
        <v>1819</v>
      </c>
      <c r="B9" s="221" t="s">
        <v>1820</v>
      </c>
      <c r="C9" s="685" t="s">
        <v>52</v>
      </c>
      <c r="D9" s="685"/>
      <c r="E9" s="222" t="s">
        <v>148</v>
      </c>
      <c r="F9" s="223" t="s">
        <v>1821</v>
      </c>
      <c r="G9" s="222" t="s">
        <v>1822</v>
      </c>
      <c r="H9" s="224" t="s">
        <v>1823</v>
      </c>
    </row>
    <row r="10" spans="1:8" s="229" customFormat="1" ht="12.75" x14ac:dyDescent="0.2">
      <c r="A10" s="225">
        <v>1</v>
      </c>
      <c r="B10" s="226">
        <v>1</v>
      </c>
      <c r="C10" s="667" t="s">
        <v>2055</v>
      </c>
      <c r="D10" s="667" t="s">
        <v>2016</v>
      </c>
      <c r="E10" s="181" t="s">
        <v>483</v>
      </c>
      <c r="F10" s="181">
        <v>1</v>
      </c>
      <c r="G10" s="491"/>
      <c r="H10" s="228">
        <f>F10*G10</f>
        <v>0</v>
      </c>
    </row>
    <row r="11" spans="1:8" s="229" customFormat="1" ht="12.75" x14ac:dyDescent="0.2">
      <c r="A11" s="225">
        <v>2</v>
      </c>
      <c r="B11" s="226">
        <v>2</v>
      </c>
      <c r="C11" s="667" t="s">
        <v>2056</v>
      </c>
      <c r="D11" s="667" t="s">
        <v>2018</v>
      </c>
      <c r="E11" s="181" t="s">
        <v>483</v>
      </c>
      <c r="F11" s="181">
        <v>1</v>
      </c>
      <c r="G11" s="491"/>
      <c r="H11" s="228">
        <f t="shared" ref="H11:H41" si="0">F11*G11</f>
        <v>0</v>
      </c>
    </row>
    <row r="12" spans="1:8" s="229" customFormat="1" ht="12.75" x14ac:dyDescent="0.2">
      <c r="A12" s="225">
        <v>3</v>
      </c>
      <c r="B12" s="226">
        <v>3</v>
      </c>
      <c r="C12" s="667" t="s">
        <v>2019</v>
      </c>
      <c r="D12" s="667" t="s">
        <v>2019</v>
      </c>
      <c r="E12" s="181" t="s">
        <v>284</v>
      </c>
      <c r="F12" s="181">
        <v>20</v>
      </c>
      <c r="G12" s="491"/>
      <c r="H12" s="228">
        <f t="shared" si="0"/>
        <v>0</v>
      </c>
    </row>
    <row r="13" spans="1:8" s="229" customFormat="1" ht="12.75" x14ac:dyDescent="0.2">
      <c r="A13" s="225">
        <v>4</v>
      </c>
      <c r="B13" s="226">
        <v>4</v>
      </c>
      <c r="C13" s="667" t="s">
        <v>2020</v>
      </c>
      <c r="D13" s="667" t="s">
        <v>2020</v>
      </c>
      <c r="E13" s="181" t="s">
        <v>483</v>
      </c>
      <c r="F13" s="181">
        <v>1</v>
      </c>
      <c r="G13" s="491"/>
      <c r="H13" s="228">
        <f t="shared" si="0"/>
        <v>0</v>
      </c>
    </row>
    <row r="14" spans="1:8" s="229" customFormat="1" ht="12.75" x14ac:dyDescent="0.2">
      <c r="A14" s="225">
        <v>5</v>
      </c>
      <c r="B14" s="226">
        <v>5</v>
      </c>
      <c r="C14" s="667" t="s">
        <v>2057</v>
      </c>
      <c r="D14" s="667" t="s">
        <v>2022</v>
      </c>
      <c r="E14" s="181" t="s">
        <v>483</v>
      </c>
      <c r="F14" s="181">
        <v>2</v>
      </c>
      <c r="G14" s="491"/>
      <c r="H14" s="228">
        <f>F14*G14</f>
        <v>0</v>
      </c>
    </row>
    <row r="15" spans="1:8" s="229" customFormat="1" ht="12.75" x14ac:dyDescent="0.2">
      <c r="A15" s="225">
        <v>6</v>
      </c>
      <c r="B15" s="226">
        <v>6</v>
      </c>
      <c r="C15" s="669" t="s">
        <v>2058</v>
      </c>
      <c r="D15" s="669" t="s">
        <v>2024</v>
      </c>
      <c r="E15" s="181" t="s">
        <v>483</v>
      </c>
      <c r="F15" s="181">
        <v>6</v>
      </c>
      <c r="G15" s="491"/>
      <c r="H15" s="228">
        <f>F15*G15</f>
        <v>0</v>
      </c>
    </row>
    <row r="16" spans="1:8" s="229" customFormat="1" ht="12.75" x14ac:dyDescent="0.2">
      <c r="A16" s="225">
        <v>7</v>
      </c>
      <c r="B16" s="226">
        <v>7</v>
      </c>
      <c r="C16" s="667" t="s">
        <v>2059</v>
      </c>
      <c r="D16" s="667" t="s">
        <v>2026</v>
      </c>
      <c r="E16" s="181" t="s">
        <v>483</v>
      </c>
      <c r="F16" s="181">
        <v>6</v>
      </c>
      <c r="G16" s="491"/>
      <c r="H16" s="228">
        <f t="shared" si="0"/>
        <v>0</v>
      </c>
    </row>
    <row r="17" spans="1:9" s="229" customFormat="1" ht="12.75" x14ac:dyDescent="0.2">
      <c r="A17" s="225">
        <v>8</v>
      </c>
      <c r="B17" s="226">
        <v>8</v>
      </c>
      <c r="C17" s="669" t="s">
        <v>2060</v>
      </c>
      <c r="D17" s="669" t="s">
        <v>2024</v>
      </c>
      <c r="E17" s="181" t="s">
        <v>483</v>
      </c>
      <c r="F17" s="181">
        <v>6</v>
      </c>
      <c r="G17" s="491"/>
      <c r="H17" s="228">
        <f t="shared" si="0"/>
        <v>0</v>
      </c>
    </row>
    <row r="18" spans="1:9" s="229" customFormat="1" ht="12.75" x14ac:dyDescent="0.2">
      <c r="A18" s="225">
        <v>9</v>
      </c>
      <c r="B18" s="226">
        <v>9</v>
      </c>
      <c r="C18" s="669" t="s">
        <v>2061</v>
      </c>
      <c r="D18" s="669" t="s">
        <v>2030</v>
      </c>
      <c r="E18" s="181" t="s">
        <v>483</v>
      </c>
      <c r="F18" s="181">
        <v>1</v>
      </c>
      <c r="G18" s="491"/>
      <c r="H18" s="228">
        <f t="shared" si="0"/>
        <v>0</v>
      </c>
    </row>
    <row r="19" spans="1:9" s="229" customFormat="1" ht="12.75" x14ac:dyDescent="0.2">
      <c r="A19" s="225"/>
      <c r="B19" s="226"/>
      <c r="C19" s="694" t="s">
        <v>2031</v>
      </c>
      <c r="D19" s="694" t="s">
        <v>2031</v>
      </c>
      <c r="E19" s="181"/>
      <c r="F19" s="181"/>
      <c r="G19" s="227"/>
      <c r="H19" s="228"/>
    </row>
    <row r="20" spans="1:9" s="229" customFormat="1" ht="12.75" x14ac:dyDescent="0.2">
      <c r="A20" s="225">
        <v>10</v>
      </c>
      <c r="B20" s="226">
        <f>A20</f>
        <v>10</v>
      </c>
      <c r="C20" s="669" t="s">
        <v>2032</v>
      </c>
      <c r="D20" s="669" t="s">
        <v>2033</v>
      </c>
      <c r="E20" s="181" t="s">
        <v>483</v>
      </c>
      <c r="F20" s="181">
        <v>6</v>
      </c>
      <c r="G20" s="491"/>
      <c r="H20" s="228">
        <f t="shared" si="0"/>
        <v>0</v>
      </c>
    </row>
    <row r="21" spans="1:9" s="229" customFormat="1" ht="12.75" x14ac:dyDescent="0.2">
      <c r="A21" s="225">
        <v>11</v>
      </c>
      <c r="B21" s="226">
        <f t="shared" ref="B21:B36" si="1">A21</f>
        <v>11</v>
      </c>
      <c r="C21" s="669" t="s">
        <v>2062</v>
      </c>
      <c r="D21" s="669" t="s">
        <v>2033</v>
      </c>
      <c r="E21" s="181" t="s">
        <v>483</v>
      </c>
      <c r="F21" s="181">
        <v>1</v>
      </c>
      <c r="G21" s="491"/>
      <c r="H21" s="228">
        <f>F21*G21</f>
        <v>0</v>
      </c>
    </row>
    <row r="22" spans="1:9" s="229" customFormat="1" ht="12.75" x14ac:dyDescent="0.2">
      <c r="A22" s="225">
        <v>12</v>
      </c>
      <c r="B22" s="226">
        <f t="shared" si="1"/>
        <v>12</v>
      </c>
      <c r="C22" s="669" t="s">
        <v>2063</v>
      </c>
      <c r="D22" s="669" t="s">
        <v>2033</v>
      </c>
      <c r="E22" s="181" t="s">
        <v>483</v>
      </c>
      <c r="F22" s="181">
        <v>2</v>
      </c>
      <c r="G22" s="491"/>
      <c r="H22" s="228">
        <f>F22*G22</f>
        <v>0</v>
      </c>
    </row>
    <row r="23" spans="1:9" s="229" customFormat="1" ht="12.75" x14ac:dyDescent="0.2">
      <c r="A23" s="225">
        <v>13</v>
      </c>
      <c r="B23" s="226">
        <f t="shared" si="1"/>
        <v>13</v>
      </c>
      <c r="C23" s="669" t="s">
        <v>2064</v>
      </c>
      <c r="D23" s="669" t="s">
        <v>2033</v>
      </c>
      <c r="E23" s="181" t="s">
        <v>483</v>
      </c>
      <c r="F23" s="181">
        <v>2</v>
      </c>
      <c r="G23" s="491"/>
      <c r="H23" s="228">
        <f>F23*G23</f>
        <v>0</v>
      </c>
    </row>
    <row r="24" spans="1:9" s="229" customFormat="1" ht="12.75" x14ac:dyDescent="0.2">
      <c r="A24" s="225">
        <v>14</v>
      </c>
      <c r="B24" s="226">
        <f t="shared" si="1"/>
        <v>14</v>
      </c>
      <c r="C24" s="669" t="s">
        <v>2034</v>
      </c>
      <c r="D24" s="669" t="s">
        <v>2033</v>
      </c>
      <c r="E24" s="181" t="s">
        <v>483</v>
      </c>
      <c r="F24" s="181">
        <v>2</v>
      </c>
      <c r="G24" s="491"/>
      <c r="H24" s="228">
        <f t="shared" si="0"/>
        <v>0</v>
      </c>
    </row>
    <row r="25" spans="1:9" s="229" customFormat="1" ht="12.75" x14ac:dyDescent="0.2">
      <c r="A25" s="225">
        <v>15</v>
      </c>
      <c r="B25" s="226">
        <f t="shared" si="1"/>
        <v>15</v>
      </c>
      <c r="C25" s="669" t="s">
        <v>2035</v>
      </c>
      <c r="D25" s="669" t="s">
        <v>2033</v>
      </c>
      <c r="E25" s="181" t="s">
        <v>483</v>
      </c>
      <c r="F25" s="181">
        <v>4</v>
      </c>
      <c r="G25" s="491"/>
      <c r="H25" s="228">
        <f t="shared" si="0"/>
        <v>0</v>
      </c>
    </row>
    <row r="26" spans="1:9" s="229" customFormat="1" ht="12.75" x14ac:dyDescent="0.2">
      <c r="A26" s="225">
        <v>16</v>
      </c>
      <c r="B26" s="226">
        <f t="shared" si="1"/>
        <v>16</v>
      </c>
      <c r="C26" s="669" t="s">
        <v>2036</v>
      </c>
      <c r="D26" s="669" t="s">
        <v>2037</v>
      </c>
      <c r="E26" s="181" t="s">
        <v>483</v>
      </c>
      <c r="F26" s="181">
        <v>1</v>
      </c>
      <c r="G26" s="491"/>
      <c r="H26" s="228">
        <f t="shared" si="0"/>
        <v>0</v>
      </c>
      <c r="I26" s="230"/>
    </row>
    <row r="27" spans="1:9" s="229" customFormat="1" ht="12.75" x14ac:dyDescent="0.2">
      <c r="A27" s="225">
        <v>17</v>
      </c>
      <c r="B27" s="226">
        <f t="shared" si="1"/>
        <v>17</v>
      </c>
      <c r="C27" s="670" t="s">
        <v>2065</v>
      </c>
      <c r="D27" s="671"/>
      <c r="E27" s="181" t="s">
        <v>483</v>
      </c>
      <c r="F27" s="181">
        <v>1</v>
      </c>
      <c r="G27" s="491"/>
      <c r="H27" s="228">
        <f t="shared" si="0"/>
        <v>0</v>
      </c>
      <c r="I27" s="230"/>
    </row>
    <row r="28" spans="1:9" s="229" customFormat="1" ht="12.75" x14ac:dyDescent="0.2">
      <c r="A28" s="225">
        <v>18</v>
      </c>
      <c r="B28" s="226">
        <f t="shared" si="1"/>
        <v>18</v>
      </c>
      <c r="C28" s="669" t="s">
        <v>2066</v>
      </c>
      <c r="D28" s="669" t="s">
        <v>2066</v>
      </c>
      <c r="E28" s="181" t="s">
        <v>483</v>
      </c>
      <c r="F28" s="181">
        <v>2</v>
      </c>
      <c r="G28" s="491"/>
      <c r="H28" s="228">
        <f>F28*G28</f>
        <v>0</v>
      </c>
      <c r="I28" s="230"/>
    </row>
    <row r="29" spans="1:9" s="229" customFormat="1" ht="12.75" x14ac:dyDescent="0.2">
      <c r="A29" s="225">
        <v>19</v>
      </c>
      <c r="B29" s="226">
        <f t="shared" si="1"/>
        <v>19</v>
      </c>
      <c r="C29" s="669" t="s">
        <v>2067</v>
      </c>
      <c r="D29" s="669" t="s">
        <v>2068</v>
      </c>
      <c r="E29" s="181" t="s">
        <v>483</v>
      </c>
      <c r="F29" s="181">
        <v>2</v>
      </c>
      <c r="G29" s="491"/>
      <c r="H29" s="228">
        <f>F29*G29</f>
        <v>0</v>
      </c>
      <c r="I29" s="230"/>
    </row>
    <row r="30" spans="1:9" s="229" customFormat="1" ht="12.75" x14ac:dyDescent="0.2">
      <c r="A30" s="225">
        <v>20</v>
      </c>
      <c r="B30" s="226">
        <f t="shared" si="1"/>
        <v>20</v>
      </c>
      <c r="C30" s="669" t="s">
        <v>2069</v>
      </c>
      <c r="D30" s="669" t="s">
        <v>2070</v>
      </c>
      <c r="E30" s="181" t="s">
        <v>483</v>
      </c>
      <c r="F30" s="181">
        <v>2</v>
      </c>
      <c r="G30" s="491"/>
      <c r="H30" s="228">
        <f t="shared" si="0"/>
        <v>0</v>
      </c>
    </row>
    <row r="31" spans="1:9" s="229" customFormat="1" ht="12.75" x14ac:dyDescent="0.2">
      <c r="A31" s="225">
        <v>21</v>
      </c>
      <c r="B31" s="226">
        <f t="shared" si="1"/>
        <v>21</v>
      </c>
      <c r="C31" s="669" t="s">
        <v>2071</v>
      </c>
      <c r="D31" s="669" t="s">
        <v>1912</v>
      </c>
      <c r="E31" s="181" t="s">
        <v>483</v>
      </c>
      <c r="F31" s="181">
        <v>2</v>
      </c>
      <c r="G31" s="491"/>
      <c r="H31" s="228">
        <f t="shared" si="0"/>
        <v>0</v>
      </c>
    </row>
    <row r="32" spans="1:9" s="229" customFormat="1" ht="12.75" x14ac:dyDescent="0.2">
      <c r="A32" s="225">
        <v>22</v>
      </c>
      <c r="B32" s="226">
        <f t="shared" si="1"/>
        <v>22</v>
      </c>
      <c r="C32" s="669" t="s">
        <v>2045</v>
      </c>
      <c r="D32" s="669" t="s">
        <v>2045</v>
      </c>
      <c r="E32" s="181" t="s">
        <v>284</v>
      </c>
      <c r="F32" s="181">
        <v>16</v>
      </c>
      <c r="G32" s="491"/>
      <c r="H32" s="228">
        <f t="shared" si="0"/>
        <v>0</v>
      </c>
    </row>
    <row r="33" spans="1:9" s="229" customFormat="1" ht="12.75" x14ac:dyDescent="0.2">
      <c r="A33" s="225">
        <v>23</v>
      </c>
      <c r="B33" s="226">
        <f t="shared" si="1"/>
        <v>23</v>
      </c>
      <c r="C33" s="669" t="s">
        <v>2072</v>
      </c>
      <c r="D33" s="669" t="s">
        <v>2046</v>
      </c>
      <c r="E33" s="181" t="s">
        <v>284</v>
      </c>
      <c r="F33" s="181">
        <v>7</v>
      </c>
      <c r="G33" s="491"/>
      <c r="H33" s="228">
        <f t="shared" si="0"/>
        <v>0</v>
      </c>
    </row>
    <row r="34" spans="1:9" s="229" customFormat="1" ht="12.75" x14ac:dyDescent="0.2">
      <c r="A34" s="225">
        <v>24</v>
      </c>
      <c r="B34" s="226">
        <f t="shared" si="1"/>
        <v>24</v>
      </c>
      <c r="C34" s="669" t="s">
        <v>2047</v>
      </c>
      <c r="D34" s="669" t="s">
        <v>2047</v>
      </c>
      <c r="E34" s="181" t="s">
        <v>284</v>
      </c>
      <c r="F34" s="181">
        <v>5</v>
      </c>
      <c r="G34" s="491"/>
      <c r="H34" s="228">
        <f t="shared" si="0"/>
        <v>0</v>
      </c>
    </row>
    <row r="35" spans="1:9" s="229" customFormat="1" ht="12.75" x14ac:dyDescent="0.2">
      <c r="A35" s="225">
        <v>25</v>
      </c>
      <c r="B35" s="226">
        <f t="shared" si="1"/>
        <v>25</v>
      </c>
      <c r="C35" s="669" t="s">
        <v>2048</v>
      </c>
      <c r="D35" s="669" t="s">
        <v>2048</v>
      </c>
      <c r="E35" s="181" t="s">
        <v>284</v>
      </c>
      <c r="F35" s="181">
        <v>6</v>
      </c>
      <c r="G35" s="491"/>
      <c r="H35" s="228">
        <f t="shared" si="0"/>
        <v>0</v>
      </c>
    </row>
    <row r="36" spans="1:9" s="229" customFormat="1" ht="25.5" x14ac:dyDescent="0.2">
      <c r="A36" s="225">
        <v>26</v>
      </c>
      <c r="B36" s="226">
        <f t="shared" si="1"/>
        <v>26</v>
      </c>
      <c r="C36" s="669" t="s">
        <v>1836</v>
      </c>
      <c r="D36" s="669" t="s">
        <v>1836</v>
      </c>
      <c r="E36" s="181" t="s">
        <v>1234</v>
      </c>
      <c r="F36" s="181">
        <v>1</v>
      </c>
      <c r="G36" s="491"/>
      <c r="H36" s="228">
        <f t="shared" si="0"/>
        <v>0</v>
      </c>
      <c r="I36" s="230"/>
    </row>
    <row r="37" spans="1:9" s="229" customFormat="1" ht="12.75" x14ac:dyDescent="0.2">
      <c r="A37" s="225"/>
      <c r="B37" s="226"/>
      <c r="C37" s="668" t="s">
        <v>2049</v>
      </c>
      <c r="D37" s="668" t="s">
        <v>2050</v>
      </c>
      <c r="E37" s="231"/>
      <c r="F37" s="232"/>
      <c r="G37" s="227"/>
      <c r="H37" s="228"/>
      <c r="I37" s="230"/>
    </row>
    <row r="38" spans="1:9" s="229" customFormat="1" ht="25.5" x14ac:dyDescent="0.2">
      <c r="A38" s="225">
        <v>27</v>
      </c>
      <c r="B38" s="226">
        <f>A38</f>
        <v>27</v>
      </c>
      <c r="C38" s="667" t="s">
        <v>2050</v>
      </c>
      <c r="D38" s="667" t="s">
        <v>2050</v>
      </c>
      <c r="E38" s="231" t="s">
        <v>166</v>
      </c>
      <c r="F38" s="232">
        <v>26</v>
      </c>
      <c r="G38" s="491"/>
      <c r="H38" s="228">
        <f>F38*G38</f>
        <v>0</v>
      </c>
      <c r="I38" s="230"/>
    </row>
    <row r="39" spans="1:9" s="229" customFormat="1" ht="25.5" x14ac:dyDescent="0.2">
      <c r="A39" s="225">
        <v>28</v>
      </c>
      <c r="B39" s="226">
        <f>A39</f>
        <v>28</v>
      </c>
      <c r="C39" s="667" t="s">
        <v>2051</v>
      </c>
      <c r="D39" s="667" t="s">
        <v>2051</v>
      </c>
      <c r="E39" s="231" t="s">
        <v>1234</v>
      </c>
      <c r="F39" s="232">
        <v>1</v>
      </c>
      <c r="G39" s="491"/>
      <c r="H39" s="228">
        <f t="shared" si="0"/>
        <v>0</v>
      </c>
      <c r="I39" s="230"/>
    </row>
    <row r="40" spans="1:9" s="229" customFormat="1" ht="12.75" x14ac:dyDescent="0.2">
      <c r="A40" s="225"/>
      <c r="B40" s="226"/>
      <c r="C40" s="668" t="s">
        <v>2052</v>
      </c>
      <c r="D40" s="668" t="s">
        <v>2050</v>
      </c>
      <c r="E40" s="231"/>
      <c r="F40" s="232"/>
      <c r="G40" s="227"/>
      <c r="H40" s="228"/>
      <c r="I40" s="230"/>
    </row>
    <row r="41" spans="1:9" s="229" customFormat="1" ht="25.5" x14ac:dyDescent="0.2">
      <c r="A41" s="225">
        <v>29</v>
      </c>
      <c r="B41" s="226">
        <f>A41</f>
        <v>29</v>
      </c>
      <c r="C41" s="669" t="s">
        <v>1968</v>
      </c>
      <c r="D41" s="669" t="s">
        <v>2053</v>
      </c>
      <c r="E41" s="181" t="s">
        <v>166</v>
      </c>
      <c r="F41" s="181">
        <v>15</v>
      </c>
      <c r="G41" s="491"/>
      <c r="H41" s="228">
        <f t="shared" si="0"/>
        <v>0</v>
      </c>
      <c r="I41" s="230"/>
    </row>
    <row r="42" spans="1:9" s="229" customFormat="1" ht="12.75" x14ac:dyDescent="0.2">
      <c r="A42" s="225"/>
      <c r="B42" s="226"/>
      <c r="C42" s="669"/>
      <c r="D42" s="669"/>
      <c r="E42" s="181"/>
      <c r="F42" s="181"/>
      <c r="G42" s="227"/>
      <c r="H42" s="228"/>
      <c r="I42" s="230"/>
    </row>
    <row r="43" spans="1:9" s="229" customFormat="1" ht="12.75" x14ac:dyDescent="0.2">
      <c r="A43" s="225"/>
      <c r="B43" s="195"/>
      <c r="C43" s="661" t="s">
        <v>29</v>
      </c>
      <c r="D43" s="661" t="s">
        <v>29</v>
      </c>
      <c r="E43" s="181"/>
      <c r="F43" s="181"/>
      <c r="G43" s="233"/>
      <c r="H43" s="234"/>
    </row>
    <row r="44" spans="1:9" s="229" customFormat="1" ht="12.75" x14ac:dyDescent="0.2">
      <c r="A44" s="225"/>
      <c r="B44" s="195"/>
      <c r="C44" s="662" t="s">
        <v>1844</v>
      </c>
      <c r="D44" s="662" t="s">
        <v>1844</v>
      </c>
      <c r="E44" s="181"/>
      <c r="F44" s="181"/>
      <c r="G44" s="233"/>
      <c r="H44" s="234"/>
    </row>
    <row r="45" spans="1:9" s="229" customFormat="1" ht="12.75" x14ac:dyDescent="0.2">
      <c r="A45" s="225"/>
      <c r="B45" s="195"/>
      <c r="C45" s="662"/>
      <c r="D45" s="662"/>
      <c r="E45" s="181"/>
      <c r="F45" s="181"/>
      <c r="G45" s="233"/>
      <c r="H45" s="234"/>
    </row>
    <row r="46" spans="1:9" s="229" customFormat="1" ht="12.75" x14ac:dyDescent="0.2">
      <c r="A46" s="235"/>
      <c r="B46" s="197"/>
      <c r="C46" s="663" t="s">
        <v>1845</v>
      </c>
      <c r="D46" s="663" t="s">
        <v>1845</v>
      </c>
      <c r="E46" s="199"/>
      <c r="F46" s="199"/>
      <c r="G46" s="236"/>
      <c r="H46" s="237">
        <f>SUM(H10:H45)</f>
        <v>0</v>
      </c>
    </row>
  </sheetData>
  <sheetProtection algorithmName="SHA-512" hashValue="l3/RCsn6KO9DeHTH1aNY/eLgvDCiuidCbyFwZ51zNUeQqszLm15yQQM2eCZ2r5fwcYeKggyECBgu6BnggcdR2A==" saltValue="Q/E7ug9uOdsdzLTQwAdtmw==" spinCount="100000" sheet="1" objects="1" scenarios="1"/>
  <mergeCells count="52">
    <mergeCell ref="A4:C4"/>
    <mergeCell ref="D4:H4"/>
    <mergeCell ref="A1:H1"/>
    <mergeCell ref="A2:C2"/>
    <mergeCell ref="D2:H2"/>
    <mergeCell ref="A3:C3"/>
    <mergeCell ref="D3:H3"/>
    <mergeCell ref="C13:D13"/>
    <mergeCell ref="A5:C5"/>
    <mergeCell ref="D5:H5"/>
    <mergeCell ref="A6:C6"/>
    <mergeCell ref="D6:H6"/>
    <mergeCell ref="A7:C7"/>
    <mergeCell ref="D7:H7"/>
    <mergeCell ref="A8:H8"/>
    <mergeCell ref="C9:D9"/>
    <mergeCell ref="C10:D10"/>
    <mergeCell ref="C11:D11"/>
    <mergeCell ref="C12:D12"/>
    <mergeCell ref="C24:D24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36:D36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46:D4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D9444-38F0-4547-87C9-227D4DA7D79A}">
  <dimension ref="A1:J18"/>
  <sheetViews>
    <sheetView workbookViewId="0">
      <selection activeCell="F10" sqref="F10:F15"/>
    </sheetView>
  </sheetViews>
  <sheetFormatPr defaultRowHeight="11.25" x14ac:dyDescent="0.2"/>
  <cols>
    <col min="1" max="2" width="4.33203125" style="166" customWidth="1"/>
    <col min="3" max="3" width="52.1640625" style="166" customWidth="1"/>
    <col min="4" max="4" width="3.6640625" style="202" customWidth="1"/>
    <col min="5" max="5" width="6.1640625" style="166" customWidth="1"/>
    <col min="6" max="7" width="15.5" style="166" customWidth="1"/>
    <col min="8" max="9" width="9.33203125" style="166"/>
    <col min="10" max="10" width="15.6640625" style="166" customWidth="1"/>
    <col min="11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265" width="9.33203125" style="166"/>
    <col min="266" max="266" width="15.6640625" style="166" customWidth="1"/>
    <col min="267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521" width="9.33203125" style="166"/>
    <col min="522" max="522" width="15.6640625" style="166" customWidth="1"/>
    <col min="523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777" width="9.33203125" style="166"/>
    <col min="778" max="778" width="15.6640625" style="166" customWidth="1"/>
    <col min="779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033" width="9.33203125" style="166"/>
    <col min="1034" max="1034" width="15.6640625" style="166" customWidth="1"/>
    <col min="1035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289" width="9.33203125" style="166"/>
    <col min="1290" max="1290" width="15.6640625" style="166" customWidth="1"/>
    <col min="1291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545" width="9.33203125" style="166"/>
    <col min="1546" max="1546" width="15.6640625" style="166" customWidth="1"/>
    <col min="1547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1801" width="9.33203125" style="166"/>
    <col min="1802" max="1802" width="15.6640625" style="166" customWidth="1"/>
    <col min="1803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057" width="9.33203125" style="166"/>
    <col min="2058" max="2058" width="15.6640625" style="166" customWidth="1"/>
    <col min="2059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313" width="9.33203125" style="166"/>
    <col min="2314" max="2314" width="15.6640625" style="166" customWidth="1"/>
    <col min="2315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569" width="9.33203125" style="166"/>
    <col min="2570" max="2570" width="15.6640625" style="166" customWidth="1"/>
    <col min="2571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2825" width="9.33203125" style="166"/>
    <col min="2826" max="2826" width="15.6640625" style="166" customWidth="1"/>
    <col min="2827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081" width="9.33203125" style="166"/>
    <col min="3082" max="3082" width="15.6640625" style="166" customWidth="1"/>
    <col min="3083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337" width="9.33203125" style="166"/>
    <col min="3338" max="3338" width="15.6640625" style="166" customWidth="1"/>
    <col min="3339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593" width="9.33203125" style="166"/>
    <col min="3594" max="3594" width="15.6640625" style="166" customWidth="1"/>
    <col min="3595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3849" width="9.33203125" style="166"/>
    <col min="3850" max="3850" width="15.6640625" style="166" customWidth="1"/>
    <col min="3851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105" width="9.33203125" style="166"/>
    <col min="4106" max="4106" width="15.6640625" style="166" customWidth="1"/>
    <col min="4107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361" width="9.33203125" style="166"/>
    <col min="4362" max="4362" width="15.6640625" style="166" customWidth="1"/>
    <col min="4363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617" width="9.33203125" style="166"/>
    <col min="4618" max="4618" width="15.6640625" style="166" customWidth="1"/>
    <col min="4619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4873" width="9.33203125" style="166"/>
    <col min="4874" max="4874" width="15.6640625" style="166" customWidth="1"/>
    <col min="4875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129" width="9.33203125" style="166"/>
    <col min="5130" max="5130" width="15.6640625" style="166" customWidth="1"/>
    <col min="5131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385" width="9.33203125" style="166"/>
    <col min="5386" max="5386" width="15.6640625" style="166" customWidth="1"/>
    <col min="5387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641" width="9.33203125" style="166"/>
    <col min="5642" max="5642" width="15.6640625" style="166" customWidth="1"/>
    <col min="5643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5897" width="9.33203125" style="166"/>
    <col min="5898" max="5898" width="15.6640625" style="166" customWidth="1"/>
    <col min="5899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153" width="9.33203125" style="166"/>
    <col min="6154" max="6154" width="15.6640625" style="166" customWidth="1"/>
    <col min="6155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409" width="9.33203125" style="166"/>
    <col min="6410" max="6410" width="15.6640625" style="166" customWidth="1"/>
    <col min="6411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665" width="9.33203125" style="166"/>
    <col min="6666" max="6666" width="15.6640625" style="166" customWidth="1"/>
    <col min="6667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6921" width="9.33203125" style="166"/>
    <col min="6922" max="6922" width="15.6640625" style="166" customWidth="1"/>
    <col min="6923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177" width="9.33203125" style="166"/>
    <col min="7178" max="7178" width="15.6640625" style="166" customWidth="1"/>
    <col min="7179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433" width="9.33203125" style="166"/>
    <col min="7434" max="7434" width="15.6640625" style="166" customWidth="1"/>
    <col min="7435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689" width="9.33203125" style="166"/>
    <col min="7690" max="7690" width="15.6640625" style="166" customWidth="1"/>
    <col min="7691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7945" width="9.33203125" style="166"/>
    <col min="7946" max="7946" width="15.6640625" style="166" customWidth="1"/>
    <col min="7947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201" width="9.33203125" style="166"/>
    <col min="8202" max="8202" width="15.6640625" style="166" customWidth="1"/>
    <col min="8203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457" width="9.33203125" style="166"/>
    <col min="8458" max="8458" width="15.6640625" style="166" customWidth="1"/>
    <col min="8459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713" width="9.33203125" style="166"/>
    <col min="8714" max="8714" width="15.6640625" style="166" customWidth="1"/>
    <col min="8715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8969" width="9.33203125" style="166"/>
    <col min="8970" max="8970" width="15.6640625" style="166" customWidth="1"/>
    <col min="8971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225" width="9.33203125" style="166"/>
    <col min="9226" max="9226" width="15.6640625" style="166" customWidth="1"/>
    <col min="9227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481" width="9.33203125" style="166"/>
    <col min="9482" max="9482" width="15.6640625" style="166" customWidth="1"/>
    <col min="9483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737" width="9.33203125" style="166"/>
    <col min="9738" max="9738" width="15.6640625" style="166" customWidth="1"/>
    <col min="9739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9993" width="9.33203125" style="166"/>
    <col min="9994" max="9994" width="15.6640625" style="166" customWidth="1"/>
    <col min="9995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249" width="9.33203125" style="166"/>
    <col min="10250" max="10250" width="15.6640625" style="166" customWidth="1"/>
    <col min="10251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505" width="9.33203125" style="166"/>
    <col min="10506" max="10506" width="15.6640625" style="166" customWidth="1"/>
    <col min="10507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0761" width="9.33203125" style="166"/>
    <col min="10762" max="10762" width="15.6640625" style="166" customWidth="1"/>
    <col min="10763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017" width="9.33203125" style="166"/>
    <col min="11018" max="11018" width="15.6640625" style="166" customWidth="1"/>
    <col min="11019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273" width="9.33203125" style="166"/>
    <col min="11274" max="11274" width="15.6640625" style="166" customWidth="1"/>
    <col min="11275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529" width="9.33203125" style="166"/>
    <col min="11530" max="11530" width="15.6640625" style="166" customWidth="1"/>
    <col min="11531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1785" width="9.33203125" style="166"/>
    <col min="11786" max="11786" width="15.6640625" style="166" customWidth="1"/>
    <col min="11787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041" width="9.33203125" style="166"/>
    <col min="12042" max="12042" width="15.6640625" style="166" customWidth="1"/>
    <col min="12043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297" width="9.33203125" style="166"/>
    <col min="12298" max="12298" width="15.6640625" style="166" customWidth="1"/>
    <col min="12299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553" width="9.33203125" style="166"/>
    <col min="12554" max="12554" width="15.6640625" style="166" customWidth="1"/>
    <col min="12555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2809" width="9.33203125" style="166"/>
    <col min="12810" max="12810" width="15.6640625" style="166" customWidth="1"/>
    <col min="12811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065" width="9.33203125" style="166"/>
    <col min="13066" max="13066" width="15.6640625" style="166" customWidth="1"/>
    <col min="13067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321" width="9.33203125" style="166"/>
    <col min="13322" max="13322" width="15.6640625" style="166" customWidth="1"/>
    <col min="13323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577" width="9.33203125" style="166"/>
    <col min="13578" max="13578" width="15.6640625" style="166" customWidth="1"/>
    <col min="13579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3833" width="9.33203125" style="166"/>
    <col min="13834" max="13834" width="15.6640625" style="166" customWidth="1"/>
    <col min="13835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089" width="9.33203125" style="166"/>
    <col min="14090" max="14090" width="15.6640625" style="166" customWidth="1"/>
    <col min="14091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345" width="9.33203125" style="166"/>
    <col min="14346" max="14346" width="15.6640625" style="166" customWidth="1"/>
    <col min="14347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601" width="9.33203125" style="166"/>
    <col min="14602" max="14602" width="15.6640625" style="166" customWidth="1"/>
    <col min="14603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4857" width="9.33203125" style="166"/>
    <col min="14858" max="14858" width="15.6640625" style="166" customWidth="1"/>
    <col min="14859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113" width="9.33203125" style="166"/>
    <col min="15114" max="15114" width="15.6640625" style="166" customWidth="1"/>
    <col min="15115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369" width="9.33203125" style="166"/>
    <col min="15370" max="15370" width="15.6640625" style="166" customWidth="1"/>
    <col min="15371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625" width="9.33203125" style="166"/>
    <col min="15626" max="15626" width="15.6640625" style="166" customWidth="1"/>
    <col min="15627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5881" width="9.33203125" style="166"/>
    <col min="15882" max="15882" width="15.6640625" style="166" customWidth="1"/>
    <col min="15883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137" width="9.33203125" style="166"/>
    <col min="16138" max="16138" width="15.6640625" style="166" customWidth="1"/>
    <col min="16139" max="16384" width="9.33203125" style="166"/>
  </cols>
  <sheetData>
    <row r="1" spans="1:10" ht="18.75" x14ac:dyDescent="0.2">
      <c r="A1" s="648" t="s">
        <v>1880</v>
      </c>
      <c r="B1" s="649"/>
      <c r="C1" s="649"/>
      <c r="D1" s="649"/>
      <c r="E1" s="649"/>
      <c r="F1" s="649"/>
      <c r="G1" s="650"/>
    </row>
    <row r="2" spans="1:10" ht="12.75" x14ac:dyDescent="0.2">
      <c r="A2" s="654" t="s">
        <v>2073</v>
      </c>
      <c r="B2" s="652"/>
      <c r="C2" s="652"/>
      <c r="D2" s="652"/>
      <c r="E2" s="652"/>
      <c r="F2" s="652"/>
      <c r="G2" s="653"/>
    </row>
    <row r="3" spans="1:10" ht="12.75" x14ac:dyDescent="0.2">
      <c r="A3" s="654" t="s">
        <v>2074</v>
      </c>
      <c r="B3" s="652"/>
      <c r="C3" s="652"/>
      <c r="D3" s="652"/>
      <c r="E3" s="652"/>
      <c r="F3" s="652"/>
      <c r="G3" s="653"/>
    </row>
    <row r="4" spans="1:10" ht="12.75" x14ac:dyDescent="0.2">
      <c r="A4" s="655" t="s">
        <v>1815</v>
      </c>
      <c r="B4" s="656"/>
      <c r="C4" s="656"/>
      <c r="D4" s="656"/>
      <c r="E4" s="656"/>
      <c r="F4" s="656"/>
      <c r="G4" s="657"/>
    </row>
    <row r="5" spans="1:10" ht="15.75" x14ac:dyDescent="0.25">
      <c r="A5" s="630" t="s">
        <v>1816</v>
      </c>
      <c r="B5" s="631"/>
      <c r="C5" s="632"/>
      <c r="D5" s="658">
        <f>G18</f>
        <v>0</v>
      </c>
      <c r="E5" s="659"/>
      <c r="F5" s="659"/>
      <c r="G5" s="660"/>
    </row>
    <row r="6" spans="1:10" ht="15.75" x14ac:dyDescent="0.25">
      <c r="A6" s="630" t="s">
        <v>1817</v>
      </c>
      <c r="B6" s="631"/>
      <c r="C6" s="632"/>
      <c r="D6" s="633">
        <f>D5*0.21</f>
        <v>0</v>
      </c>
      <c r="E6" s="634"/>
      <c r="F6" s="634"/>
      <c r="G6" s="635"/>
    </row>
    <row r="7" spans="1:10" ht="16.5" thickBot="1" x14ac:dyDescent="0.3">
      <c r="A7" s="636" t="s">
        <v>1818</v>
      </c>
      <c r="B7" s="637"/>
      <c r="C7" s="638"/>
      <c r="D7" s="639">
        <f>D5+D6</f>
        <v>0</v>
      </c>
      <c r="E7" s="640"/>
      <c r="F7" s="640"/>
      <c r="G7" s="641"/>
    </row>
    <row r="8" spans="1:10" s="167" customFormat="1" ht="21.75" thickBot="1" x14ac:dyDescent="0.4">
      <c r="A8" s="682" t="s">
        <v>1838</v>
      </c>
      <c r="B8" s="683"/>
      <c r="C8" s="683"/>
      <c r="D8" s="683"/>
      <c r="E8" s="683"/>
      <c r="F8" s="683"/>
      <c r="G8" s="684"/>
    </row>
    <row r="9" spans="1:10" ht="13.5" thickBot="1" x14ac:dyDescent="0.25">
      <c r="A9" s="203" t="s">
        <v>1819</v>
      </c>
      <c r="B9" s="204" t="s">
        <v>1820</v>
      </c>
      <c r="C9" s="205"/>
      <c r="D9" s="206" t="s">
        <v>148</v>
      </c>
      <c r="E9" s="205" t="s">
        <v>1821</v>
      </c>
      <c r="F9" s="206" t="s">
        <v>1822</v>
      </c>
      <c r="G9" s="207" t="s">
        <v>1823</v>
      </c>
    </row>
    <row r="10" spans="1:10" ht="12.75" x14ac:dyDescent="0.2">
      <c r="A10" s="178">
        <v>1</v>
      </c>
      <c r="B10" s="179">
        <v>1</v>
      </c>
      <c r="C10" s="190" t="s">
        <v>1840</v>
      </c>
      <c r="D10" s="191" t="s">
        <v>1234</v>
      </c>
      <c r="E10" s="191">
        <v>1</v>
      </c>
      <c r="F10" s="490"/>
      <c r="G10" s="238">
        <f t="shared" ref="G10:G15" si="0">E10*F10</f>
        <v>0</v>
      </c>
      <c r="J10" s="184"/>
    </row>
    <row r="11" spans="1:10" ht="25.5" x14ac:dyDescent="0.2">
      <c r="A11" s="178">
        <v>2</v>
      </c>
      <c r="B11" s="179">
        <v>2</v>
      </c>
      <c r="C11" s="190" t="s">
        <v>2075</v>
      </c>
      <c r="D11" s="191" t="s">
        <v>1234</v>
      </c>
      <c r="E11" s="191">
        <v>1</v>
      </c>
      <c r="F11" s="490"/>
      <c r="G11" s="238">
        <f t="shared" si="0"/>
        <v>0</v>
      </c>
      <c r="I11" s="184"/>
      <c r="J11" s="184"/>
    </row>
    <row r="12" spans="1:10" ht="12.75" x14ac:dyDescent="0.2">
      <c r="A12" s="178">
        <v>3</v>
      </c>
      <c r="B12" s="179">
        <v>3</v>
      </c>
      <c r="C12" s="190" t="s">
        <v>2076</v>
      </c>
      <c r="D12" s="191" t="s">
        <v>1234</v>
      </c>
      <c r="E12" s="191">
        <v>1</v>
      </c>
      <c r="F12" s="490"/>
      <c r="G12" s="238">
        <f t="shared" si="0"/>
        <v>0</v>
      </c>
      <c r="I12" s="184"/>
      <c r="J12" s="184"/>
    </row>
    <row r="13" spans="1:10" ht="25.5" x14ac:dyDescent="0.2">
      <c r="A13" s="241">
        <v>4</v>
      </c>
      <c r="B13" s="242">
        <v>4</v>
      </c>
      <c r="C13" s="243" t="s">
        <v>1843</v>
      </c>
      <c r="D13" s="244" t="s">
        <v>1234</v>
      </c>
      <c r="E13" s="244">
        <v>1</v>
      </c>
      <c r="F13" s="490"/>
      <c r="G13" s="508">
        <f t="shared" si="0"/>
        <v>0</v>
      </c>
      <c r="I13" s="184"/>
      <c r="J13" s="184"/>
    </row>
    <row r="14" spans="1:10" ht="25.5" x14ac:dyDescent="0.2">
      <c r="A14" s="178">
        <v>5</v>
      </c>
      <c r="B14" s="179">
        <v>5</v>
      </c>
      <c r="C14" s="190" t="s">
        <v>2077</v>
      </c>
      <c r="D14" s="191" t="s">
        <v>1234</v>
      </c>
      <c r="E14" s="191">
        <v>1</v>
      </c>
      <c r="F14" s="490"/>
      <c r="G14" s="238">
        <f t="shared" si="0"/>
        <v>0</v>
      </c>
      <c r="J14" s="184"/>
    </row>
    <row r="15" spans="1:10" ht="25.5" x14ac:dyDescent="0.2">
      <c r="A15" s="178">
        <v>6</v>
      </c>
      <c r="B15" s="179">
        <v>6</v>
      </c>
      <c r="C15" s="190" t="s">
        <v>2078</v>
      </c>
      <c r="D15" s="191" t="s">
        <v>1234</v>
      </c>
      <c r="E15" s="191">
        <v>1</v>
      </c>
      <c r="F15" s="490"/>
      <c r="G15" s="238">
        <f t="shared" si="0"/>
        <v>0</v>
      </c>
      <c r="J15" s="184"/>
    </row>
    <row r="16" spans="1:10" ht="12.75" x14ac:dyDescent="0.2">
      <c r="A16" s="178"/>
      <c r="B16" s="179"/>
      <c r="C16" s="188" t="s">
        <v>29</v>
      </c>
      <c r="D16" s="181"/>
      <c r="E16" s="181"/>
      <c r="F16" s="239"/>
      <c r="G16" s="240"/>
      <c r="J16" s="184"/>
    </row>
    <row r="17" spans="1:10" ht="38.25" x14ac:dyDescent="0.2">
      <c r="A17" s="178"/>
      <c r="B17" s="179"/>
      <c r="C17" s="190" t="s">
        <v>1844</v>
      </c>
      <c r="D17" s="181"/>
      <c r="E17" s="181"/>
      <c r="F17" s="239"/>
      <c r="G17" s="240"/>
      <c r="J17" s="184"/>
    </row>
    <row r="18" spans="1:10" ht="13.5" thickBot="1" x14ac:dyDescent="0.25">
      <c r="A18" s="196"/>
      <c r="B18" s="197"/>
      <c r="C18" s="198" t="s">
        <v>1845</v>
      </c>
      <c r="D18" s="199"/>
      <c r="E18" s="199"/>
      <c r="F18" s="200"/>
      <c r="G18" s="201">
        <f>SUM(G10:G17)</f>
        <v>0</v>
      </c>
      <c r="J18" s="184"/>
    </row>
  </sheetData>
  <sheetProtection algorithmName="SHA-512" hashValue="q4MaJd/UhxmGFMYTULyCL/+wkBBqTJ1JTTS4OzlFhvEEg1eOWdj6I3m0uD7LS5jwWTzUhDdtezXz5quYqY4qTg==" saltValue="x53V5U3DGUyZD0ktSOrPCA==" spinCount="100000" sheet="1" objects="1" scenarios="1"/>
  <mergeCells count="11">
    <mergeCell ref="A1:G1"/>
    <mergeCell ref="A2:G2"/>
    <mergeCell ref="A3:G3"/>
    <mergeCell ref="A4:G4"/>
    <mergeCell ref="A5:C5"/>
    <mergeCell ref="D5:G5"/>
    <mergeCell ref="A6:C6"/>
    <mergeCell ref="D6:G6"/>
    <mergeCell ref="A7:C7"/>
    <mergeCell ref="D7:G7"/>
    <mergeCell ref="A8:G8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220"/>
  <sheetViews>
    <sheetView showGridLines="0" topLeftCell="A46" workbookViewId="0">
      <selection activeCell="I206" sqref="I206:I2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100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1" customFormat="1" ht="12" customHeight="1" x14ac:dyDescent="0.2">
      <c r="B8" s="17"/>
      <c r="D8" s="23" t="s">
        <v>109</v>
      </c>
      <c r="L8" s="17"/>
    </row>
    <row r="9" spans="1:46" s="2" customFormat="1" ht="16.5" customHeight="1" x14ac:dyDescent="0.2">
      <c r="A9" s="26"/>
      <c r="B9" s="27"/>
      <c r="C9" s="26"/>
      <c r="D9" s="26"/>
      <c r="E9" s="554" t="s">
        <v>1247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3" t="s">
        <v>1248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544" t="s">
        <v>1608</v>
      </c>
      <c r="F11" s="553"/>
      <c r="G11" s="553"/>
      <c r="H11" s="553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17</v>
      </c>
      <c r="E14" s="26"/>
      <c r="F14" s="21" t="s">
        <v>1250</v>
      </c>
      <c r="G14" s="26"/>
      <c r="H14" s="26"/>
      <c r="I14" s="23" t="s">
        <v>19</v>
      </c>
      <c r="J14" s="49">
        <f>'Rekapitulace stavby'!AN8</f>
        <v>0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3" t="s">
        <v>24</v>
      </c>
      <c r="E19" s="26"/>
      <c r="F19" s="500"/>
      <c r="G19" s="26"/>
      <c r="H19" s="26"/>
      <c r="I19" s="23" t="s">
        <v>21</v>
      </c>
      <c r="J19" s="499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21" t="s">
        <v>22</v>
      </c>
      <c r="F20" s="26"/>
      <c r="G20" s="26"/>
      <c r="H20" s="26"/>
      <c r="I20" s="23" t="s">
        <v>23</v>
      </c>
      <c r="J20" s="499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3" t="s">
        <v>25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1" t="s">
        <v>22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3" t="s">
        <v>27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1" t="s">
        <v>22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94"/>
      <c r="B29" s="95"/>
      <c r="C29" s="94"/>
      <c r="D29" s="94"/>
      <c r="E29" s="523" t="s">
        <v>1</v>
      </c>
      <c r="F29" s="523"/>
      <c r="G29" s="523"/>
      <c r="H29" s="523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7" t="s">
        <v>30</v>
      </c>
      <c r="E32" s="26"/>
      <c r="F32" s="26"/>
      <c r="G32" s="26"/>
      <c r="H32" s="26"/>
      <c r="I32" s="26"/>
      <c r="J32" s="65">
        <f>ROUND(J122,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32</v>
      </c>
      <c r="G34" s="26"/>
      <c r="H34" s="26"/>
      <c r="I34" s="30" t="s">
        <v>31</v>
      </c>
      <c r="J34" s="30" t="s">
        <v>33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8" t="s">
        <v>34</v>
      </c>
      <c r="E35" s="23" t="s">
        <v>35</v>
      </c>
      <c r="F35" s="99">
        <f>ROUND((SUM(BE122:BE219)),  2)</f>
        <v>0</v>
      </c>
      <c r="G35" s="26"/>
      <c r="H35" s="26"/>
      <c r="I35" s="100">
        <v>0.21</v>
      </c>
      <c r="J35" s="99">
        <f>ROUND(((SUM(BE122:BE219))*I35),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36</v>
      </c>
      <c r="F36" s="99">
        <f>ROUND((SUM(BF122:BF219)),  2)</f>
        <v>0</v>
      </c>
      <c r="G36" s="26"/>
      <c r="H36" s="26"/>
      <c r="I36" s="100">
        <v>0.15</v>
      </c>
      <c r="J36" s="99">
        <f>ROUND(((SUM(BF122:BF219))*I36),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37</v>
      </c>
      <c r="F37" s="99">
        <f>ROUND((SUM(BG122:BG219)),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38</v>
      </c>
      <c r="F38" s="99">
        <f>ROUND((SUM(BH122:BH219)),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39</v>
      </c>
      <c r="F39" s="99">
        <f>ROUND((SUM(BI122:BI219)),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101"/>
      <c r="D41" s="102" t="s">
        <v>40</v>
      </c>
      <c r="E41" s="54"/>
      <c r="F41" s="54"/>
      <c r="G41" s="103" t="s">
        <v>41</v>
      </c>
      <c r="H41" s="104" t="s">
        <v>42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17"/>
      <c r="C86" s="23" t="s">
        <v>109</v>
      </c>
      <c r="L86" s="17"/>
    </row>
    <row r="87" spans="1:31" s="2" customFormat="1" ht="16.5" customHeight="1" x14ac:dyDescent="0.2">
      <c r="A87" s="26"/>
      <c r="B87" s="27"/>
      <c r="C87" s="26"/>
      <c r="D87" s="26"/>
      <c r="E87" s="554" t="s">
        <v>1247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3" t="s">
        <v>1248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544" t="str">
        <f>E11</f>
        <v>ROZVÁDĚČE - Snížení energetické náročnosti areálu ISŠT Mělník</v>
      </c>
      <c r="F89" s="553"/>
      <c r="G89" s="553"/>
      <c r="H89" s="553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3" t="s">
        <v>17</v>
      </c>
      <c r="D91" s="26"/>
      <c r="E91" s="26"/>
      <c r="F91" s="21" t="str">
        <f>F14</f>
        <v>K Učilišti 2566</v>
      </c>
      <c r="G91" s="26"/>
      <c r="H91" s="26"/>
      <c r="I91" s="23" t="s">
        <v>19</v>
      </c>
      <c r="J91" s="49">
        <f>IF(J14="","",J14)</f>
        <v>0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 x14ac:dyDescent="0.2">
      <c r="A93" s="26"/>
      <c r="B93" s="27"/>
      <c r="C93" s="23" t="s">
        <v>20</v>
      </c>
      <c r="D93" s="26"/>
      <c r="E93" s="26"/>
      <c r="F93" s="21" t="str">
        <f>E17</f>
        <v xml:space="preserve"> </v>
      </c>
      <c r="G93" s="26"/>
      <c r="H93" s="26"/>
      <c r="I93" s="23" t="s">
        <v>25</v>
      </c>
      <c r="J93" s="24" t="str">
        <f>E23</f>
        <v xml:space="preserve"> 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27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9" t="s">
        <v>112</v>
      </c>
      <c r="D96" s="101"/>
      <c r="E96" s="101"/>
      <c r="F96" s="101"/>
      <c r="G96" s="101"/>
      <c r="H96" s="101"/>
      <c r="I96" s="101"/>
      <c r="J96" s="110" t="s">
        <v>113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 x14ac:dyDescent="0.2">
      <c r="A98" s="26"/>
      <c r="B98" s="27"/>
      <c r="C98" s="111" t="s">
        <v>114</v>
      </c>
      <c r="D98" s="26"/>
      <c r="E98" s="26"/>
      <c r="F98" s="26"/>
      <c r="G98" s="26"/>
      <c r="H98" s="26"/>
      <c r="I98" s="26"/>
      <c r="J98" s="65">
        <f>J122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115</v>
      </c>
    </row>
    <row r="99" spans="1:47" s="9" customFormat="1" ht="24.95" customHeight="1" x14ac:dyDescent="0.2">
      <c r="B99" s="112"/>
      <c r="D99" s="113" t="s">
        <v>126</v>
      </c>
      <c r="E99" s="114"/>
      <c r="F99" s="114"/>
      <c r="G99" s="114"/>
      <c r="H99" s="114"/>
      <c r="I99" s="114"/>
      <c r="J99" s="115">
        <f>J123</f>
        <v>0</v>
      </c>
      <c r="L99" s="112"/>
    </row>
    <row r="100" spans="1:47" s="10" customFormat="1" ht="19.899999999999999" customHeight="1" x14ac:dyDescent="0.2">
      <c r="B100" s="116"/>
      <c r="D100" s="117" t="s">
        <v>1251</v>
      </c>
      <c r="E100" s="118"/>
      <c r="F100" s="118"/>
      <c r="G100" s="118"/>
      <c r="H100" s="118"/>
      <c r="I100" s="118"/>
      <c r="J100" s="119">
        <f>J124</f>
        <v>0</v>
      </c>
      <c r="L100" s="116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18" t="s">
        <v>146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554" t="str">
        <f>E7</f>
        <v>ISŠT Mělník - hlavní  budova, spojovací krček, novostavba, dílny, jeřábová hala, vrátnice</v>
      </c>
      <c r="F110" s="555"/>
      <c r="G110" s="555"/>
      <c r="H110" s="555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17"/>
      <c r="C111" s="23" t="s">
        <v>109</v>
      </c>
      <c r="L111" s="17"/>
    </row>
    <row r="112" spans="1:47" s="2" customFormat="1" ht="16.5" customHeight="1" x14ac:dyDescent="0.2">
      <c r="A112" s="26"/>
      <c r="B112" s="27"/>
      <c r="C112" s="26"/>
      <c r="D112" s="26"/>
      <c r="E112" s="554" t="s">
        <v>1247</v>
      </c>
      <c r="F112" s="553"/>
      <c r="G112" s="553"/>
      <c r="H112" s="553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1248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544" t="str">
        <f>E11</f>
        <v>ROZVÁDĚČE - Snížení energetické náročnosti areálu ISŠT Mělník</v>
      </c>
      <c r="F114" s="553"/>
      <c r="G114" s="553"/>
      <c r="H114" s="553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17</v>
      </c>
      <c r="D116" s="26"/>
      <c r="E116" s="26"/>
      <c r="F116" s="21" t="str">
        <f>F14</f>
        <v>K Učilišti 2566</v>
      </c>
      <c r="G116" s="26"/>
      <c r="H116" s="26"/>
      <c r="I116" s="23" t="s">
        <v>19</v>
      </c>
      <c r="J116" s="49">
        <f>IF(J14="","",J14)</f>
        <v>0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 x14ac:dyDescent="0.2">
      <c r="A118" s="26"/>
      <c r="B118" s="27"/>
      <c r="C118" s="23" t="s">
        <v>20</v>
      </c>
      <c r="D118" s="26"/>
      <c r="E118" s="26"/>
      <c r="F118" s="21" t="str">
        <f>E17</f>
        <v xml:space="preserve"> </v>
      </c>
      <c r="G118" s="26"/>
      <c r="H118" s="26"/>
      <c r="I118" s="23" t="s">
        <v>25</v>
      </c>
      <c r="J118" s="24" t="str">
        <f>E23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24</v>
      </c>
      <c r="D119" s="26"/>
      <c r="E119" s="26"/>
      <c r="F119" s="21" t="str">
        <f>IF(E20="","",E20)</f>
        <v xml:space="preserve"> </v>
      </c>
      <c r="G119" s="26"/>
      <c r="H119" s="26"/>
      <c r="I119" s="23" t="s">
        <v>27</v>
      </c>
      <c r="J119" s="24" t="str">
        <f>E26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20"/>
      <c r="B121" s="121"/>
      <c r="C121" s="397" t="s">
        <v>147</v>
      </c>
      <c r="D121" s="398" t="s">
        <v>55</v>
      </c>
      <c r="E121" s="398" t="s">
        <v>51</v>
      </c>
      <c r="F121" s="398" t="s">
        <v>52</v>
      </c>
      <c r="G121" s="398" t="s">
        <v>148</v>
      </c>
      <c r="H121" s="398" t="s">
        <v>149</v>
      </c>
      <c r="I121" s="398" t="s">
        <v>150</v>
      </c>
      <c r="J121" s="399" t="s">
        <v>113</v>
      </c>
      <c r="K121" s="400" t="s">
        <v>151</v>
      </c>
      <c r="L121" s="126"/>
      <c r="M121" s="56" t="s">
        <v>1</v>
      </c>
      <c r="N121" s="57" t="s">
        <v>34</v>
      </c>
      <c r="O121" s="57" t="s">
        <v>152</v>
      </c>
      <c r="P121" s="57" t="s">
        <v>153</v>
      </c>
      <c r="Q121" s="57" t="s">
        <v>154</v>
      </c>
      <c r="R121" s="57" t="s">
        <v>155</v>
      </c>
      <c r="S121" s="57" t="s">
        <v>156</v>
      </c>
      <c r="T121" s="58" t="s">
        <v>157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7" customHeight="1" x14ac:dyDescent="0.25">
      <c r="A122" s="26"/>
      <c r="B122" s="27"/>
      <c r="C122" s="401" t="s">
        <v>158</v>
      </c>
      <c r="D122" s="402"/>
      <c r="E122" s="402"/>
      <c r="F122" s="402"/>
      <c r="G122" s="402"/>
      <c r="H122" s="402"/>
      <c r="I122" s="402"/>
      <c r="J122" s="403">
        <f>BK122</f>
        <v>0</v>
      </c>
      <c r="K122" s="402"/>
      <c r="L122" s="27"/>
      <c r="M122" s="59"/>
      <c r="N122" s="50"/>
      <c r="O122" s="60"/>
      <c r="P122" s="128">
        <f>P123</f>
        <v>6.7640000000000002</v>
      </c>
      <c r="Q122" s="60"/>
      <c r="R122" s="128">
        <f>R123</f>
        <v>0</v>
      </c>
      <c r="S122" s="60"/>
      <c r="T122" s="129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69</v>
      </c>
      <c r="AU122" s="14" t="s">
        <v>115</v>
      </c>
      <c r="BK122" s="130">
        <f>BK123</f>
        <v>0</v>
      </c>
    </row>
    <row r="123" spans="1:65" s="12" customFormat="1" ht="25.9" customHeight="1" x14ac:dyDescent="0.2">
      <c r="B123" s="131"/>
      <c r="C123" s="379"/>
      <c r="D123" s="386" t="s">
        <v>69</v>
      </c>
      <c r="E123" s="387" t="s">
        <v>616</v>
      </c>
      <c r="F123" s="387" t="s">
        <v>617</v>
      </c>
      <c r="G123" s="379"/>
      <c r="H123" s="379"/>
      <c r="I123" s="379"/>
      <c r="J123" s="388">
        <f>BK123</f>
        <v>0</v>
      </c>
      <c r="K123" s="379"/>
      <c r="L123" s="131"/>
      <c r="M123" s="135"/>
      <c r="N123" s="136"/>
      <c r="O123" s="136"/>
      <c r="P123" s="137">
        <f>P124</f>
        <v>6.7640000000000002</v>
      </c>
      <c r="Q123" s="136"/>
      <c r="R123" s="137">
        <f>R124</f>
        <v>0</v>
      </c>
      <c r="S123" s="136"/>
      <c r="T123" s="138">
        <f>T124</f>
        <v>0</v>
      </c>
      <c r="AR123" s="132" t="s">
        <v>80</v>
      </c>
      <c r="AT123" s="139" t="s">
        <v>69</v>
      </c>
      <c r="AU123" s="139" t="s">
        <v>70</v>
      </c>
      <c r="AY123" s="132" t="s">
        <v>161</v>
      </c>
      <c r="BK123" s="140">
        <f>BK124</f>
        <v>0</v>
      </c>
    </row>
    <row r="124" spans="1:65" s="12" customFormat="1" ht="22.7" customHeight="1" x14ac:dyDescent="0.2">
      <c r="B124" s="131"/>
      <c r="C124" s="379"/>
      <c r="D124" s="386" t="s">
        <v>69</v>
      </c>
      <c r="E124" s="389" t="s">
        <v>1263</v>
      </c>
      <c r="F124" s="389" t="s">
        <v>1264</v>
      </c>
      <c r="G124" s="379"/>
      <c r="H124" s="379"/>
      <c r="I124" s="379"/>
      <c r="J124" s="390">
        <f>BK124</f>
        <v>0</v>
      </c>
      <c r="K124" s="379"/>
      <c r="L124" s="131"/>
      <c r="M124" s="135"/>
      <c r="N124" s="136"/>
      <c r="O124" s="136"/>
      <c r="P124" s="137">
        <f>SUM(P125:P219)</f>
        <v>6.7640000000000002</v>
      </c>
      <c r="Q124" s="136"/>
      <c r="R124" s="137">
        <f>SUM(R125:R219)</f>
        <v>0</v>
      </c>
      <c r="S124" s="136"/>
      <c r="T124" s="138">
        <f>SUM(T125:T219)</f>
        <v>0</v>
      </c>
      <c r="AR124" s="132" t="s">
        <v>80</v>
      </c>
      <c r="AT124" s="139" t="s">
        <v>69</v>
      </c>
      <c r="AU124" s="139" t="s">
        <v>78</v>
      </c>
      <c r="AY124" s="132" t="s">
        <v>161</v>
      </c>
      <c r="BK124" s="140">
        <f>SUM(BK125:BK219)</f>
        <v>0</v>
      </c>
    </row>
    <row r="125" spans="1:65" s="2" customFormat="1" ht="24" customHeight="1" x14ac:dyDescent="0.2">
      <c r="A125" s="26"/>
      <c r="B125" s="143"/>
      <c r="C125" s="381" t="s">
        <v>78</v>
      </c>
      <c r="D125" s="381" t="s">
        <v>163</v>
      </c>
      <c r="E125" s="382" t="s">
        <v>1609</v>
      </c>
      <c r="F125" s="383" t="s">
        <v>1610</v>
      </c>
      <c r="G125" s="384" t="s">
        <v>227</v>
      </c>
      <c r="H125" s="385">
        <v>1</v>
      </c>
      <c r="I125" s="493"/>
      <c r="J125" s="377">
        <f t="shared" ref="J125:J156" si="0">ROUND(I125*H125,2)</f>
        <v>0</v>
      </c>
      <c r="K125" s="380"/>
      <c r="L125" s="27"/>
      <c r="M125" s="151" t="s">
        <v>1</v>
      </c>
      <c r="N125" s="152" t="s">
        <v>35</v>
      </c>
      <c r="O125" s="153">
        <v>0.86499999999999999</v>
      </c>
      <c r="P125" s="153">
        <f t="shared" ref="P125:P156" si="1">O125*H125</f>
        <v>0.86499999999999999</v>
      </c>
      <c r="Q125" s="153">
        <v>0</v>
      </c>
      <c r="R125" s="153">
        <f t="shared" ref="R125:R156" si="2">Q125*H125</f>
        <v>0</v>
      </c>
      <c r="S125" s="153">
        <v>0</v>
      </c>
      <c r="T125" s="154">
        <f t="shared" ref="T125:T156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187</v>
      </c>
      <c r="AT125" s="155" t="s">
        <v>163</v>
      </c>
      <c r="AU125" s="155" t="s">
        <v>80</v>
      </c>
      <c r="AY125" s="14" t="s">
        <v>161</v>
      </c>
      <c r="BE125" s="156">
        <f t="shared" ref="BE125:BE156" si="4">IF(N125="základní",J125,0)</f>
        <v>0</v>
      </c>
      <c r="BF125" s="156">
        <f t="shared" ref="BF125:BF156" si="5">IF(N125="snížená",J125,0)</f>
        <v>0</v>
      </c>
      <c r="BG125" s="156">
        <f t="shared" ref="BG125:BG156" si="6">IF(N125="zákl. přenesená",J125,0)</f>
        <v>0</v>
      </c>
      <c r="BH125" s="156">
        <f t="shared" ref="BH125:BH156" si="7">IF(N125="sníž. přenesená",J125,0)</f>
        <v>0</v>
      </c>
      <c r="BI125" s="156">
        <f t="shared" ref="BI125:BI156" si="8">IF(N125="nulová",J125,0)</f>
        <v>0</v>
      </c>
      <c r="BJ125" s="14" t="s">
        <v>78</v>
      </c>
      <c r="BK125" s="156">
        <f t="shared" ref="BK125:BK156" si="9">ROUND(I125*H125,2)</f>
        <v>0</v>
      </c>
      <c r="BL125" s="14" t="s">
        <v>187</v>
      </c>
      <c r="BM125" s="155" t="s">
        <v>1611</v>
      </c>
    </row>
    <row r="126" spans="1:65" s="2" customFormat="1" ht="16.5" customHeight="1" x14ac:dyDescent="0.2">
      <c r="A126" s="26"/>
      <c r="B126" s="143"/>
      <c r="C126" s="392" t="s">
        <v>80</v>
      </c>
      <c r="D126" s="392" t="s">
        <v>243</v>
      </c>
      <c r="E126" s="393" t="s">
        <v>1612</v>
      </c>
      <c r="F126" s="394" t="s">
        <v>1613</v>
      </c>
      <c r="G126" s="395" t="s">
        <v>1</v>
      </c>
      <c r="H126" s="396">
        <v>1</v>
      </c>
      <c r="I126" s="493"/>
      <c r="J126" s="378">
        <f t="shared" si="0"/>
        <v>0</v>
      </c>
      <c r="K126" s="391"/>
      <c r="L126" s="157"/>
      <c r="M126" s="158" t="s">
        <v>1</v>
      </c>
      <c r="N126" s="159" t="s">
        <v>35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173</v>
      </c>
      <c r="AT126" s="155" t="s">
        <v>243</v>
      </c>
      <c r="AU126" s="155" t="s">
        <v>80</v>
      </c>
      <c r="AY126" s="14" t="s">
        <v>161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78</v>
      </c>
      <c r="BK126" s="156">
        <f t="shared" si="9"/>
        <v>0</v>
      </c>
      <c r="BL126" s="14" t="s">
        <v>167</v>
      </c>
      <c r="BM126" s="155" t="s">
        <v>1614</v>
      </c>
    </row>
    <row r="127" spans="1:65" s="2" customFormat="1" ht="24" customHeight="1" x14ac:dyDescent="0.2">
      <c r="A127" s="26"/>
      <c r="B127" s="143"/>
      <c r="C127" s="392" t="s">
        <v>171</v>
      </c>
      <c r="D127" s="392" t="s">
        <v>243</v>
      </c>
      <c r="E127" s="393" t="s">
        <v>1615</v>
      </c>
      <c r="F127" s="394" t="s">
        <v>1616</v>
      </c>
      <c r="G127" s="395" t="s">
        <v>1</v>
      </c>
      <c r="H127" s="396">
        <v>1</v>
      </c>
      <c r="I127" s="493"/>
      <c r="J127" s="378">
        <f t="shared" si="0"/>
        <v>0</v>
      </c>
      <c r="K127" s="391"/>
      <c r="L127" s="157"/>
      <c r="M127" s="158" t="s">
        <v>1</v>
      </c>
      <c r="N127" s="159" t="s">
        <v>35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173</v>
      </c>
      <c r="AT127" s="155" t="s">
        <v>243</v>
      </c>
      <c r="AU127" s="155" t="s">
        <v>80</v>
      </c>
      <c r="AY127" s="14" t="s">
        <v>161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78</v>
      </c>
      <c r="BK127" s="156">
        <f t="shared" si="9"/>
        <v>0</v>
      </c>
      <c r="BL127" s="14" t="s">
        <v>167</v>
      </c>
      <c r="BM127" s="155" t="s">
        <v>1617</v>
      </c>
    </row>
    <row r="128" spans="1:65" s="2" customFormat="1" ht="16.5" customHeight="1" x14ac:dyDescent="0.2">
      <c r="A128" s="26"/>
      <c r="B128" s="143"/>
      <c r="C128" s="392" t="s">
        <v>167</v>
      </c>
      <c r="D128" s="392" t="s">
        <v>243</v>
      </c>
      <c r="E128" s="393" t="s">
        <v>1618</v>
      </c>
      <c r="F128" s="394" t="s">
        <v>1619</v>
      </c>
      <c r="G128" s="395" t="s">
        <v>1</v>
      </c>
      <c r="H128" s="396">
        <v>1</v>
      </c>
      <c r="I128" s="493"/>
      <c r="J128" s="378">
        <f t="shared" si="0"/>
        <v>0</v>
      </c>
      <c r="K128" s="391"/>
      <c r="L128" s="157"/>
      <c r="M128" s="158" t="s">
        <v>1</v>
      </c>
      <c r="N128" s="159" t="s">
        <v>35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173</v>
      </c>
      <c r="AT128" s="155" t="s">
        <v>243</v>
      </c>
      <c r="AU128" s="155" t="s">
        <v>80</v>
      </c>
      <c r="AY128" s="14" t="s">
        <v>161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78</v>
      </c>
      <c r="BK128" s="156">
        <f t="shared" si="9"/>
        <v>0</v>
      </c>
      <c r="BL128" s="14" t="s">
        <v>167</v>
      </c>
      <c r="BM128" s="155" t="s">
        <v>1620</v>
      </c>
    </row>
    <row r="129" spans="1:65" s="2" customFormat="1" ht="24" customHeight="1" x14ac:dyDescent="0.2">
      <c r="A129" s="26"/>
      <c r="B129" s="143"/>
      <c r="C129" s="392" t="s">
        <v>174</v>
      </c>
      <c r="D129" s="392" t="s">
        <v>243</v>
      </c>
      <c r="E129" s="393" t="s">
        <v>1621</v>
      </c>
      <c r="F129" s="394" t="s">
        <v>1622</v>
      </c>
      <c r="G129" s="395" t="s">
        <v>1</v>
      </c>
      <c r="H129" s="396">
        <v>1</v>
      </c>
      <c r="I129" s="493"/>
      <c r="J129" s="378">
        <f t="shared" si="0"/>
        <v>0</v>
      </c>
      <c r="K129" s="391"/>
      <c r="L129" s="157"/>
      <c r="M129" s="158" t="s">
        <v>1</v>
      </c>
      <c r="N129" s="159" t="s">
        <v>35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173</v>
      </c>
      <c r="AT129" s="155" t="s">
        <v>243</v>
      </c>
      <c r="AU129" s="155" t="s">
        <v>80</v>
      </c>
      <c r="AY129" s="14" t="s">
        <v>161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78</v>
      </c>
      <c r="BK129" s="156">
        <f t="shared" si="9"/>
        <v>0</v>
      </c>
      <c r="BL129" s="14" t="s">
        <v>167</v>
      </c>
      <c r="BM129" s="155" t="s">
        <v>1623</v>
      </c>
    </row>
    <row r="130" spans="1:65" s="2" customFormat="1" ht="16.5" customHeight="1" x14ac:dyDescent="0.2">
      <c r="A130" s="26"/>
      <c r="B130" s="143"/>
      <c r="C130" s="392" t="s">
        <v>172</v>
      </c>
      <c r="D130" s="392" t="s">
        <v>243</v>
      </c>
      <c r="E130" s="393" t="s">
        <v>1624</v>
      </c>
      <c r="F130" s="394" t="s">
        <v>1625</v>
      </c>
      <c r="G130" s="395" t="s">
        <v>1</v>
      </c>
      <c r="H130" s="396">
        <v>1</v>
      </c>
      <c r="I130" s="493"/>
      <c r="J130" s="378">
        <f t="shared" si="0"/>
        <v>0</v>
      </c>
      <c r="K130" s="391"/>
      <c r="L130" s="157"/>
      <c r="M130" s="158" t="s">
        <v>1</v>
      </c>
      <c r="N130" s="159" t="s">
        <v>35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173</v>
      </c>
      <c r="AT130" s="155" t="s">
        <v>243</v>
      </c>
      <c r="AU130" s="155" t="s">
        <v>80</v>
      </c>
      <c r="AY130" s="14" t="s">
        <v>161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78</v>
      </c>
      <c r="BK130" s="156">
        <f t="shared" si="9"/>
        <v>0</v>
      </c>
      <c r="BL130" s="14" t="s">
        <v>167</v>
      </c>
      <c r="BM130" s="155" t="s">
        <v>1626</v>
      </c>
    </row>
    <row r="131" spans="1:65" s="2" customFormat="1" ht="24" customHeight="1" x14ac:dyDescent="0.2">
      <c r="A131" s="26"/>
      <c r="B131" s="143"/>
      <c r="C131" s="392" t="s">
        <v>181</v>
      </c>
      <c r="D131" s="392" t="s">
        <v>243</v>
      </c>
      <c r="E131" s="393" t="s">
        <v>1627</v>
      </c>
      <c r="F131" s="394" t="s">
        <v>1628</v>
      </c>
      <c r="G131" s="395" t="s">
        <v>1</v>
      </c>
      <c r="H131" s="396">
        <v>1</v>
      </c>
      <c r="I131" s="493"/>
      <c r="J131" s="378">
        <f t="shared" si="0"/>
        <v>0</v>
      </c>
      <c r="K131" s="391"/>
      <c r="L131" s="157"/>
      <c r="M131" s="158" t="s">
        <v>1</v>
      </c>
      <c r="N131" s="159" t="s">
        <v>35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173</v>
      </c>
      <c r="AT131" s="155" t="s">
        <v>243</v>
      </c>
      <c r="AU131" s="155" t="s">
        <v>80</v>
      </c>
      <c r="AY131" s="14" t="s">
        <v>161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78</v>
      </c>
      <c r="BK131" s="156">
        <f t="shared" si="9"/>
        <v>0</v>
      </c>
      <c r="BL131" s="14" t="s">
        <v>167</v>
      </c>
      <c r="BM131" s="155" t="s">
        <v>1629</v>
      </c>
    </row>
    <row r="132" spans="1:65" s="2" customFormat="1" ht="16.5" customHeight="1" x14ac:dyDescent="0.2">
      <c r="A132" s="26"/>
      <c r="B132" s="143"/>
      <c r="C132" s="392" t="s">
        <v>173</v>
      </c>
      <c r="D132" s="392" t="s">
        <v>243</v>
      </c>
      <c r="E132" s="393" t="s">
        <v>1630</v>
      </c>
      <c r="F132" s="394" t="s">
        <v>1631</v>
      </c>
      <c r="G132" s="395" t="s">
        <v>1</v>
      </c>
      <c r="H132" s="396">
        <v>1</v>
      </c>
      <c r="I132" s="493"/>
      <c r="J132" s="378">
        <f t="shared" si="0"/>
        <v>0</v>
      </c>
      <c r="K132" s="391"/>
      <c r="L132" s="157"/>
      <c r="M132" s="158" t="s">
        <v>1</v>
      </c>
      <c r="N132" s="159" t="s">
        <v>35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173</v>
      </c>
      <c r="AT132" s="155" t="s">
        <v>243</v>
      </c>
      <c r="AU132" s="155" t="s">
        <v>80</v>
      </c>
      <c r="AY132" s="14" t="s">
        <v>161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78</v>
      </c>
      <c r="BK132" s="156">
        <f t="shared" si="9"/>
        <v>0</v>
      </c>
      <c r="BL132" s="14" t="s">
        <v>167</v>
      </c>
      <c r="BM132" s="155" t="s">
        <v>1632</v>
      </c>
    </row>
    <row r="133" spans="1:65" s="2" customFormat="1" ht="16.5" customHeight="1" x14ac:dyDescent="0.2">
      <c r="A133" s="26"/>
      <c r="B133" s="143"/>
      <c r="C133" s="392" t="s">
        <v>188</v>
      </c>
      <c r="D133" s="392" t="s">
        <v>243</v>
      </c>
      <c r="E133" s="393" t="s">
        <v>1633</v>
      </c>
      <c r="F133" s="394" t="s">
        <v>1634</v>
      </c>
      <c r="G133" s="395" t="s">
        <v>1</v>
      </c>
      <c r="H133" s="396">
        <v>1</v>
      </c>
      <c r="I133" s="493"/>
      <c r="J133" s="378">
        <f t="shared" si="0"/>
        <v>0</v>
      </c>
      <c r="K133" s="391"/>
      <c r="L133" s="157"/>
      <c r="M133" s="158" t="s">
        <v>1</v>
      </c>
      <c r="N133" s="159" t="s">
        <v>35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173</v>
      </c>
      <c r="AT133" s="155" t="s">
        <v>243</v>
      </c>
      <c r="AU133" s="155" t="s">
        <v>80</v>
      </c>
      <c r="AY133" s="14" t="s">
        <v>161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78</v>
      </c>
      <c r="BK133" s="156">
        <f t="shared" si="9"/>
        <v>0</v>
      </c>
      <c r="BL133" s="14" t="s">
        <v>167</v>
      </c>
      <c r="BM133" s="155" t="s">
        <v>1635</v>
      </c>
    </row>
    <row r="134" spans="1:65" s="2" customFormat="1" ht="16.5" customHeight="1" x14ac:dyDescent="0.2">
      <c r="A134" s="26"/>
      <c r="B134" s="143"/>
      <c r="C134" s="392" t="s">
        <v>177</v>
      </c>
      <c r="D134" s="392" t="s">
        <v>243</v>
      </c>
      <c r="E134" s="393" t="s">
        <v>1636</v>
      </c>
      <c r="F134" s="394" t="s">
        <v>1637</v>
      </c>
      <c r="G134" s="395" t="s">
        <v>1</v>
      </c>
      <c r="H134" s="396">
        <v>1</v>
      </c>
      <c r="I134" s="493"/>
      <c r="J134" s="378">
        <f t="shared" si="0"/>
        <v>0</v>
      </c>
      <c r="K134" s="391"/>
      <c r="L134" s="157"/>
      <c r="M134" s="158" t="s">
        <v>1</v>
      </c>
      <c r="N134" s="159" t="s">
        <v>35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173</v>
      </c>
      <c r="AT134" s="155" t="s">
        <v>243</v>
      </c>
      <c r="AU134" s="155" t="s">
        <v>80</v>
      </c>
      <c r="AY134" s="14" t="s">
        <v>161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78</v>
      </c>
      <c r="BK134" s="156">
        <f t="shared" si="9"/>
        <v>0</v>
      </c>
      <c r="BL134" s="14" t="s">
        <v>167</v>
      </c>
      <c r="BM134" s="155" t="s">
        <v>1638</v>
      </c>
    </row>
    <row r="135" spans="1:65" s="2" customFormat="1" ht="16.5" customHeight="1" x14ac:dyDescent="0.2">
      <c r="A135" s="26"/>
      <c r="B135" s="143"/>
      <c r="C135" s="392" t="s">
        <v>195</v>
      </c>
      <c r="D135" s="392" t="s">
        <v>243</v>
      </c>
      <c r="E135" s="393" t="s">
        <v>1639</v>
      </c>
      <c r="F135" s="394" t="s">
        <v>1640</v>
      </c>
      <c r="G135" s="395" t="s">
        <v>1</v>
      </c>
      <c r="H135" s="396">
        <v>1</v>
      </c>
      <c r="I135" s="493"/>
      <c r="J135" s="378">
        <f t="shared" si="0"/>
        <v>0</v>
      </c>
      <c r="K135" s="391"/>
      <c r="L135" s="157"/>
      <c r="M135" s="158" t="s">
        <v>1</v>
      </c>
      <c r="N135" s="159" t="s">
        <v>35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173</v>
      </c>
      <c r="AT135" s="155" t="s">
        <v>243</v>
      </c>
      <c r="AU135" s="155" t="s">
        <v>80</v>
      </c>
      <c r="AY135" s="14" t="s">
        <v>161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78</v>
      </c>
      <c r="BK135" s="156">
        <f t="shared" si="9"/>
        <v>0</v>
      </c>
      <c r="BL135" s="14" t="s">
        <v>167</v>
      </c>
      <c r="BM135" s="155" t="s">
        <v>1641</v>
      </c>
    </row>
    <row r="136" spans="1:65" s="2" customFormat="1" ht="24" customHeight="1" x14ac:dyDescent="0.2">
      <c r="A136" s="26"/>
      <c r="B136" s="143"/>
      <c r="C136" s="392" t="s">
        <v>180</v>
      </c>
      <c r="D136" s="392" t="s">
        <v>243</v>
      </c>
      <c r="E136" s="393" t="s">
        <v>1642</v>
      </c>
      <c r="F136" s="394" t="s">
        <v>1643</v>
      </c>
      <c r="G136" s="395" t="s">
        <v>1</v>
      </c>
      <c r="H136" s="396">
        <v>2</v>
      </c>
      <c r="I136" s="493"/>
      <c r="J136" s="378">
        <f t="shared" si="0"/>
        <v>0</v>
      </c>
      <c r="K136" s="391"/>
      <c r="L136" s="157"/>
      <c r="M136" s="158" t="s">
        <v>1</v>
      </c>
      <c r="N136" s="159" t="s">
        <v>35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173</v>
      </c>
      <c r="AT136" s="155" t="s">
        <v>243</v>
      </c>
      <c r="AU136" s="155" t="s">
        <v>80</v>
      </c>
      <c r="AY136" s="14" t="s">
        <v>161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78</v>
      </c>
      <c r="BK136" s="156">
        <f t="shared" si="9"/>
        <v>0</v>
      </c>
      <c r="BL136" s="14" t="s">
        <v>167</v>
      </c>
      <c r="BM136" s="155" t="s">
        <v>1644</v>
      </c>
    </row>
    <row r="137" spans="1:65" s="2" customFormat="1" ht="24" customHeight="1" x14ac:dyDescent="0.2">
      <c r="A137" s="26"/>
      <c r="B137" s="143"/>
      <c r="C137" s="392" t="s">
        <v>202</v>
      </c>
      <c r="D137" s="392" t="s">
        <v>243</v>
      </c>
      <c r="E137" s="393" t="s">
        <v>1645</v>
      </c>
      <c r="F137" s="394" t="s">
        <v>1646</v>
      </c>
      <c r="G137" s="395" t="s">
        <v>1</v>
      </c>
      <c r="H137" s="396">
        <v>3</v>
      </c>
      <c r="I137" s="493"/>
      <c r="J137" s="378">
        <f t="shared" si="0"/>
        <v>0</v>
      </c>
      <c r="K137" s="391"/>
      <c r="L137" s="157"/>
      <c r="M137" s="158" t="s">
        <v>1</v>
      </c>
      <c r="N137" s="159" t="s">
        <v>35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173</v>
      </c>
      <c r="AT137" s="155" t="s">
        <v>243</v>
      </c>
      <c r="AU137" s="155" t="s">
        <v>80</v>
      </c>
      <c r="AY137" s="14" t="s">
        <v>161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78</v>
      </c>
      <c r="BK137" s="156">
        <f t="shared" si="9"/>
        <v>0</v>
      </c>
      <c r="BL137" s="14" t="s">
        <v>167</v>
      </c>
      <c r="BM137" s="155" t="s">
        <v>1647</v>
      </c>
    </row>
    <row r="138" spans="1:65" s="2" customFormat="1" ht="24" customHeight="1" x14ac:dyDescent="0.2">
      <c r="A138" s="26"/>
      <c r="B138" s="143"/>
      <c r="C138" s="392" t="s">
        <v>184</v>
      </c>
      <c r="D138" s="392" t="s">
        <v>243</v>
      </c>
      <c r="E138" s="393" t="s">
        <v>1648</v>
      </c>
      <c r="F138" s="394" t="s">
        <v>1649</v>
      </c>
      <c r="G138" s="395" t="s">
        <v>1</v>
      </c>
      <c r="H138" s="396">
        <v>4</v>
      </c>
      <c r="I138" s="493"/>
      <c r="J138" s="378">
        <f t="shared" si="0"/>
        <v>0</v>
      </c>
      <c r="K138" s="391"/>
      <c r="L138" s="157"/>
      <c r="M138" s="158" t="s">
        <v>1</v>
      </c>
      <c r="N138" s="159" t="s">
        <v>35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173</v>
      </c>
      <c r="AT138" s="155" t="s">
        <v>243</v>
      </c>
      <c r="AU138" s="155" t="s">
        <v>80</v>
      </c>
      <c r="AY138" s="14" t="s">
        <v>161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78</v>
      </c>
      <c r="BK138" s="156">
        <f t="shared" si="9"/>
        <v>0</v>
      </c>
      <c r="BL138" s="14" t="s">
        <v>167</v>
      </c>
      <c r="BM138" s="155" t="s">
        <v>1650</v>
      </c>
    </row>
    <row r="139" spans="1:65" s="2" customFormat="1" ht="16.5" customHeight="1" x14ac:dyDescent="0.2">
      <c r="A139" s="26"/>
      <c r="B139" s="143"/>
      <c r="C139" s="392" t="s">
        <v>8</v>
      </c>
      <c r="D139" s="392" t="s">
        <v>243</v>
      </c>
      <c r="E139" s="393" t="s">
        <v>1651</v>
      </c>
      <c r="F139" s="394" t="s">
        <v>1652</v>
      </c>
      <c r="G139" s="395" t="s">
        <v>1</v>
      </c>
      <c r="H139" s="396">
        <v>3</v>
      </c>
      <c r="I139" s="493"/>
      <c r="J139" s="378">
        <f t="shared" si="0"/>
        <v>0</v>
      </c>
      <c r="K139" s="391"/>
      <c r="L139" s="157"/>
      <c r="M139" s="158" t="s">
        <v>1</v>
      </c>
      <c r="N139" s="159" t="s">
        <v>35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173</v>
      </c>
      <c r="AT139" s="155" t="s">
        <v>243</v>
      </c>
      <c r="AU139" s="155" t="s">
        <v>80</v>
      </c>
      <c r="AY139" s="14" t="s">
        <v>161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78</v>
      </c>
      <c r="BK139" s="156">
        <f t="shared" si="9"/>
        <v>0</v>
      </c>
      <c r="BL139" s="14" t="s">
        <v>167</v>
      </c>
      <c r="BM139" s="155" t="s">
        <v>1653</v>
      </c>
    </row>
    <row r="140" spans="1:65" s="2" customFormat="1" ht="24" customHeight="1" x14ac:dyDescent="0.2">
      <c r="A140" s="26"/>
      <c r="B140" s="143"/>
      <c r="C140" s="392" t="s">
        <v>187</v>
      </c>
      <c r="D140" s="392" t="s">
        <v>243</v>
      </c>
      <c r="E140" s="393" t="s">
        <v>1654</v>
      </c>
      <c r="F140" s="394" t="s">
        <v>1655</v>
      </c>
      <c r="G140" s="395" t="s">
        <v>1</v>
      </c>
      <c r="H140" s="396">
        <v>3</v>
      </c>
      <c r="I140" s="493"/>
      <c r="J140" s="378">
        <f t="shared" si="0"/>
        <v>0</v>
      </c>
      <c r="K140" s="391"/>
      <c r="L140" s="157"/>
      <c r="M140" s="158" t="s">
        <v>1</v>
      </c>
      <c r="N140" s="159" t="s">
        <v>35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173</v>
      </c>
      <c r="AT140" s="155" t="s">
        <v>243</v>
      </c>
      <c r="AU140" s="155" t="s">
        <v>80</v>
      </c>
      <c r="AY140" s="14" t="s">
        <v>161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78</v>
      </c>
      <c r="BK140" s="156">
        <f t="shared" si="9"/>
        <v>0</v>
      </c>
      <c r="BL140" s="14" t="s">
        <v>167</v>
      </c>
      <c r="BM140" s="155" t="s">
        <v>1656</v>
      </c>
    </row>
    <row r="141" spans="1:65" s="2" customFormat="1" ht="24" customHeight="1" x14ac:dyDescent="0.2">
      <c r="A141" s="26"/>
      <c r="B141" s="143"/>
      <c r="C141" s="392" t="s">
        <v>217</v>
      </c>
      <c r="D141" s="392" t="s">
        <v>243</v>
      </c>
      <c r="E141" s="393" t="s">
        <v>1657</v>
      </c>
      <c r="F141" s="394" t="s">
        <v>1658</v>
      </c>
      <c r="G141" s="395" t="s">
        <v>1</v>
      </c>
      <c r="H141" s="396">
        <v>1</v>
      </c>
      <c r="I141" s="493"/>
      <c r="J141" s="378">
        <f t="shared" si="0"/>
        <v>0</v>
      </c>
      <c r="K141" s="391"/>
      <c r="L141" s="157"/>
      <c r="M141" s="158" t="s">
        <v>1</v>
      </c>
      <c r="N141" s="159" t="s">
        <v>35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173</v>
      </c>
      <c r="AT141" s="155" t="s">
        <v>243</v>
      </c>
      <c r="AU141" s="155" t="s">
        <v>80</v>
      </c>
      <c r="AY141" s="14" t="s">
        <v>161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78</v>
      </c>
      <c r="BK141" s="156">
        <f t="shared" si="9"/>
        <v>0</v>
      </c>
      <c r="BL141" s="14" t="s">
        <v>167</v>
      </c>
      <c r="BM141" s="155" t="s">
        <v>1659</v>
      </c>
    </row>
    <row r="142" spans="1:65" s="2" customFormat="1" ht="24" customHeight="1" x14ac:dyDescent="0.2">
      <c r="A142" s="26"/>
      <c r="B142" s="143"/>
      <c r="C142" s="392" t="s">
        <v>191</v>
      </c>
      <c r="D142" s="392" t="s">
        <v>243</v>
      </c>
      <c r="E142" s="393" t="s">
        <v>1660</v>
      </c>
      <c r="F142" s="394" t="s">
        <v>1661</v>
      </c>
      <c r="G142" s="395" t="s">
        <v>1</v>
      </c>
      <c r="H142" s="396">
        <v>1</v>
      </c>
      <c r="I142" s="493"/>
      <c r="J142" s="378">
        <f t="shared" si="0"/>
        <v>0</v>
      </c>
      <c r="K142" s="391"/>
      <c r="L142" s="157"/>
      <c r="M142" s="158" t="s">
        <v>1</v>
      </c>
      <c r="N142" s="159" t="s">
        <v>35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173</v>
      </c>
      <c r="AT142" s="155" t="s">
        <v>243</v>
      </c>
      <c r="AU142" s="155" t="s">
        <v>80</v>
      </c>
      <c r="AY142" s="14" t="s">
        <v>161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78</v>
      </c>
      <c r="BK142" s="156">
        <f t="shared" si="9"/>
        <v>0</v>
      </c>
      <c r="BL142" s="14" t="s">
        <v>167</v>
      </c>
      <c r="BM142" s="155" t="s">
        <v>1662</v>
      </c>
    </row>
    <row r="143" spans="1:65" s="2" customFormat="1" ht="24" customHeight="1" x14ac:dyDescent="0.2">
      <c r="A143" s="26"/>
      <c r="B143" s="143"/>
      <c r="C143" s="392" t="s">
        <v>224</v>
      </c>
      <c r="D143" s="392" t="s">
        <v>243</v>
      </c>
      <c r="E143" s="393" t="s">
        <v>1663</v>
      </c>
      <c r="F143" s="394" t="s">
        <v>1664</v>
      </c>
      <c r="G143" s="395" t="s">
        <v>1</v>
      </c>
      <c r="H143" s="396">
        <v>1</v>
      </c>
      <c r="I143" s="493"/>
      <c r="J143" s="378">
        <f t="shared" si="0"/>
        <v>0</v>
      </c>
      <c r="K143" s="391"/>
      <c r="L143" s="157"/>
      <c r="M143" s="158" t="s">
        <v>1</v>
      </c>
      <c r="N143" s="159" t="s">
        <v>35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173</v>
      </c>
      <c r="AT143" s="155" t="s">
        <v>243</v>
      </c>
      <c r="AU143" s="155" t="s">
        <v>80</v>
      </c>
      <c r="AY143" s="14" t="s">
        <v>161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78</v>
      </c>
      <c r="BK143" s="156">
        <f t="shared" si="9"/>
        <v>0</v>
      </c>
      <c r="BL143" s="14" t="s">
        <v>167</v>
      </c>
      <c r="BM143" s="155" t="s">
        <v>1665</v>
      </c>
    </row>
    <row r="144" spans="1:65" s="2" customFormat="1" ht="16.5" customHeight="1" x14ac:dyDescent="0.2">
      <c r="A144" s="26"/>
      <c r="B144" s="143"/>
      <c r="C144" s="392" t="s">
        <v>194</v>
      </c>
      <c r="D144" s="392" t="s">
        <v>243</v>
      </c>
      <c r="E144" s="393" t="s">
        <v>1666</v>
      </c>
      <c r="F144" s="394" t="s">
        <v>1667</v>
      </c>
      <c r="G144" s="395" t="s">
        <v>1</v>
      </c>
      <c r="H144" s="396">
        <v>1</v>
      </c>
      <c r="I144" s="493"/>
      <c r="J144" s="378">
        <f t="shared" si="0"/>
        <v>0</v>
      </c>
      <c r="K144" s="391"/>
      <c r="L144" s="157"/>
      <c r="M144" s="158" t="s">
        <v>1</v>
      </c>
      <c r="N144" s="159" t="s">
        <v>35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173</v>
      </c>
      <c r="AT144" s="155" t="s">
        <v>243</v>
      </c>
      <c r="AU144" s="155" t="s">
        <v>80</v>
      </c>
      <c r="AY144" s="14" t="s">
        <v>161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78</v>
      </c>
      <c r="BK144" s="156">
        <f t="shared" si="9"/>
        <v>0</v>
      </c>
      <c r="BL144" s="14" t="s">
        <v>167</v>
      </c>
      <c r="BM144" s="155" t="s">
        <v>1668</v>
      </c>
    </row>
    <row r="145" spans="1:65" s="2" customFormat="1" ht="24" customHeight="1" x14ac:dyDescent="0.2">
      <c r="A145" s="26"/>
      <c r="B145" s="143"/>
      <c r="C145" s="392" t="s">
        <v>7</v>
      </c>
      <c r="D145" s="392" t="s">
        <v>243</v>
      </c>
      <c r="E145" s="393" t="s">
        <v>1669</v>
      </c>
      <c r="F145" s="394" t="s">
        <v>1670</v>
      </c>
      <c r="G145" s="395" t="s">
        <v>1</v>
      </c>
      <c r="H145" s="396">
        <v>12</v>
      </c>
      <c r="I145" s="493"/>
      <c r="J145" s="378">
        <f t="shared" si="0"/>
        <v>0</v>
      </c>
      <c r="K145" s="391"/>
      <c r="L145" s="157"/>
      <c r="M145" s="158" t="s">
        <v>1</v>
      </c>
      <c r="N145" s="159" t="s">
        <v>35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173</v>
      </c>
      <c r="AT145" s="155" t="s">
        <v>243</v>
      </c>
      <c r="AU145" s="155" t="s">
        <v>80</v>
      </c>
      <c r="AY145" s="14" t="s">
        <v>161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78</v>
      </c>
      <c r="BK145" s="156">
        <f t="shared" si="9"/>
        <v>0</v>
      </c>
      <c r="BL145" s="14" t="s">
        <v>167</v>
      </c>
      <c r="BM145" s="155" t="s">
        <v>1671</v>
      </c>
    </row>
    <row r="146" spans="1:65" s="2" customFormat="1" ht="24" customHeight="1" x14ac:dyDescent="0.2">
      <c r="A146" s="26"/>
      <c r="B146" s="143"/>
      <c r="C146" s="392" t="s">
        <v>198</v>
      </c>
      <c r="D146" s="392" t="s">
        <v>243</v>
      </c>
      <c r="E146" s="393" t="s">
        <v>1672</v>
      </c>
      <c r="F146" s="394" t="s">
        <v>1673</v>
      </c>
      <c r="G146" s="395" t="s">
        <v>1</v>
      </c>
      <c r="H146" s="396">
        <v>1</v>
      </c>
      <c r="I146" s="493"/>
      <c r="J146" s="378">
        <f t="shared" si="0"/>
        <v>0</v>
      </c>
      <c r="K146" s="391"/>
      <c r="L146" s="157"/>
      <c r="M146" s="158" t="s">
        <v>1</v>
      </c>
      <c r="N146" s="159" t="s">
        <v>35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173</v>
      </c>
      <c r="AT146" s="155" t="s">
        <v>243</v>
      </c>
      <c r="AU146" s="155" t="s">
        <v>80</v>
      </c>
      <c r="AY146" s="14" t="s">
        <v>161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78</v>
      </c>
      <c r="BK146" s="156">
        <f t="shared" si="9"/>
        <v>0</v>
      </c>
      <c r="BL146" s="14" t="s">
        <v>167</v>
      </c>
      <c r="BM146" s="155" t="s">
        <v>1674</v>
      </c>
    </row>
    <row r="147" spans="1:65" s="2" customFormat="1" ht="24" customHeight="1" x14ac:dyDescent="0.2">
      <c r="A147" s="26"/>
      <c r="B147" s="143"/>
      <c r="C147" s="392" t="s">
        <v>239</v>
      </c>
      <c r="D147" s="392" t="s">
        <v>243</v>
      </c>
      <c r="E147" s="393" t="s">
        <v>1675</v>
      </c>
      <c r="F147" s="394" t="s">
        <v>1676</v>
      </c>
      <c r="G147" s="395" t="s">
        <v>1</v>
      </c>
      <c r="H147" s="396">
        <v>7</v>
      </c>
      <c r="I147" s="493"/>
      <c r="J147" s="378">
        <f t="shared" si="0"/>
        <v>0</v>
      </c>
      <c r="K147" s="391"/>
      <c r="L147" s="157"/>
      <c r="M147" s="158" t="s">
        <v>1</v>
      </c>
      <c r="N147" s="159" t="s">
        <v>35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173</v>
      </c>
      <c r="AT147" s="155" t="s">
        <v>243</v>
      </c>
      <c r="AU147" s="155" t="s">
        <v>80</v>
      </c>
      <c r="AY147" s="14" t="s">
        <v>161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78</v>
      </c>
      <c r="BK147" s="156">
        <f t="shared" si="9"/>
        <v>0</v>
      </c>
      <c r="BL147" s="14" t="s">
        <v>167</v>
      </c>
      <c r="BM147" s="155" t="s">
        <v>1677</v>
      </c>
    </row>
    <row r="148" spans="1:65" s="2" customFormat="1" ht="24" customHeight="1" x14ac:dyDescent="0.2">
      <c r="A148" s="26"/>
      <c r="B148" s="143"/>
      <c r="C148" s="392" t="s">
        <v>201</v>
      </c>
      <c r="D148" s="392" t="s">
        <v>243</v>
      </c>
      <c r="E148" s="393" t="s">
        <v>1678</v>
      </c>
      <c r="F148" s="394" t="s">
        <v>1679</v>
      </c>
      <c r="G148" s="395" t="s">
        <v>1</v>
      </c>
      <c r="H148" s="396">
        <v>1</v>
      </c>
      <c r="I148" s="493"/>
      <c r="J148" s="378">
        <f t="shared" si="0"/>
        <v>0</v>
      </c>
      <c r="K148" s="391"/>
      <c r="L148" s="157"/>
      <c r="M148" s="158" t="s">
        <v>1</v>
      </c>
      <c r="N148" s="159" t="s">
        <v>35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173</v>
      </c>
      <c r="AT148" s="155" t="s">
        <v>243</v>
      </c>
      <c r="AU148" s="155" t="s">
        <v>80</v>
      </c>
      <c r="AY148" s="14" t="s">
        <v>161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78</v>
      </c>
      <c r="BK148" s="156">
        <f t="shared" si="9"/>
        <v>0</v>
      </c>
      <c r="BL148" s="14" t="s">
        <v>167</v>
      </c>
      <c r="BM148" s="155" t="s">
        <v>1680</v>
      </c>
    </row>
    <row r="149" spans="1:65" s="2" customFormat="1" ht="24" customHeight="1" x14ac:dyDescent="0.2">
      <c r="A149" s="26"/>
      <c r="B149" s="143"/>
      <c r="C149" s="392" t="s">
        <v>247</v>
      </c>
      <c r="D149" s="392" t="s">
        <v>243</v>
      </c>
      <c r="E149" s="393" t="s">
        <v>1681</v>
      </c>
      <c r="F149" s="394" t="s">
        <v>1682</v>
      </c>
      <c r="G149" s="395" t="s">
        <v>1</v>
      </c>
      <c r="H149" s="396">
        <v>1</v>
      </c>
      <c r="I149" s="493"/>
      <c r="J149" s="378">
        <f t="shared" si="0"/>
        <v>0</v>
      </c>
      <c r="K149" s="391"/>
      <c r="L149" s="157"/>
      <c r="M149" s="158" t="s">
        <v>1</v>
      </c>
      <c r="N149" s="159" t="s">
        <v>35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173</v>
      </c>
      <c r="AT149" s="155" t="s">
        <v>243</v>
      </c>
      <c r="AU149" s="155" t="s">
        <v>80</v>
      </c>
      <c r="AY149" s="14" t="s">
        <v>161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78</v>
      </c>
      <c r="BK149" s="156">
        <f t="shared" si="9"/>
        <v>0</v>
      </c>
      <c r="BL149" s="14" t="s">
        <v>167</v>
      </c>
      <c r="BM149" s="155" t="s">
        <v>1683</v>
      </c>
    </row>
    <row r="150" spans="1:65" s="2" customFormat="1" ht="16.5" customHeight="1" x14ac:dyDescent="0.2">
      <c r="A150" s="26"/>
      <c r="B150" s="143"/>
      <c r="C150" s="392" t="s">
        <v>206</v>
      </c>
      <c r="D150" s="392" t="s">
        <v>243</v>
      </c>
      <c r="E150" s="393" t="s">
        <v>1684</v>
      </c>
      <c r="F150" s="394" t="s">
        <v>1685</v>
      </c>
      <c r="G150" s="395" t="s">
        <v>1</v>
      </c>
      <c r="H150" s="396">
        <v>1</v>
      </c>
      <c r="I150" s="493"/>
      <c r="J150" s="378">
        <f t="shared" si="0"/>
        <v>0</v>
      </c>
      <c r="K150" s="391"/>
      <c r="L150" s="157"/>
      <c r="M150" s="158" t="s">
        <v>1</v>
      </c>
      <c r="N150" s="159" t="s">
        <v>35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173</v>
      </c>
      <c r="AT150" s="155" t="s">
        <v>243</v>
      </c>
      <c r="AU150" s="155" t="s">
        <v>80</v>
      </c>
      <c r="AY150" s="14" t="s">
        <v>161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78</v>
      </c>
      <c r="BK150" s="156">
        <f t="shared" si="9"/>
        <v>0</v>
      </c>
      <c r="BL150" s="14" t="s">
        <v>167</v>
      </c>
      <c r="BM150" s="155" t="s">
        <v>1686</v>
      </c>
    </row>
    <row r="151" spans="1:65" s="2" customFormat="1" ht="24" customHeight="1" x14ac:dyDescent="0.2">
      <c r="A151" s="26"/>
      <c r="B151" s="143"/>
      <c r="C151" s="392" t="s">
        <v>254</v>
      </c>
      <c r="D151" s="392" t="s">
        <v>243</v>
      </c>
      <c r="E151" s="393" t="s">
        <v>1687</v>
      </c>
      <c r="F151" s="394" t="s">
        <v>1688</v>
      </c>
      <c r="G151" s="395" t="s">
        <v>1</v>
      </c>
      <c r="H151" s="396">
        <v>1</v>
      </c>
      <c r="I151" s="493"/>
      <c r="J151" s="378">
        <f t="shared" si="0"/>
        <v>0</v>
      </c>
      <c r="K151" s="391"/>
      <c r="L151" s="157"/>
      <c r="M151" s="158" t="s">
        <v>1</v>
      </c>
      <c r="N151" s="159" t="s">
        <v>35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173</v>
      </c>
      <c r="AT151" s="155" t="s">
        <v>243</v>
      </c>
      <c r="AU151" s="155" t="s">
        <v>80</v>
      </c>
      <c r="AY151" s="14" t="s">
        <v>161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78</v>
      </c>
      <c r="BK151" s="156">
        <f t="shared" si="9"/>
        <v>0</v>
      </c>
      <c r="BL151" s="14" t="s">
        <v>167</v>
      </c>
      <c r="BM151" s="155" t="s">
        <v>1689</v>
      </c>
    </row>
    <row r="152" spans="1:65" s="2" customFormat="1" ht="36" customHeight="1" x14ac:dyDescent="0.2">
      <c r="A152" s="26"/>
      <c r="B152" s="143"/>
      <c r="C152" s="381" t="s">
        <v>209</v>
      </c>
      <c r="D152" s="381" t="s">
        <v>163</v>
      </c>
      <c r="E152" s="382" t="s">
        <v>1690</v>
      </c>
      <c r="F152" s="383" t="s">
        <v>1691</v>
      </c>
      <c r="G152" s="384" t="s">
        <v>227</v>
      </c>
      <c r="H152" s="385">
        <v>1</v>
      </c>
      <c r="I152" s="493"/>
      <c r="J152" s="377">
        <f t="shared" si="0"/>
        <v>0</v>
      </c>
      <c r="K152" s="380"/>
      <c r="L152" s="27"/>
      <c r="M152" s="151" t="s">
        <v>1</v>
      </c>
      <c r="N152" s="152" t="s">
        <v>35</v>
      </c>
      <c r="O152" s="153">
        <v>0.86499999999999999</v>
      </c>
      <c r="P152" s="153">
        <f t="shared" si="1"/>
        <v>0.86499999999999999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187</v>
      </c>
      <c r="AT152" s="155" t="s">
        <v>163</v>
      </c>
      <c r="AU152" s="155" t="s">
        <v>80</v>
      </c>
      <c r="AY152" s="14" t="s">
        <v>161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78</v>
      </c>
      <c r="BK152" s="156">
        <f t="shared" si="9"/>
        <v>0</v>
      </c>
      <c r="BL152" s="14" t="s">
        <v>187</v>
      </c>
      <c r="BM152" s="155" t="s">
        <v>1692</v>
      </c>
    </row>
    <row r="153" spans="1:65" s="2" customFormat="1" ht="24" customHeight="1" x14ac:dyDescent="0.2">
      <c r="A153" s="26"/>
      <c r="B153" s="143"/>
      <c r="C153" s="392" t="s">
        <v>261</v>
      </c>
      <c r="D153" s="392" t="s">
        <v>243</v>
      </c>
      <c r="E153" s="393" t="s">
        <v>1693</v>
      </c>
      <c r="F153" s="394" t="s">
        <v>1694</v>
      </c>
      <c r="G153" s="395" t="s">
        <v>1</v>
      </c>
      <c r="H153" s="396">
        <v>1</v>
      </c>
      <c r="I153" s="493"/>
      <c r="J153" s="378">
        <f t="shared" si="0"/>
        <v>0</v>
      </c>
      <c r="K153" s="391"/>
      <c r="L153" s="157"/>
      <c r="M153" s="158" t="s">
        <v>1</v>
      </c>
      <c r="N153" s="159" t="s">
        <v>35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173</v>
      </c>
      <c r="AT153" s="155" t="s">
        <v>243</v>
      </c>
      <c r="AU153" s="155" t="s">
        <v>80</v>
      </c>
      <c r="AY153" s="14" t="s">
        <v>161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78</v>
      </c>
      <c r="BK153" s="156">
        <f t="shared" si="9"/>
        <v>0</v>
      </c>
      <c r="BL153" s="14" t="s">
        <v>167</v>
      </c>
      <c r="BM153" s="155" t="s">
        <v>1695</v>
      </c>
    </row>
    <row r="154" spans="1:65" s="2" customFormat="1" ht="16.5" customHeight="1" x14ac:dyDescent="0.2">
      <c r="A154" s="26"/>
      <c r="B154" s="143"/>
      <c r="C154" s="392" t="s">
        <v>213</v>
      </c>
      <c r="D154" s="392" t="s">
        <v>243</v>
      </c>
      <c r="E154" s="393" t="s">
        <v>1696</v>
      </c>
      <c r="F154" s="394" t="s">
        <v>1697</v>
      </c>
      <c r="G154" s="395" t="s">
        <v>1</v>
      </c>
      <c r="H154" s="396">
        <v>1</v>
      </c>
      <c r="I154" s="493"/>
      <c r="J154" s="378">
        <f t="shared" si="0"/>
        <v>0</v>
      </c>
      <c r="K154" s="391"/>
      <c r="L154" s="157"/>
      <c r="M154" s="158" t="s">
        <v>1</v>
      </c>
      <c r="N154" s="159" t="s">
        <v>35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173</v>
      </c>
      <c r="AT154" s="155" t="s">
        <v>243</v>
      </c>
      <c r="AU154" s="155" t="s">
        <v>80</v>
      </c>
      <c r="AY154" s="14" t="s">
        <v>161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78</v>
      </c>
      <c r="BK154" s="156">
        <f t="shared" si="9"/>
        <v>0</v>
      </c>
      <c r="BL154" s="14" t="s">
        <v>167</v>
      </c>
      <c r="BM154" s="155" t="s">
        <v>1698</v>
      </c>
    </row>
    <row r="155" spans="1:65" s="2" customFormat="1" ht="24" customHeight="1" x14ac:dyDescent="0.2">
      <c r="A155" s="26"/>
      <c r="B155" s="143"/>
      <c r="C155" s="392" t="s">
        <v>268</v>
      </c>
      <c r="D155" s="392" t="s">
        <v>243</v>
      </c>
      <c r="E155" s="393" t="s">
        <v>1699</v>
      </c>
      <c r="F155" s="394" t="s">
        <v>1700</v>
      </c>
      <c r="G155" s="395" t="s">
        <v>1</v>
      </c>
      <c r="H155" s="396">
        <v>2</v>
      </c>
      <c r="I155" s="493"/>
      <c r="J155" s="378">
        <f t="shared" si="0"/>
        <v>0</v>
      </c>
      <c r="K155" s="391"/>
      <c r="L155" s="157"/>
      <c r="M155" s="158" t="s">
        <v>1</v>
      </c>
      <c r="N155" s="159" t="s">
        <v>35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173</v>
      </c>
      <c r="AT155" s="155" t="s">
        <v>243</v>
      </c>
      <c r="AU155" s="155" t="s">
        <v>80</v>
      </c>
      <c r="AY155" s="14" t="s">
        <v>161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78</v>
      </c>
      <c r="BK155" s="156">
        <f t="shared" si="9"/>
        <v>0</v>
      </c>
      <c r="BL155" s="14" t="s">
        <v>167</v>
      </c>
      <c r="BM155" s="155" t="s">
        <v>1701</v>
      </c>
    </row>
    <row r="156" spans="1:65" s="2" customFormat="1" ht="16.5" customHeight="1" x14ac:dyDescent="0.2">
      <c r="A156" s="26"/>
      <c r="B156" s="143"/>
      <c r="C156" s="392" t="s">
        <v>216</v>
      </c>
      <c r="D156" s="392" t="s">
        <v>243</v>
      </c>
      <c r="E156" s="393" t="s">
        <v>1702</v>
      </c>
      <c r="F156" s="394" t="s">
        <v>1703</v>
      </c>
      <c r="G156" s="395" t="s">
        <v>1</v>
      </c>
      <c r="H156" s="396">
        <v>1</v>
      </c>
      <c r="I156" s="493"/>
      <c r="J156" s="378">
        <f t="shared" si="0"/>
        <v>0</v>
      </c>
      <c r="K156" s="391"/>
      <c r="L156" s="157"/>
      <c r="M156" s="158" t="s">
        <v>1</v>
      </c>
      <c r="N156" s="159" t="s">
        <v>35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173</v>
      </c>
      <c r="AT156" s="155" t="s">
        <v>243</v>
      </c>
      <c r="AU156" s="155" t="s">
        <v>80</v>
      </c>
      <c r="AY156" s="14" t="s">
        <v>161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78</v>
      </c>
      <c r="BK156" s="156">
        <f t="shared" si="9"/>
        <v>0</v>
      </c>
      <c r="BL156" s="14" t="s">
        <v>167</v>
      </c>
      <c r="BM156" s="155" t="s">
        <v>1704</v>
      </c>
    </row>
    <row r="157" spans="1:65" s="2" customFormat="1" ht="16.5" customHeight="1" x14ac:dyDescent="0.2">
      <c r="A157" s="26"/>
      <c r="B157" s="143"/>
      <c r="C157" s="392" t="s">
        <v>276</v>
      </c>
      <c r="D157" s="392" t="s">
        <v>243</v>
      </c>
      <c r="E157" s="393" t="s">
        <v>1705</v>
      </c>
      <c r="F157" s="394" t="s">
        <v>1706</v>
      </c>
      <c r="G157" s="395" t="s">
        <v>1</v>
      </c>
      <c r="H157" s="396">
        <v>1</v>
      </c>
      <c r="I157" s="493"/>
      <c r="J157" s="378">
        <f t="shared" ref="J157:J188" si="10">ROUND(I157*H157,2)</f>
        <v>0</v>
      </c>
      <c r="K157" s="391"/>
      <c r="L157" s="157"/>
      <c r="M157" s="158" t="s">
        <v>1</v>
      </c>
      <c r="N157" s="159" t="s">
        <v>35</v>
      </c>
      <c r="O157" s="153">
        <v>0</v>
      </c>
      <c r="P157" s="153">
        <f t="shared" ref="P157:P188" si="11">O157*H157</f>
        <v>0</v>
      </c>
      <c r="Q157" s="153">
        <v>0</v>
      </c>
      <c r="R157" s="153">
        <f t="shared" ref="R157:R188" si="12">Q157*H157</f>
        <v>0</v>
      </c>
      <c r="S157" s="153">
        <v>0</v>
      </c>
      <c r="T157" s="154">
        <f t="shared" ref="T157:T188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173</v>
      </c>
      <c r="AT157" s="155" t="s">
        <v>243</v>
      </c>
      <c r="AU157" s="155" t="s">
        <v>80</v>
      </c>
      <c r="AY157" s="14" t="s">
        <v>161</v>
      </c>
      <c r="BE157" s="156">
        <f t="shared" ref="BE157:BE188" si="14">IF(N157="základní",J157,0)</f>
        <v>0</v>
      </c>
      <c r="BF157" s="156">
        <f t="shared" ref="BF157:BF188" si="15">IF(N157="snížená",J157,0)</f>
        <v>0</v>
      </c>
      <c r="BG157" s="156">
        <f t="shared" ref="BG157:BG188" si="16">IF(N157="zákl. přenesená",J157,0)</f>
        <v>0</v>
      </c>
      <c r="BH157" s="156">
        <f t="shared" ref="BH157:BH188" si="17">IF(N157="sníž. přenesená",J157,0)</f>
        <v>0</v>
      </c>
      <c r="BI157" s="156">
        <f t="shared" ref="BI157:BI188" si="18">IF(N157="nulová",J157,0)</f>
        <v>0</v>
      </c>
      <c r="BJ157" s="14" t="s">
        <v>78</v>
      </c>
      <c r="BK157" s="156">
        <f t="shared" ref="BK157:BK188" si="19">ROUND(I157*H157,2)</f>
        <v>0</v>
      </c>
      <c r="BL157" s="14" t="s">
        <v>167</v>
      </c>
      <c r="BM157" s="155" t="s">
        <v>1707</v>
      </c>
    </row>
    <row r="158" spans="1:65" s="2" customFormat="1" ht="16.5" customHeight="1" x14ac:dyDescent="0.2">
      <c r="A158" s="26"/>
      <c r="B158" s="143"/>
      <c r="C158" s="392" t="s">
        <v>220</v>
      </c>
      <c r="D158" s="392" t="s">
        <v>243</v>
      </c>
      <c r="E158" s="393" t="s">
        <v>1636</v>
      </c>
      <c r="F158" s="394" t="s">
        <v>1637</v>
      </c>
      <c r="G158" s="395" t="s">
        <v>1</v>
      </c>
      <c r="H158" s="396">
        <v>1</v>
      </c>
      <c r="I158" s="493"/>
      <c r="J158" s="378">
        <f t="shared" si="10"/>
        <v>0</v>
      </c>
      <c r="K158" s="391"/>
      <c r="L158" s="157"/>
      <c r="M158" s="158" t="s">
        <v>1</v>
      </c>
      <c r="N158" s="159" t="s">
        <v>35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173</v>
      </c>
      <c r="AT158" s="155" t="s">
        <v>243</v>
      </c>
      <c r="AU158" s="155" t="s">
        <v>80</v>
      </c>
      <c r="AY158" s="14" t="s">
        <v>161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78</v>
      </c>
      <c r="BK158" s="156">
        <f t="shared" si="19"/>
        <v>0</v>
      </c>
      <c r="BL158" s="14" t="s">
        <v>167</v>
      </c>
      <c r="BM158" s="155" t="s">
        <v>1708</v>
      </c>
    </row>
    <row r="159" spans="1:65" s="2" customFormat="1" ht="16.5" customHeight="1" x14ac:dyDescent="0.2">
      <c r="A159" s="26"/>
      <c r="B159" s="143"/>
      <c r="C159" s="392" t="s">
        <v>281</v>
      </c>
      <c r="D159" s="392" t="s">
        <v>243</v>
      </c>
      <c r="E159" s="393" t="s">
        <v>1639</v>
      </c>
      <c r="F159" s="394" t="s">
        <v>1640</v>
      </c>
      <c r="G159" s="395" t="s">
        <v>1</v>
      </c>
      <c r="H159" s="396">
        <v>1</v>
      </c>
      <c r="I159" s="493"/>
      <c r="J159" s="378">
        <f t="shared" si="10"/>
        <v>0</v>
      </c>
      <c r="K159" s="391"/>
      <c r="L159" s="157"/>
      <c r="M159" s="158" t="s">
        <v>1</v>
      </c>
      <c r="N159" s="159" t="s">
        <v>35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173</v>
      </c>
      <c r="AT159" s="155" t="s">
        <v>243</v>
      </c>
      <c r="AU159" s="155" t="s">
        <v>80</v>
      </c>
      <c r="AY159" s="14" t="s">
        <v>161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78</v>
      </c>
      <c r="BK159" s="156">
        <f t="shared" si="19"/>
        <v>0</v>
      </c>
      <c r="BL159" s="14" t="s">
        <v>167</v>
      </c>
      <c r="BM159" s="155" t="s">
        <v>1709</v>
      </c>
    </row>
    <row r="160" spans="1:65" s="2" customFormat="1" ht="16.5" customHeight="1" x14ac:dyDescent="0.2">
      <c r="A160" s="26"/>
      <c r="B160" s="143"/>
      <c r="C160" s="392" t="s">
        <v>223</v>
      </c>
      <c r="D160" s="392" t="s">
        <v>243</v>
      </c>
      <c r="E160" s="393" t="s">
        <v>1710</v>
      </c>
      <c r="F160" s="394" t="s">
        <v>1711</v>
      </c>
      <c r="G160" s="395" t="s">
        <v>1</v>
      </c>
      <c r="H160" s="396">
        <v>2</v>
      </c>
      <c r="I160" s="493"/>
      <c r="J160" s="378">
        <f t="shared" si="10"/>
        <v>0</v>
      </c>
      <c r="K160" s="391"/>
      <c r="L160" s="157"/>
      <c r="M160" s="158" t="s">
        <v>1</v>
      </c>
      <c r="N160" s="159" t="s">
        <v>35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173</v>
      </c>
      <c r="AT160" s="155" t="s">
        <v>243</v>
      </c>
      <c r="AU160" s="155" t="s">
        <v>80</v>
      </c>
      <c r="AY160" s="14" t="s">
        <v>161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78</v>
      </c>
      <c r="BK160" s="156">
        <f t="shared" si="19"/>
        <v>0</v>
      </c>
      <c r="BL160" s="14" t="s">
        <v>167</v>
      </c>
      <c r="BM160" s="155" t="s">
        <v>1712</v>
      </c>
    </row>
    <row r="161" spans="1:65" s="2" customFormat="1" ht="24" customHeight="1" x14ac:dyDescent="0.2">
      <c r="A161" s="26"/>
      <c r="B161" s="143"/>
      <c r="C161" s="392" t="s">
        <v>287</v>
      </c>
      <c r="D161" s="392" t="s">
        <v>243</v>
      </c>
      <c r="E161" s="393" t="s">
        <v>1642</v>
      </c>
      <c r="F161" s="394" t="s">
        <v>1643</v>
      </c>
      <c r="G161" s="395" t="s">
        <v>1</v>
      </c>
      <c r="H161" s="396">
        <v>2</v>
      </c>
      <c r="I161" s="493"/>
      <c r="J161" s="378">
        <f t="shared" si="10"/>
        <v>0</v>
      </c>
      <c r="K161" s="391"/>
      <c r="L161" s="157"/>
      <c r="M161" s="158" t="s">
        <v>1</v>
      </c>
      <c r="N161" s="159" t="s">
        <v>35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173</v>
      </c>
      <c r="AT161" s="155" t="s">
        <v>243</v>
      </c>
      <c r="AU161" s="155" t="s">
        <v>80</v>
      </c>
      <c r="AY161" s="14" t="s">
        <v>161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78</v>
      </c>
      <c r="BK161" s="156">
        <f t="shared" si="19"/>
        <v>0</v>
      </c>
      <c r="BL161" s="14" t="s">
        <v>167</v>
      </c>
      <c r="BM161" s="155" t="s">
        <v>1713</v>
      </c>
    </row>
    <row r="162" spans="1:65" s="2" customFormat="1" ht="24" customHeight="1" x14ac:dyDescent="0.2">
      <c r="A162" s="26"/>
      <c r="B162" s="143"/>
      <c r="C162" s="392" t="s">
        <v>228</v>
      </c>
      <c r="D162" s="392" t="s">
        <v>243</v>
      </c>
      <c r="E162" s="393" t="s">
        <v>1645</v>
      </c>
      <c r="F162" s="394" t="s">
        <v>1646</v>
      </c>
      <c r="G162" s="395" t="s">
        <v>1</v>
      </c>
      <c r="H162" s="396">
        <v>3</v>
      </c>
      <c r="I162" s="493"/>
      <c r="J162" s="378">
        <f t="shared" si="10"/>
        <v>0</v>
      </c>
      <c r="K162" s="391"/>
      <c r="L162" s="157"/>
      <c r="M162" s="158" t="s">
        <v>1</v>
      </c>
      <c r="N162" s="159" t="s">
        <v>35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173</v>
      </c>
      <c r="AT162" s="155" t="s">
        <v>243</v>
      </c>
      <c r="AU162" s="155" t="s">
        <v>80</v>
      </c>
      <c r="AY162" s="14" t="s">
        <v>161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78</v>
      </c>
      <c r="BK162" s="156">
        <f t="shared" si="19"/>
        <v>0</v>
      </c>
      <c r="BL162" s="14" t="s">
        <v>167</v>
      </c>
      <c r="BM162" s="155" t="s">
        <v>1714</v>
      </c>
    </row>
    <row r="163" spans="1:65" s="2" customFormat="1" ht="24" customHeight="1" x14ac:dyDescent="0.2">
      <c r="A163" s="26"/>
      <c r="B163" s="143"/>
      <c r="C163" s="392" t="s">
        <v>292</v>
      </c>
      <c r="D163" s="392" t="s">
        <v>243</v>
      </c>
      <c r="E163" s="393" t="s">
        <v>1648</v>
      </c>
      <c r="F163" s="394" t="s">
        <v>1649</v>
      </c>
      <c r="G163" s="395" t="s">
        <v>1</v>
      </c>
      <c r="H163" s="396">
        <v>2</v>
      </c>
      <c r="I163" s="493"/>
      <c r="J163" s="378">
        <f t="shared" si="10"/>
        <v>0</v>
      </c>
      <c r="K163" s="391"/>
      <c r="L163" s="157"/>
      <c r="M163" s="158" t="s">
        <v>1</v>
      </c>
      <c r="N163" s="159" t="s">
        <v>35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173</v>
      </c>
      <c r="AT163" s="155" t="s">
        <v>243</v>
      </c>
      <c r="AU163" s="155" t="s">
        <v>80</v>
      </c>
      <c r="AY163" s="14" t="s">
        <v>161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78</v>
      </c>
      <c r="BK163" s="156">
        <f t="shared" si="19"/>
        <v>0</v>
      </c>
      <c r="BL163" s="14" t="s">
        <v>167</v>
      </c>
      <c r="BM163" s="155" t="s">
        <v>1715</v>
      </c>
    </row>
    <row r="164" spans="1:65" s="2" customFormat="1" ht="16.5" customHeight="1" x14ac:dyDescent="0.2">
      <c r="A164" s="26"/>
      <c r="B164" s="143"/>
      <c r="C164" s="392" t="s">
        <v>232</v>
      </c>
      <c r="D164" s="392" t="s">
        <v>243</v>
      </c>
      <c r="E164" s="393" t="s">
        <v>1651</v>
      </c>
      <c r="F164" s="394" t="s">
        <v>1652</v>
      </c>
      <c r="G164" s="395" t="s">
        <v>1</v>
      </c>
      <c r="H164" s="396">
        <v>2</v>
      </c>
      <c r="I164" s="493"/>
      <c r="J164" s="378">
        <f t="shared" si="10"/>
        <v>0</v>
      </c>
      <c r="K164" s="391"/>
      <c r="L164" s="157"/>
      <c r="M164" s="158" t="s">
        <v>1</v>
      </c>
      <c r="N164" s="159" t="s">
        <v>35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173</v>
      </c>
      <c r="AT164" s="155" t="s">
        <v>243</v>
      </c>
      <c r="AU164" s="155" t="s">
        <v>80</v>
      </c>
      <c r="AY164" s="14" t="s">
        <v>161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78</v>
      </c>
      <c r="BK164" s="156">
        <f t="shared" si="19"/>
        <v>0</v>
      </c>
      <c r="BL164" s="14" t="s">
        <v>167</v>
      </c>
      <c r="BM164" s="155" t="s">
        <v>1716</v>
      </c>
    </row>
    <row r="165" spans="1:65" s="2" customFormat="1" ht="24" customHeight="1" x14ac:dyDescent="0.2">
      <c r="A165" s="26"/>
      <c r="B165" s="143"/>
      <c r="C165" s="392" t="s">
        <v>298</v>
      </c>
      <c r="D165" s="392" t="s">
        <v>243</v>
      </c>
      <c r="E165" s="393" t="s">
        <v>1654</v>
      </c>
      <c r="F165" s="394" t="s">
        <v>1655</v>
      </c>
      <c r="G165" s="395" t="s">
        <v>1</v>
      </c>
      <c r="H165" s="396">
        <v>2</v>
      </c>
      <c r="I165" s="493"/>
      <c r="J165" s="378">
        <f t="shared" si="10"/>
        <v>0</v>
      </c>
      <c r="K165" s="391"/>
      <c r="L165" s="157"/>
      <c r="M165" s="158" t="s">
        <v>1</v>
      </c>
      <c r="N165" s="159" t="s">
        <v>35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173</v>
      </c>
      <c r="AT165" s="155" t="s">
        <v>243</v>
      </c>
      <c r="AU165" s="155" t="s">
        <v>80</v>
      </c>
      <c r="AY165" s="14" t="s">
        <v>161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78</v>
      </c>
      <c r="BK165" s="156">
        <f t="shared" si="19"/>
        <v>0</v>
      </c>
      <c r="BL165" s="14" t="s">
        <v>167</v>
      </c>
      <c r="BM165" s="155" t="s">
        <v>1717</v>
      </c>
    </row>
    <row r="166" spans="1:65" s="2" customFormat="1" ht="24" customHeight="1" x14ac:dyDescent="0.2">
      <c r="A166" s="26"/>
      <c r="B166" s="143"/>
      <c r="C166" s="392" t="s">
        <v>235</v>
      </c>
      <c r="D166" s="392" t="s">
        <v>243</v>
      </c>
      <c r="E166" s="393" t="s">
        <v>1660</v>
      </c>
      <c r="F166" s="394" t="s">
        <v>1661</v>
      </c>
      <c r="G166" s="395" t="s">
        <v>1</v>
      </c>
      <c r="H166" s="396">
        <v>1</v>
      </c>
      <c r="I166" s="493"/>
      <c r="J166" s="378">
        <f t="shared" si="10"/>
        <v>0</v>
      </c>
      <c r="K166" s="391"/>
      <c r="L166" s="157"/>
      <c r="M166" s="158" t="s">
        <v>1</v>
      </c>
      <c r="N166" s="159" t="s">
        <v>35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173</v>
      </c>
      <c r="AT166" s="155" t="s">
        <v>243</v>
      </c>
      <c r="AU166" s="155" t="s">
        <v>80</v>
      </c>
      <c r="AY166" s="14" t="s">
        <v>161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78</v>
      </c>
      <c r="BK166" s="156">
        <f t="shared" si="19"/>
        <v>0</v>
      </c>
      <c r="BL166" s="14" t="s">
        <v>167</v>
      </c>
      <c r="BM166" s="155" t="s">
        <v>1718</v>
      </c>
    </row>
    <row r="167" spans="1:65" s="2" customFormat="1" ht="24" customHeight="1" x14ac:dyDescent="0.2">
      <c r="A167" s="26"/>
      <c r="B167" s="143"/>
      <c r="C167" s="392" t="s">
        <v>306</v>
      </c>
      <c r="D167" s="392" t="s">
        <v>243</v>
      </c>
      <c r="E167" s="393" t="s">
        <v>1663</v>
      </c>
      <c r="F167" s="394" t="s">
        <v>1664</v>
      </c>
      <c r="G167" s="395" t="s">
        <v>1</v>
      </c>
      <c r="H167" s="396">
        <v>1</v>
      </c>
      <c r="I167" s="493"/>
      <c r="J167" s="378">
        <f t="shared" si="10"/>
        <v>0</v>
      </c>
      <c r="K167" s="391"/>
      <c r="L167" s="157"/>
      <c r="M167" s="158" t="s">
        <v>1</v>
      </c>
      <c r="N167" s="159" t="s">
        <v>35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173</v>
      </c>
      <c r="AT167" s="155" t="s">
        <v>243</v>
      </c>
      <c r="AU167" s="155" t="s">
        <v>80</v>
      </c>
      <c r="AY167" s="14" t="s">
        <v>161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78</v>
      </c>
      <c r="BK167" s="156">
        <f t="shared" si="19"/>
        <v>0</v>
      </c>
      <c r="BL167" s="14" t="s">
        <v>167</v>
      </c>
      <c r="BM167" s="155" t="s">
        <v>1719</v>
      </c>
    </row>
    <row r="168" spans="1:65" s="2" customFormat="1" ht="16.5" customHeight="1" x14ac:dyDescent="0.2">
      <c r="A168" s="26"/>
      <c r="B168" s="143"/>
      <c r="C168" s="392" t="s">
        <v>238</v>
      </c>
      <c r="D168" s="392" t="s">
        <v>243</v>
      </c>
      <c r="E168" s="393" t="s">
        <v>1720</v>
      </c>
      <c r="F168" s="394" t="s">
        <v>1721</v>
      </c>
      <c r="G168" s="395" t="s">
        <v>1</v>
      </c>
      <c r="H168" s="396">
        <v>1</v>
      </c>
      <c r="I168" s="493"/>
      <c r="J168" s="378">
        <f t="shared" si="10"/>
        <v>0</v>
      </c>
      <c r="K168" s="391"/>
      <c r="L168" s="157"/>
      <c r="M168" s="158" t="s">
        <v>1</v>
      </c>
      <c r="N168" s="159" t="s">
        <v>35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173</v>
      </c>
      <c r="AT168" s="155" t="s">
        <v>243</v>
      </c>
      <c r="AU168" s="155" t="s">
        <v>80</v>
      </c>
      <c r="AY168" s="14" t="s">
        <v>161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78</v>
      </c>
      <c r="BK168" s="156">
        <f t="shared" si="19"/>
        <v>0</v>
      </c>
      <c r="BL168" s="14" t="s">
        <v>167</v>
      </c>
      <c r="BM168" s="155" t="s">
        <v>1722</v>
      </c>
    </row>
    <row r="169" spans="1:65" s="2" customFormat="1" ht="24" customHeight="1" x14ac:dyDescent="0.2">
      <c r="A169" s="26"/>
      <c r="B169" s="143"/>
      <c r="C169" s="392" t="s">
        <v>313</v>
      </c>
      <c r="D169" s="392" t="s">
        <v>243</v>
      </c>
      <c r="E169" s="393" t="s">
        <v>1723</v>
      </c>
      <c r="F169" s="394" t="s">
        <v>1724</v>
      </c>
      <c r="G169" s="395" t="s">
        <v>1</v>
      </c>
      <c r="H169" s="396">
        <v>3</v>
      </c>
      <c r="I169" s="493"/>
      <c r="J169" s="378">
        <f t="shared" si="10"/>
        <v>0</v>
      </c>
      <c r="K169" s="391"/>
      <c r="L169" s="157"/>
      <c r="M169" s="158" t="s">
        <v>1</v>
      </c>
      <c r="N169" s="159" t="s">
        <v>35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173</v>
      </c>
      <c r="AT169" s="155" t="s">
        <v>243</v>
      </c>
      <c r="AU169" s="155" t="s">
        <v>80</v>
      </c>
      <c r="AY169" s="14" t="s">
        <v>161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78</v>
      </c>
      <c r="BK169" s="156">
        <f t="shared" si="19"/>
        <v>0</v>
      </c>
      <c r="BL169" s="14" t="s">
        <v>167</v>
      </c>
      <c r="BM169" s="155" t="s">
        <v>1725</v>
      </c>
    </row>
    <row r="170" spans="1:65" s="2" customFormat="1" ht="24" customHeight="1" x14ac:dyDescent="0.2">
      <c r="A170" s="26"/>
      <c r="B170" s="143"/>
      <c r="C170" s="392" t="s">
        <v>242</v>
      </c>
      <c r="D170" s="392" t="s">
        <v>243</v>
      </c>
      <c r="E170" s="393" t="s">
        <v>1726</v>
      </c>
      <c r="F170" s="394" t="s">
        <v>1727</v>
      </c>
      <c r="G170" s="395" t="s">
        <v>1</v>
      </c>
      <c r="H170" s="396">
        <v>3</v>
      </c>
      <c r="I170" s="493"/>
      <c r="J170" s="378">
        <f t="shared" si="10"/>
        <v>0</v>
      </c>
      <c r="K170" s="391"/>
      <c r="L170" s="157"/>
      <c r="M170" s="158" t="s">
        <v>1</v>
      </c>
      <c r="N170" s="159" t="s">
        <v>35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173</v>
      </c>
      <c r="AT170" s="155" t="s">
        <v>243</v>
      </c>
      <c r="AU170" s="155" t="s">
        <v>80</v>
      </c>
      <c r="AY170" s="14" t="s">
        <v>161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78</v>
      </c>
      <c r="BK170" s="156">
        <f t="shared" si="19"/>
        <v>0</v>
      </c>
      <c r="BL170" s="14" t="s">
        <v>167</v>
      </c>
      <c r="BM170" s="155" t="s">
        <v>1728</v>
      </c>
    </row>
    <row r="171" spans="1:65" s="2" customFormat="1" ht="16.5" customHeight="1" x14ac:dyDescent="0.2">
      <c r="A171" s="26"/>
      <c r="B171" s="143"/>
      <c r="C171" s="392" t="s">
        <v>320</v>
      </c>
      <c r="D171" s="392" t="s">
        <v>243</v>
      </c>
      <c r="E171" s="393" t="s">
        <v>1666</v>
      </c>
      <c r="F171" s="394" t="s">
        <v>1667</v>
      </c>
      <c r="G171" s="395" t="s">
        <v>1</v>
      </c>
      <c r="H171" s="396">
        <v>1</v>
      </c>
      <c r="I171" s="493"/>
      <c r="J171" s="378">
        <f t="shared" si="10"/>
        <v>0</v>
      </c>
      <c r="K171" s="391"/>
      <c r="L171" s="157"/>
      <c r="M171" s="158" t="s">
        <v>1</v>
      </c>
      <c r="N171" s="159" t="s">
        <v>35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173</v>
      </c>
      <c r="AT171" s="155" t="s">
        <v>243</v>
      </c>
      <c r="AU171" s="155" t="s">
        <v>80</v>
      </c>
      <c r="AY171" s="14" t="s">
        <v>161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78</v>
      </c>
      <c r="BK171" s="156">
        <f t="shared" si="19"/>
        <v>0</v>
      </c>
      <c r="BL171" s="14" t="s">
        <v>167</v>
      </c>
      <c r="BM171" s="155" t="s">
        <v>1729</v>
      </c>
    </row>
    <row r="172" spans="1:65" s="2" customFormat="1" ht="24" customHeight="1" x14ac:dyDescent="0.2">
      <c r="A172" s="26"/>
      <c r="B172" s="143"/>
      <c r="C172" s="392" t="s">
        <v>246</v>
      </c>
      <c r="D172" s="392" t="s">
        <v>243</v>
      </c>
      <c r="E172" s="393" t="s">
        <v>1687</v>
      </c>
      <c r="F172" s="394" t="s">
        <v>1688</v>
      </c>
      <c r="G172" s="395" t="s">
        <v>1</v>
      </c>
      <c r="H172" s="396">
        <v>1</v>
      </c>
      <c r="I172" s="493"/>
      <c r="J172" s="378">
        <f t="shared" si="10"/>
        <v>0</v>
      </c>
      <c r="K172" s="391"/>
      <c r="L172" s="157"/>
      <c r="M172" s="158" t="s">
        <v>1</v>
      </c>
      <c r="N172" s="159" t="s">
        <v>35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173</v>
      </c>
      <c r="AT172" s="155" t="s">
        <v>243</v>
      </c>
      <c r="AU172" s="155" t="s">
        <v>80</v>
      </c>
      <c r="AY172" s="14" t="s">
        <v>161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78</v>
      </c>
      <c r="BK172" s="156">
        <f t="shared" si="19"/>
        <v>0</v>
      </c>
      <c r="BL172" s="14" t="s">
        <v>167</v>
      </c>
      <c r="BM172" s="155" t="s">
        <v>1730</v>
      </c>
    </row>
    <row r="173" spans="1:65" s="2" customFormat="1" ht="36" customHeight="1" x14ac:dyDescent="0.2">
      <c r="A173" s="26"/>
      <c r="B173" s="143"/>
      <c r="C173" s="381" t="s">
        <v>327</v>
      </c>
      <c r="D173" s="381" t="s">
        <v>163</v>
      </c>
      <c r="E173" s="382" t="s">
        <v>1731</v>
      </c>
      <c r="F173" s="383" t="s">
        <v>1732</v>
      </c>
      <c r="G173" s="384" t="s">
        <v>227</v>
      </c>
      <c r="H173" s="385">
        <v>1</v>
      </c>
      <c r="I173" s="493"/>
      <c r="J173" s="377">
        <f t="shared" si="10"/>
        <v>0</v>
      </c>
      <c r="K173" s="380"/>
      <c r="L173" s="27"/>
      <c r="M173" s="151" t="s">
        <v>1</v>
      </c>
      <c r="N173" s="152" t="s">
        <v>35</v>
      </c>
      <c r="O173" s="153">
        <v>0.86499999999999999</v>
      </c>
      <c r="P173" s="153">
        <f t="shared" si="11"/>
        <v>0.86499999999999999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187</v>
      </c>
      <c r="AT173" s="155" t="s">
        <v>163</v>
      </c>
      <c r="AU173" s="155" t="s">
        <v>80</v>
      </c>
      <c r="AY173" s="14" t="s">
        <v>161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78</v>
      </c>
      <c r="BK173" s="156">
        <f t="shared" si="19"/>
        <v>0</v>
      </c>
      <c r="BL173" s="14" t="s">
        <v>187</v>
      </c>
      <c r="BM173" s="155" t="s">
        <v>1733</v>
      </c>
    </row>
    <row r="174" spans="1:65" s="2" customFormat="1" ht="24" customHeight="1" x14ac:dyDescent="0.2">
      <c r="A174" s="26"/>
      <c r="B174" s="143"/>
      <c r="C174" s="392" t="s">
        <v>250</v>
      </c>
      <c r="D174" s="392" t="s">
        <v>243</v>
      </c>
      <c r="E174" s="393" t="s">
        <v>1693</v>
      </c>
      <c r="F174" s="394" t="s">
        <v>1694</v>
      </c>
      <c r="G174" s="395" t="s">
        <v>1</v>
      </c>
      <c r="H174" s="396">
        <v>1</v>
      </c>
      <c r="I174" s="493"/>
      <c r="J174" s="378">
        <f t="shared" si="10"/>
        <v>0</v>
      </c>
      <c r="K174" s="391"/>
      <c r="L174" s="157"/>
      <c r="M174" s="158" t="s">
        <v>1</v>
      </c>
      <c r="N174" s="159" t="s">
        <v>35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173</v>
      </c>
      <c r="AT174" s="155" t="s">
        <v>243</v>
      </c>
      <c r="AU174" s="155" t="s">
        <v>80</v>
      </c>
      <c r="AY174" s="14" t="s">
        <v>161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78</v>
      </c>
      <c r="BK174" s="156">
        <f t="shared" si="19"/>
        <v>0</v>
      </c>
      <c r="BL174" s="14" t="s">
        <v>167</v>
      </c>
      <c r="BM174" s="155" t="s">
        <v>1734</v>
      </c>
    </row>
    <row r="175" spans="1:65" s="2" customFormat="1" ht="16.5" customHeight="1" x14ac:dyDescent="0.2">
      <c r="A175" s="26"/>
      <c r="B175" s="143"/>
      <c r="C175" s="392" t="s">
        <v>334</v>
      </c>
      <c r="D175" s="392" t="s">
        <v>243</v>
      </c>
      <c r="E175" s="393" t="s">
        <v>1696</v>
      </c>
      <c r="F175" s="394" t="s">
        <v>1697</v>
      </c>
      <c r="G175" s="395" t="s">
        <v>1</v>
      </c>
      <c r="H175" s="396">
        <v>1</v>
      </c>
      <c r="I175" s="493"/>
      <c r="J175" s="378">
        <f t="shared" si="10"/>
        <v>0</v>
      </c>
      <c r="K175" s="391"/>
      <c r="L175" s="157"/>
      <c r="M175" s="158" t="s">
        <v>1</v>
      </c>
      <c r="N175" s="159" t="s">
        <v>35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173</v>
      </c>
      <c r="AT175" s="155" t="s">
        <v>243</v>
      </c>
      <c r="AU175" s="155" t="s">
        <v>80</v>
      </c>
      <c r="AY175" s="14" t="s">
        <v>161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78</v>
      </c>
      <c r="BK175" s="156">
        <f t="shared" si="19"/>
        <v>0</v>
      </c>
      <c r="BL175" s="14" t="s">
        <v>167</v>
      </c>
      <c r="BM175" s="155" t="s">
        <v>1735</v>
      </c>
    </row>
    <row r="176" spans="1:65" s="2" customFormat="1" ht="24" customHeight="1" x14ac:dyDescent="0.2">
      <c r="A176" s="26"/>
      <c r="B176" s="143"/>
      <c r="C176" s="392" t="s">
        <v>253</v>
      </c>
      <c r="D176" s="392" t="s">
        <v>243</v>
      </c>
      <c r="E176" s="393" t="s">
        <v>1699</v>
      </c>
      <c r="F176" s="394" t="s">
        <v>1700</v>
      </c>
      <c r="G176" s="395" t="s">
        <v>1</v>
      </c>
      <c r="H176" s="396">
        <v>2</v>
      </c>
      <c r="I176" s="493"/>
      <c r="J176" s="378">
        <f t="shared" si="10"/>
        <v>0</v>
      </c>
      <c r="K176" s="391"/>
      <c r="L176" s="157"/>
      <c r="M176" s="158" t="s">
        <v>1</v>
      </c>
      <c r="N176" s="159" t="s">
        <v>35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173</v>
      </c>
      <c r="AT176" s="155" t="s">
        <v>243</v>
      </c>
      <c r="AU176" s="155" t="s">
        <v>80</v>
      </c>
      <c r="AY176" s="14" t="s">
        <v>161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78</v>
      </c>
      <c r="BK176" s="156">
        <f t="shared" si="19"/>
        <v>0</v>
      </c>
      <c r="BL176" s="14" t="s">
        <v>167</v>
      </c>
      <c r="BM176" s="155" t="s">
        <v>1736</v>
      </c>
    </row>
    <row r="177" spans="1:65" s="2" customFormat="1" ht="16.5" customHeight="1" x14ac:dyDescent="0.2">
      <c r="A177" s="26"/>
      <c r="B177" s="143"/>
      <c r="C177" s="392" t="s">
        <v>339</v>
      </c>
      <c r="D177" s="392" t="s">
        <v>243</v>
      </c>
      <c r="E177" s="393" t="s">
        <v>1702</v>
      </c>
      <c r="F177" s="394" t="s">
        <v>1703</v>
      </c>
      <c r="G177" s="395" t="s">
        <v>1</v>
      </c>
      <c r="H177" s="396">
        <v>1</v>
      </c>
      <c r="I177" s="493"/>
      <c r="J177" s="378">
        <f t="shared" si="10"/>
        <v>0</v>
      </c>
      <c r="K177" s="391"/>
      <c r="L177" s="157"/>
      <c r="M177" s="158" t="s">
        <v>1</v>
      </c>
      <c r="N177" s="159" t="s">
        <v>35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173</v>
      </c>
      <c r="AT177" s="155" t="s">
        <v>243</v>
      </c>
      <c r="AU177" s="155" t="s">
        <v>80</v>
      </c>
      <c r="AY177" s="14" t="s">
        <v>161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78</v>
      </c>
      <c r="BK177" s="156">
        <f t="shared" si="19"/>
        <v>0</v>
      </c>
      <c r="BL177" s="14" t="s">
        <v>167</v>
      </c>
      <c r="BM177" s="155" t="s">
        <v>1737</v>
      </c>
    </row>
    <row r="178" spans="1:65" s="2" customFormat="1" ht="16.5" customHeight="1" x14ac:dyDescent="0.2">
      <c r="A178" s="26"/>
      <c r="B178" s="143"/>
      <c r="C178" s="392" t="s">
        <v>257</v>
      </c>
      <c r="D178" s="392" t="s">
        <v>243</v>
      </c>
      <c r="E178" s="393" t="s">
        <v>1705</v>
      </c>
      <c r="F178" s="394" t="s">
        <v>1706</v>
      </c>
      <c r="G178" s="395" t="s">
        <v>1</v>
      </c>
      <c r="H178" s="396">
        <v>1</v>
      </c>
      <c r="I178" s="493"/>
      <c r="J178" s="378">
        <f t="shared" si="10"/>
        <v>0</v>
      </c>
      <c r="K178" s="391"/>
      <c r="L178" s="157"/>
      <c r="M178" s="158" t="s">
        <v>1</v>
      </c>
      <c r="N178" s="159" t="s">
        <v>35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173</v>
      </c>
      <c r="AT178" s="155" t="s">
        <v>243</v>
      </c>
      <c r="AU178" s="155" t="s">
        <v>80</v>
      </c>
      <c r="AY178" s="14" t="s">
        <v>161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78</v>
      </c>
      <c r="BK178" s="156">
        <f t="shared" si="19"/>
        <v>0</v>
      </c>
      <c r="BL178" s="14" t="s">
        <v>167</v>
      </c>
      <c r="BM178" s="155" t="s">
        <v>1738</v>
      </c>
    </row>
    <row r="179" spans="1:65" s="2" customFormat="1" ht="16.5" customHeight="1" x14ac:dyDescent="0.2">
      <c r="A179" s="26"/>
      <c r="B179" s="143"/>
      <c r="C179" s="392" t="s">
        <v>346</v>
      </c>
      <c r="D179" s="392" t="s">
        <v>243</v>
      </c>
      <c r="E179" s="393" t="s">
        <v>1636</v>
      </c>
      <c r="F179" s="394" t="s">
        <v>1637</v>
      </c>
      <c r="G179" s="395" t="s">
        <v>1</v>
      </c>
      <c r="H179" s="396">
        <v>1</v>
      </c>
      <c r="I179" s="493"/>
      <c r="J179" s="378">
        <f t="shared" si="10"/>
        <v>0</v>
      </c>
      <c r="K179" s="391"/>
      <c r="L179" s="157"/>
      <c r="M179" s="158" t="s">
        <v>1</v>
      </c>
      <c r="N179" s="159" t="s">
        <v>35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173</v>
      </c>
      <c r="AT179" s="155" t="s">
        <v>243</v>
      </c>
      <c r="AU179" s="155" t="s">
        <v>80</v>
      </c>
      <c r="AY179" s="14" t="s">
        <v>161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78</v>
      </c>
      <c r="BK179" s="156">
        <f t="shared" si="19"/>
        <v>0</v>
      </c>
      <c r="BL179" s="14" t="s">
        <v>167</v>
      </c>
      <c r="BM179" s="155" t="s">
        <v>1739</v>
      </c>
    </row>
    <row r="180" spans="1:65" s="2" customFormat="1" ht="16.5" customHeight="1" x14ac:dyDescent="0.2">
      <c r="A180" s="26"/>
      <c r="B180" s="143"/>
      <c r="C180" s="392" t="s">
        <v>260</v>
      </c>
      <c r="D180" s="392" t="s">
        <v>243</v>
      </c>
      <c r="E180" s="393" t="s">
        <v>1639</v>
      </c>
      <c r="F180" s="394" t="s">
        <v>1640</v>
      </c>
      <c r="G180" s="395" t="s">
        <v>1</v>
      </c>
      <c r="H180" s="396">
        <v>1</v>
      </c>
      <c r="I180" s="493"/>
      <c r="J180" s="378">
        <f t="shared" si="10"/>
        <v>0</v>
      </c>
      <c r="K180" s="391"/>
      <c r="L180" s="157"/>
      <c r="M180" s="158" t="s">
        <v>1</v>
      </c>
      <c r="N180" s="159" t="s">
        <v>35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173</v>
      </c>
      <c r="AT180" s="155" t="s">
        <v>243</v>
      </c>
      <c r="AU180" s="155" t="s">
        <v>80</v>
      </c>
      <c r="AY180" s="14" t="s">
        <v>161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78</v>
      </c>
      <c r="BK180" s="156">
        <f t="shared" si="19"/>
        <v>0</v>
      </c>
      <c r="BL180" s="14" t="s">
        <v>167</v>
      </c>
      <c r="BM180" s="155" t="s">
        <v>1740</v>
      </c>
    </row>
    <row r="181" spans="1:65" s="2" customFormat="1" ht="16.5" customHeight="1" x14ac:dyDescent="0.2">
      <c r="A181" s="26"/>
      <c r="B181" s="143"/>
      <c r="C181" s="392" t="s">
        <v>353</v>
      </c>
      <c r="D181" s="392" t="s">
        <v>243</v>
      </c>
      <c r="E181" s="393" t="s">
        <v>1710</v>
      </c>
      <c r="F181" s="394" t="s">
        <v>1711</v>
      </c>
      <c r="G181" s="395" t="s">
        <v>1</v>
      </c>
      <c r="H181" s="396">
        <v>2</v>
      </c>
      <c r="I181" s="493"/>
      <c r="J181" s="378">
        <f t="shared" si="10"/>
        <v>0</v>
      </c>
      <c r="K181" s="391"/>
      <c r="L181" s="157"/>
      <c r="M181" s="158" t="s">
        <v>1</v>
      </c>
      <c r="N181" s="159" t="s">
        <v>35</v>
      </c>
      <c r="O181" s="153">
        <v>0</v>
      </c>
      <c r="P181" s="153">
        <f t="shared" si="11"/>
        <v>0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173</v>
      </c>
      <c r="AT181" s="155" t="s">
        <v>243</v>
      </c>
      <c r="AU181" s="155" t="s">
        <v>80</v>
      </c>
      <c r="AY181" s="14" t="s">
        <v>161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78</v>
      </c>
      <c r="BK181" s="156">
        <f t="shared" si="19"/>
        <v>0</v>
      </c>
      <c r="BL181" s="14" t="s">
        <v>167</v>
      </c>
      <c r="BM181" s="155" t="s">
        <v>1741</v>
      </c>
    </row>
    <row r="182" spans="1:65" s="2" customFormat="1" ht="24" customHeight="1" x14ac:dyDescent="0.2">
      <c r="A182" s="26"/>
      <c r="B182" s="143"/>
      <c r="C182" s="392" t="s">
        <v>264</v>
      </c>
      <c r="D182" s="392" t="s">
        <v>243</v>
      </c>
      <c r="E182" s="393" t="s">
        <v>1642</v>
      </c>
      <c r="F182" s="394" t="s">
        <v>1643</v>
      </c>
      <c r="G182" s="395" t="s">
        <v>1</v>
      </c>
      <c r="H182" s="396">
        <v>2</v>
      </c>
      <c r="I182" s="493"/>
      <c r="J182" s="378">
        <f t="shared" si="10"/>
        <v>0</v>
      </c>
      <c r="K182" s="391"/>
      <c r="L182" s="157"/>
      <c r="M182" s="158" t="s">
        <v>1</v>
      </c>
      <c r="N182" s="159" t="s">
        <v>35</v>
      </c>
      <c r="O182" s="153">
        <v>0</v>
      </c>
      <c r="P182" s="153">
        <f t="shared" si="11"/>
        <v>0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173</v>
      </c>
      <c r="AT182" s="155" t="s">
        <v>243</v>
      </c>
      <c r="AU182" s="155" t="s">
        <v>80</v>
      </c>
      <c r="AY182" s="14" t="s">
        <v>161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78</v>
      </c>
      <c r="BK182" s="156">
        <f t="shared" si="19"/>
        <v>0</v>
      </c>
      <c r="BL182" s="14" t="s">
        <v>167</v>
      </c>
      <c r="BM182" s="155" t="s">
        <v>1742</v>
      </c>
    </row>
    <row r="183" spans="1:65" s="2" customFormat="1" ht="24" customHeight="1" x14ac:dyDescent="0.2">
      <c r="A183" s="26"/>
      <c r="B183" s="143"/>
      <c r="C183" s="392" t="s">
        <v>360</v>
      </c>
      <c r="D183" s="392" t="s">
        <v>243</v>
      </c>
      <c r="E183" s="393" t="s">
        <v>1645</v>
      </c>
      <c r="F183" s="394" t="s">
        <v>1646</v>
      </c>
      <c r="G183" s="395" t="s">
        <v>1</v>
      </c>
      <c r="H183" s="396">
        <v>3</v>
      </c>
      <c r="I183" s="493"/>
      <c r="J183" s="378">
        <f t="shared" si="10"/>
        <v>0</v>
      </c>
      <c r="K183" s="391"/>
      <c r="L183" s="157"/>
      <c r="M183" s="158" t="s">
        <v>1</v>
      </c>
      <c r="N183" s="159" t="s">
        <v>35</v>
      </c>
      <c r="O183" s="153">
        <v>0</v>
      </c>
      <c r="P183" s="153">
        <f t="shared" si="11"/>
        <v>0</v>
      </c>
      <c r="Q183" s="153">
        <v>0</v>
      </c>
      <c r="R183" s="153">
        <f t="shared" si="12"/>
        <v>0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173</v>
      </c>
      <c r="AT183" s="155" t="s">
        <v>243</v>
      </c>
      <c r="AU183" s="155" t="s">
        <v>80</v>
      </c>
      <c r="AY183" s="14" t="s">
        <v>161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78</v>
      </c>
      <c r="BK183" s="156">
        <f t="shared" si="19"/>
        <v>0</v>
      </c>
      <c r="BL183" s="14" t="s">
        <v>167</v>
      </c>
      <c r="BM183" s="155" t="s">
        <v>1743</v>
      </c>
    </row>
    <row r="184" spans="1:65" s="2" customFormat="1" ht="24" customHeight="1" x14ac:dyDescent="0.2">
      <c r="A184" s="26"/>
      <c r="B184" s="143"/>
      <c r="C184" s="392" t="s">
        <v>267</v>
      </c>
      <c r="D184" s="392" t="s">
        <v>243</v>
      </c>
      <c r="E184" s="393" t="s">
        <v>1648</v>
      </c>
      <c r="F184" s="394" t="s">
        <v>1649</v>
      </c>
      <c r="G184" s="395" t="s">
        <v>1</v>
      </c>
      <c r="H184" s="396">
        <v>2</v>
      </c>
      <c r="I184" s="493"/>
      <c r="J184" s="378">
        <f t="shared" si="10"/>
        <v>0</v>
      </c>
      <c r="K184" s="391"/>
      <c r="L184" s="157"/>
      <c r="M184" s="158" t="s">
        <v>1</v>
      </c>
      <c r="N184" s="159" t="s">
        <v>35</v>
      </c>
      <c r="O184" s="153">
        <v>0</v>
      </c>
      <c r="P184" s="153">
        <f t="shared" si="11"/>
        <v>0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173</v>
      </c>
      <c r="AT184" s="155" t="s">
        <v>243</v>
      </c>
      <c r="AU184" s="155" t="s">
        <v>80</v>
      </c>
      <c r="AY184" s="14" t="s">
        <v>161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78</v>
      </c>
      <c r="BK184" s="156">
        <f t="shared" si="19"/>
        <v>0</v>
      </c>
      <c r="BL184" s="14" t="s">
        <v>167</v>
      </c>
      <c r="BM184" s="155" t="s">
        <v>1744</v>
      </c>
    </row>
    <row r="185" spans="1:65" s="2" customFormat="1" ht="16.5" customHeight="1" x14ac:dyDescent="0.2">
      <c r="A185" s="26"/>
      <c r="B185" s="143"/>
      <c r="C185" s="392" t="s">
        <v>367</v>
      </c>
      <c r="D185" s="392" t="s">
        <v>243</v>
      </c>
      <c r="E185" s="393" t="s">
        <v>1651</v>
      </c>
      <c r="F185" s="394" t="s">
        <v>1652</v>
      </c>
      <c r="G185" s="395" t="s">
        <v>1</v>
      </c>
      <c r="H185" s="396">
        <v>2</v>
      </c>
      <c r="I185" s="493"/>
      <c r="J185" s="378">
        <f t="shared" si="10"/>
        <v>0</v>
      </c>
      <c r="K185" s="391"/>
      <c r="L185" s="157"/>
      <c r="M185" s="158" t="s">
        <v>1</v>
      </c>
      <c r="N185" s="159" t="s">
        <v>35</v>
      </c>
      <c r="O185" s="153">
        <v>0</v>
      </c>
      <c r="P185" s="153">
        <f t="shared" si="11"/>
        <v>0</v>
      </c>
      <c r="Q185" s="153">
        <v>0</v>
      </c>
      <c r="R185" s="153">
        <f t="shared" si="12"/>
        <v>0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173</v>
      </c>
      <c r="AT185" s="155" t="s">
        <v>243</v>
      </c>
      <c r="AU185" s="155" t="s">
        <v>80</v>
      </c>
      <c r="AY185" s="14" t="s">
        <v>161</v>
      </c>
      <c r="BE185" s="156">
        <f t="shared" si="14"/>
        <v>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78</v>
      </c>
      <c r="BK185" s="156">
        <f t="shared" si="19"/>
        <v>0</v>
      </c>
      <c r="BL185" s="14" t="s">
        <v>167</v>
      </c>
      <c r="BM185" s="155" t="s">
        <v>1745</v>
      </c>
    </row>
    <row r="186" spans="1:65" s="2" customFormat="1" ht="24" customHeight="1" x14ac:dyDescent="0.2">
      <c r="A186" s="26"/>
      <c r="B186" s="143"/>
      <c r="C186" s="392" t="s">
        <v>271</v>
      </c>
      <c r="D186" s="392" t="s">
        <v>243</v>
      </c>
      <c r="E186" s="393" t="s">
        <v>1654</v>
      </c>
      <c r="F186" s="394" t="s">
        <v>1655</v>
      </c>
      <c r="G186" s="395" t="s">
        <v>1</v>
      </c>
      <c r="H186" s="396">
        <v>2</v>
      </c>
      <c r="I186" s="493"/>
      <c r="J186" s="378">
        <f t="shared" si="10"/>
        <v>0</v>
      </c>
      <c r="K186" s="391"/>
      <c r="L186" s="157"/>
      <c r="M186" s="158" t="s">
        <v>1</v>
      </c>
      <c r="N186" s="159" t="s">
        <v>35</v>
      </c>
      <c r="O186" s="153">
        <v>0</v>
      </c>
      <c r="P186" s="153">
        <f t="shared" si="11"/>
        <v>0</v>
      </c>
      <c r="Q186" s="153">
        <v>0</v>
      </c>
      <c r="R186" s="153">
        <f t="shared" si="12"/>
        <v>0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173</v>
      </c>
      <c r="AT186" s="155" t="s">
        <v>243</v>
      </c>
      <c r="AU186" s="155" t="s">
        <v>80</v>
      </c>
      <c r="AY186" s="14" t="s">
        <v>161</v>
      </c>
      <c r="BE186" s="156">
        <f t="shared" si="14"/>
        <v>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78</v>
      </c>
      <c r="BK186" s="156">
        <f t="shared" si="19"/>
        <v>0</v>
      </c>
      <c r="BL186" s="14" t="s">
        <v>167</v>
      </c>
      <c r="BM186" s="155" t="s">
        <v>1746</v>
      </c>
    </row>
    <row r="187" spans="1:65" s="2" customFormat="1" ht="24" customHeight="1" x14ac:dyDescent="0.2">
      <c r="A187" s="26"/>
      <c r="B187" s="143"/>
      <c r="C187" s="392" t="s">
        <v>374</v>
      </c>
      <c r="D187" s="392" t="s">
        <v>243</v>
      </c>
      <c r="E187" s="393" t="s">
        <v>1660</v>
      </c>
      <c r="F187" s="394" t="s">
        <v>1661</v>
      </c>
      <c r="G187" s="395" t="s">
        <v>1</v>
      </c>
      <c r="H187" s="396">
        <v>1</v>
      </c>
      <c r="I187" s="493"/>
      <c r="J187" s="378">
        <f t="shared" si="10"/>
        <v>0</v>
      </c>
      <c r="K187" s="391"/>
      <c r="L187" s="157"/>
      <c r="M187" s="158" t="s">
        <v>1</v>
      </c>
      <c r="N187" s="159" t="s">
        <v>35</v>
      </c>
      <c r="O187" s="153">
        <v>0</v>
      </c>
      <c r="P187" s="153">
        <f t="shared" si="11"/>
        <v>0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173</v>
      </c>
      <c r="AT187" s="155" t="s">
        <v>243</v>
      </c>
      <c r="AU187" s="155" t="s">
        <v>80</v>
      </c>
      <c r="AY187" s="14" t="s">
        <v>161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78</v>
      </c>
      <c r="BK187" s="156">
        <f t="shared" si="19"/>
        <v>0</v>
      </c>
      <c r="BL187" s="14" t="s">
        <v>167</v>
      </c>
      <c r="BM187" s="155" t="s">
        <v>1747</v>
      </c>
    </row>
    <row r="188" spans="1:65" s="2" customFormat="1" ht="24" customHeight="1" x14ac:dyDescent="0.2">
      <c r="A188" s="26"/>
      <c r="B188" s="143"/>
      <c r="C188" s="392" t="s">
        <v>275</v>
      </c>
      <c r="D188" s="392" t="s">
        <v>243</v>
      </c>
      <c r="E188" s="393" t="s">
        <v>1663</v>
      </c>
      <c r="F188" s="394" t="s">
        <v>1664</v>
      </c>
      <c r="G188" s="395" t="s">
        <v>1</v>
      </c>
      <c r="H188" s="396">
        <v>1</v>
      </c>
      <c r="I188" s="493"/>
      <c r="J188" s="378">
        <f t="shared" si="10"/>
        <v>0</v>
      </c>
      <c r="K188" s="391"/>
      <c r="L188" s="157"/>
      <c r="M188" s="158" t="s">
        <v>1</v>
      </c>
      <c r="N188" s="159" t="s">
        <v>35</v>
      </c>
      <c r="O188" s="153">
        <v>0</v>
      </c>
      <c r="P188" s="153">
        <f t="shared" si="11"/>
        <v>0</v>
      </c>
      <c r="Q188" s="153">
        <v>0</v>
      </c>
      <c r="R188" s="153">
        <f t="shared" si="12"/>
        <v>0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173</v>
      </c>
      <c r="AT188" s="155" t="s">
        <v>243</v>
      </c>
      <c r="AU188" s="155" t="s">
        <v>80</v>
      </c>
      <c r="AY188" s="14" t="s">
        <v>161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78</v>
      </c>
      <c r="BK188" s="156">
        <f t="shared" si="19"/>
        <v>0</v>
      </c>
      <c r="BL188" s="14" t="s">
        <v>167</v>
      </c>
      <c r="BM188" s="155" t="s">
        <v>1748</v>
      </c>
    </row>
    <row r="189" spans="1:65" s="2" customFormat="1" ht="16.5" customHeight="1" x14ac:dyDescent="0.2">
      <c r="A189" s="26"/>
      <c r="B189" s="143"/>
      <c r="C189" s="392" t="s">
        <v>381</v>
      </c>
      <c r="D189" s="392" t="s">
        <v>243</v>
      </c>
      <c r="E189" s="393" t="s">
        <v>1720</v>
      </c>
      <c r="F189" s="394" t="s">
        <v>1721</v>
      </c>
      <c r="G189" s="395" t="s">
        <v>1</v>
      </c>
      <c r="H189" s="396">
        <v>1</v>
      </c>
      <c r="I189" s="493"/>
      <c r="J189" s="378">
        <f t="shared" ref="J189:J219" si="20">ROUND(I189*H189,2)</f>
        <v>0</v>
      </c>
      <c r="K189" s="391"/>
      <c r="L189" s="157"/>
      <c r="M189" s="158" t="s">
        <v>1</v>
      </c>
      <c r="N189" s="159" t="s">
        <v>35</v>
      </c>
      <c r="O189" s="153">
        <v>0</v>
      </c>
      <c r="P189" s="153">
        <f t="shared" ref="P189:P219" si="21">O189*H189</f>
        <v>0</v>
      </c>
      <c r="Q189" s="153">
        <v>0</v>
      </c>
      <c r="R189" s="153">
        <f t="shared" ref="R189:R219" si="22">Q189*H189</f>
        <v>0</v>
      </c>
      <c r="S189" s="153">
        <v>0</v>
      </c>
      <c r="T189" s="154">
        <f t="shared" ref="T189:T219" si="23"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173</v>
      </c>
      <c r="AT189" s="155" t="s">
        <v>243</v>
      </c>
      <c r="AU189" s="155" t="s">
        <v>80</v>
      </c>
      <c r="AY189" s="14" t="s">
        <v>161</v>
      </c>
      <c r="BE189" s="156">
        <f t="shared" ref="BE189:BE219" si="24">IF(N189="základní",J189,0)</f>
        <v>0</v>
      </c>
      <c r="BF189" s="156">
        <f t="shared" ref="BF189:BF219" si="25">IF(N189="snížená",J189,0)</f>
        <v>0</v>
      </c>
      <c r="BG189" s="156">
        <f t="shared" ref="BG189:BG219" si="26">IF(N189="zákl. přenesená",J189,0)</f>
        <v>0</v>
      </c>
      <c r="BH189" s="156">
        <f t="shared" ref="BH189:BH219" si="27">IF(N189="sníž. přenesená",J189,0)</f>
        <v>0</v>
      </c>
      <c r="BI189" s="156">
        <f t="shared" ref="BI189:BI219" si="28">IF(N189="nulová",J189,0)</f>
        <v>0</v>
      </c>
      <c r="BJ189" s="14" t="s">
        <v>78</v>
      </c>
      <c r="BK189" s="156">
        <f t="shared" ref="BK189:BK219" si="29">ROUND(I189*H189,2)</f>
        <v>0</v>
      </c>
      <c r="BL189" s="14" t="s">
        <v>167</v>
      </c>
      <c r="BM189" s="155" t="s">
        <v>1749</v>
      </c>
    </row>
    <row r="190" spans="1:65" s="2" customFormat="1" ht="16.5" customHeight="1" x14ac:dyDescent="0.2">
      <c r="A190" s="26"/>
      <c r="B190" s="143"/>
      <c r="C190" s="392" t="s">
        <v>279</v>
      </c>
      <c r="D190" s="392" t="s">
        <v>243</v>
      </c>
      <c r="E190" s="393" t="s">
        <v>1666</v>
      </c>
      <c r="F190" s="394" t="s">
        <v>1667</v>
      </c>
      <c r="G190" s="395" t="s">
        <v>1</v>
      </c>
      <c r="H190" s="396">
        <v>1</v>
      </c>
      <c r="I190" s="493"/>
      <c r="J190" s="378">
        <f t="shared" si="20"/>
        <v>0</v>
      </c>
      <c r="K190" s="391"/>
      <c r="L190" s="157"/>
      <c r="M190" s="158" t="s">
        <v>1</v>
      </c>
      <c r="N190" s="159" t="s">
        <v>35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173</v>
      </c>
      <c r="AT190" s="155" t="s">
        <v>243</v>
      </c>
      <c r="AU190" s="155" t="s">
        <v>80</v>
      </c>
      <c r="AY190" s="14" t="s">
        <v>161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78</v>
      </c>
      <c r="BK190" s="156">
        <f t="shared" si="29"/>
        <v>0</v>
      </c>
      <c r="BL190" s="14" t="s">
        <v>167</v>
      </c>
      <c r="BM190" s="155" t="s">
        <v>1750</v>
      </c>
    </row>
    <row r="191" spans="1:65" s="2" customFormat="1" ht="24" customHeight="1" x14ac:dyDescent="0.2">
      <c r="A191" s="26"/>
      <c r="B191" s="143"/>
      <c r="C191" s="392" t="s">
        <v>388</v>
      </c>
      <c r="D191" s="392" t="s">
        <v>243</v>
      </c>
      <c r="E191" s="393" t="s">
        <v>1687</v>
      </c>
      <c r="F191" s="394" t="s">
        <v>1688</v>
      </c>
      <c r="G191" s="395" t="s">
        <v>1</v>
      </c>
      <c r="H191" s="396">
        <v>1</v>
      </c>
      <c r="I191" s="493"/>
      <c r="J191" s="378">
        <f t="shared" si="20"/>
        <v>0</v>
      </c>
      <c r="K191" s="391"/>
      <c r="L191" s="157"/>
      <c r="M191" s="158" t="s">
        <v>1</v>
      </c>
      <c r="N191" s="159" t="s">
        <v>35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173</v>
      </c>
      <c r="AT191" s="155" t="s">
        <v>243</v>
      </c>
      <c r="AU191" s="155" t="s">
        <v>80</v>
      </c>
      <c r="AY191" s="14" t="s">
        <v>161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78</v>
      </c>
      <c r="BK191" s="156">
        <f t="shared" si="29"/>
        <v>0</v>
      </c>
      <c r="BL191" s="14" t="s">
        <v>167</v>
      </c>
      <c r="BM191" s="155" t="s">
        <v>1751</v>
      </c>
    </row>
    <row r="192" spans="1:65" s="2" customFormat="1" ht="24" customHeight="1" x14ac:dyDescent="0.2">
      <c r="A192" s="26"/>
      <c r="B192" s="143"/>
      <c r="C192" s="392" t="s">
        <v>280</v>
      </c>
      <c r="D192" s="392" t="s">
        <v>243</v>
      </c>
      <c r="E192" s="393" t="s">
        <v>1752</v>
      </c>
      <c r="F192" s="394" t="s">
        <v>1753</v>
      </c>
      <c r="G192" s="395" t="s">
        <v>1</v>
      </c>
      <c r="H192" s="396">
        <v>2</v>
      </c>
      <c r="I192" s="493"/>
      <c r="J192" s="378">
        <f t="shared" si="20"/>
        <v>0</v>
      </c>
      <c r="K192" s="391"/>
      <c r="L192" s="157"/>
      <c r="M192" s="158" t="s">
        <v>1</v>
      </c>
      <c r="N192" s="159" t="s">
        <v>35</v>
      </c>
      <c r="O192" s="153">
        <v>0</v>
      </c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173</v>
      </c>
      <c r="AT192" s="155" t="s">
        <v>243</v>
      </c>
      <c r="AU192" s="155" t="s">
        <v>80</v>
      </c>
      <c r="AY192" s="14" t="s">
        <v>161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78</v>
      </c>
      <c r="BK192" s="156">
        <f t="shared" si="29"/>
        <v>0</v>
      </c>
      <c r="BL192" s="14" t="s">
        <v>167</v>
      </c>
      <c r="BM192" s="155" t="s">
        <v>1754</v>
      </c>
    </row>
    <row r="193" spans="1:65" s="2" customFormat="1" ht="24" customHeight="1" x14ac:dyDescent="0.2">
      <c r="A193" s="26"/>
      <c r="B193" s="143"/>
      <c r="C193" s="392" t="s">
        <v>395</v>
      </c>
      <c r="D193" s="392" t="s">
        <v>243</v>
      </c>
      <c r="E193" s="393" t="s">
        <v>1755</v>
      </c>
      <c r="F193" s="394" t="s">
        <v>1756</v>
      </c>
      <c r="G193" s="395" t="s">
        <v>1</v>
      </c>
      <c r="H193" s="396">
        <v>1</v>
      </c>
      <c r="I193" s="493"/>
      <c r="J193" s="378">
        <f t="shared" si="20"/>
        <v>0</v>
      </c>
      <c r="K193" s="391"/>
      <c r="L193" s="157"/>
      <c r="M193" s="158" t="s">
        <v>1</v>
      </c>
      <c r="N193" s="159" t="s">
        <v>35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173</v>
      </c>
      <c r="AT193" s="155" t="s">
        <v>243</v>
      </c>
      <c r="AU193" s="155" t="s">
        <v>80</v>
      </c>
      <c r="AY193" s="14" t="s">
        <v>161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78</v>
      </c>
      <c r="BK193" s="156">
        <f t="shared" si="29"/>
        <v>0</v>
      </c>
      <c r="BL193" s="14" t="s">
        <v>167</v>
      </c>
      <c r="BM193" s="155" t="s">
        <v>1757</v>
      </c>
    </row>
    <row r="194" spans="1:65" s="2" customFormat="1" ht="24" customHeight="1" x14ac:dyDescent="0.2">
      <c r="A194" s="26"/>
      <c r="B194" s="143"/>
      <c r="C194" s="392" t="s">
        <v>285</v>
      </c>
      <c r="D194" s="392" t="s">
        <v>243</v>
      </c>
      <c r="E194" s="393" t="s">
        <v>1758</v>
      </c>
      <c r="F194" s="394" t="s">
        <v>1759</v>
      </c>
      <c r="G194" s="395" t="s">
        <v>1</v>
      </c>
      <c r="H194" s="396">
        <v>2</v>
      </c>
      <c r="I194" s="493"/>
      <c r="J194" s="378">
        <f t="shared" si="20"/>
        <v>0</v>
      </c>
      <c r="K194" s="391"/>
      <c r="L194" s="157"/>
      <c r="M194" s="158" t="s">
        <v>1</v>
      </c>
      <c r="N194" s="159" t="s">
        <v>35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173</v>
      </c>
      <c r="AT194" s="155" t="s">
        <v>243</v>
      </c>
      <c r="AU194" s="155" t="s">
        <v>80</v>
      </c>
      <c r="AY194" s="14" t="s">
        <v>161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78</v>
      </c>
      <c r="BK194" s="156">
        <f t="shared" si="29"/>
        <v>0</v>
      </c>
      <c r="BL194" s="14" t="s">
        <v>167</v>
      </c>
      <c r="BM194" s="155" t="s">
        <v>1760</v>
      </c>
    </row>
    <row r="195" spans="1:65" s="2" customFormat="1" ht="36" customHeight="1" x14ac:dyDescent="0.2">
      <c r="A195" s="26"/>
      <c r="B195" s="143"/>
      <c r="C195" s="381" t="s">
        <v>402</v>
      </c>
      <c r="D195" s="381" t="s">
        <v>163</v>
      </c>
      <c r="E195" s="382" t="s">
        <v>1761</v>
      </c>
      <c r="F195" s="383" t="s">
        <v>1762</v>
      </c>
      <c r="G195" s="384" t="s">
        <v>227</v>
      </c>
      <c r="H195" s="385">
        <v>1</v>
      </c>
      <c r="I195" s="493"/>
      <c r="J195" s="377">
        <f t="shared" si="20"/>
        <v>0</v>
      </c>
      <c r="K195" s="380"/>
      <c r="L195" s="27"/>
      <c r="M195" s="151" t="s">
        <v>1</v>
      </c>
      <c r="N195" s="152" t="s">
        <v>35</v>
      </c>
      <c r="O195" s="153">
        <v>0.86499999999999999</v>
      </c>
      <c r="P195" s="153">
        <f t="shared" si="21"/>
        <v>0.86499999999999999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187</v>
      </c>
      <c r="AT195" s="155" t="s">
        <v>163</v>
      </c>
      <c r="AU195" s="155" t="s">
        <v>80</v>
      </c>
      <c r="AY195" s="14" t="s">
        <v>161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78</v>
      </c>
      <c r="BK195" s="156">
        <f t="shared" si="29"/>
        <v>0</v>
      </c>
      <c r="BL195" s="14" t="s">
        <v>187</v>
      </c>
      <c r="BM195" s="155" t="s">
        <v>1763</v>
      </c>
    </row>
    <row r="196" spans="1:65" s="2" customFormat="1" ht="24" customHeight="1" x14ac:dyDescent="0.2">
      <c r="A196" s="26"/>
      <c r="B196" s="143"/>
      <c r="C196" s="392" t="s">
        <v>286</v>
      </c>
      <c r="D196" s="392" t="s">
        <v>243</v>
      </c>
      <c r="E196" s="393" t="s">
        <v>1693</v>
      </c>
      <c r="F196" s="394" t="s">
        <v>1694</v>
      </c>
      <c r="G196" s="395" t="s">
        <v>1</v>
      </c>
      <c r="H196" s="396">
        <v>1</v>
      </c>
      <c r="I196" s="493"/>
      <c r="J196" s="378">
        <f t="shared" si="20"/>
        <v>0</v>
      </c>
      <c r="K196" s="391"/>
      <c r="L196" s="157"/>
      <c r="M196" s="158" t="s">
        <v>1</v>
      </c>
      <c r="N196" s="159" t="s">
        <v>35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173</v>
      </c>
      <c r="AT196" s="155" t="s">
        <v>243</v>
      </c>
      <c r="AU196" s="155" t="s">
        <v>80</v>
      </c>
      <c r="AY196" s="14" t="s">
        <v>161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78</v>
      </c>
      <c r="BK196" s="156">
        <f t="shared" si="29"/>
        <v>0</v>
      </c>
      <c r="BL196" s="14" t="s">
        <v>167</v>
      </c>
      <c r="BM196" s="155" t="s">
        <v>1764</v>
      </c>
    </row>
    <row r="197" spans="1:65" s="2" customFormat="1" ht="16.5" customHeight="1" x14ac:dyDescent="0.2">
      <c r="A197" s="26"/>
      <c r="B197" s="143"/>
      <c r="C197" s="392" t="s">
        <v>409</v>
      </c>
      <c r="D197" s="392" t="s">
        <v>243</v>
      </c>
      <c r="E197" s="393" t="s">
        <v>1696</v>
      </c>
      <c r="F197" s="394" t="s">
        <v>1697</v>
      </c>
      <c r="G197" s="395" t="s">
        <v>1</v>
      </c>
      <c r="H197" s="396">
        <v>1</v>
      </c>
      <c r="I197" s="493"/>
      <c r="J197" s="378">
        <f t="shared" si="20"/>
        <v>0</v>
      </c>
      <c r="K197" s="391"/>
      <c r="L197" s="157"/>
      <c r="M197" s="158" t="s">
        <v>1</v>
      </c>
      <c r="N197" s="159" t="s">
        <v>35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173</v>
      </c>
      <c r="AT197" s="155" t="s">
        <v>243</v>
      </c>
      <c r="AU197" s="155" t="s">
        <v>80</v>
      </c>
      <c r="AY197" s="14" t="s">
        <v>161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78</v>
      </c>
      <c r="BK197" s="156">
        <f t="shared" si="29"/>
        <v>0</v>
      </c>
      <c r="BL197" s="14" t="s">
        <v>167</v>
      </c>
      <c r="BM197" s="155" t="s">
        <v>1765</v>
      </c>
    </row>
    <row r="198" spans="1:65" s="2" customFormat="1" ht="24" customHeight="1" x14ac:dyDescent="0.2">
      <c r="A198" s="26"/>
      <c r="B198" s="143"/>
      <c r="C198" s="392" t="s">
        <v>290</v>
      </c>
      <c r="D198" s="392" t="s">
        <v>243</v>
      </c>
      <c r="E198" s="393" t="s">
        <v>1699</v>
      </c>
      <c r="F198" s="394" t="s">
        <v>1700</v>
      </c>
      <c r="G198" s="395" t="s">
        <v>1</v>
      </c>
      <c r="H198" s="396">
        <v>2</v>
      </c>
      <c r="I198" s="493"/>
      <c r="J198" s="378">
        <f t="shared" si="20"/>
        <v>0</v>
      </c>
      <c r="K198" s="391"/>
      <c r="L198" s="157"/>
      <c r="M198" s="158" t="s">
        <v>1</v>
      </c>
      <c r="N198" s="159" t="s">
        <v>35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173</v>
      </c>
      <c r="AT198" s="155" t="s">
        <v>243</v>
      </c>
      <c r="AU198" s="155" t="s">
        <v>80</v>
      </c>
      <c r="AY198" s="14" t="s">
        <v>161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78</v>
      </c>
      <c r="BK198" s="156">
        <f t="shared" si="29"/>
        <v>0</v>
      </c>
      <c r="BL198" s="14" t="s">
        <v>167</v>
      </c>
      <c r="BM198" s="155" t="s">
        <v>1766</v>
      </c>
    </row>
    <row r="199" spans="1:65" s="2" customFormat="1" ht="16.5" customHeight="1" x14ac:dyDescent="0.2">
      <c r="A199" s="26"/>
      <c r="B199" s="143"/>
      <c r="C199" s="392" t="s">
        <v>416</v>
      </c>
      <c r="D199" s="392" t="s">
        <v>243</v>
      </c>
      <c r="E199" s="393" t="s">
        <v>1702</v>
      </c>
      <c r="F199" s="394" t="s">
        <v>1703</v>
      </c>
      <c r="G199" s="395" t="s">
        <v>1</v>
      </c>
      <c r="H199" s="396">
        <v>1</v>
      </c>
      <c r="I199" s="493"/>
      <c r="J199" s="378">
        <f t="shared" si="20"/>
        <v>0</v>
      </c>
      <c r="K199" s="391"/>
      <c r="L199" s="157"/>
      <c r="M199" s="158" t="s">
        <v>1</v>
      </c>
      <c r="N199" s="159" t="s">
        <v>35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173</v>
      </c>
      <c r="AT199" s="155" t="s">
        <v>243</v>
      </c>
      <c r="AU199" s="155" t="s">
        <v>80</v>
      </c>
      <c r="AY199" s="14" t="s">
        <v>161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78</v>
      </c>
      <c r="BK199" s="156">
        <f t="shared" si="29"/>
        <v>0</v>
      </c>
      <c r="BL199" s="14" t="s">
        <v>167</v>
      </c>
      <c r="BM199" s="155" t="s">
        <v>1767</v>
      </c>
    </row>
    <row r="200" spans="1:65" s="2" customFormat="1" ht="16.5" customHeight="1" x14ac:dyDescent="0.2">
      <c r="A200" s="26"/>
      <c r="B200" s="143"/>
      <c r="C200" s="392" t="s">
        <v>291</v>
      </c>
      <c r="D200" s="392" t="s">
        <v>243</v>
      </c>
      <c r="E200" s="393" t="s">
        <v>1705</v>
      </c>
      <c r="F200" s="394" t="s">
        <v>1706</v>
      </c>
      <c r="G200" s="395" t="s">
        <v>1</v>
      </c>
      <c r="H200" s="396">
        <v>1</v>
      </c>
      <c r="I200" s="493"/>
      <c r="J200" s="378">
        <f t="shared" si="20"/>
        <v>0</v>
      </c>
      <c r="K200" s="391"/>
      <c r="L200" s="157"/>
      <c r="M200" s="158" t="s">
        <v>1</v>
      </c>
      <c r="N200" s="159" t="s">
        <v>35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173</v>
      </c>
      <c r="AT200" s="155" t="s">
        <v>243</v>
      </c>
      <c r="AU200" s="155" t="s">
        <v>80</v>
      </c>
      <c r="AY200" s="14" t="s">
        <v>161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78</v>
      </c>
      <c r="BK200" s="156">
        <f t="shared" si="29"/>
        <v>0</v>
      </c>
      <c r="BL200" s="14" t="s">
        <v>167</v>
      </c>
      <c r="BM200" s="155" t="s">
        <v>1768</v>
      </c>
    </row>
    <row r="201" spans="1:65" s="2" customFormat="1" ht="16.5" customHeight="1" x14ac:dyDescent="0.2">
      <c r="A201" s="26"/>
      <c r="B201" s="143"/>
      <c r="C201" s="392" t="s">
        <v>423</v>
      </c>
      <c r="D201" s="392" t="s">
        <v>243</v>
      </c>
      <c r="E201" s="393" t="s">
        <v>1636</v>
      </c>
      <c r="F201" s="394" t="s">
        <v>1637</v>
      </c>
      <c r="G201" s="395" t="s">
        <v>1</v>
      </c>
      <c r="H201" s="396">
        <v>1</v>
      </c>
      <c r="I201" s="493"/>
      <c r="J201" s="378">
        <f t="shared" si="20"/>
        <v>0</v>
      </c>
      <c r="K201" s="391"/>
      <c r="L201" s="157"/>
      <c r="M201" s="158" t="s">
        <v>1</v>
      </c>
      <c r="N201" s="159" t="s">
        <v>35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173</v>
      </c>
      <c r="AT201" s="155" t="s">
        <v>243</v>
      </c>
      <c r="AU201" s="155" t="s">
        <v>80</v>
      </c>
      <c r="AY201" s="14" t="s">
        <v>161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78</v>
      </c>
      <c r="BK201" s="156">
        <f t="shared" si="29"/>
        <v>0</v>
      </c>
      <c r="BL201" s="14" t="s">
        <v>167</v>
      </c>
      <c r="BM201" s="155" t="s">
        <v>1769</v>
      </c>
    </row>
    <row r="202" spans="1:65" s="2" customFormat="1" ht="16.5" customHeight="1" x14ac:dyDescent="0.2">
      <c r="A202" s="26"/>
      <c r="B202" s="143"/>
      <c r="C202" s="392" t="s">
        <v>295</v>
      </c>
      <c r="D202" s="392" t="s">
        <v>243</v>
      </c>
      <c r="E202" s="393" t="s">
        <v>1639</v>
      </c>
      <c r="F202" s="394" t="s">
        <v>1640</v>
      </c>
      <c r="G202" s="395" t="s">
        <v>1</v>
      </c>
      <c r="H202" s="396">
        <v>1</v>
      </c>
      <c r="I202" s="493"/>
      <c r="J202" s="378">
        <f t="shared" si="20"/>
        <v>0</v>
      </c>
      <c r="K202" s="391"/>
      <c r="L202" s="157"/>
      <c r="M202" s="158" t="s">
        <v>1</v>
      </c>
      <c r="N202" s="159" t="s">
        <v>35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173</v>
      </c>
      <c r="AT202" s="155" t="s">
        <v>243</v>
      </c>
      <c r="AU202" s="155" t="s">
        <v>80</v>
      </c>
      <c r="AY202" s="14" t="s">
        <v>161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78</v>
      </c>
      <c r="BK202" s="156">
        <f t="shared" si="29"/>
        <v>0</v>
      </c>
      <c r="BL202" s="14" t="s">
        <v>167</v>
      </c>
      <c r="BM202" s="155" t="s">
        <v>1770</v>
      </c>
    </row>
    <row r="203" spans="1:65" s="2" customFormat="1" ht="16.5" customHeight="1" x14ac:dyDescent="0.2">
      <c r="A203" s="26"/>
      <c r="B203" s="143"/>
      <c r="C203" s="392" t="s">
        <v>430</v>
      </c>
      <c r="D203" s="392" t="s">
        <v>243</v>
      </c>
      <c r="E203" s="393" t="s">
        <v>1710</v>
      </c>
      <c r="F203" s="394" t="s">
        <v>1711</v>
      </c>
      <c r="G203" s="395" t="s">
        <v>1</v>
      </c>
      <c r="H203" s="396">
        <v>2</v>
      </c>
      <c r="I203" s="493"/>
      <c r="J203" s="378">
        <f t="shared" si="20"/>
        <v>0</v>
      </c>
      <c r="K203" s="391"/>
      <c r="L203" s="157"/>
      <c r="M203" s="158" t="s">
        <v>1</v>
      </c>
      <c r="N203" s="159" t="s">
        <v>35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173</v>
      </c>
      <c r="AT203" s="155" t="s">
        <v>243</v>
      </c>
      <c r="AU203" s="155" t="s">
        <v>80</v>
      </c>
      <c r="AY203" s="14" t="s">
        <v>161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78</v>
      </c>
      <c r="BK203" s="156">
        <f t="shared" si="29"/>
        <v>0</v>
      </c>
      <c r="BL203" s="14" t="s">
        <v>167</v>
      </c>
      <c r="BM203" s="155" t="s">
        <v>1771</v>
      </c>
    </row>
    <row r="204" spans="1:65" s="2" customFormat="1" ht="24" customHeight="1" x14ac:dyDescent="0.2">
      <c r="A204" s="26"/>
      <c r="B204" s="143"/>
      <c r="C204" s="392" t="s">
        <v>296</v>
      </c>
      <c r="D204" s="392" t="s">
        <v>243</v>
      </c>
      <c r="E204" s="393" t="s">
        <v>1642</v>
      </c>
      <c r="F204" s="394" t="s">
        <v>1643</v>
      </c>
      <c r="G204" s="395" t="s">
        <v>1</v>
      </c>
      <c r="H204" s="396">
        <v>2</v>
      </c>
      <c r="I204" s="493"/>
      <c r="J204" s="378">
        <f t="shared" si="20"/>
        <v>0</v>
      </c>
      <c r="K204" s="391"/>
      <c r="L204" s="157"/>
      <c r="M204" s="158" t="s">
        <v>1</v>
      </c>
      <c r="N204" s="159" t="s">
        <v>35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173</v>
      </c>
      <c r="AT204" s="155" t="s">
        <v>243</v>
      </c>
      <c r="AU204" s="155" t="s">
        <v>80</v>
      </c>
      <c r="AY204" s="14" t="s">
        <v>161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78</v>
      </c>
      <c r="BK204" s="156">
        <f t="shared" si="29"/>
        <v>0</v>
      </c>
      <c r="BL204" s="14" t="s">
        <v>167</v>
      </c>
      <c r="BM204" s="155" t="s">
        <v>1772</v>
      </c>
    </row>
    <row r="205" spans="1:65" s="2" customFormat="1" ht="24" customHeight="1" x14ac:dyDescent="0.2">
      <c r="A205" s="26"/>
      <c r="B205" s="143"/>
      <c r="C205" s="392" t="s">
        <v>437</v>
      </c>
      <c r="D205" s="392" t="s">
        <v>243</v>
      </c>
      <c r="E205" s="393" t="s">
        <v>1645</v>
      </c>
      <c r="F205" s="394" t="s">
        <v>1646</v>
      </c>
      <c r="G205" s="395" t="s">
        <v>1</v>
      </c>
      <c r="H205" s="396">
        <v>3</v>
      </c>
      <c r="I205" s="493"/>
      <c r="J205" s="378">
        <f t="shared" si="20"/>
        <v>0</v>
      </c>
      <c r="K205" s="391"/>
      <c r="L205" s="157"/>
      <c r="M205" s="158" t="s">
        <v>1</v>
      </c>
      <c r="N205" s="159" t="s">
        <v>35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173</v>
      </c>
      <c r="AT205" s="155" t="s">
        <v>243</v>
      </c>
      <c r="AU205" s="155" t="s">
        <v>80</v>
      </c>
      <c r="AY205" s="14" t="s">
        <v>161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78</v>
      </c>
      <c r="BK205" s="156">
        <f t="shared" si="29"/>
        <v>0</v>
      </c>
      <c r="BL205" s="14" t="s">
        <v>167</v>
      </c>
      <c r="BM205" s="155" t="s">
        <v>1773</v>
      </c>
    </row>
    <row r="206" spans="1:65" s="2" customFormat="1" ht="24" customHeight="1" x14ac:dyDescent="0.2">
      <c r="A206" s="26"/>
      <c r="B206" s="143"/>
      <c r="C206" s="392" t="s">
        <v>301</v>
      </c>
      <c r="D206" s="392" t="s">
        <v>243</v>
      </c>
      <c r="E206" s="393" t="s">
        <v>1648</v>
      </c>
      <c r="F206" s="394" t="s">
        <v>1649</v>
      </c>
      <c r="G206" s="395" t="s">
        <v>1</v>
      </c>
      <c r="H206" s="396">
        <v>2</v>
      </c>
      <c r="I206" s="493"/>
      <c r="J206" s="378">
        <f t="shared" si="20"/>
        <v>0</v>
      </c>
      <c r="K206" s="391"/>
      <c r="L206" s="157"/>
      <c r="M206" s="158" t="s">
        <v>1</v>
      </c>
      <c r="N206" s="159" t="s">
        <v>35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173</v>
      </c>
      <c r="AT206" s="155" t="s">
        <v>243</v>
      </c>
      <c r="AU206" s="155" t="s">
        <v>80</v>
      </c>
      <c r="AY206" s="14" t="s">
        <v>161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78</v>
      </c>
      <c r="BK206" s="156">
        <f t="shared" si="29"/>
        <v>0</v>
      </c>
      <c r="BL206" s="14" t="s">
        <v>167</v>
      </c>
      <c r="BM206" s="155" t="s">
        <v>1774</v>
      </c>
    </row>
    <row r="207" spans="1:65" s="2" customFormat="1" ht="16.5" customHeight="1" x14ac:dyDescent="0.2">
      <c r="A207" s="26"/>
      <c r="B207" s="143"/>
      <c r="C207" s="392" t="s">
        <v>444</v>
      </c>
      <c r="D207" s="392" t="s">
        <v>243</v>
      </c>
      <c r="E207" s="393" t="s">
        <v>1651</v>
      </c>
      <c r="F207" s="394" t="s">
        <v>1652</v>
      </c>
      <c r="G207" s="395" t="s">
        <v>1</v>
      </c>
      <c r="H207" s="396">
        <v>2</v>
      </c>
      <c r="I207" s="493"/>
      <c r="J207" s="378">
        <f t="shared" si="20"/>
        <v>0</v>
      </c>
      <c r="K207" s="391"/>
      <c r="L207" s="157"/>
      <c r="M207" s="158" t="s">
        <v>1</v>
      </c>
      <c r="N207" s="159" t="s">
        <v>35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173</v>
      </c>
      <c r="AT207" s="155" t="s">
        <v>243</v>
      </c>
      <c r="AU207" s="155" t="s">
        <v>80</v>
      </c>
      <c r="AY207" s="14" t="s">
        <v>161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78</v>
      </c>
      <c r="BK207" s="156">
        <f t="shared" si="29"/>
        <v>0</v>
      </c>
      <c r="BL207" s="14" t="s">
        <v>167</v>
      </c>
      <c r="BM207" s="155" t="s">
        <v>1775</v>
      </c>
    </row>
    <row r="208" spans="1:65" s="2" customFormat="1" ht="24" customHeight="1" x14ac:dyDescent="0.2">
      <c r="A208" s="26"/>
      <c r="B208" s="143"/>
      <c r="C208" s="392" t="s">
        <v>305</v>
      </c>
      <c r="D208" s="392" t="s">
        <v>243</v>
      </c>
      <c r="E208" s="393" t="s">
        <v>1654</v>
      </c>
      <c r="F208" s="394" t="s">
        <v>1655</v>
      </c>
      <c r="G208" s="395" t="s">
        <v>1</v>
      </c>
      <c r="H208" s="396">
        <v>2</v>
      </c>
      <c r="I208" s="493"/>
      <c r="J208" s="378">
        <f t="shared" si="20"/>
        <v>0</v>
      </c>
      <c r="K208" s="391"/>
      <c r="L208" s="157"/>
      <c r="M208" s="158" t="s">
        <v>1</v>
      </c>
      <c r="N208" s="159" t="s">
        <v>35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173</v>
      </c>
      <c r="AT208" s="155" t="s">
        <v>243</v>
      </c>
      <c r="AU208" s="155" t="s">
        <v>80</v>
      </c>
      <c r="AY208" s="14" t="s">
        <v>161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78</v>
      </c>
      <c r="BK208" s="156">
        <f t="shared" si="29"/>
        <v>0</v>
      </c>
      <c r="BL208" s="14" t="s">
        <v>167</v>
      </c>
      <c r="BM208" s="155" t="s">
        <v>1776</v>
      </c>
    </row>
    <row r="209" spans="1:65" s="2" customFormat="1" ht="24" customHeight="1" x14ac:dyDescent="0.2">
      <c r="A209" s="26"/>
      <c r="B209" s="143"/>
      <c r="C209" s="392" t="s">
        <v>452</v>
      </c>
      <c r="D209" s="392" t="s">
        <v>243</v>
      </c>
      <c r="E209" s="393" t="s">
        <v>1660</v>
      </c>
      <c r="F209" s="394" t="s">
        <v>1661</v>
      </c>
      <c r="G209" s="395" t="s">
        <v>1</v>
      </c>
      <c r="H209" s="396">
        <v>1</v>
      </c>
      <c r="I209" s="493"/>
      <c r="J209" s="378">
        <f t="shared" si="20"/>
        <v>0</v>
      </c>
      <c r="K209" s="391"/>
      <c r="L209" s="157"/>
      <c r="M209" s="158" t="s">
        <v>1</v>
      </c>
      <c r="N209" s="159" t="s">
        <v>35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173</v>
      </c>
      <c r="AT209" s="155" t="s">
        <v>243</v>
      </c>
      <c r="AU209" s="155" t="s">
        <v>80</v>
      </c>
      <c r="AY209" s="14" t="s">
        <v>161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78</v>
      </c>
      <c r="BK209" s="156">
        <f t="shared" si="29"/>
        <v>0</v>
      </c>
      <c r="BL209" s="14" t="s">
        <v>167</v>
      </c>
      <c r="BM209" s="155" t="s">
        <v>1777</v>
      </c>
    </row>
    <row r="210" spans="1:65" s="2" customFormat="1" ht="24" customHeight="1" x14ac:dyDescent="0.2">
      <c r="A210" s="26"/>
      <c r="B210" s="143"/>
      <c r="C210" s="392" t="s">
        <v>309</v>
      </c>
      <c r="D210" s="392" t="s">
        <v>243</v>
      </c>
      <c r="E210" s="393" t="s">
        <v>1663</v>
      </c>
      <c r="F210" s="394" t="s">
        <v>1664</v>
      </c>
      <c r="G210" s="395" t="s">
        <v>1</v>
      </c>
      <c r="H210" s="396">
        <v>1</v>
      </c>
      <c r="I210" s="493"/>
      <c r="J210" s="378">
        <f t="shared" si="20"/>
        <v>0</v>
      </c>
      <c r="K210" s="391"/>
      <c r="L210" s="157"/>
      <c r="M210" s="158" t="s">
        <v>1</v>
      </c>
      <c r="N210" s="159" t="s">
        <v>35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173</v>
      </c>
      <c r="AT210" s="155" t="s">
        <v>243</v>
      </c>
      <c r="AU210" s="155" t="s">
        <v>80</v>
      </c>
      <c r="AY210" s="14" t="s">
        <v>161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78</v>
      </c>
      <c r="BK210" s="156">
        <f t="shared" si="29"/>
        <v>0</v>
      </c>
      <c r="BL210" s="14" t="s">
        <v>167</v>
      </c>
      <c r="BM210" s="155" t="s">
        <v>1778</v>
      </c>
    </row>
    <row r="211" spans="1:65" s="2" customFormat="1" ht="16.5" customHeight="1" x14ac:dyDescent="0.2">
      <c r="A211" s="26"/>
      <c r="B211" s="143"/>
      <c r="C211" s="392" t="s">
        <v>459</v>
      </c>
      <c r="D211" s="392" t="s">
        <v>243</v>
      </c>
      <c r="E211" s="393" t="s">
        <v>1666</v>
      </c>
      <c r="F211" s="394" t="s">
        <v>1667</v>
      </c>
      <c r="G211" s="395" t="s">
        <v>1</v>
      </c>
      <c r="H211" s="396">
        <v>1</v>
      </c>
      <c r="I211" s="493"/>
      <c r="J211" s="378">
        <f t="shared" si="20"/>
        <v>0</v>
      </c>
      <c r="K211" s="391"/>
      <c r="L211" s="157"/>
      <c r="M211" s="158" t="s">
        <v>1</v>
      </c>
      <c r="N211" s="159" t="s">
        <v>35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173</v>
      </c>
      <c r="AT211" s="155" t="s">
        <v>243</v>
      </c>
      <c r="AU211" s="155" t="s">
        <v>80</v>
      </c>
      <c r="AY211" s="14" t="s">
        <v>161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78</v>
      </c>
      <c r="BK211" s="156">
        <f t="shared" si="29"/>
        <v>0</v>
      </c>
      <c r="BL211" s="14" t="s">
        <v>167</v>
      </c>
      <c r="BM211" s="155" t="s">
        <v>1779</v>
      </c>
    </row>
    <row r="212" spans="1:65" s="2" customFormat="1" ht="24" customHeight="1" x14ac:dyDescent="0.2">
      <c r="A212" s="26"/>
      <c r="B212" s="143"/>
      <c r="C212" s="392" t="s">
        <v>312</v>
      </c>
      <c r="D212" s="392" t="s">
        <v>243</v>
      </c>
      <c r="E212" s="393" t="s">
        <v>1687</v>
      </c>
      <c r="F212" s="394" t="s">
        <v>1688</v>
      </c>
      <c r="G212" s="395" t="s">
        <v>1</v>
      </c>
      <c r="H212" s="396">
        <v>1</v>
      </c>
      <c r="I212" s="493"/>
      <c r="J212" s="378">
        <f t="shared" si="20"/>
        <v>0</v>
      </c>
      <c r="K212" s="391"/>
      <c r="L212" s="157"/>
      <c r="M212" s="158" t="s">
        <v>1</v>
      </c>
      <c r="N212" s="159" t="s">
        <v>35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173</v>
      </c>
      <c r="AT212" s="155" t="s">
        <v>243</v>
      </c>
      <c r="AU212" s="155" t="s">
        <v>80</v>
      </c>
      <c r="AY212" s="14" t="s">
        <v>161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78</v>
      </c>
      <c r="BK212" s="156">
        <f t="shared" si="29"/>
        <v>0</v>
      </c>
      <c r="BL212" s="14" t="s">
        <v>167</v>
      </c>
      <c r="BM212" s="155" t="s">
        <v>1780</v>
      </c>
    </row>
    <row r="213" spans="1:65" s="2" customFormat="1" ht="16.5" customHeight="1" x14ac:dyDescent="0.2">
      <c r="A213" s="26"/>
      <c r="B213" s="143"/>
      <c r="C213" s="392" t="s">
        <v>466</v>
      </c>
      <c r="D213" s="392" t="s">
        <v>243</v>
      </c>
      <c r="E213" s="393" t="s">
        <v>1781</v>
      </c>
      <c r="F213" s="394" t="s">
        <v>1782</v>
      </c>
      <c r="G213" s="395" t="s">
        <v>1</v>
      </c>
      <c r="H213" s="396">
        <v>1</v>
      </c>
      <c r="I213" s="493"/>
      <c r="J213" s="378">
        <f t="shared" si="20"/>
        <v>0</v>
      </c>
      <c r="K213" s="391"/>
      <c r="L213" s="157"/>
      <c r="M213" s="158" t="s">
        <v>1</v>
      </c>
      <c r="N213" s="159" t="s">
        <v>35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173</v>
      </c>
      <c r="AT213" s="155" t="s">
        <v>243</v>
      </c>
      <c r="AU213" s="155" t="s">
        <v>80</v>
      </c>
      <c r="AY213" s="14" t="s">
        <v>161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78</v>
      </c>
      <c r="BK213" s="156">
        <f t="shared" si="29"/>
        <v>0</v>
      </c>
      <c r="BL213" s="14" t="s">
        <v>167</v>
      </c>
      <c r="BM213" s="155" t="s">
        <v>1783</v>
      </c>
    </row>
    <row r="214" spans="1:65" s="2" customFormat="1" ht="24" customHeight="1" x14ac:dyDescent="0.2">
      <c r="A214" s="26"/>
      <c r="B214" s="143"/>
      <c r="C214" s="392" t="s">
        <v>316</v>
      </c>
      <c r="D214" s="392" t="s">
        <v>243</v>
      </c>
      <c r="E214" s="393" t="s">
        <v>1784</v>
      </c>
      <c r="F214" s="394" t="s">
        <v>1785</v>
      </c>
      <c r="G214" s="395" t="s">
        <v>1</v>
      </c>
      <c r="H214" s="396">
        <v>1</v>
      </c>
      <c r="I214" s="493"/>
      <c r="J214" s="378">
        <f t="shared" si="20"/>
        <v>0</v>
      </c>
      <c r="K214" s="391"/>
      <c r="L214" s="157"/>
      <c r="M214" s="158" t="s">
        <v>1</v>
      </c>
      <c r="N214" s="159" t="s">
        <v>35</v>
      </c>
      <c r="O214" s="153">
        <v>0</v>
      </c>
      <c r="P214" s="153">
        <f t="shared" si="21"/>
        <v>0</v>
      </c>
      <c r="Q214" s="153">
        <v>0</v>
      </c>
      <c r="R214" s="153">
        <f t="shared" si="22"/>
        <v>0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173</v>
      </c>
      <c r="AT214" s="155" t="s">
        <v>243</v>
      </c>
      <c r="AU214" s="155" t="s">
        <v>80</v>
      </c>
      <c r="AY214" s="14" t="s">
        <v>161</v>
      </c>
      <c r="BE214" s="156">
        <f t="shared" si="24"/>
        <v>0</v>
      </c>
      <c r="BF214" s="156">
        <f t="shared" si="25"/>
        <v>0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78</v>
      </c>
      <c r="BK214" s="156">
        <f t="shared" si="29"/>
        <v>0</v>
      </c>
      <c r="BL214" s="14" t="s">
        <v>167</v>
      </c>
      <c r="BM214" s="155" t="s">
        <v>1786</v>
      </c>
    </row>
    <row r="215" spans="1:65" s="2" customFormat="1" ht="24" customHeight="1" x14ac:dyDescent="0.2">
      <c r="A215" s="26"/>
      <c r="B215" s="143"/>
      <c r="C215" s="392" t="s">
        <v>473</v>
      </c>
      <c r="D215" s="392" t="s">
        <v>243</v>
      </c>
      <c r="E215" s="393" t="s">
        <v>1787</v>
      </c>
      <c r="F215" s="394" t="s">
        <v>1788</v>
      </c>
      <c r="G215" s="395" t="s">
        <v>1</v>
      </c>
      <c r="H215" s="396">
        <v>2</v>
      </c>
      <c r="I215" s="493"/>
      <c r="J215" s="378">
        <f t="shared" si="20"/>
        <v>0</v>
      </c>
      <c r="K215" s="391"/>
      <c r="L215" s="157"/>
      <c r="M215" s="158" t="s">
        <v>1</v>
      </c>
      <c r="N215" s="159" t="s">
        <v>35</v>
      </c>
      <c r="O215" s="153">
        <v>0</v>
      </c>
      <c r="P215" s="153">
        <f t="shared" si="21"/>
        <v>0</v>
      </c>
      <c r="Q215" s="153">
        <v>0</v>
      </c>
      <c r="R215" s="153">
        <f t="shared" si="22"/>
        <v>0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173</v>
      </c>
      <c r="AT215" s="155" t="s">
        <v>243</v>
      </c>
      <c r="AU215" s="155" t="s">
        <v>80</v>
      </c>
      <c r="AY215" s="14" t="s">
        <v>161</v>
      </c>
      <c r="BE215" s="156">
        <f t="shared" si="24"/>
        <v>0</v>
      </c>
      <c r="BF215" s="156">
        <f t="shared" si="25"/>
        <v>0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78</v>
      </c>
      <c r="BK215" s="156">
        <f t="shared" si="29"/>
        <v>0</v>
      </c>
      <c r="BL215" s="14" t="s">
        <v>167</v>
      </c>
      <c r="BM215" s="155" t="s">
        <v>1789</v>
      </c>
    </row>
    <row r="216" spans="1:65" s="2" customFormat="1" ht="36" customHeight="1" x14ac:dyDescent="0.2">
      <c r="A216" s="26"/>
      <c r="B216" s="143"/>
      <c r="C216" s="381" t="s">
        <v>319</v>
      </c>
      <c r="D216" s="381" t="s">
        <v>163</v>
      </c>
      <c r="E216" s="382" t="s">
        <v>1790</v>
      </c>
      <c r="F216" s="383" t="s">
        <v>1791</v>
      </c>
      <c r="G216" s="384" t="s">
        <v>227</v>
      </c>
      <c r="H216" s="385">
        <v>4</v>
      </c>
      <c r="I216" s="493"/>
      <c r="J216" s="377">
        <f t="shared" si="20"/>
        <v>0</v>
      </c>
      <c r="K216" s="380"/>
      <c r="L216" s="27"/>
      <c r="M216" s="151" t="s">
        <v>1</v>
      </c>
      <c r="N216" s="152" t="s">
        <v>35</v>
      </c>
      <c r="O216" s="153">
        <v>0.34200000000000003</v>
      </c>
      <c r="P216" s="153">
        <f t="shared" si="21"/>
        <v>1.3680000000000001</v>
      </c>
      <c r="Q216" s="153">
        <v>0</v>
      </c>
      <c r="R216" s="153">
        <f t="shared" si="22"/>
        <v>0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187</v>
      </c>
      <c r="AT216" s="155" t="s">
        <v>163</v>
      </c>
      <c r="AU216" s="155" t="s">
        <v>80</v>
      </c>
      <c r="AY216" s="14" t="s">
        <v>161</v>
      </c>
      <c r="BE216" s="156">
        <f t="shared" si="24"/>
        <v>0</v>
      </c>
      <c r="BF216" s="156">
        <f t="shared" si="25"/>
        <v>0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78</v>
      </c>
      <c r="BK216" s="156">
        <f t="shared" si="29"/>
        <v>0</v>
      </c>
      <c r="BL216" s="14" t="s">
        <v>187</v>
      </c>
      <c r="BM216" s="155" t="s">
        <v>1792</v>
      </c>
    </row>
    <row r="217" spans="1:65" s="2" customFormat="1" ht="24" customHeight="1" x14ac:dyDescent="0.2">
      <c r="A217" s="26"/>
      <c r="B217" s="143"/>
      <c r="C217" s="381" t="s">
        <v>480</v>
      </c>
      <c r="D217" s="381" t="s">
        <v>163</v>
      </c>
      <c r="E217" s="382" t="s">
        <v>1793</v>
      </c>
      <c r="F217" s="383" t="s">
        <v>1794</v>
      </c>
      <c r="G217" s="384" t="s">
        <v>227</v>
      </c>
      <c r="H217" s="385">
        <v>4</v>
      </c>
      <c r="I217" s="493"/>
      <c r="J217" s="377">
        <f t="shared" si="20"/>
        <v>0</v>
      </c>
      <c r="K217" s="380"/>
      <c r="L217" s="27"/>
      <c r="M217" s="151" t="s">
        <v>1</v>
      </c>
      <c r="N217" s="152" t="s">
        <v>35</v>
      </c>
      <c r="O217" s="153">
        <v>0.48399999999999999</v>
      </c>
      <c r="P217" s="153">
        <f t="shared" si="21"/>
        <v>1.9359999999999999</v>
      </c>
      <c r="Q217" s="153">
        <v>0</v>
      </c>
      <c r="R217" s="153">
        <f t="shared" si="22"/>
        <v>0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187</v>
      </c>
      <c r="AT217" s="155" t="s">
        <v>163</v>
      </c>
      <c r="AU217" s="155" t="s">
        <v>80</v>
      </c>
      <c r="AY217" s="14" t="s">
        <v>161</v>
      </c>
      <c r="BE217" s="156">
        <f t="shared" si="24"/>
        <v>0</v>
      </c>
      <c r="BF217" s="156">
        <f t="shared" si="25"/>
        <v>0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78</v>
      </c>
      <c r="BK217" s="156">
        <f t="shared" si="29"/>
        <v>0</v>
      </c>
      <c r="BL217" s="14" t="s">
        <v>187</v>
      </c>
      <c r="BM217" s="155" t="s">
        <v>1795</v>
      </c>
    </row>
    <row r="218" spans="1:65" s="2" customFormat="1" ht="24" customHeight="1" x14ac:dyDescent="0.2">
      <c r="A218" s="26"/>
      <c r="B218" s="143"/>
      <c r="C218" s="392" t="s">
        <v>323</v>
      </c>
      <c r="D218" s="392" t="s">
        <v>243</v>
      </c>
      <c r="E218" s="393" t="s">
        <v>1796</v>
      </c>
      <c r="F218" s="394" t="s">
        <v>1797</v>
      </c>
      <c r="G218" s="395" t="s">
        <v>1</v>
      </c>
      <c r="H218" s="396">
        <v>3</v>
      </c>
      <c r="I218" s="493"/>
      <c r="J218" s="378">
        <f t="shared" si="20"/>
        <v>0</v>
      </c>
      <c r="K218" s="391"/>
      <c r="L218" s="157"/>
      <c r="M218" s="158" t="s">
        <v>1</v>
      </c>
      <c r="N218" s="159" t="s">
        <v>35</v>
      </c>
      <c r="O218" s="153">
        <v>0</v>
      </c>
      <c r="P218" s="153">
        <f t="shared" si="21"/>
        <v>0</v>
      </c>
      <c r="Q218" s="153">
        <v>0</v>
      </c>
      <c r="R218" s="153">
        <f t="shared" si="22"/>
        <v>0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173</v>
      </c>
      <c r="AT218" s="155" t="s">
        <v>243</v>
      </c>
      <c r="AU218" s="155" t="s">
        <v>80</v>
      </c>
      <c r="AY218" s="14" t="s">
        <v>161</v>
      </c>
      <c r="BE218" s="156">
        <f t="shared" si="24"/>
        <v>0</v>
      </c>
      <c r="BF218" s="156">
        <f t="shared" si="25"/>
        <v>0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78</v>
      </c>
      <c r="BK218" s="156">
        <f t="shared" si="29"/>
        <v>0</v>
      </c>
      <c r="BL218" s="14" t="s">
        <v>167</v>
      </c>
      <c r="BM218" s="155" t="s">
        <v>1798</v>
      </c>
    </row>
    <row r="219" spans="1:65" s="2" customFormat="1" ht="24" customHeight="1" x14ac:dyDescent="0.2">
      <c r="A219" s="26"/>
      <c r="B219" s="143"/>
      <c r="C219" s="392" t="s">
        <v>488</v>
      </c>
      <c r="D219" s="392" t="s">
        <v>243</v>
      </c>
      <c r="E219" s="393" t="s">
        <v>1799</v>
      </c>
      <c r="F219" s="394" t="s">
        <v>1800</v>
      </c>
      <c r="G219" s="395" t="s">
        <v>1</v>
      </c>
      <c r="H219" s="396">
        <v>1</v>
      </c>
      <c r="I219" s="493"/>
      <c r="J219" s="378">
        <f t="shared" si="20"/>
        <v>0</v>
      </c>
      <c r="K219" s="391"/>
      <c r="L219" s="157"/>
      <c r="M219" s="164" t="s">
        <v>1</v>
      </c>
      <c r="N219" s="165" t="s">
        <v>35</v>
      </c>
      <c r="O219" s="162">
        <v>0</v>
      </c>
      <c r="P219" s="162">
        <f t="shared" si="21"/>
        <v>0</v>
      </c>
      <c r="Q219" s="162">
        <v>0</v>
      </c>
      <c r="R219" s="162">
        <f t="shared" si="22"/>
        <v>0</v>
      </c>
      <c r="S219" s="162">
        <v>0</v>
      </c>
      <c r="T219" s="163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173</v>
      </c>
      <c r="AT219" s="155" t="s">
        <v>243</v>
      </c>
      <c r="AU219" s="155" t="s">
        <v>80</v>
      </c>
      <c r="AY219" s="14" t="s">
        <v>161</v>
      </c>
      <c r="BE219" s="156">
        <f t="shared" si="24"/>
        <v>0</v>
      </c>
      <c r="BF219" s="156">
        <f t="shared" si="25"/>
        <v>0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78</v>
      </c>
      <c r="BK219" s="156">
        <f t="shared" si="29"/>
        <v>0</v>
      </c>
      <c r="BL219" s="14" t="s">
        <v>167</v>
      </c>
      <c r="BM219" s="155" t="s">
        <v>1801</v>
      </c>
    </row>
    <row r="220" spans="1:65" s="2" customFormat="1" ht="6.95" customHeight="1" x14ac:dyDescent="0.2">
      <c r="A220" s="26"/>
      <c r="B220" s="41"/>
      <c r="C220" s="42"/>
      <c r="D220" s="42"/>
      <c r="E220" s="42"/>
      <c r="F220" s="42"/>
      <c r="G220" s="42"/>
      <c r="H220" s="42"/>
      <c r="I220" s="42"/>
      <c r="J220" s="42"/>
      <c r="K220" s="42"/>
      <c r="L220" s="27"/>
      <c r="M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</row>
  </sheetData>
  <sheetProtection algorithmName="SHA-512" hashValue="yWW8LHSuF1p9Vd7HFeGB5yheN3+dH4MmF+pjp1FtUQcR4RndPg+cWo7rcHSFclsundudyn9tZD8XI/Efy1NOcg==" saltValue="jYWEZXrx/m6nyueKrw43Lw==" spinCount="100000" sheet="1" objects="1" scenarios="1"/>
  <autoFilter ref="C121:K219" xr:uid="{00000000-0009-0000-0000-000007000000}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22"/>
  <sheetViews>
    <sheetView showGridLines="0" workbookViewId="0">
      <selection activeCell="G21" sqref="G2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106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44" t="s">
        <v>1807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19" t="str">
        <f>'Rekapitulace stavby'!E14</f>
        <v xml:space="preserve"> </v>
      </c>
      <c r="F18" s="519"/>
      <c r="G18" s="519"/>
      <c r="H18" s="519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23" t="s">
        <v>1</v>
      </c>
      <c r="F27" s="523"/>
      <c r="G27" s="523"/>
      <c r="H27" s="52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44" t="str">
        <f>E9</f>
        <v xml:space="preserve">MELNIK 7 - SO-07-Rozvody stlačeného vzduchu 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1241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1808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44" t="str">
        <f>E9</f>
        <v xml:space="preserve">MELNIK 7 - SO-07-Rozvody stlačeného vzduchu 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159</v>
      </c>
      <c r="F119" s="133" t="s">
        <v>159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78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1809</v>
      </c>
      <c r="F120" s="141" t="s">
        <v>1810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78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16.5" customHeight="1" x14ac:dyDescent="0.2">
      <c r="A121" s="26"/>
      <c r="B121" s="143"/>
      <c r="C121" s="144" t="s">
        <v>78</v>
      </c>
      <c r="D121" s="144" t="s">
        <v>163</v>
      </c>
      <c r="E121" s="145" t="s">
        <v>1811</v>
      </c>
      <c r="F121" s="146" t="s">
        <v>1812</v>
      </c>
      <c r="G121" s="147" t="s">
        <v>1234</v>
      </c>
      <c r="H121" s="148">
        <v>1</v>
      </c>
      <c r="I121" s="149">
        <f>'SO - 07 - Rozvody stlačeného vz'!G37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167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167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FharQjg+fz6XXTcJv0RChwMsV3yRiFdxAF6dLJMPt81h7MlBAbVBh590TL/ik7bc5YJe91M2NfW+341k4kKubw==" saltValue="bDocisNIbu4mytz1SbZpYQ==" spinCount="100000" sheet="1" objects="1" scenarios="1"/>
  <autoFilter ref="C117:K121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E5CD4-C03F-4B69-804F-17A932C0F71E}">
  <dimension ref="A1:K37"/>
  <sheetViews>
    <sheetView workbookViewId="0">
      <selection activeCell="G23" sqref="G23"/>
    </sheetView>
  </sheetViews>
  <sheetFormatPr defaultRowHeight="11.25" x14ac:dyDescent="0.2"/>
  <cols>
    <col min="1" max="2" width="4.33203125" style="166" customWidth="1"/>
    <col min="3" max="3" width="64.5" style="166" customWidth="1"/>
    <col min="4" max="4" width="3.6640625" style="202" customWidth="1"/>
    <col min="5" max="5" width="6.1640625" style="166" customWidth="1"/>
    <col min="6" max="7" width="15.5" style="166" customWidth="1"/>
    <col min="8" max="10" width="9.33203125" style="166"/>
    <col min="11" max="11" width="13.33203125" style="166" bestFit="1" customWidth="1"/>
    <col min="12" max="256" width="9.33203125" style="166"/>
    <col min="257" max="258" width="4.33203125" style="166" customWidth="1"/>
    <col min="259" max="259" width="52.1640625" style="166" customWidth="1"/>
    <col min="260" max="260" width="3.6640625" style="166" customWidth="1"/>
    <col min="261" max="261" width="6.1640625" style="166" customWidth="1"/>
    <col min="262" max="263" width="15.5" style="166" customWidth="1"/>
    <col min="264" max="266" width="9.33203125" style="166"/>
    <col min="267" max="267" width="13.33203125" style="166" bestFit="1" customWidth="1"/>
    <col min="268" max="512" width="9.33203125" style="166"/>
    <col min="513" max="514" width="4.33203125" style="166" customWidth="1"/>
    <col min="515" max="515" width="52.1640625" style="166" customWidth="1"/>
    <col min="516" max="516" width="3.6640625" style="166" customWidth="1"/>
    <col min="517" max="517" width="6.1640625" style="166" customWidth="1"/>
    <col min="518" max="519" width="15.5" style="166" customWidth="1"/>
    <col min="520" max="522" width="9.33203125" style="166"/>
    <col min="523" max="523" width="13.33203125" style="166" bestFit="1" customWidth="1"/>
    <col min="524" max="768" width="9.33203125" style="166"/>
    <col min="769" max="770" width="4.33203125" style="166" customWidth="1"/>
    <col min="771" max="771" width="52.1640625" style="166" customWidth="1"/>
    <col min="772" max="772" width="3.6640625" style="166" customWidth="1"/>
    <col min="773" max="773" width="6.1640625" style="166" customWidth="1"/>
    <col min="774" max="775" width="15.5" style="166" customWidth="1"/>
    <col min="776" max="778" width="9.33203125" style="166"/>
    <col min="779" max="779" width="13.33203125" style="166" bestFit="1" customWidth="1"/>
    <col min="780" max="1024" width="9.33203125" style="166"/>
    <col min="1025" max="1026" width="4.33203125" style="166" customWidth="1"/>
    <col min="1027" max="1027" width="52.1640625" style="166" customWidth="1"/>
    <col min="1028" max="1028" width="3.6640625" style="166" customWidth="1"/>
    <col min="1029" max="1029" width="6.1640625" style="166" customWidth="1"/>
    <col min="1030" max="1031" width="15.5" style="166" customWidth="1"/>
    <col min="1032" max="1034" width="9.33203125" style="166"/>
    <col min="1035" max="1035" width="13.33203125" style="166" bestFit="1" customWidth="1"/>
    <col min="1036" max="1280" width="9.33203125" style="166"/>
    <col min="1281" max="1282" width="4.33203125" style="166" customWidth="1"/>
    <col min="1283" max="1283" width="52.1640625" style="166" customWidth="1"/>
    <col min="1284" max="1284" width="3.6640625" style="166" customWidth="1"/>
    <col min="1285" max="1285" width="6.1640625" style="166" customWidth="1"/>
    <col min="1286" max="1287" width="15.5" style="166" customWidth="1"/>
    <col min="1288" max="1290" width="9.33203125" style="166"/>
    <col min="1291" max="1291" width="13.33203125" style="166" bestFit="1" customWidth="1"/>
    <col min="1292" max="1536" width="9.33203125" style="166"/>
    <col min="1537" max="1538" width="4.33203125" style="166" customWidth="1"/>
    <col min="1539" max="1539" width="52.1640625" style="166" customWidth="1"/>
    <col min="1540" max="1540" width="3.6640625" style="166" customWidth="1"/>
    <col min="1541" max="1541" width="6.1640625" style="166" customWidth="1"/>
    <col min="1542" max="1543" width="15.5" style="166" customWidth="1"/>
    <col min="1544" max="1546" width="9.33203125" style="166"/>
    <col min="1547" max="1547" width="13.33203125" style="166" bestFit="1" customWidth="1"/>
    <col min="1548" max="1792" width="9.33203125" style="166"/>
    <col min="1793" max="1794" width="4.33203125" style="166" customWidth="1"/>
    <col min="1795" max="1795" width="52.1640625" style="166" customWidth="1"/>
    <col min="1796" max="1796" width="3.6640625" style="166" customWidth="1"/>
    <col min="1797" max="1797" width="6.1640625" style="166" customWidth="1"/>
    <col min="1798" max="1799" width="15.5" style="166" customWidth="1"/>
    <col min="1800" max="1802" width="9.33203125" style="166"/>
    <col min="1803" max="1803" width="13.33203125" style="166" bestFit="1" customWidth="1"/>
    <col min="1804" max="2048" width="9.33203125" style="166"/>
    <col min="2049" max="2050" width="4.33203125" style="166" customWidth="1"/>
    <col min="2051" max="2051" width="52.1640625" style="166" customWidth="1"/>
    <col min="2052" max="2052" width="3.6640625" style="166" customWidth="1"/>
    <col min="2053" max="2053" width="6.1640625" style="166" customWidth="1"/>
    <col min="2054" max="2055" width="15.5" style="166" customWidth="1"/>
    <col min="2056" max="2058" width="9.33203125" style="166"/>
    <col min="2059" max="2059" width="13.33203125" style="166" bestFit="1" customWidth="1"/>
    <col min="2060" max="2304" width="9.33203125" style="166"/>
    <col min="2305" max="2306" width="4.33203125" style="166" customWidth="1"/>
    <col min="2307" max="2307" width="52.1640625" style="166" customWidth="1"/>
    <col min="2308" max="2308" width="3.6640625" style="166" customWidth="1"/>
    <col min="2309" max="2309" width="6.1640625" style="166" customWidth="1"/>
    <col min="2310" max="2311" width="15.5" style="166" customWidth="1"/>
    <col min="2312" max="2314" width="9.33203125" style="166"/>
    <col min="2315" max="2315" width="13.33203125" style="166" bestFit="1" customWidth="1"/>
    <col min="2316" max="2560" width="9.33203125" style="166"/>
    <col min="2561" max="2562" width="4.33203125" style="166" customWidth="1"/>
    <col min="2563" max="2563" width="52.1640625" style="166" customWidth="1"/>
    <col min="2564" max="2564" width="3.6640625" style="166" customWidth="1"/>
    <col min="2565" max="2565" width="6.1640625" style="166" customWidth="1"/>
    <col min="2566" max="2567" width="15.5" style="166" customWidth="1"/>
    <col min="2568" max="2570" width="9.33203125" style="166"/>
    <col min="2571" max="2571" width="13.33203125" style="166" bestFit="1" customWidth="1"/>
    <col min="2572" max="2816" width="9.33203125" style="166"/>
    <col min="2817" max="2818" width="4.33203125" style="166" customWidth="1"/>
    <col min="2819" max="2819" width="52.1640625" style="166" customWidth="1"/>
    <col min="2820" max="2820" width="3.6640625" style="166" customWidth="1"/>
    <col min="2821" max="2821" width="6.1640625" style="166" customWidth="1"/>
    <col min="2822" max="2823" width="15.5" style="166" customWidth="1"/>
    <col min="2824" max="2826" width="9.33203125" style="166"/>
    <col min="2827" max="2827" width="13.33203125" style="166" bestFit="1" customWidth="1"/>
    <col min="2828" max="3072" width="9.33203125" style="166"/>
    <col min="3073" max="3074" width="4.33203125" style="166" customWidth="1"/>
    <col min="3075" max="3075" width="52.1640625" style="166" customWidth="1"/>
    <col min="3076" max="3076" width="3.6640625" style="166" customWidth="1"/>
    <col min="3077" max="3077" width="6.1640625" style="166" customWidth="1"/>
    <col min="3078" max="3079" width="15.5" style="166" customWidth="1"/>
    <col min="3080" max="3082" width="9.33203125" style="166"/>
    <col min="3083" max="3083" width="13.33203125" style="166" bestFit="1" customWidth="1"/>
    <col min="3084" max="3328" width="9.33203125" style="166"/>
    <col min="3329" max="3330" width="4.33203125" style="166" customWidth="1"/>
    <col min="3331" max="3331" width="52.1640625" style="166" customWidth="1"/>
    <col min="3332" max="3332" width="3.6640625" style="166" customWidth="1"/>
    <col min="3333" max="3333" width="6.1640625" style="166" customWidth="1"/>
    <col min="3334" max="3335" width="15.5" style="166" customWidth="1"/>
    <col min="3336" max="3338" width="9.33203125" style="166"/>
    <col min="3339" max="3339" width="13.33203125" style="166" bestFit="1" customWidth="1"/>
    <col min="3340" max="3584" width="9.33203125" style="166"/>
    <col min="3585" max="3586" width="4.33203125" style="166" customWidth="1"/>
    <col min="3587" max="3587" width="52.1640625" style="166" customWidth="1"/>
    <col min="3588" max="3588" width="3.6640625" style="166" customWidth="1"/>
    <col min="3589" max="3589" width="6.1640625" style="166" customWidth="1"/>
    <col min="3590" max="3591" width="15.5" style="166" customWidth="1"/>
    <col min="3592" max="3594" width="9.33203125" style="166"/>
    <col min="3595" max="3595" width="13.33203125" style="166" bestFit="1" customWidth="1"/>
    <col min="3596" max="3840" width="9.33203125" style="166"/>
    <col min="3841" max="3842" width="4.33203125" style="166" customWidth="1"/>
    <col min="3843" max="3843" width="52.1640625" style="166" customWidth="1"/>
    <col min="3844" max="3844" width="3.6640625" style="166" customWidth="1"/>
    <col min="3845" max="3845" width="6.1640625" style="166" customWidth="1"/>
    <col min="3846" max="3847" width="15.5" style="166" customWidth="1"/>
    <col min="3848" max="3850" width="9.33203125" style="166"/>
    <col min="3851" max="3851" width="13.33203125" style="166" bestFit="1" customWidth="1"/>
    <col min="3852" max="4096" width="9.33203125" style="166"/>
    <col min="4097" max="4098" width="4.33203125" style="166" customWidth="1"/>
    <col min="4099" max="4099" width="52.1640625" style="166" customWidth="1"/>
    <col min="4100" max="4100" width="3.6640625" style="166" customWidth="1"/>
    <col min="4101" max="4101" width="6.1640625" style="166" customWidth="1"/>
    <col min="4102" max="4103" width="15.5" style="166" customWidth="1"/>
    <col min="4104" max="4106" width="9.33203125" style="166"/>
    <col min="4107" max="4107" width="13.33203125" style="166" bestFit="1" customWidth="1"/>
    <col min="4108" max="4352" width="9.33203125" style="166"/>
    <col min="4353" max="4354" width="4.33203125" style="166" customWidth="1"/>
    <col min="4355" max="4355" width="52.1640625" style="166" customWidth="1"/>
    <col min="4356" max="4356" width="3.6640625" style="166" customWidth="1"/>
    <col min="4357" max="4357" width="6.1640625" style="166" customWidth="1"/>
    <col min="4358" max="4359" width="15.5" style="166" customWidth="1"/>
    <col min="4360" max="4362" width="9.33203125" style="166"/>
    <col min="4363" max="4363" width="13.33203125" style="166" bestFit="1" customWidth="1"/>
    <col min="4364" max="4608" width="9.33203125" style="166"/>
    <col min="4609" max="4610" width="4.33203125" style="166" customWidth="1"/>
    <col min="4611" max="4611" width="52.1640625" style="166" customWidth="1"/>
    <col min="4612" max="4612" width="3.6640625" style="166" customWidth="1"/>
    <col min="4613" max="4613" width="6.1640625" style="166" customWidth="1"/>
    <col min="4614" max="4615" width="15.5" style="166" customWidth="1"/>
    <col min="4616" max="4618" width="9.33203125" style="166"/>
    <col min="4619" max="4619" width="13.33203125" style="166" bestFit="1" customWidth="1"/>
    <col min="4620" max="4864" width="9.33203125" style="166"/>
    <col min="4865" max="4866" width="4.33203125" style="166" customWidth="1"/>
    <col min="4867" max="4867" width="52.1640625" style="166" customWidth="1"/>
    <col min="4868" max="4868" width="3.6640625" style="166" customWidth="1"/>
    <col min="4869" max="4869" width="6.1640625" style="166" customWidth="1"/>
    <col min="4870" max="4871" width="15.5" style="166" customWidth="1"/>
    <col min="4872" max="4874" width="9.33203125" style="166"/>
    <col min="4875" max="4875" width="13.33203125" style="166" bestFit="1" customWidth="1"/>
    <col min="4876" max="5120" width="9.33203125" style="166"/>
    <col min="5121" max="5122" width="4.33203125" style="166" customWidth="1"/>
    <col min="5123" max="5123" width="52.1640625" style="166" customWidth="1"/>
    <col min="5124" max="5124" width="3.6640625" style="166" customWidth="1"/>
    <col min="5125" max="5125" width="6.1640625" style="166" customWidth="1"/>
    <col min="5126" max="5127" width="15.5" style="166" customWidth="1"/>
    <col min="5128" max="5130" width="9.33203125" style="166"/>
    <col min="5131" max="5131" width="13.33203125" style="166" bestFit="1" customWidth="1"/>
    <col min="5132" max="5376" width="9.33203125" style="166"/>
    <col min="5377" max="5378" width="4.33203125" style="166" customWidth="1"/>
    <col min="5379" max="5379" width="52.1640625" style="166" customWidth="1"/>
    <col min="5380" max="5380" width="3.6640625" style="166" customWidth="1"/>
    <col min="5381" max="5381" width="6.1640625" style="166" customWidth="1"/>
    <col min="5382" max="5383" width="15.5" style="166" customWidth="1"/>
    <col min="5384" max="5386" width="9.33203125" style="166"/>
    <col min="5387" max="5387" width="13.33203125" style="166" bestFit="1" customWidth="1"/>
    <col min="5388" max="5632" width="9.33203125" style="166"/>
    <col min="5633" max="5634" width="4.33203125" style="166" customWidth="1"/>
    <col min="5635" max="5635" width="52.1640625" style="166" customWidth="1"/>
    <col min="5636" max="5636" width="3.6640625" style="166" customWidth="1"/>
    <col min="5637" max="5637" width="6.1640625" style="166" customWidth="1"/>
    <col min="5638" max="5639" width="15.5" style="166" customWidth="1"/>
    <col min="5640" max="5642" width="9.33203125" style="166"/>
    <col min="5643" max="5643" width="13.33203125" style="166" bestFit="1" customWidth="1"/>
    <col min="5644" max="5888" width="9.33203125" style="166"/>
    <col min="5889" max="5890" width="4.33203125" style="166" customWidth="1"/>
    <col min="5891" max="5891" width="52.1640625" style="166" customWidth="1"/>
    <col min="5892" max="5892" width="3.6640625" style="166" customWidth="1"/>
    <col min="5893" max="5893" width="6.1640625" style="166" customWidth="1"/>
    <col min="5894" max="5895" width="15.5" style="166" customWidth="1"/>
    <col min="5896" max="5898" width="9.33203125" style="166"/>
    <col min="5899" max="5899" width="13.33203125" style="166" bestFit="1" customWidth="1"/>
    <col min="5900" max="6144" width="9.33203125" style="166"/>
    <col min="6145" max="6146" width="4.33203125" style="166" customWidth="1"/>
    <col min="6147" max="6147" width="52.1640625" style="166" customWidth="1"/>
    <col min="6148" max="6148" width="3.6640625" style="166" customWidth="1"/>
    <col min="6149" max="6149" width="6.1640625" style="166" customWidth="1"/>
    <col min="6150" max="6151" width="15.5" style="166" customWidth="1"/>
    <col min="6152" max="6154" width="9.33203125" style="166"/>
    <col min="6155" max="6155" width="13.33203125" style="166" bestFit="1" customWidth="1"/>
    <col min="6156" max="6400" width="9.33203125" style="166"/>
    <col min="6401" max="6402" width="4.33203125" style="166" customWidth="1"/>
    <col min="6403" max="6403" width="52.1640625" style="166" customWidth="1"/>
    <col min="6404" max="6404" width="3.6640625" style="166" customWidth="1"/>
    <col min="6405" max="6405" width="6.1640625" style="166" customWidth="1"/>
    <col min="6406" max="6407" width="15.5" style="166" customWidth="1"/>
    <col min="6408" max="6410" width="9.33203125" style="166"/>
    <col min="6411" max="6411" width="13.33203125" style="166" bestFit="1" customWidth="1"/>
    <col min="6412" max="6656" width="9.33203125" style="166"/>
    <col min="6657" max="6658" width="4.33203125" style="166" customWidth="1"/>
    <col min="6659" max="6659" width="52.1640625" style="166" customWidth="1"/>
    <col min="6660" max="6660" width="3.6640625" style="166" customWidth="1"/>
    <col min="6661" max="6661" width="6.1640625" style="166" customWidth="1"/>
    <col min="6662" max="6663" width="15.5" style="166" customWidth="1"/>
    <col min="6664" max="6666" width="9.33203125" style="166"/>
    <col min="6667" max="6667" width="13.33203125" style="166" bestFit="1" customWidth="1"/>
    <col min="6668" max="6912" width="9.33203125" style="166"/>
    <col min="6913" max="6914" width="4.33203125" style="166" customWidth="1"/>
    <col min="6915" max="6915" width="52.1640625" style="166" customWidth="1"/>
    <col min="6916" max="6916" width="3.6640625" style="166" customWidth="1"/>
    <col min="6917" max="6917" width="6.1640625" style="166" customWidth="1"/>
    <col min="6918" max="6919" width="15.5" style="166" customWidth="1"/>
    <col min="6920" max="6922" width="9.33203125" style="166"/>
    <col min="6923" max="6923" width="13.33203125" style="166" bestFit="1" customWidth="1"/>
    <col min="6924" max="7168" width="9.33203125" style="166"/>
    <col min="7169" max="7170" width="4.33203125" style="166" customWidth="1"/>
    <col min="7171" max="7171" width="52.1640625" style="166" customWidth="1"/>
    <col min="7172" max="7172" width="3.6640625" style="166" customWidth="1"/>
    <col min="7173" max="7173" width="6.1640625" style="166" customWidth="1"/>
    <col min="7174" max="7175" width="15.5" style="166" customWidth="1"/>
    <col min="7176" max="7178" width="9.33203125" style="166"/>
    <col min="7179" max="7179" width="13.33203125" style="166" bestFit="1" customWidth="1"/>
    <col min="7180" max="7424" width="9.33203125" style="166"/>
    <col min="7425" max="7426" width="4.33203125" style="166" customWidth="1"/>
    <col min="7427" max="7427" width="52.1640625" style="166" customWidth="1"/>
    <col min="7428" max="7428" width="3.6640625" style="166" customWidth="1"/>
    <col min="7429" max="7429" width="6.1640625" style="166" customWidth="1"/>
    <col min="7430" max="7431" width="15.5" style="166" customWidth="1"/>
    <col min="7432" max="7434" width="9.33203125" style="166"/>
    <col min="7435" max="7435" width="13.33203125" style="166" bestFit="1" customWidth="1"/>
    <col min="7436" max="7680" width="9.33203125" style="166"/>
    <col min="7681" max="7682" width="4.33203125" style="166" customWidth="1"/>
    <col min="7683" max="7683" width="52.1640625" style="166" customWidth="1"/>
    <col min="7684" max="7684" width="3.6640625" style="166" customWidth="1"/>
    <col min="7685" max="7685" width="6.1640625" style="166" customWidth="1"/>
    <col min="7686" max="7687" width="15.5" style="166" customWidth="1"/>
    <col min="7688" max="7690" width="9.33203125" style="166"/>
    <col min="7691" max="7691" width="13.33203125" style="166" bestFit="1" customWidth="1"/>
    <col min="7692" max="7936" width="9.33203125" style="166"/>
    <col min="7937" max="7938" width="4.33203125" style="166" customWidth="1"/>
    <col min="7939" max="7939" width="52.1640625" style="166" customWidth="1"/>
    <col min="7940" max="7940" width="3.6640625" style="166" customWidth="1"/>
    <col min="7941" max="7941" width="6.1640625" style="166" customWidth="1"/>
    <col min="7942" max="7943" width="15.5" style="166" customWidth="1"/>
    <col min="7944" max="7946" width="9.33203125" style="166"/>
    <col min="7947" max="7947" width="13.33203125" style="166" bestFit="1" customWidth="1"/>
    <col min="7948" max="8192" width="9.33203125" style="166"/>
    <col min="8193" max="8194" width="4.33203125" style="166" customWidth="1"/>
    <col min="8195" max="8195" width="52.1640625" style="166" customWidth="1"/>
    <col min="8196" max="8196" width="3.6640625" style="166" customWidth="1"/>
    <col min="8197" max="8197" width="6.1640625" style="166" customWidth="1"/>
    <col min="8198" max="8199" width="15.5" style="166" customWidth="1"/>
    <col min="8200" max="8202" width="9.33203125" style="166"/>
    <col min="8203" max="8203" width="13.33203125" style="166" bestFit="1" customWidth="1"/>
    <col min="8204" max="8448" width="9.33203125" style="166"/>
    <col min="8449" max="8450" width="4.33203125" style="166" customWidth="1"/>
    <col min="8451" max="8451" width="52.1640625" style="166" customWidth="1"/>
    <col min="8452" max="8452" width="3.6640625" style="166" customWidth="1"/>
    <col min="8453" max="8453" width="6.1640625" style="166" customWidth="1"/>
    <col min="8454" max="8455" width="15.5" style="166" customWidth="1"/>
    <col min="8456" max="8458" width="9.33203125" style="166"/>
    <col min="8459" max="8459" width="13.33203125" style="166" bestFit="1" customWidth="1"/>
    <col min="8460" max="8704" width="9.33203125" style="166"/>
    <col min="8705" max="8706" width="4.33203125" style="166" customWidth="1"/>
    <col min="8707" max="8707" width="52.1640625" style="166" customWidth="1"/>
    <col min="8708" max="8708" width="3.6640625" style="166" customWidth="1"/>
    <col min="8709" max="8709" width="6.1640625" style="166" customWidth="1"/>
    <col min="8710" max="8711" width="15.5" style="166" customWidth="1"/>
    <col min="8712" max="8714" width="9.33203125" style="166"/>
    <col min="8715" max="8715" width="13.33203125" style="166" bestFit="1" customWidth="1"/>
    <col min="8716" max="8960" width="9.33203125" style="166"/>
    <col min="8961" max="8962" width="4.33203125" style="166" customWidth="1"/>
    <col min="8963" max="8963" width="52.1640625" style="166" customWidth="1"/>
    <col min="8964" max="8964" width="3.6640625" style="166" customWidth="1"/>
    <col min="8965" max="8965" width="6.1640625" style="166" customWidth="1"/>
    <col min="8966" max="8967" width="15.5" style="166" customWidth="1"/>
    <col min="8968" max="8970" width="9.33203125" style="166"/>
    <col min="8971" max="8971" width="13.33203125" style="166" bestFit="1" customWidth="1"/>
    <col min="8972" max="9216" width="9.33203125" style="166"/>
    <col min="9217" max="9218" width="4.33203125" style="166" customWidth="1"/>
    <col min="9219" max="9219" width="52.1640625" style="166" customWidth="1"/>
    <col min="9220" max="9220" width="3.6640625" style="166" customWidth="1"/>
    <col min="9221" max="9221" width="6.1640625" style="166" customWidth="1"/>
    <col min="9222" max="9223" width="15.5" style="166" customWidth="1"/>
    <col min="9224" max="9226" width="9.33203125" style="166"/>
    <col min="9227" max="9227" width="13.33203125" style="166" bestFit="1" customWidth="1"/>
    <col min="9228" max="9472" width="9.33203125" style="166"/>
    <col min="9473" max="9474" width="4.33203125" style="166" customWidth="1"/>
    <col min="9475" max="9475" width="52.1640625" style="166" customWidth="1"/>
    <col min="9476" max="9476" width="3.6640625" style="166" customWidth="1"/>
    <col min="9477" max="9477" width="6.1640625" style="166" customWidth="1"/>
    <col min="9478" max="9479" width="15.5" style="166" customWidth="1"/>
    <col min="9480" max="9482" width="9.33203125" style="166"/>
    <col min="9483" max="9483" width="13.33203125" style="166" bestFit="1" customWidth="1"/>
    <col min="9484" max="9728" width="9.33203125" style="166"/>
    <col min="9729" max="9730" width="4.33203125" style="166" customWidth="1"/>
    <col min="9731" max="9731" width="52.1640625" style="166" customWidth="1"/>
    <col min="9732" max="9732" width="3.6640625" style="166" customWidth="1"/>
    <col min="9733" max="9733" width="6.1640625" style="166" customWidth="1"/>
    <col min="9734" max="9735" width="15.5" style="166" customWidth="1"/>
    <col min="9736" max="9738" width="9.33203125" style="166"/>
    <col min="9739" max="9739" width="13.33203125" style="166" bestFit="1" customWidth="1"/>
    <col min="9740" max="9984" width="9.33203125" style="166"/>
    <col min="9985" max="9986" width="4.33203125" style="166" customWidth="1"/>
    <col min="9987" max="9987" width="52.1640625" style="166" customWidth="1"/>
    <col min="9988" max="9988" width="3.6640625" style="166" customWidth="1"/>
    <col min="9989" max="9989" width="6.1640625" style="166" customWidth="1"/>
    <col min="9990" max="9991" width="15.5" style="166" customWidth="1"/>
    <col min="9992" max="9994" width="9.33203125" style="166"/>
    <col min="9995" max="9995" width="13.33203125" style="166" bestFit="1" customWidth="1"/>
    <col min="9996" max="10240" width="9.33203125" style="166"/>
    <col min="10241" max="10242" width="4.33203125" style="166" customWidth="1"/>
    <col min="10243" max="10243" width="52.1640625" style="166" customWidth="1"/>
    <col min="10244" max="10244" width="3.6640625" style="166" customWidth="1"/>
    <col min="10245" max="10245" width="6.1640625" style="166" customWidth="1"/>
    <col min="10246" max="10247" width="15.5" style="166" customWidth="1"/>
    <col min="10248" max="10250" width="9.33203125" style="166"/>
    <col min="10251" max="10251" width="13.33203125" style="166" bestFit="1" customWidth="1"/>
    <col min="10252" max="10496" width="9.33203125" style="166"/>
    <col min="10497" max="10498" width="4.33203125" style="166" customWidth="1"/>
    <col min="10499" max="10499" width="52.1640625" style="166" customWidth="1"/>
    <col min="10500" max="10500" width="3.6640625" style="166" customWidth="1"/>
    <col min="10501" max="10501" width="6.1640625" style="166" customWidth="1"/>
    <col min="10502" max="10503" width="15.5" style="166" customWidth="1"/>
    <col min="10504" max="10506" width="9.33203125" style="166"/>
    <col min="10507" max="10507" width="13.33203125" style="166" bestFit="1" customWidth="1"/>
    <col min="10508" max="10752" width="9.33203125" style="166"/>
    <col min="10753" max="10754" width="4.33203125" style="166" customWidth="1"/>
    <col min="10755" max="10755" width="52.1640625" style="166" customWidth="1"/>
    <col min="10756" max="10756" width="3.6640625" style="166" customWidth="1"/>
    <col min="10757" max="10757" width="6.1640625" style="166" customWidth="1"/>
    <col min="10758" max="10759" width="15.5" style="166" customWidth="1"/>
    <col min="10760" max="10762" width="9.33203125" style="166"/>
    <col min="10763" max="10763" width="13.33203125" style="166" bestFit="1" customWidth="1"/>
    <col min="10764" max="11008" width="9.33203125" style="166"/>
    <col min="11009" max="11010" width="4.33203125" style="166" customWidth="1"/>
    <col min="11011" max="11011" width="52.1640625" style="166" customWidth="1"/>
    <col min="11012" max="11012" width="3.6640625" style="166" customWidth="1"/>
    <col min="11013" max="11013" width="6.1640625" style="166" customWidth="1"/>
    <col min="11014" max="11015" width="15.5" style="166" customWidth="1"/>
    <col min="11016" max="11018" width="9.33203125" style="166"/>
    <col min="11019" max="11019" width="13.33203125" style="166" bestFit="1" customWidth="1"/>
    <col min="11020" max="11264" width="9.33203125" style="166"/>
    <col min="11265" max="11266" width="4.33203125" style="166" customWidth="1"/>
    <col min="11267" max="11267" width="52.1640625" style="166" customWidth="1"/>
    <col min="11268" max="11268" width="3.6640625" style="166" customWidth="1"/>
    <col min="11269" max="11269" width="6.1640625" style="166" customWidth="1"/>
    <col min="11270" max="11271" width="15.5" style="166" customWidth="1"/>
    <col min="11272" max="11274" width="9.33203125" style="166"/>
    <col min="11275" max="11275" width="13.33203125" style="166" bestFit="1" customWidth="1"/>
    <col min="11276" max="11520" width="9.33203125" style="166"/>
    <col min="11521" max="11522" width="4.33203125" style="166" customWidth="1"/>
    <col min="11523" max="11523" width="52.1640625" style="166" customWidth="1"/>
    <col min="11524" max="11524" width="3.6640625" style="166" customWidth="1"/>
    <col min="11525" max="11525" width="6.1640625" style="166" customWidth="1"/>
    <col min="11526" max="11527" width="15.5" style="166" customWidth="1"/>
    <col min="11528" max="11530" width="9.33203125" style="166"/>
    <col min="11531" max="11531" width="13.33203125" style="166" bestFit="1" customWidth="1"/>
    <col min="11532" max="11776" width="9.33203125" style="166"/>
    <col min="11777" max="11778" width="4.33203125" style="166" customWidth="1"/>
    <col min="11779" max="11779" width="52.1640625" style="166" customWidth="1"/>
    <col min="11780" max="11780" width="3.6640625" style="166" customWidth="1"/>
    <col min="11781" max="11781" width="6.1640625" style="166" customWidth="1"/>
    <col min="11782" max="11783" width="15.5" style="166" customWidth="1"/>
    <col min="11784" max="11786" width="9.33203125" style="166"/>
    <col min="11787" max="11787" width="13.33203125" style="166" bestFit="1" customWidth="1"/>
    <col min="11788" max="12032" width="9.33203125" style="166"/>
    <col min="12033" max="12034" width="4.33203125" style="166" customWidth="1"/>
    <col min="12035" max="12035" width="52.1640625" style="166" customWidth="1"/>
    <col min="12036" max="12036" width="3.6640625" style="166" customWidth="1"/>
    <col min="12037" max="12037" width="6.1640625" style="166" customWidth="1"/>
    <col min="12038" max="12039" width="15.5" style="166" customWidth="1"/>
    <col min="12040" max="12042" width="9.33203125" style="166"/>
    <col min="12043" max="12043" width="13.33203125" style="166" bestFit="1" customWidth="1"/>
    <col min="12044" max="12288" width="9.33203125" style="166"/>
    <col min="12289" max="12290" width="4.33203125" style="166" customWidth="1"/>
    <col min="12291" max="12291" width="52.1640625" style="166" customWidth="1"/>
    <col min="12292" max="12292" width="3.6640625" style="166" customWidth="1"/>
    <col min="12293" max="12293" width="6.1640625" style="166" customWidth="1"/>
    <col min="12294" max="12295" width="15.5" style="166" customWidth="1"/>
    <col min="12296" max="12298" width="9.33203125" style="166"/>
    <col min="12299" max="12299" width="13.33203125" style="166" bestFit="1" customWidth="1"/>
    <col min="12300" max="12544" width="9.33203125" style="166"/>
    <col min="12545" max="12546" width="4.33203125" style="166" customWidth="1"/>
    <col min="12547" max="12547" width="52.1640625" style="166" customWidth="1"/>
    <col min="12548" max="12548" width="3.6640625" style="166" customWidth="1"/>
    <col min="12549" max="12549" width="6.1640625" style="166" customWidth="1"/>
    <col min="12550" max="12551" width="15.5" style="166" customWidth="1"/>
    <col min="12552" max="12554" width="9.33203125" style="166"/>
    <col min="12555" max="12555" width="13.33203125" style="166" bestFit="1" customWidth="1"/>
    <col min="12556" max="12800" width="9.33203125" style="166"/>
    <col min="12801" max="12802" width="4.33203125" style="166" customWidth="1"/>
    <col min="12803" max="12803" width="52.1640625" style="166" customWidth="1"/>
    <col min="12804" max="12804" width="3.6640625" style="166" customWidth="1"/>
    <col min="12805" max="12805" width="6.1640625" style="166" customWidth="1"/>
    <col min="12806" max="12807" width="15.5" style="166" customWidth="1"/>
    <col min="12808" max="12810" width="9.33203125" style="166"/>
    <col min="12811" max="12811" width="13.33203125" style="166" bestFit="1" customWidth="1"/>
    <col min="12812" max="13056" width="9.33203125" style="166"/>
    <col min="13057" max="13058" width="4.33203125" style="166" customWidth="1"/>
    <col min="13059" max="13059" width="52.1640625" style="166" customWidth="1"/>
    <col min="13060" max="13060" width="3.6640625" style="166" customWidth="1"/>
    <col min="13061" max="13061" width="6.1640625" style="166" customWidth="1"/>
    <col min="13062" max="13063" width="15.5" style="166" customWidth="1"/>
    <col min="13064" max="13066" width="9.33203125" style="166"/>
    <col min="13067" max="13067" width="13.33203125" style="166" bestFit="1" customWidth="1"/>
    <col min="13068" max="13312" width="9.33203125" style="166"/>
    <col min="13313" max="13314" width="4.33203125" style="166" customWidth="1"/>
    <col min="13315" max="13315" width="52.1640625" style="166" customWidth="1"/>
    <col min="13316" max="13316" width="3.6640625" style="166" customWidth="1"/>
    <col min="13317" max="13317" width="6.1640625" style="166" customWidth="1"/>
    <col min="13318" max="13319" width="15.5" style="166" customWidth="1"/>
    <col min="13320" max="13322" width="9.33203125" style="166"/>
    <col min="13323" max="13323" width="13.33203125" style="166" bestFit="1" customWidth="1"/>
    <col min="13324" max="13568" width="9.33203125" style="166"/>
    <col min="13569" max="13570" width="4.33203125" style="166" customWidth="1"/>
    <col min="13571" max="13571" width="52.1640625" style="166" customWidth="1"/>
    <col min="13572" max="13572" width="3.6640625" style="166" customWidth="1"/>
    <col min="13573" max="13573" width="6.1640625" style="166" customWidth="1"/>
    <col min="13574" max="13575" width="15.5" style="166" customWidth="1"/>
    <col min="13576" max="13578" width="9.33203125" style="166"/>
    <col min="13579" max="13579" width="13.33203125" style="166" bestFit="1" customWidth="1"/>
    <col min="13580" max="13824" width="9.33203125" style="166"/>
    <col min="13825" max="13826" width="4.33203125" style="166" customWidth="1"/>
    <col min="13827" max="13827" width="52.1640625" style="166" customWidth="1"/>
    <col min="13828" max="13828" width="3.6640625" style="166" customWidth="1"/>
    <col min="13829" max="13829" width="6.1640625" style="166" customWidth="1"/>
    <col min="13830" max="13831" width="15.5" style="166" customWidth="1"/>
    <col min="13832" max="13834" width="9.33203125" style="166"/>
    <col min="13835" max="13835" width="13.33203125" style="166" bestFit="1" customWidth="1"/>
    <col min="13836" max="14080" width="9.33203125" style="166"/>
    <col min="14081" max="14082" width="4.33203125" style="166" customWidth="1"/>
    <col min="14083" max="14083" width="52.1640625" style="166" customWidth="1"/>
    <col min="14084" max="14084" width="3.6640625" style="166" customWidth="1"/>
    <col min="14085" max="14085" width="6.1640625" style="166" customWidth="1"/>
    <col min="14086" max="14087" width="15.5" style="166" customWidth="1"/>
    <col min="14088" max="14090" width="9.33203125" style="166"/>
    <col min="14091" max="14091" width="13.33203125" style="166" bestFit="1" customWidth="1"/>
    <col min="14092" max="14336" width="9.33203125" style="166"/>
    <col min="14337" max="14338" width="4.33203125" style="166" customWidth="1"/>
    <col min="14339" max="14339" width="52.1640625" style="166" customWidth="1"/>
    <col min="14340" max="14340" width="3.6640625" style="166" customWidth="1"/>
    <col min="14341" max="14341" width="6.1640625" style="166" customWidth="1"/>
    <col min="14342" max="14343" width="15.5" style="166" customWidth="1"/>
    <col min="14344" max="14346" width="9.33203125" style="166"/>
    <col min="14347" max="14347" width="13.33203125" style="166" bestFit="1" customWidth="1"/>
    <col min="14348" max="14592" width="9.33203125" style="166"/>
    <col min="14593" max="14594" width="4.33203125" style="166" customWidth="1"/>
    <col min="14595" max="14595" width="52.1640625" style="166" customWidth="1"/>
    <col min="14596" max="14596" width="3.6640625" style="166" customWidth="1"/>
    <col min="14597" max="14597" width="6.1640625" style="166" customWidth="1"/>
    <col min="14598" max="14599" width="15.5" style="166" customWidth="1"/>
    <col min="14600" max="14602" width="9.33203125" style="166"/>
    <col min="14603" max="14603" width="13.33203125" style="166" bestFit="1" customWidth="1"/>
    <col min="14604" max="14848" width="9.33203125" style="166"/>
    <col min="14849" max="14850" width="4.33203125" style="166" customWidth="1"/>
    <col min="14851" max="14851" width="52.1640625" style="166" customWidth="1"/>
    <col min="14852" max="14852" width="3.6640625" style="166" customWidth="1"/>
    <col min="14853" max="14853" width="6.1640625" style="166" customWidth="1"/>
    <col min="14854" max="14855" width="15.5" style="166" customWidth="1"/>
    <col min="14856" max="14858" width="9.33203125" style="166"/>
    <col min="14859" max="14859" width="13.33203125" style="166" bestFit="1" customWidth="1"/>
    <col min="14860" max="15104" width="9.33203125" style="166"/>
    <col min="15105" max="15106" width="4.33203125" style="166" customWidth="1"/>
    <col min="15107" max="15107" width="52.1640625" style="166" customWidth="1"/>
    <col min="15108" max="15108" width="3.6640625" style="166" customWidth="1"/>
    <col min="15109" max="15109" width="6.1640625" style="166" customWidth="1"/>
    <col min="15110" max="15111" width="15.5" style="166" customWidth="1"/>
    <col min="15112" max="15114" width="9.33203125" style="166"/>
    <col min="15115" max="15115" width="13.33203125" style="166" bestFit="1" customWidth="1"/>
    <col min="15116" max="15360" width="9.33203125" style="166"/>
    <col min="15361" max="15362" width="4.33203125" style="166" customWidth="1"/>
    <col min="15363" max="15363" width="52.1640625" style="166" customWidth="1"/>
    <col min="15364" max="15364" width="3.6640625" style="166" customWidth="1"/>
    <col min="15365" max="15365" width="6.1640625" style="166" customWidth="1"/>
    <col min="15366" max="15367" width="15.5" style="166" customWidth="1"/>
    <col min="15368" max="15370" width="9.33203125" style="166"/>
    <col min="15371" max="15371" width="13.33203125" style="166" bestFit="1" customWidth="1"/>
    <col min="15372" max="15616" width="9.33203125" style="166"/>
    <col min="15617" max="15618" width="4.33203125" style="166" customWidth="1"/>
    <col min="15619" max="15619" width="52.1640625" style="166" customWidth="1"/>
    <col min="15620" max="15620" width="3.6640625" style="166" customWidth="1"/>
    <col min="15621" max="15621" width="6.1640625" style="166" customWidth="1"/>
    <col min="15622" max="15623" width="15.5" style="166" customWidth="1"/>
    <col min="15624" max="15626" width="9.33203125" style="166"/>
    <col min="15627" max="15627" width="13.33203125" style="166" bestFit="1" customWidth="1"/>
    <col min="15628" max="15872" width="9.33203125" style="166"/>
    <col min="15873" max="15874" width="4.33203125" style="166" customWidth="1"/>
    <col min="15875" max="15875" width="52.1640625" style="166" customWidth="1"/>
    <col min="15876" max="15876" width="3.6640625" style="166" customWidth="1"/>
    <col min="15877" max="15877" width="6.1640625" style="166" customWidth="1"/>
    <col min="15878" max="15879" width="15.5" style="166" customWidth="1"/>
    <col min="15880" max="15882" width="9.33203125" style="166"/>
    <col min="15883" max="15883" width="13.33203125" style="166" bestFit="1" customWidth="1"/>
    <col min="15884" max="16128" width="9.33203125" style="166"/>
    <col min="16129" max="16130" width="4.33203125" style="166" customWidth="1"/>
    <col min="16131" max="16131" width="52.1640625" style="166" customWidth="1"/>
    <col min="16132" max="16132" width="3.6640625" style="166" customWidth="1"/>
    <col min="16133" max="16133" width="6.1640625" style="166" customWidth="1"/>
    <col min="16134" max="16135" width="15.5" style="166" customWidth="1"/>
    <col min="16136" max="16138" width="9.33203125" style="166"/>
    <col min="16139" max="16139" width="13.33203125" style="166" bestFit="1" customWidth="1"/>
    <col min="16140" max="16384" width="9.33203125" style="166"/>
  </cols>
  <sheetData>
    <row r="1" spans="1:9" ht="18.75" x14ac:dyDescent="0.2">
      <c r="A1" s="648" t="s">
        <v>1847</v>
      </c>
      <c r="B1" s="649"/>
      <c r="C1" s="649"/>
      <c r="D1" s="649"/>
      <c r="E1" s="649"/>
      <c r="F1" s="649"/>
      <c r="G1" s="650"/>
    </row>
    <row r="2" spans="1:9" ht="12.75" x14ac:dyDescent="0.2">
      <c r="A2" s="654" t="s">
        <v>1813</v>
      </c>
      <c r="B2" s="652"/>
      <c r="C2" s="652"/>
      <c r="D2" s="652"/>
      <c r="E2" s="652"/>
      <c r="F2" s="652"/>
      <c r="G2" s="653"/>
    </row>
    <row r="3" spans="1:9" ht="12.75" x14ac:dyDescent="0.2">
      <c r="A3" s="654" t="s">
        <v>1814</v>
      </c>
      <c r="B3" s="652"/>
      <c r="C3" s="652"/>
      <c r="D3" s="652"/>
      <c r="E3" s="652"/>
      <c r="F3" s="652"/>
      <c r="G3" s="653"/>
    </row>
    <row r="4" spans="1:9" ht="12.75" x14ac:dyDescent="0.2">
      <c r="A4" s="655" t="s">
        <v>1815</v>
      </c>
      <c r="B4" s="656"/>
      <c r="C4" s="656"/>
      <c r="D4" s="656"/>
      <c r="E4" s="656"/>
      <c r="F4" s="656"/>
      <c r="G4" s="657"/>
    </row>
    <row r="5" spans="1:9" ht="15.75" x14ac:dyDescent="0.25">
      <c r="A5" s="630" t="s">
        <v>1816</v>
      </c>
      <c r="B5" s="631"/>
      <c r="C5" s="632"/>
      <c r="D5" s="695">
        <f>G37</f>
        <v>0</v>
      </c>
      <c r="E5" s="696"/>
      <c r="F5" s="696"/>
      <c r="G5" s="697"/>
    </row>
    <row r="6" spans="1:9" ht="15.75" x14ac:dyDescent="0.25">
      <c r="A6" s="630" t="s">
        <v>1817</v>
      </c>
      <c r="B6" s="631"/>
      <c r="C6" s="632"/>
      <c r="D6" s="633">
        <f>D5*0.21</f>
        <v>0</v>
      </c>
      <c r="E6" s="634"/>
      <c r="F6" s="634"/>
      <c r="G6" s="635"/>
    </row>
    <row r="7" spans="1:9" ht="16.5" thickBot="1" x14ac:dyDescent="0.3">
      <c r="A7" s="636" t="s">
        <v>1818</v>
      </c>
      <c r="B7" s="637"/>
      <c r="C7" s="638"/>
      <c r="D7" s="639">
        <f>D5+D6</f>
        <v>0</v>
      </c>
      <c r="E7" s="640"/>
      <c r="F7" s="640"/>
      <c r="G7" s="641"/>
    </row>
    <row r="8" spans="1:9" s="167" customFormat="1" ht="21.75" thickBot="1" x14ac:dyDescent="0.4">
      <c r="A8" s="642" t="s">
        <v>1846</v>
      </c>
      <c r="B8" s="643"/>
      <c r="C8" s="643"/>
      <c r="D8" s="643"/>
      <c r="E8" s="643"/>
      <c r="F8" s="643"/>
      <c r="G8" s="644"/>
    </row>
    <row r="9" spans="1:9" ht="13.5" thickBot="1" x14ac:dyDescent="0.25">
      <c r="A9" s="168" t="s">
        <v>1819</v>
      </c>
      <c r="B9" s="169" t="s">
        <v>1820</v>
      </c>
      <c r="C9" s="170"/>
      <c r="D9" s="171" t="s">
        <v>148</v>
      </c>
      <c r="E9" s="170" t="s">
        <v>1821</v>
      </c>
      <c r="F9" s="171" t="s">
        <v>1822</v>
      </c>
      <c r="G9" s="172" t="s">
        <v>1823</v>
      </c>
    </row>
    <row r="10" spans="1:9" ht="127.5" x14ac:dyDescent="0.2">
      <c r="A10" s="173">
        <v>1</v>
      </c>
      <c r="B10" s="174">
        <v>1</v>
      </c>
      <c r="C10" s="175" t="s">
        <v>1824</v>
      </c>
      <c r="D10" s="176" t="s">
        <v>483</v>
      </c>
      <c r="E10" s="176">
        <v>1</v>
      </c>
      <c r="F10" s="488"/>
      <c r="G10" s="177">
        <f>E10*F10</f>
        <v>0</v>
      </c>
    </row>
    <row r="11" spans="1:9" ht="63.75" x14ac:dyDescent="0.2">
      <c r="A11" s="178">
        <v>2</v>
      </c>
      <c r="B11" s="179">
        <v>2</v>
      </c>
      <c r="C11" s="180" t="s">
        <v>1825</v>
      </c>
      <c r="D11" s="181" t="s">
        <v>483</v>
      </c>
      <c r="E11" s="181">
        <v>1</v>
      </c>
      <c r="F11" s="489"/>
      <c r="G11" s="183">
        <f>E11*F11</f>
        <v>0</v>
      </c>
    </row>
    <row r="12" spans="1:9" ht="51" x14ac:dyDescent="0.2">
      <c r="A12" s="178">
        <v>3</v>
      </c>
      <c r="B12" s="179">
        <v>3</v>
      </c>
      <c r="C12" s="180" t="s">
        <v>1826</v>
      </c>
      <c r="D12" s="181" t="s">
        <v>483</v>
      </c>
      <c r="E12" s="181">
        <v>1</v>
      </c>
      <c r="F12" s="489"/>
      <c r="G12" s="183">
        <f>E12*F12</f>
        <v>0</v>
      </c>
    </row>
    <row r="13" spans="1:9" ht="51" x14ac:dyDescent="0.2">
      <c r="A13" s="178">
        <v>4</v>
      </c>
      <c r="B13" s="179">
        <v>4</v>
      </c>
      <c r="C13" s="180" t="s">
        <v>1827</v>
      </c>
      <c r="D13" s="181" t="s">
        <v>483</v>
      </c>
      <c r="E13" s="181">
        <v>1</v>
      </c>
      <c r="F13" s="489"/>
      <c r="G13" s="183">
        <f>E13*F13</f>
        <v>0</v>
      </c>
      <c r="I13" s="184"/>
    </row>
    <row r="14" spans="1:9" ht="12.75" x14ac:dyDescent="0.2">
      <c r="A14" s="178">
        <v>5</v>
      </c>
      <c r="B14" s="179">
        <v>5</v>
      </c>
      <c r="C14" s="180" t="s">
        <v>1828</v>
      </c>
      <c r="D14" s="181" t="s">
        <v>483</v>
      </c>
      <c r="E14" s="181">
        <v>1</v>
      </c>
      <c r="F14" s="501"/>
      <c r="G14" s="183">
        <f>E14*F14</f>
        <v>0</v>
      </c>
      <c r="I14" s="184"/>
    </row>
    <row r="15" spans="1:9" ht="12.75" x14ac:dyDescent="0.2">
      <c r="A15" s="178"/>
      <c r="B15" s="179"/>
      <c r="C15" s="185"/>
      <c r="D15" s="181"/>
      <c r="E15" s="181"/>
      <c r="F15" s="182"/>
      <c r="G15" s="183"/>
    </row>
    <row r="16" spans="1:9" ht="12.75" x14ac:dyDescent="0.2">
      <c r="A16" s="178"/>
      <c r="B16" s="179"/>
      <c r="C16" s="186" t="s">
        <v>1829</v>
      </c>
      <c r="D16" s="181"/>
      <c r="E16" s="181"/>
      <c r="F16" s="182"/>
      <c r="G16" s="183"/>
      <c r="H16" s="187"/>
      <c r="I16" s="187"/>
    </row>
    <row r="17" spans="1:11" ht="38.25" x14ac:dyDescent="0.2">
      <c r="A17" s="178">
        <v>6</v>
      </c>
      <c r="B17" s="179">
        <v>6</v>
      </c>
      <c r="C17" s="185" t="s">
        <v>1830</v>
      </c>
      <c r="D17" s="181" t="s">
        <v>1041</v>
      </c>
      <c r="E17" s="181">
        <v>90</v>
      </c>
      <c r="F17" s="489"/>
      <c r="G17" s="183">
        <f t="shared" ref="G17:G23" si="0">E17*F17</f>
        <v>0</v>
      </c>
      <c r="H17" s="187"/>
      <c r="I17" s="187"/>
    </row>
    <row r="18" spans="1:11" ht="12.75" x14ac:dyDescent="0.2">
      <c r="A18" s="178">
        <v>7</v>
      </c>
      <c r="B18" s="179">
        <v>7</v>
      </c>
      <c r="C18" s="185" t="s">
        <v>1831</v>
      </c>
      <c r="D18" s="181" t="s">
        <v>483</v>
      </c>
      <c r="E18" s="181">
        <v>14</v>
      </c>
      <c r="F18" s="489"/>
      <c r="G18" s="183">
        <f t="shared" si="0"/>
        <v>0</v>
      </c>
      <c r="H18" s="187"/>
      <c r="I18" s="187"/>
    </row>
    <row r="19" spans="1:11" ht="12.75" x14ac:dyDescent="0.2">
      <c r="A19" s="178">
        <v>8</v>
      </c>
      <c r="B19" s="179">
        <v>8</v>
      </c>
      <c r="C19" s="185" t="s">
        <v>1832</v>
      </c>
      <c r="D19" s="181" t="s">
        <v>483</v>
      </c>
      <c r="E19" s="181">
        <v>4</v>
      </c>
      <c r="F19" s="489"/>
      <c r="G19" s="183">
        <f t="shared" si="0"/>
        <v>0</v>
      </c>
      <c r="H19" s="187"/>
      <c r="I19" s="187"/>
    </row>
    <row r="20" spans="1:11" ht="25.5" x14ac:dyDescent="0.2">
      <c r="A20" s="178">
        <v>9</v>
      </c>
      <c r="B20" s="179">
        <v>9</v>
      </c>
      <c r="C20" s="185" t="s">
        <v>1833</v>
      </c>
      <c r="D20" s="181" t="s">
        <v>1041</v>
      </c>
      <c r="E20" s="181">
        <v>2</v>
      </c>
      <c r="F20" s="489"/>
      <c r="G20" s="183">
        <f t="shared" si="0"/>
        <v>0</v>
      </c>
      <c r="H20" s="187"/>
      <c r="I20" s="187"/>
    </row>
    <row r="21" spans="1:11" ht="25.5" x14ac:dyDescent="0.2">
      <c r="A21" s="178">
        <v>10</v>
      </c>
      <c r="B21" s="179">
        <v>10</v>
      </c>
      <c r="C21" s="185" t="s">
        <v>1834</v>
      </c>
      <c r="D21" s="181" t="s">
        <v>1041</v>
      </c>
      <c r="E21" s="181">
        <v>5</v>
      </c>
      <c r="F21" s="489"/>
      <c r="G21" s="183">
        <f t="shared" si="0"/>
        <v>0</v>
      </c>
      <c r="H21" s="187"/>
      <c r="I21" s="187"/>
    </row>
    <row r="22" spans="1:11" ht="12.75" x14ac:dyDescent="0.2">
      <c r="A22" s="178">
        <v>11</v>
      </c>
      <c r="B22" s="179">
        <v>11</v>
      </c>
      <c r="C22" s="185" t="s">
        <v>1835</v>
      </c>
      <c r="D22" s="181" t="s">
        <v>483</v>
      </c>
      <c r="E22" s="181">
        <v>3</v>
      </c>
      <c r="F22" s="489"/>
      <c r="G22" s="183">
        <f t="shared" si="0"/>
        <v>0</v>
      </c>
      <c r="H22" s="187"/>
      <c r="I22" s="187"/>
    </row>
    <row r="23" spans="1:11" ht="25.5" x14ac:dyDescent="0.2">
      <c r="A23" s="178">
        <v>12</v>
      </c>
      <c r="B23" s="179">
        <v>12</v>
      </c>
      <c r="C23" s="185" t="s">
        <v>1836</v>
      </c>
      <c r="D23" s="181" t="s">
        <v>1234</v>
      </c>
      <c r="E23" s="181">
        <v>1</v>
      </c>
      <c r="F23" s="489"/>
      <c r="G23" s="183">
        <f t="shared" si="0"/>
        <v>0</v>
      </c>
      <c r="H23" s="187"/>
      <c r="I23" s="187"/>
      <c r="K23" s="187"/>
    </row>
    <row r="24" spans="1:11" ht="12.75" x14ac:dyDescent="0.2">
      <c r="A24" s="178"/>
      <c r="B24" s="179"/>
      <c r="C24" s="185"/>
      <c r="D24" s="181"/>
      <c r="E24" s="181"/>
      <c r="F24" s="489"/>
      <c r="G24" s="183"/>
      <c r="H24" s="187"/>
      <c r="I24" s="187"/>
    </row>
    <row r="25" spans="1:11" ht="25.5" x14ac:dyDescent="0.2">
      <c r="A25" s="178">
        <v>13</v>
      </c>
      <c r="B25" s="179">
        <v>13</v>
      </c>
      <c r="C25" s="185" t="s">
        <v>1837</v>
      </c>
      <c r="D25" s="181" t="s">
        <v>1041</v>
      </c>
      <c r="E25" s="181">
        <v>2</v>
      </c>
      <c r="F25" s="489"/>
      <c r="G25" s="183">
        <f>E25*F25</f>
        <v>0</v>
      </c>
      <c r="H25" s="187"/>
      <c r="I25" s="187"/>
    </row>
    <row r="26" spans="1:11" ht="12.75" x14ac:dyDescent="0.2">
      <c r="A26" s="178"/>
      <c r="B26" s="179"/>
      <c r="C26" s="185"/>
      <c r="D26" s="181"/>
      <c r="E26" s="181"/>
      <c r="F26" s="506"/>
      <c r="G26" s="183"/>
      <c r="H26" s="187"/>
      <c r="I26" s="187"/>
    </row>
    <row r="27" spans="1:11" ht="12.75" x14ac:dyDescent="0.2">
      <c r="A27" s="178"/>
      <c r="B27" s="179"/>
      <c r="C27" s="188" t="s">
        <v>1838</v>
      </c>
      <c r="D27" s="189"/>
      <c r="E27" s="189"/>
      <c r="F27" s="494"/>
      <c r="G27" s="183"/>
      <c r="H27" s="187"/>
      <c r="I27" s="187"/>
    </row>
    <row r="28" spans="1:11" ht="12.75" x14ac:dyDescent="0.2">
      <c r="A28" s="178">
        <v>14</v>
      </c>
      <c r="B28" s="179">
        <v>14</v>
      </c>
      <c r="C28" s="190" t="s">
        <v>1839</v>
      </c>
      <c r="D28" s="189" t="s">
        <v>483</v>
      </c>
      <c r="E28" s="189">
        <v>4</v>
      </c>
      <c r="F28" s="489"/>
      <c r="G28" s="183">
        <f>E28*F28</f>
        <v>0</v>
      </c>
      <c r="H28" s="187"/>
      <c r="I28" s="187"/>
    </row>
    <row r="29" spans="1:11" ht="12.75" x14ac:dyDescent="0.2">
      <c r="A29" s="178">
        <v>15</v>
      </c>
      <c r="B29" s="179">
        <v>15</v>
      </c>
      <c r="C29" s="190" t="s">
        <v>1840</v>
      </c>
      <c r="D29" s="191" t="s">
        <v>1234</v>
      </c>
      <c r="E29" s="191">
        <v>1</v>
      </c>
      <c r="F29" s="489"/>
      <c r="G29" s="183">
        <f>E29*F29</f>
        <v>0</v>
      </c>
      <c r="H29" s="187"/>
      <c r="I29" s="187"/>
    </row>
    <row r="30" spans="1:11" ht="12.75" x14ac:dyDescent="0.2">
      <c r="A30" s="178">
        <v>16</v>
      </c>
      <c r="B30" s="179">
        <v>16</v>
      </c>
      <c r="C30" s="190" t="s">
        <v>1841</v>
      </c>
      <c r="D30" s="191" t="s">
        <v>1234</v>
      </c>
      <c r="E30" s="191">
        <v>1</v>
      </c>
      <c r="F30" s="489"/>
      <c r="G30" s="183">
        <f>E30*F30</f>
        <v>0</v>
      </c>
      <c r="H30" s="187"/>
      <c r="I30" s="187"/>
    </row>
    <row r="31" spans="1:11" ht="12.75" x14ac:dyDescent="0.2">
      <c r="A31" s="178">
        <v>17</v>
      </c>
      <c r="B31" s="179">
        <v>17</v>
      </c>
      <c r="C31" s="190" t="s">
        <v>1842</v>
      </c>
      <c r="D31" s="191" t="s">
        <v>1234</v>
      </c>
      <c r="E31" s="191">
        <v>1</v>
      </c>
      <c r="F31" s="489"/>
      <c r="G31" s="183">
        <f>E31*F31</f>
        <v>0</v>
      </c>
      <c r="H31" s="187"/>
      <c r="I31" s="187"/>
    </row>
    <row r="32" spans="1:11" ht="12.75" x14ac:dyDescent="0.2">
      <c r="A32" s="178">
        <v>18</v>
      </c>
      <c r="B32" s="179">
        <v>18</v>
      </c>
      <c r="C32" s="190" t="s">
        <v>1843</v>
      </c>
      <c r="D32" s="191" t="s">
        <v>1234</v>
      </c>
      <c r="E32" s="191">
        <v>1</v>
      </c>
      <c r="F32" s="489"/>
      <c r="G32" s="183">
        <f>E32*F32</f>
        <v>0</v>
      </c>
      <c r="H32" s="187"/>
      <c r="I32" s="187"/>
    </row>
    <row r="33" spans="1:7" ht="12.75" x14ac:dyDescent="0.2">
      <c r="A33" s="178"/>
      <c r="B33" s="192"/>
      <c r="C33" s="190"/>
      <c r="D33" s="181"/>
      <c r="E33" s="181"/>
      <c r="F33" s="193"/>
      <c r="G33" s="194"/>
    </row>
    <row r="34" spans="1:7" ht="12.75" x14ac:dyDescent="0.2">
      <c r="A34" s="178"/>
      <c r="B34" s="195"/>
      <c r="C34" s="188" t="s">
        <v>29</v>
      </c>
      <c r="D34" s="181"/>
      <c r="E34" s="181"/>
      <c r="F34" s="193"/>
      <c r="G34" s="194"/>
    </row>
    <row r="35" spans="1:7" ht="25.5" x14ac:dyDescent="0.2">
      <c r="A35" s="178"/>
      <c r="B35" s="195"/>
      <c r="C35" s="190" t="s">
        <v>1844</v>
      </c>
      <c r="D35" s="181"/>
      <c r="E35" s="181"/>
      <c r="F35" s="193"/>
      <c r="G35" s="194"/>
    </row>
    <row r="36" spans="1:7" ht="12.75" x14ac:dyDescent="0.2">
      <c r="A36" s="178"/>
      <c r="B36" s="195"/>
      <c r="C36" s="190"/>
      <c r="D36" s="181"/>
      <c r="E36" s="181"/>
      <c r="F36" s="193"/>
      <c r="G36" s="194"/>
    </row>
    <row r="37" spans="1:7" ht="13.5" thickBot="1" x14ac:dyDescent="0.25">
      <c r="A37" s="196"/>
      <c r="B37" s="197"/>
      <c r="C37" s="198" t="s">
        <v>1845</v>
      </c>
      <c r="D37" s="199"/>
      <c r="E37" s="199"/>
      <c r="F37" s="200"/>
      <c r="G37" s="201">
        <f>SUM(G10:G36)</f>
        <v>0</v>
      </c>
    </row>
  </sheetData>
  <sheetProtection algorithmName="SHA-512" hashValue="/uA2sNzbCGsK+G8C5pLbBhVjeJd1DwHt+CPNgLjUkgDbSwYUFWZhpQJL58xBAVt0vyGvyBuEYtvElrBx8DECEw==" saltValue="tHaGOm+9xyGrcwg7vdsy9Q==" spinCount="100000" sheet="1" objects="1" scenarios="1"/>
  <mergeCells count="11">
    <mergeCell ref="A1:G1"/>
    <mergeCell ref="A2:G2"/>
    <mergeCell ref="A3:G3"/>
    <mergeCell ref="A4:G4"/>
    <mergeCell ref="A5:C5"/>
    <mergeCell ref="D5:G5"/>
    <mergeCell ref="A6:C6"/>
    <mergeCell ref="D6:G6"/>
    <mergeCell ref="A7:C7"/>
    <mergeCell ref="D7:G7"/>
    <mergeCell ref="A8:G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22"/>
  <sheetViews>
    <sheetView showGridLines="0" workbookViewId="0">
      <selection activeCell="F44" sqref="F4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83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44" t="s">
        <v>1228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19" t="str">
        <f>'Rekapitulace stavby'!E14</f>
        <v xml:space="preserve"> </v>
      </c>
      <c r="F18" s="519"/>
      <c r="G18" s="519"/>
      <c r="H18" s="519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23" t="s">
        <v>1</v>
      </c>
      <c r="F27" s="523"/>
      <c r="G27" s="523"/>
      <c r="H27" s="52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44" t="str">
        <f>E9</f>
        <v>MELNIK 2 - SO-02-ÚT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126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1229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44" t="str">
        <f>E9</f>
        <v>MELNIK 2 - SO-02-ÚT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616</v>
      </c>
      <c r="F119" s="133" t="s">
        <v>617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80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1230</v>
      </c>
      <c r="F120" s="141" t="s">
        <v>1231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80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16.5" customHeight="1" x14ac:dyDescent="0.2">
      <c r="A121" s="26"/>
      <c r="B121" s="143"/>
      <c r="C121" s="144" t="s">
        <v>78</v>
      </c>
      <c r="D121" s="144" t="s">
        <v>163</v>
      </c>
      <c r="E121" s="145" t="s">
        <v>1232</v>
      </c>
      <c r="F121" s="146" t="s">
        <v>1233</v>
      </c>
      <c r="G121" s="147" t="s">
        <v>1234</v>
      </c>
      <c r="H121" s="148">
        <v>1</v>
      </c>
      <c r="I121" s="149">
        <f>'MELNIK 2 - SO-02-1-ÚT'!F353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187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187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at57LSTEShotNTf/hK/hA4/eDuNHYoKt8QnTspmnPLXu8Bj9JTtVf8eIS37E/ZN6Ev26N6BbikFrzOy979e+9g==" saltValue="qT9v1GDsWLPZhrgSeKU0gg==" spinCount="100000" sheet="1" objects="1" scenarios="1"/>
  <autoFilter ref="C117:K121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B761A-2700-4A5C-ACE8-6C02F0C1A2C0}">
  <dimension ref="A1:H468"/>
  <sheetViews>
    <sheetView showGridLines="0" zoomScale="85" zoomScaleNormal="85" workbookViewId="0">
      <selection activeCell="D21" sqref="D21"/>
    </sheetView>
  </sheetViews>
  <sheetFormatPr defaultColWidth="11.1640625" defaultRowHeight="12" x14ac:dyDescent="0.2"/>
  <cols>
    <col min="1" max="1" width="67.5" style="438" customWidth="1"/>
    <col min="2" max="2" width="26.5" style="457" customWidth="1"/>
    <col min="3" max="3" width="19.83203125" style="457" customWidth="1"/>
    <col min="4" max="4" width="19.83203125" style="437" customWidth="1"/>
    <col min="5" max="5" width="19.83203125" style="457" customWidth="1"/>
    <col min="6" max="6" width="19.83203125" style="437" customWidth="1"/>
    <col min="7" max="7" width="15.5" style="437" customWidth="1"/>
    <col min="8" max="8" width="11.5" style="438" bestFit="1" customWidth="1"/>
    <col min="9" max="256" width="11.1640625" style="438"/>
    <col min="257" max="257" width="67.5" style="438" customWidth="1"/>
    <col min="258" max="261" width="19.1640625" style="438" customWidth="1"/>
    <col min="262" max="263" width="15.5" style="438" customWidth="1"/>
    <col min="264" max="264" width="11.5" style="438" bestFit="1" customWidth="1"/>
    <col min="265" max="512" width="11.1640625" style="438"/>
    <col min="513" max="513" width="67.5" style="438" customWidth="1"/>
    <col min="514" max="517" width="19.1640625" style="438" customWidth="1"/>
    <col min="518" max="519" width="15.5" style="438" customWidth="1"/>
    <col min="520" max="520" width="11.5" style="438" bestFit="1" customWidth="1"/>
    <col min="521" max="768" width="11.1640625" style="438"/>
    <col min="769" max="769" width="67.5" style="438" customWidth="1"/>
    <col min="770" max="773" width="19.1640625" style="438" customWidth="1"/>
    <col min="774" max="775" width="15.5" style="438" customWidth="1"/>
    <col min="776" max="776" width="11.5" style="438" bestFit="1" customWidth="1"/>
    <col min="777" max="1024" width="11.1640625" style="438"/>
    <col min="1025" max="1025" width="67.5" style="438" customWidth="1"/>
    <col min="1026" max="1029" width="19.1640625" style="438" customWidth="1"/>
    <col min="1030" max="1031" width="15.5" style="438" customWidth="1"/>
    <col min="1032" max="1032" width="11.5" style="438" bestFit="1" customWidth="1"/>
    <col min="1033" max="1280" width="11.1640625" style="438"/>
    <col min="1281" max="1281" width="67.5" style="438" customWidth="1"/>
    <col min="1282" max="1285" width="19.1640625" style="438" customWidth="1"/>
    <col min="1286" max="1287" width="15.5" style="438" customWidth="1"/>
    <col min="1288" max="1288" width="11.5" style="438" bestFit="1" customWidth="1"/>
    <col min="1289" max="1536" width="11.1640625" style="438"/>
    <col min="1537" max="1537" width="67.5" style="438" customWidth="1"/>
    <col min="1538" max="1541" width="19.1640625" style="438" customWidth="1"/>
    <col min="1542" max="1543" width="15.5" style="438" customWidth="1"/>
    <col min="1544" max="1544" width="11.5" style="438" bestFit="1" customWidth="1"/>
    <col min="1545" max="1792" width="11.1640625" style="438"/>
    <col min="1793" max="1793" width="67.5" style="438" customWidth="1"/>
    <col min="1794" max="1797" width="19.1640625" style="438" customWidth="1"/>
    <col min="1798" max="1799" width="15.5" style="438" customWidth="1"/>
    <col min="1800" max="1800" width="11.5" style="438" bestFit="1" customWidth="1"/>
    <col min="1801" max="2048" width="11.1640625" style="438"/>
    <col min="2049" max="2049" width="67.5" style="438" customWidth="1"/>
    <col min="2050" max="2053" width="19.1640625" style="438" customWidth="1"/>
    <col min="2054" max="2055" width="15.5" style="438" customWidth="1"/>
    <col min="2056" max="2056" width="11.5" style="438" bestFit="1" customWidth="1"/>
    <col min="2057" max="2304" width="11.1640625" style="438"/>
    <col min="2305" max="2305" width="67.5" style="438" customWidth="1"/>
    <col min="2306" max="2309" width="19.1640625" style="438" customWidth="1"/>
    <col min="2310" max="2311" width="15.5" style="438" customWidth="1"/>
    <col min="2312" max="2312" width="11.5" style="438" bestFit="1" customWidth="1"/>
    <col min="2313" max="2560" width="11.1640625" style="438"/>
    <col min="2561" max="2561" width="67.5" style="438" customWidth="1"/>
    <col min="2562" max="2565" width="19.1640625" style="438" customWidth="1"/>
    <col min="2566" max="2567" width="15.5" style="438" customWidth="1"/>
    <col min="2568" max="2568" width="11.5" style="438" bestFit="1" customWidth="1"/>
    <col min="2569" max="2816" width="11.1640625" style="438"/>
    <col min="2817" max="2817" width="67.5" style="438" customWidth="1"/>
    <col min="2818" max="2821" width="19.1640625" style="438" customWidth="1"/>
    <col min="2822" max="2823" width="15.5" style="438" customWidth="1"/>
    <col min="2824" max="2824" width="11.5" style="438" bestFit="1" customWidth="1"/>
    <col min="2825" max="3072" width="11.1640625" style="438"/>
    <col min="3073" max="3073" width="67.5" style="438" customWidth="1"/>
    <col min="3074" max="3077" width="19.1640625" style="438" customWidth="1"/>
    <col min="3078" max="3079" width="15.5" style="438" customWidth="1"/>
    <col min="3080" max="3080" width="11.5" style="438" bestFit="1" customWidth="1"/>
    <col min="3081" max="3328" width="11.1640625" style="438"/>
    <col min="3329" max="3329" width="67.5" style="438" customWidth="1"/>
    <col min="3330" max="3333" width="19.1640625" style="438" customWidth="1"/>
    <col min="3334" max="3335" width="15.5" style="438" customWidth="1"/>
    <col min="3336" max="3336" width="11.5" style="438" bestFit="1" customWidth="1"/>
    <col min="3337" max="3584" width="11.1640625" style="438"/>
    <col min="3585" max="3585" width="67.5" style="438" customWidth="1"/>
    <col min="3586" max="3589" width="19.1640625" style="438" customWidth="1"/>
    <col min="3590" max="3591" width="15.5" style="438" customWidth="1"/>
    <col min="3592" max="3592" width="11.5" style="438" bestFit="1" customWidth="1"/>
    <col min="3593" max="3840" width="11.1640625" style="438"/>
    <col min="3841" max="3841" width="67.5" style="438" customWidth="1"/>
    <col min="3842" max="3845" width="19.1640625" style="438" customWidth="1"/>
    <col min="3846" max="3847" width="15.5" style="438" customWidth="1"/>
    <col min="3848" max="3848" width="11.5" style="438" bestFit="1" customWidth="1"/>
    <col min="3849" max="4096" width="11.1640625" style="438"/>
    <col min="4097" max="4097" width="67.5" style="438" customWidth="1"/>
    <col min="4098" max="4101" width="19.1640625" style="438" customWidth="1"/>
    <col min="4102" max="4103" width="15.5" style="438" customWidth="1"/>
    <col min="4104" max="4104" width="11.5" style="438" bestFit="1" customWidth="1"/>
    <col min="4105" max="4352" width="11.1640625" style="438"/>
    <col min="4353" max="4353" width="67.5" style="438" customWidth="1"/>
    <col min="4354" max="4357" width="19.1640625" style="438" customWidth="1"/>
    <col min="4358" max="4359" width="15.5" style="438" customWidth="1"/>
    <col min="4360" max="4360" width="11.5" style="438" bestFit="1" customWidth="1"/>
    <col min="4361" max="4608" width="11.1640625" style="438"/>
    <col min="4609" max="4609" width="67.5" style="438" customWidth="1"/>
    <col min="4610" max="4613" width="19.1640625" style="438" customWidth="1"/>
    <col min="4614" max="4615" width="15.5" style="438" customWidth="1"/>
    <col min="4616" max="4616" width="11.5" style="438" bestFit="1" customWidth="1"/>
    <col min="4617" max="4864" width="11.1640625" style="438"/>
    <col min="4865" max="4865" width="67.5" style="438" customWidth="1"/>
    <col min="4866" max="4869" width="19.1640625" style="438" customWidth="1"/>
    <col min="4870" max="4871" width="15.5" style="438" customWidth="1"/>
    <col min="4872" max="4872" width="11.5" style="438" bestFit="1" customWidth="1"/>
    <col min="4873" max="5120" width="11.1640625" style="438"/>
    <col min="5121" max="5121" width="67.5" style="438" customWidth="1"/>
    <col min="5122" max="5125" width="19.1640625" style="438" customWidth="1"/>
    <col min="5126" max="5127" width="15.5" style="438" customWidth="1"/>
    <col min="5128" max="5128" width="11.5" style="438" bestFit="1" customWidth="1"/>
    <col min="5129" max="5376" width="11.1640625" style="438"/>
    <col min="5377" max="5377" width="67.5" style="438" customWidth="1"/>
    <col min="5378" max="5381" width="19.1640625" style="438" customWidth="1"/>
    <col min="5382" max="5383" width="15.5" style="438" customWidth="1"/>
    <col min="5384" max="5384" width="11.5" style="438" bestFit="1" customWidth="1"/>
    <col min="5385" max="5632" width="11.1640625" style="438"/>
    <col min="5633" max="5633" width="67.5" style="438" customWidth="1"/>
    <col min="5634" max="5637" width="19.1640625" style="438" customWidth="1"/>
    <col min="5638" max="5639" width="15.5" style="438" customWidth="1"/>
    <col min="5640" max="5640" width="11.5" style="438" bestFit="1" customWidth="1"/>
    <col min="5641" max="5888" width="11.1640625" style="438"/>
    <col min="5889" max="5889" width="67.5" style="438" customWidth="1"/>
    <col min="5890" max="5893" width="19.1640625" style="438" customWidth="1"/>
    <col min="5894" max="5895" width="15.5" style="438" customWidth="1"/>
    <col min="5896" max="5896" width="11.5" style="438" bestFit="1" customWidth="1"/>
    <col min="5897" max="6144" width="11.1640625" style="438"/>
    <col min="6145" max="6145" width="67.5" style="438" customWidth="1"/>
    <col min="6146" max="6149" width="19.1640625" style="438" customWidth="1"/>
    <col min="6150" max="6151" width="15.5" style="438" customWidth="1"/>
    <col min="6152" max="6152" width="11.5" style="438" bestFit="1" customWidth="1"/>
    <col min="6153" max="6400" width="11.1640625" style="438"/>
    <col min="6401" max="6401" width="67.5" style="438" customWidth="1"/>
    <col min="6402" max="6405" width="19.1640625" style="438" customWidth="1"/>
    <col min="6406" max="6407" width="15.5" style="438" customWidth="1"/>
    <col min="6408" max="6408" width="11.5" style="438" bestFit="1" customWidth="1"/>
    <col min="6409" max="6656" width="11.1640625" style="438"/>
    <col min="6657" max="6657" width="67.5" style="438" customWidth="1"/>
    <col min="6658" max="6661" width="19.1640625" style="438" customWidth="1"/>
    <col min="6662" max="6663" width="15.5" style="438" customWidth="1"/>
    <col min="6664" max="6664" width="11.5" style="438" bestFit="1" customWidth="1"/>
    <col min="6665" max="6912" width="11.1640625" style="438"/>
    <col min="6913" max="6913" width="67.5" style="438" customWidth="1"/>
    <col min="6914" max="6917" width="19.1640625" style="438" customWidth="1"/>
    <col min="6918" max="6919" width="15.5" style="438" customWidth="1"/>
    <col min="6920" max="6920" width="11.5" style="438" bestFit="1" customWidth="1"/>
    <col min="6921" max="7168" width="11.1640625" style="438"/>
    <col min="7169" max="7169" width="67.5" style="438" customWidth="1"/>
    <col min="7170" max="7173" width="19.1640625" style="438" customWidth="1"/>
    <col min="7174" max="7175" width="15.5" style="438" customWidth="1"/>
    <col min="7176" max="7176" width="11.5" style="438" bestFit="1" customWidth="1"/>
    <col min="7177" max="7424" width="11.1640625" style="438"/>
    <col min="7425" max="7425" width="67.5" style="438" customWidth="1"/>
    <col min="7426" max="7429" width="19.1640625" style="438" customWidth="1"/>
    <col min="7430" max="7431" width="15.5" style="438" customWidth="1"/>
    <col min="7432" max="7432" width="11.5" style="438" bestFit="1" customWidth="1"/>
    <col min="7433" max="7680" width="11.1640625" style="438"/>
    <col min="7681" max="7681" width="67.5" style="438" customWidth="1"/>
    <col min="7682" max="7685" width="19.1640625" style="438" customWidth="1"/>
    <col min="7686" max="7687" width="15.5" style="438" customWidth="1"/>
    <col min="7688" max="7688" width="11.5" style="438" bestFit="1" customWidth="1"/>
    <col min="7689" max="7936" width="11.1640625" style="438"/>
    <col min="7937" max="7937" width="67.5" style="438" customWidth="1"/>
    <col min="7938" max="7941" width="19.1640625" style="438" customWidth="1"/>
    <col min="7942" max="7943" width="15.5" style="438" customWidth="1"/>
    <col min="7944" max="7944" width="11.5" style="438" bestFit="1" customWidth="1"/>
    <col min="7945" max="8192" width="11.1640625" style="438"/>
    <col min="8193" max="8193" width="67.5" style="438" customWidth="1"/>
    <col min="8194" max="8197" width="19.1640625" style="438" customWidth="1"/>
    <col min="8198" max="8199" width="15.5" style="438" customWidth="1"/>
    <col min="8200" max="8200" width="11.5" style="438" bestFit="1" customWidth="1"/>
    <col min="8201" max="8448" width="11.1640625" style="438"/>
    <col min="8449" max="8449" width="67.5" style="438" customWidth="1"/>
    <col min="8450" max="8453" width="19.1640625" style="438" customWidth="1"/>
    <col min="8454" max="8455" width="15.5" style="438" customWidth="1"/>
    <col min="8456" max="8456" width="11.5" style="438" bestFit="1" customWidth="1"/>
    <col min="8457" max="8704" width="11.1640625" style="438"/>
    <col min="8705" max="8705" width="67.5" style="438" customWidth="1"/>
    <col min="8706" max="8709" width="19.1640625" style="438" customWidth="1"/>
    <col min="8710" max="8711" width="15.5" style="438" customWidth="1"/>
    <col min="8712" max="8712" width="11.5" style="438" bestFit="1" customWidth="1"/>
    <col min="8713" max="8960" width="11.1640625" style="438"/>
    <col min="8961" max="8961" width="67.5" style="438" customWidth="1"/>
    <col min="8962" max="8965" width="19.1640625" style="438" customWidth="1"/>
    <col min="8966" max="8967" width="15.5" style="438" customWidth="1"/>
    <col min="8968" max="8968" width="11.5" style="438" bestFit="1" customWidth="1"/>
    <col min="8969" max="9216" width="11.1640625" style="438"/>
    <col min="9217" max="9217" width="67.5" style="438" customWidth="1"/>
    <col min="9218" max="9221" width="19.1640625" style="438" customWidth="1"/>
    <col min="9222" max="9223" width="15.5" style="438" customWidth="1"/>
    <col min="9224" max="9224" width="11.5" style="438" bestFit="1" customWidth="1"/>
    <col min="9225" max="9472" width="11.1640625" style="438"/>
    <col min="9473" max="9473" width="67.5" style="438" customWidth="1"/>
    <col min="9474" max="9477" width="19.1640625" style="438" customWidth="1"/>
    <col min="9478" max="9479" width="15.5" style="438" customWidth="1"/>
    <col min="9480" max="9480" width="11.5" style="438" bestFit="1" customWidth="1"/>
    <col min="9481" max="9728" width="11.1640625" style="438"/>
    <col min="9729" max="9729" width="67.5" style="438" customWidth="1"/>
    <col min="9730" max="9733" width="19.1640625" style="438" customWidth="1"/>
    <col min="9734" max="9735" width="15.5" style="438" customWidth="1"/>
    <col min="9736" max="9736" width="11.5" style="438" bestFit="1" customWidth="1"/>
    <col min="9737" max="9984" width="11.1640625" style="438"/>
    <col min="9985" max="9985" width="67.5" style="438" customWidth="1"/>
    <col min="9986" max="9989" width="19.1640625" style="438" customWidth="1"/>
    <col min="9990" max="9991" width="15.5" style="438" customWidth="1"/>
    <col min="9992" max="9992" width="11.5" style="438" bestFit="1" customWidth="1"/>
    <col min="9993" max="10240" width="11.1640625" style="438"/>
    <col min="10241" max="10241" width="67.5" style="438" customWidth="1"/>
    <col min="10242" max="10245" width="19.1640625" style="438" customWidth="1"/>
    <col min="10246" max="10247" width="15.5" style="438" customWidth="1"/>
    <col min="10248" max="10248" width="11.5" style="438" bestFit="1" customWidth="1"/>
    <col min="10249" max="10496" width="11.1640625" style="438"/>
    <col min="10497" max="10497" width="67.5" style="438" customWidth="1"/>
    <col min="10498" max="10501" width="19.1640625" style="438" customWidth="1"/>
    <col min="10502" max="10503" width="15.5" style="438" customWidth="1"/>
    <col min="10504" max="10504" width="11.5" style="438" bestFit="1" customWidth="1"/>
    <col min="10505" max="10752" width="11.1640625" style="438"/>
    <col min="10753" max="10753" width="67.5" style="438" customWidth="1"/>
    <col min="10754" max="10757" width="19.1640625" style="438" customWidth="1"/>
    <col min="10758" max="10759" width="15.5" style="438" customWidth="1"/>
    <col min="10760" max="10760" width="11.5" style="438" bestFit="1" customWidth="1"/>
    <col min="10761" max="11008" width="11.1640625" style="438"/>
    <col min="11009" max="11009" width="67.5" style="438" customWidth="1"/>
    <col min="11010" max="11013" width="19.1640625" style="438" customWidth="1"/>
    <col min="11014" max="11015" width="15.5" style="438" customWidth="1"/>
    <col min="11016" max="11016" width="11.5" style="438" bestFit="1" customWidth="1"/>
    <col min="11017" max="11264" width="11.1640625" style="438"/>
    <col min="11265" max="11265" width="67.5" style="438" customWidth="1"/>
    <col min="11266" max="11269" width="19.1640625" style="438" customWidth="1"/>
    <col min="11270" max="11271" width="15.5" style="438" customWidth="1"/>
    <col min="11272" max="11272" width="11.5" style="438" bestFit="1" customWidth="1"/>
    <col min="11273" max="11520" width="11.1640625" style="438"/>
    <col min="11521" max="11521" width="67.5" style="438" customWidth="1"/>
    <col min="11522" max="11525" width="19.1640625" style="438" customWidth="1"/>
    <col min="11526" max="11527" width="15.5" style="438" customWidth="1"/>
    <col min="11528" max="11528" width="11.5" style="438" bestFit="1" customWidth="1"/>
    <col min="11529" max="11776" width="11.1640625" style="438"/>
    <col min="11777" max="11777" width="67.5" style="438" customWidth="1"/>
    <col min="11778" max="11781" width="19.1640625" style="438" customWidth="1"/>
    <col min="11782" max="11783" width="15.5" style="438" customWidth="1"/>
    <col min="11784" max="11784" width="11.5" style="438" bestFit="1" customWidth="1"/>
    <col min="11785" max="12032" width="11.1640625" style="438"/>
    <col min="12033" max="12033" width="67.5" style="438" customWidth="1"/>
    <col min="12034" max="12037" width="19.1640625" style="438" customWidth="1"/>
    <col min="12038" max="12039" width="15.5" style="438" customWidth="1"/>
    <col min="12040" max="12040" width="11.5" style="438" bestFit="1" customWidth="1"/>
    <col min="12041" max="12288" width="11.1640625" style="438"/>
    <col min="12289" max="12289" width="67.5" style="438" customWidth="1"/>
    <col min="12290" max="12293" width="19.1640625" style="438" customWidth="1"/>
    <col min="12294" max="12295" width="15.5" style="438" customWidth="1"/>
    <col min="12296" max="12296" width="11.5" style="438" bestFit="1" customWidth="1"/>
    <col min="12297" max="12544" width="11.1640625" style="438"/>
    <col min="12545" max="12545" width="67.5" style="438" customWidth="1"/>
    <col min="12546" max="12549" width="19.1640625" style="438" customWidth="1"/>
    <col min="12550" max="12551" width="15.5" style="438" customWidth="1"/>
    <col min="12552" max="12552" width="11.5" style="438" bestFit="1" customWidth="1"/>
    <col min="12553" max="12800" width="11.1640625" style="438"/>
    <col min="12801" max="12801" width="67.5" style="438" customWidth="1"/>
    <col min="12802" max="12805" width="19.1640625" style="438" customWidth="1"/>
    <col min="12806" max="12807" width="15.5" style="438" customWidth="1"/>
    <col min="12808" max="12808" width="11.5" style="438" bestFit="1" customWidth="1"/>
    <col min="12809" max="13056" width="11.1640625" style="438"/>
    <col min="13057" max="13057" width="67.5" style="438" customWidth="1"/>
    <col min="13058" max="13061" width="19.1640625" style="438" customWidth="1"/>
    <col min="13062" max="13063" width="15.5" style="438" customWidth="1"/>
    <col min="13064" max="13064" width="11.5" style="438" bestFit="1" customWidth="1"/>
    <col min="13065" max="13312" width="11.1640625" style="438"/>
    <col min="13313" max="13313" width="67.5" style="438" customWidth="1"/>
    <col min="13314" max="13317" width="19.1640625" style="438" customWidth="1"/>
    <col min="13318" max="13319" width="15.5" style="438" customWidth="1"/>
    <col min="13320" max="13320" width="11.5" style="438" bestFit="1" customWidth="1"/>
    <col min="13321" max="13568" width="11.1640625" style="438"/>
    <col min="13569" max="13569" width="67.5" style="438" customWidth="1"/>
    <col min="13570" max="13573" width="19.1640625" style="438" customWidth="1"/>
    <col min="13574" max="13575" width="15.5" style="438" customWidth="1"/>
    <col min="13576" max="13576" width="11.5" style="438" bestFit="1" customWidth="1"/>
    <col min="13577" max="13824" width="11.1640625" style="438"/>
    <col min="13825" max="13825" width="67.5" style="438" customWidth="1"/>
    <col min="13826" max="13829" width="19.1640625" style="438" customWidth="1"/>
    <col min="13830" max="13831" width="15.5" style="438" customWidth="1"/>
    <col min="13832" max="13832" width="11.5" style="438" bestFit="1" customWidth="1"/>
    <col min="13833" max="14080" width="11.1640625" style="438"/>
    <col min="14081" max="14081" width="67.5" style="438" customWidth="1"/>
    <col min="14082" max="14085" width="19.1640625" style="438" customWidth="1"/>
    <col min="14086" max="14087" width="15.5" style="438" customWidth="1"/>
    <col min="14088" max="14088" width="11.5" style="438" bestFit="1" customWidth="1"/>
    <col min="14089" max="14336" width="11.1640625" style="438"/>
    <col min="14337" max="14337" width="67.5" style="438" customWidth="1"/>
    <col min="14338" max="14341" width="19.1640625" style="438" customWidth="1"/>
    <col min="14342" max="14343" width="15.5" style="438" customWidth="1"/>
    <col min="14344" max="14344" width="11.5" style="438" bestFit="1" customWidth="1"/>
    <col min="14345" max="14592" width="11.1640625" style="438"/>
    <col min="14593" max="14593" width="67.5" style="438" customWidth="1"/>
    <col min="14594" max="14597" width="19.1640625" style="438" customWidth="1"/>
    <col min="14598" max="14599" width="15.5" style="438" customWidth="1"/>
    <col min="14600" max="14600" width="11.5" style="438" bestFit="1" customWidth="1"/>
    <col min="14601" max="14848" width="11.1640625" style="438"/>
    <col min="14849" max="14849" width="67.5" style="438" customWidth="1"/>
    <col min="14850" max="14853" width="19.1640625" style="438" customWidth="1"/>
    <col min="14854" max="14855" width="15.5" style="438" customWidth="1"/>
    <col min="14856" max="14856" width="11.5" style="438" bestFit="1" customWidth="1"/>
    <col min="14857" max="15104" width="11.1640625" style="438"/>
    <col min="15105" max="15105" width="67.5" style="438" customWidth="1"/>
    <col min="15106" max="15109" width="19.1640625" style="438" customWidth="1"/>
    <col min="15110" max="15111" width="15.5" style="438" customWidth="1"/>
    <col min="15112" max="15112" width="11.5" style="438" bestFit="1" customWidth="1"/>
    <col min="15113" max="15360" width="11.1640625" style="438"/>
    <col min="15361" max="15361" width="67.5" style="438" customWidth="1"/>
    <col min="15362" max="15365" width="19.1640625" style="438" customWidth="1"/>
    <col min="15366" max="15367" width="15.5" style="438" customWidth="1"/>
    <col min="15368" max="15368" width="11.5" style="438" bestFit="1" customWidth="1"/>
    <col min="15369" max="15616" width="11.1640625" style="438"/>
    <col min="15617" max="15617" width="67.5" style="438" customWidth="1"/>
    <col min="15618" max="15621" width="19.1640625" style="438" customWidth="1"/>
    <col min="15622" max="15623" width="15.5" style="438" customWidth="1"/>
    <col min="15624" max="15624" width="11.5" style="438" bestFit="1" customWidth="1"/>
    <col min="15625" max="15872" width="11.1640625" style="438"/>
    <col min="15873" max="15873" width="67.5" style="438" customWidth="1"/>
    <col min="15874" max="15877" width="19.1640625" style="438" customWidth="1"/>
    <col min="15878" max="15879" width="15.5" style="438" customWidth="1"/>
    <col min="15880" max="15880" width="11.5" style="438" bestFit="1" customWidth="1"/>
    <col min="15881" max="16128" width="11.1640625" style="438"/>
    <col min="16129" max="16129" width="67.5" style="438" customWidth="1"/>
    <col min="16130" max="16133" width="19.1640625" style="438" customWidth="1"/>
    <col min="16134" max="16135" width="15.5" style="438" customWidth="1"/>
    <col min="16136" max="16136" width="11.5" style="438" bestFit="1" customWidth="1"/>
    <col min="16137" max="16384" width="11.1640625" style="438"/>
  </cols>
  <sheetData>
    <row r="1" spans="1:6" ht="19.5" customHeight="1" thickBot="1" x14ac:dyDescent="0.25">
      <c r="A1" s="568" t="s">
        <v>2984</v>
      </c>
      <c r="B1" s="569"/>
      <c r="C1" s="569"/>
      <c r="D1" s="569"/>
      <c r="E1" s="569"/>
      <c r="F1" s="570"/>
    </row>
    <row r="2" spans="1:6" ht="19.5" customHeight="1" x14ac:dyDescent="0.2">
      <c r="A2" s="475" t="s">
        <v>2082</v>
      </c>
      <c r="B2" s="575" t="str">
        <f>'Rekapitulace stavby'!K6</f>
        <v>ISŠT Mělník - hlavní  budova, spojovací krček, novostavba, dílny, jeřábová hala, vrátnice</v>
      </c>
      <c r="C2" s="575"/>
      <c r="D2" s="575"/>
      <c r="E2" s="575"/>
      <c r="F2" s="576"/>
    </row>
    <row r="3" spans="1:6" ht="19.5" customHeight="1" x14ac:dyDescent="0.2">
      <c r="A3" s="476" t="s">
        <v>2084</v>
      </c>
      <c r="B3" s="566" t="s">
        <v>2979</v>
      </c>
      <c r="C3" s="566"/>
      <c r="D3" s="566"/>
      <c r="E3" s="566"/>
      <c r="F3" s="567"/>
    </row>
    <row r="4" spans="1:6" ht="19.5" customHeight="1" thickBot="1" x14ac:dyDescent="0.25">
      <c r="A4" s="477" t="s">
        <v>44</v>
      </c>
      <c r="B4" s="564" t="s">
        <v>2980</v>
      </c>
      <c r="C4" s="564"/>
      <c r="D4" s="564"/>
      <c r="E4" s="564"/>
      <c r="F4" s="565"/>
    </row>
    <row r="5" spans="1:6" ht="19.5" customHeight="1" thickBot="1" x14ac:dyDescent="0.25">
      <c r="A5" s="478"/>
      <c r="B5" s="479"/>
      <c r="C5" s="571" t="s">
        <v>2087</v>
      </c>
      <c r="D5" s="572"/>
      <c r="E5" s="573"/>
      <c r="F5" s="574"/>
    </row>
    <row r="6" spans="1:6" ht="19.5" customHeight="1" x14ac:dyDescent="0.2">
      <c r="A6" s="480" t="s">
        <v>2089</v>
      </c>
      <c r="B6" s="481">
        <f>F353</f>
        <v>0</v>
      </c>
      <c r="C6" s="556" t="s">
        <v>2981</v>
      </c>
      <c r="D6" s="557"/>
      <c r="E6" s="558"/>
      <c r="F6" s="559"/>
    </row>
    <row r="7" spans="1:6" ht="19.5" customHeight="1" x14ac:dyDescent="0.2">
      <c r="A7" s="482" t="s">
        <v>2092</v>
      </c>
      <c r="B7" s="483">
        <f>B6*0.21</f>
        <v>0</v>
      </c>
      <c r="C7" s="556" t="s">
        <v>2982</v>
      </c>
      <c r="D7" s="557"/>
      <c r="E7" s="558" t="s">
        <v>2094</v>
      </c>
      <c r="F7" s="559"/>
    </row>
    <row r="8" spans="1:6" ht="19.5" customHeight="1" thickBot="1" x14ac:dyDescent="0.25">
      <c r="A8" s="484" t="s">
        <v>2095</v>
      </c>
      <c r="B8" s="485">
        <f>B6+B7</f>
        <v>0</v>
      </c>
      <c r="C8" s="560" t="s">
        <v>19</v>
      </c>
      <c r="D8" s="561"/>
      <c r="E8" s="562" t="s">
        <v>2096</v>
      </c>
      <c r="F8" s="563"/>
    </row>
    <row r="9" spans="1:6" x14ac:dyDescent="0.2">
      <c r="A9" s="438" t="s">
        <v>52</v>
      </c>
      <c r="B9" s="457" t="s">
        <v>2431</v>
      </c>
      <c r="C9" s="457" t="s">
        <v>2425</v>
      </c>
      <c r="D9" s="437" t="s">
        <v>2421</v>
      </c>
      <c r="E9" s="457" t="s">
        <v>2427</v>
      </c>
      <c r="F9" s="437" t="s">
        <v>2422</v>
      </c>
    </row>
    <row r="10" spans="1:6" ht="15" x14ac:dyDescent="0.2">
      <c r="A10" s="471" t="s">
        <v>2679</v>
      </c>
      <c r="B10" s="459"/>
      <c r="C10" s="459"/>
      <c r="D10" s="459"/>
      <c r="E10" s="459"/>
      <c r="F10" s="460" t="str">
        <f t="shared" ref="F10:F73" si="0">IF(ISNUMBER(D10),D10*E10,"")</f>
        <v/>
      </c>
    </row>
    <row r="11" spans="1:6" x14ac:dyDescent="0.2">
      <c r="A11" s="461" t="s">
        <v>52</v>
      </c>
      <c r="B11" s="445" t="s">
        <v>2424</v>
      </c>
      <c r="C11" s="445" t="s">
        <v>2680</v>
      </c>
      <c r="D11" s="437" t="s">
        <v>2421</v>
      </c>
      <c r="E11" s="445" t="s">
        <v>2427</v>
      </c>
      <c r="F11" s="436"/>
    </row>
    <row r="12" spans="1:6" x14ac:dyDescent="0.2">
      <c r="A12" s="432" t="s">
        <v>2681</v>
      </c>
      <c r="B12" s="434" t="s">
        <v>2682</v>
      </c>
      <c r="C12" s="434">
        <v>6718500</v>
      </c>
      <c r="D12" s="363"/>
      <c r="E12" s="434">
        <v>1</v>
      </c>
      <c r="F12" s="436" t="str">
        <f t="shared" si="0"/>
        <v/>
      </c>
    </row>
    <row r="13" spans="1:6" x14ac:dyDescent="0.2">
      <c r="A13" s="432" t="s">
        <v>2683</v>
      </c>
      <c r="B13" s="434" t="s">
        <v>2682</v>
      </c>
      <c r="C13" s="434">
        <v>6751100</v>
      </c>
      <c r="D13" s="363"/>
      <c r="E13" s="434">
        <v>1</v>
      </c>
      <c r="F13" s="436" t="str">
        <f t="shared" si="0"/>
        <v/>
      </c>
    </row>
    <row r="14" spans="1:6" x14ac:dyDescent="0.2">
      <c r="A14" s="432" t="s">
        <v>2684</v>
      </c>
      <c r="B14" s="434" t="s">
        <v>2682</v>
      </c>
      <c r="C14" s="434">
        <v>6760400</v>
      </c>
      <c r="D14" s="363"/>
      <c r="E14" s="434">
        <v>2</v>
      </c>
      <c r="F14" s="436" t="str">
        <f t="shared" si="0"/>
        <v/>
      </c>
    </row>
    <row r="15" spans="1:6" x14ac:dyDescent="0.2">
      <c r="A15" s="432" t="s">
        <v>2685</v>
      </c>
      <c r="B15" s="434" t="s">
        <v>2686</v>
      </c>
      <c r="C15" s="434" t="s">
        <v>2687</v>
      </c>
      <c r="D15" s="363"/>
      <c r="E15" s="434">
        <v>1</v>
      </c>
      <c r="F15" s="436" t="str">
        <f t="shared" si="0"/>
        <v/>
      </c>
    </row>
    <row r="16" spans="1:6" x14ac:dyDescent="0.2">
      <c r="A16" s="432"/>
      <c r="B16" s="433"/>
      <c r="C16" s="433"/>
      <c r="D16" s="433"/>
      <c r="E16" s="433"/>
      <c r="F16" s="436" t="str">
        <f t="shared" si="0"/>
        <v/>
      </c>
    </row>
    <row r="17" spans="1:6" ht="37.5" x14ac:dyDescent="0.2">
      <c r="A17" s="474" t="s">
        <v>2688</v>
      </c>
      <c r="B17" s="433"/>
      <c r="C17" s="433"/>
      <c r="D17" s="433"/>
      <c r="E17" s="433"/>
      <c r="F17" s="436" t="str">
        <f t="shared" si="0"/>
        <v/>
      </c>
    </row>
    <row r="18" spans="1:6" x14ac:dyDescent="0.2">
      <c r="A18" s="472"/>
      <c r="B18" s="434" t="s">
        <v>2689</v>
      </c>
      <c r="C18" s="433"/>
      <c r="D18" s="363"/>
      <c r="E18" s="434">
        <v>1</v>
      </c>
      <c r="F18" s="436" t="str">
        <f t="shared" si="0"/>
        <v/>
      </c>
    </row>
    <row r="19" spans="1:6" x14ac:dyDescent="0.2">
      <c r="A19" s="432"/>
      <c r="B19" s="433"/>
      <c r="C19" s="434"/>
      <c r="D19" s="433"/>
      <c r="E19" s="433"/>
      <c r="F19" s="436" t="str">
        <f t="shared" si="0"/>
        <v/>
      </c>
    </row>
    <row r="20" spans="1:6" x14ac:dyDescent="0.2">
      <c r="A20" s="432"/>
      <c r="B20" s="433"/>
      <c r="C20" s="433"/>
      <c r="D20" s="433"/>
      <c r="E20" s="433"/>
      <c r="F20" s="436" t="str">
        <f t="shared" si="0"/>
        <v/>
      </c>
    </row>
    <row r="21" spans="1:6" x14ac:dyDescent="0.2">
      <c r="A21" s="432" t="s">
        <v>2692</v>
      </c>
      <c r="B21" s="434" t="s">
        <v>2693</v>
      </c>
      <c r="C21" s="434" t="s">
        <v>2694</v>
      </c>
      <c r="D21" s="363"/>
      <c r="E21" s="434">
        <v>1</v>
      </c>
      <c r="F21" s="436" t="str">
        <f t="shared" si="0"/>
        <v/>
      </c>
    </row>
    <row r="22" spans="1:6" x14ac:dyDescent="0.2">
      <c r="A22" s="432" t="s">
        <v>2695</v>
      </c>
      <c r="B22" s="434" t="s">
        <v>2696</v>
      </c>
      <c r="C22" s="434" t="s">
        <v>2697</v>
      </c>
      <c r="D22" s="363"/>
      <c r="E22" s="434">
        <v>1</v>
      </c>
      <c r="F22" s="436" t="str">
        <f t="shared" si="0"/>
        <v/>
      </c>
    </row>
    <row r="23" spans="1:6" x14ac:dyDescent="0.2">
      <c r="A23" s="432" t="s">
        <v>2698</v>
      </c>
      <c r="B23" s="434" t="s">
        <v>2696</v>
      </c>
      <c r="C23" s="433"/>
      <c r="D23" s="363"/>
      <c r="E23" s="434">
        <v>1</v>
      </c>
      <c r="F23" s="436" t="str">
        <f t="shared" si="0"/>
        <v/>
      </c>
    </row>
    <row r="24" spans="1:6" x14ac:dyDescent="0.2">
      <c r="A24" s="432"/>
      <c r="B24" s="433"/>
      <c r="C24" s="433"/>
      <c r="D24" s="433"/>
      <c r="E24" s="433"/>
      <c r="F24" s="436" t="str">
        <f t="shared" si="0"/>
        <v/>
      </c>
    </row>
    <row r="25" spans="1:6" ht="13.5" x14ac:dyDescent="0.2">
      <c r="A25" s="432" t="s">
        <v>2699</v>
      </c>
      <c r="B25" s="433"/>
      <c r="C25" s="433"/>
      <c r="D25" s="433"/>
      <c r="E25" s="433"/>
      <c r="F25" s="436" t="str">
        <f t="shared" si="0"/>
        <v/>
      </c>
    </row>
    <row r="26" spans="1:6" x14ac:dyDescent="0.2">
      <c r="A26" s="472"/>
      <c r="B26" s="434" t="s">
        <v>2700</v>
      </c>
      <c r="C26" s="434" t="s">
        <v>2701</v>
      </c>
      <c r="D26" s="363"/>
      <c r="E26" s="434">
        <v>1</v>
      </c>
      <c r="F26" s="436" t="str">
        <f t="shared" si="0"/>
        <v/>
      </c>
    </row>
    <row r="27" spans="1:6" x14ac:dyDescent="0.2">
      <c r="A27" s="432"/>
      <c r="B27" s="433"/>
      <c r="C27" s="433"/>
      <c r="D27" s="433"/>
      <c r="E27" s="433"/>
      <c r="F27" s="436" t="str">
        <f t="shared" si="0"/>
        <v/>
      </c>
    </row>
    <row r="28" spans="1:6" x14ac:dyDescent="0.2">
      <c r="A28" s="432" t="s">
        <v>2702</v>
      </c>
      <c r="B28" s="433"/>
      <c r="C28" s="433"/>
      <c r="D28" s="433"/>
      <c r="E28" s="433"/>
      <c r="F28" s="436" t="str">
        <f t="shared" si="0"/>
        <v/>
      </c>
    </row>
    <row r="29" spans="1:6" x14ac:dyDescent="0.2">
      <c r="A29" s="432" t="s">
        <v>2703</v>
      </c>
      <c r="B29" s="434" t="s">
        <v>2704</v>
      </c>
      <c r="C29" s="434">
        <v>8800200</v>
      </c>
      <c r="D29" s="363"/>
      <c r="E29" s="434">
        <v>1</v>
      </c>
      <c r="F29" s="436" t="str">
        <f t="shared" si="0"/>
        <v/>
      </c>
    </row>
    <row r="30" spans="1:6" x14ac:dyDescent="0.2">
      <c r="A30" s="432"/>
      <c r="B30" s="433"/>
      <c r="C30" s="433"/>
      <c r="D30" s="433"/>
      <c r="E30" s="433"/>
      <c r="F30" s="436" t="str">
        <f t="shared" si="0"/>
        <v/>
      </c>
    </row>
    <row r="31" spans="1:6" x14ac:dyDescent="0.2">
      <c r="A31" s="473" t="s">
        <v>2705</v>
      </c>
      <c r="B31" s="433"/>
      <c r="C31" s="433"/>
      <c r="D31" s="433"/>
      <c r="E31" s="433"/>
      <c r="F31" s="436" t="str">
        <f t="shared" si="0"/>
        <v/>
      </c>
    </row>
    <row r="32" spans="1:6" ht="13.5" x14ac:dyDescent="0.2">
      <c r="A32" s="432" t="s">
        <v>2706</v>
      </c>
      <c r="B32" s="434" t="s">
        <v>2707</v>
      </c>
      <c r="C32" s="434">
        <v>11600700</v>
      </c>
      <c r="D32" s="363"/>
      <c r="E32" s="434">
        <v>1</v>
      </c>
      <c r="F32" s="436" t="str">
        <f t="shared" si="0"/>
        <v/>
      </c>
    </row>
    <row r="33" spans="1:6" x14ac:dyDescent="0.2">
      <c r="A33" s="432" t="s">
        <v>2708</v>
      </c>
      <c r="B33" s="433"/>
      <c r="C33" s="434">
        <v>12550100</v>
      </c>
      <c r="D33" s="363"/>
      <c r="E33" s="434">
        <v>1</v>
      </c>
      <c r="F33" s="436" t="str">
        <f t="shared" si="0"/>
        <v/>
      </c>
    </row>
    <row r="34" spans="1:6" ht="13.5" x14ac:dyDescent="0.2">
      <c r="A34" s="432" t="s">
        <v>2709</v>
      </c>
      <c r="B34" s="434" t="s">
        <v>2710</v>
      </c>
      <c r="C34" s="433"/>
      <c r="D34" s="363"/>
      <c r="E34" s="434">
        <v>1</v>
      </c>
      <c r="F34" s="436" t="str">
        <f t="shared" si="0"/>
        <v/>
      </c>
    </row>
    <row r="35" spans="1:6" x14ac:dyDescent="0.2">
      <c r="A35" s="432"/>
      <c r="B35" s="433"/>
      <c r="C35" s="433"/>
      <c r="D35" s="433"/>
      <c r="E35" s="433"/>
      <c r="F35" s="436" t="str">
        <f t="shared" si="0"/>
        <v/>
      </c>
    </row>
    <row r="36" spans="1:6" x14ac:dyDescent="0.2">
      <c r="A36" s="473" t="s">
        <v>2711</v>
      </c>
      <c r="B36" s="433"/>
      <c r="C36" s="433"/>
      <c r="D36" s="300"/>
      <c r="E36" s="433"/>
      <c r="F36" s="436" t="str">
        <f t="shared" si="0"/>
        <v/>
      </c>
    </row>
    <row r="37" spans="1:6" ht="13.5" x14ac:dyDescent="0.2">
      <c r="A37" s="432" t="s">
        <v>2712</v>
      </c>
      <c r="B37" s="434" t="s">
        <v>2713</v>
      </c>
      <c r="C37" s="433"/>
      <c r="D37" s="363"/>
      <c r="E37" s="434">
        <v>1</v>
      </c>
      <c r="F37" s="436" t="str">
        <f t="shared" si="0"/>
        <v/>
      </c>
    </row>
    <row r="38" spans="1:6" ht="13.5" x14ac:dyDescent="0.2">
      <c r="A38" s="432" t="s">
        <v>2714</v>
      </c>
      <c r="B38" s="434" t="s">
        <v>2715</v>
      </c>
      <c r="C38" s="433"/>
      <c r="D38" s="363"/>
      <c r="E38" s="434">
        <v>1</v>
      </c>
      <c r="F38" s="436" t="str">
        <f t="shared" si="0"/>
        <v/>
      </c>
    </row>
    <row r="39" spans="1:6" ht="13.5" x14ac:dyDescent="0.2">
      <c r="A39" s="432" t="s">
        <v>2716</v>
      </c>
      <c r="B39" s="434" t="s">
        <v>2717</v>
      </c>
      <c r="C39" s="433"/>
      <c r="D39" s="363"/>
      <c r="E39" s="434">
        <v>1</v>
      </c>
      <c r="F39" s="436" t="str">
        <f t="shared" si="0"/>
        <v/>
      </c>
    </row>
    <row r="40" spans="1:6" ht="13.5" x14ac:dyDescent="0.2">
      <c r="A40" s="432" t="s">
        <v>2718</v>
      </c>
      <c r="B40" s="434" t="s">
        <v>2719</v>
      </c>
      <c r="C40" s="433"/>
      <c r="D40" s="363"/>
      <c r="E40" s="434">
        <v>1</v>
      </c>
      <c r="F40" s="436" t="str">
        <f t="shared" si="0"/>
        <v/>
      </c>
    </row>
    <row r="41" spans="1:6" x14ac:dyDescent="0.2">
      <c r="A41" s="432"/>
      <c r="B41" s="433"/>
      <c r="C41" s="433"/>
      <c r="D41" s="433"/>
      <c r="E41" s="433"/>
      <c r="F41" s="436" t="str">
        <f t="shared" si="0"/>
        <v/>
      </c>
    </row>
    <row r="42" spans="1:6" x14ac:dyDescent="0.2">
      <c r="A42" s="473" t="s">
        <v>2720</v>
      </c>
      <c r="B42" s="433"/>
      <c r="C42" s="433"/>
      <c r="D42" s="433"/>
      <c r="E42" s="433"/>
      <c r="F42" s="436" t="str">
        <f t="shared" si="0"/>
        <v/>
      </c>
    </row>
    <row r="43" spans="1:6" x14ac:dyDescent="0.2">
      <c r="A43" s="432" t="s">
        <v>2721</v>
      </c>
      <c r="B43" s="434" t="s">
        <v>2722</v>
      </c>
      <c r="C43" s="433"/>
      <c r="D43" s="363"/>
      <c r="E43" s="434">
        <v>4</v>
      </c>
      <c r="F43" s="436" t="str">
        <f t="shared" si="0"/>
        <v/>
      </c>
    </row>
    <row r="44" spans="1:6" x14ac:dyDescent="0.2">
      <c r="A44" s="432" t="s">
        <v>2723</v>
      </c>
      <c r="B44" s="434" t="s">
        <v>2722</v>
      </c>
      <c r="C44" s="433"/>
      <c r="D44" s="363"/>
      <c r="E44" s="434">
        <v>2</v>
      </c>
      <c r="F44" s="436" t="str">
        <f t="shared" si="0"/>
        <v/>
      </c>
    </row>
    <row r="45" spans="1:6" ht="15" x14ac:dyDescent="0.2">
      <c r="A45" s="471" t="s">
        <v>2724</v>
      </c>
      <c r="B45" s="459"/>
      <c r="C45" s="459"/>
      <c r="D45" s="459"/>
      <c r="E45" s="459"/>
      <c r="F45" s="460" t="str">
        <f t="shared" si="0"/>
        <v/>
      </c>
    </row>
    <row r="46" spans="1:6" x14ac:dyDescent="0.2">
      <c r="A46" s="461" t="s">
        <v>52</v>
      </c>
      <c r="B46" s="445" t="s">
        <v>2424</v>
      </c>
      <c r="C46" s="445" t="s">
        <v>2680</v>
      </c>
      <c r="D46" s="437" t="s">
        <v>2421</v>
      </c>
      <c r="E46" s="445" t="s">
        <v>2427</v>
      </c>
      <c r="F46" s="436" t="str">
        <f t="shared" si="0"/>
        <v/>
      </c>
    </row>
    <row r="47" spans="1:6" x14ac:dyDescent="0.2">
      <c r="A47" s="432" t="s">
        <v>2725</v>
      </c>
      <c r="B47" s="434" t="s">
        <v>2726</v>
      </c>
      <c r="C47" s="434" t="s">
        <v>2697</v>
      </c>
      <c r="D47" s="363"/>
      <c r="E47" s="434">
        <v>1</v>
      </c>
      <c r="F47" s="436" t="str">
        <f t="shared" si="0"/>
        <v/>
      </c>
    </row>
    <row r="48" spans="1:6" x14ac:dyDescent="0.2">
      <c r="A48" s="432" t="s">
        <v>2698</v>
      </c>
      <c r="B48" s="434" t="s">
        <v>2726</v>
      </c>
      <c r="C48" s="433"/>
      <c r="D48" s="363"/>
      <c r="E48" s="434">
        <v>1</v>
      </c>
      <c r="F48" s="436" t="str">
        <f t="shared" si="0"/>
        <v/>
      </c>
    </row>
    <row r="49" spans="1:6" x14ac:dyDescent="0.2">
      <c r="A49" s="432"/>
      <c r="B49" s="433"/>
      <c r="C49" s="433"/>
      <c r="D49" s="433"/>
      <c r="E49" s="433"/>
      <c r="F49" s="436" t="str">
        <f t="shared" si="0"/>
        <v/>
      </c>
    </row>
    <row r="50" spans="1:6" x14ac:dyDescent="0.2">
      <c r="A50" s="473" t="s">
        <v>2705</v>
      </c>
      <c r="B50" s="433"/>
      <c r="C50" s="433"/>
      <c r="D50" s="433"/>
      <c r="E50" s="433"/>
      <c r="F50" s="436" t="str">
        <f t="shared" si="0"/>
        <v/>
      </c>
    </row>
    <row r="51" spans="1:6" ht="13.5" x14ac:dyDescent="0.2">
      <c r="A51" s="432" t="s">
        <v>2727</v>
      </c>
      <c r="B51" s="433"/>
      <c r="C51" s="433"/>
      <c r="D51" s="433"/>
      <c r="E51" s="433"/>
      <c r="F51" s="436" t="str">
        <f t="shared" si="0"/>
        <v/>
      </c>
    </row>
    <row r="52" spans="1:6" x14ac:dyDescent="0.2">
      <c r="A52" s="432" t="s">
        <v>2728</v>
      </c>
      <c r="B52" s="433"/>
      <c r="C52" s="433"/>
      <c r="D52" s="363"/>
      <c r="E52" s="434">
        <v>1</v>
      </c>
      <c r="F52" s="436" t="str">
        <f t="shared" si="0"/>
        <v/>
      </c>
    </row>
    <row r="53" spans="1:6" ht="13.5" x14ac:dyDescent="0.2">
      <c r="A53" s="432" t="s">
        <v>2729</v>
      </c>
      <c r="B53" s="433"/>
      <c r="C53" s="433"/>
      <c r="D53" s="433"/>
      <c r="E53" s="433"/>
      <c r="F53" s="436" t="str">
        <f t="shared" si="0"/>
        <v/>
      </c>
    </row>
    <row r="54" spans="1:6" x14ac:dyDescent="0.2">
      <c r="A54" s="432" t="s">
        <v>2728</v>
      </c>
      <c r="B54" s="433"/>
      <c r="C54" s="433"/>
      <c r="D54" s="363"/>
      <c r="E54" s="434">
        <v>1</v>
      </c>
      <c r="F54" s="436" t="str">
        <f t="shared" si="0"/>
        <v/>
      </c>
    </row>
    <row r="55" spans="1:6" ht="13.5" x14ac:dyDescent="0.2">
      <c r="A55" s="432" t="s">
        <v>2730</v>
      </c>
      <c r="B55" s="433"/>
      <c r="C55" s="433"/>
      <c r="D55" s="433"/>
      <c r="E55" s="433"/>
      <c r="F55" s="436" t="str">
        <f t="shared" si="0"/>
        <v/>
      </c>
    </row>
    <row r="56" spans="1:6" x14ac:dyDescent="0.2">
      <c r="A56" s="432" t="s">
        <v>2728</v>
      </c>
      <c r="B56" s="433"/>
      <c r="C56" s="433"/>
      <c r="D56" s="363"/>
      <c r="E56" s="434">
        <v>3</v>
      </c>
      <c r="F56" s="436" t="str">
        <f t="shared" si="0"/>
        <v/>
      </c>
    </row>
    <row r="57" spans="1:6" x14ac:dyDescent="0.2">
      <c r="A57" s="432"/>
      <c r="B57" s="433"/>
      <c r="C57" s="433"/>
      <c r="D57" s="433"/>
      <c r="E57" s="433"/>
      <c r="F57" s="436" t="str">
        <f t="shared" si="0"/>
        <v/>
      </c>
    </row>
    <row r="58" spans="1:6" x14ac:dyDescent="0.2">
      <c r="A58" s="473" t="s">
        <v>2711</v>
      </c>
      <c r="B58" s="433"/>
      <c r="C58" s="433"/>
      <c r="D58" s="433"/>
      <c r="E58" s="433"/>
      <c r="F58" s="436" t="str">
        <f t="shared" si="0"/>
        <v/>
      </c>
    </row>
    <row r="59" spans="1:6" ht="13.5" x14ac:dyDescent="0.2">
      <c r="A59" s="432" t="s">
        <v>2731</v>
      </c>
      <c r="B59" s="434" t="s">
        <v>2732</v>
      </c>
      <c r="C59" s="433"/>
      <c r="D59" s="363"/>
      <c r="E59" s="434">
        <v>1</v>
      </c>
      <c r="F59" s="436" t="str">
        <f t="shared" si="0"/>
        <v/>
      </c>
    </row>
    <row r="60" spans="1:6" ht="13.5" x14ac:dyDescent="0.2">
      <c r="A60" s="432" t="s">
        <v>2733</v>
      </c>
      <c r="B60" s="434" t="s">
        <v>2734</v>
      </c>
      <c r="C60" s="433"/>
      <c r="D60" s="363"/>
      <c r="E60" s="434">
        <v>1</v>
      </c>
      <c r="F60" s="436" t="str">
        <f t="shared" si="0"/>
        <v/>
      </c>
    </row>
    <row r="61" spans="1:6" ht="13.5" x14ac:dyDescent="0.2">
      <c r="A61" s="432" t="s">
        <v>2735</v>
      </c>
      <c r="B61" s="434" t="s">
        <v>2736</v>
      </c>
      <c r="C61" s="433"/>
      <c r="D61" s="363"/>
      <c r="E61" s="434">
        <v>1</v>
      </c>
      <c r="F61" s="436" t="str">
        <f t="shared" si="0"/>
        <v/>
      </c>
    </row>
    <row r="62" spans="1:6" ht="13.5" x14ac:dyDescent="0.2">
      <c r="A62" s="432" t="s">
        <v>2737</v>
      </c>
      <c r="B62" s="434" t="s">
        <v>2738</v>
      </c>
      <c r="C62" s="433"/>
      <c r="D62" s="363"/>
      <c r="E62" s="434">
        <v>1</v>
      </c>
      <c r="F62" s="436" t="str">
        <f t="shared" si="0"/>
        <v/>
      </c>
    </row>
    <row r="63" spans="1:6" ht="13.5" x14ac:dyDescent="0.2">
      <c r="A63" s="432" t="s">
        <v>2733</v>
      </c>
      <c r="B63" s="434" t="s">
        <v>2739</v>
      </c>
      <c r="C63" s="433"/>
      <c r="D63" s="363"/>
      <c r="E63" s="434">
        <v>1</v>
      </c>
      <c r="F63" s="436" t="str">
        <f t="shared" si="0"/>
        <v/>
      </c>
    </row>
    <row r="64" spans="1:6" x14ac:dyDescent="0.2">
      <c r="A64" s="432"/>
      <c r="B64" s="433"/>
      <c r="C64" s="433"/>
      <c r="D64" s="433"/>
      <c r="E64" s="433"/>
      <c r="F64" s="436" t="str">
        <f t="shared" si="0"/>
        <v/>
      </c>
    </row>
    <row r="65" spans="1:6" x14ac:dyDescent="0.2">
      <c r="A65" s="473" t="s">
        <v>2720</v>
      </c>
      <c r="B65" s="433"/>
      <c r="C65" s="433"/>
      <c r="D65" s="433"/>
      <c r="E65" s="433"/>
      <c r="F65" s="436" t="str">
        <f t="shared" si="0"/>
        <v/>
      </c>
    </row>
    <row r="66" spans="1:6" x14ac:dyDescent="0.2">
      <c r="A66" s="432" t="s">
        <v>2721</v>
      </c>
      <c r="B66" s="434" t="s">
        <v>2722</v>
      </c>
      <c r="C66" s="433"/>
      <c r="D66" s="363"/>
      <c r="E66" s="434">
        <v>8</v>
      </c>
      <c r="F66" s="436" t="str">
        <f t="shared" si="0"/>
        <v/>
      </c>
    </row>
    <row r="67" spans="1:6" x14ac:dyDescent="0.2">
      <c r="A67" s="432" t="s">
        <v>2723</v>
      </c>
      <c r="B67" s="434" t="s">
        <v>2722</v>
      </c>
      <c r="C67" s="433"/>
      <c r="D67" s="363"/>
      <c r="E67" s="434">
        <v>2</v>
      </c>
      <c r="F67" s="436" t="str">
        <f t="shared" si="0"/>
        <v/>
      </c>
    </row>
    <row r="68" spans="1:6" ht="15" x14ac:dyDescent="0.2">
      <c r="A68" s="471" t="s">
        <v>2740</v>
      </c>
      <c r="B68" s="459"/>
      <c r="C68" s="459"/>
      <c r="D68" s="459"/>
      <c r="E68" s="459"/>
      <c r="F68" s="460" t="str">
        <f t="shared" si="0"/>
        <v/>
      </c>
    </row>
    <row r="69" spans="1:6" x14ac:dyDescent="0.2">
      <c r="A69" s="461" t="s">
        <v>52</v>
      </c>
      <c r="B69" s="445" t="s">
        <v>2424</v>
      </c>
      <c r="C69" s="445" t="s">
        <v>2680</v>
      </c>
      <c r="D69" s="445" t="s">
        <v>2426</v>
      </c>
      <c r="E69" s="445" t="s">
        <v>2427</v>
      </c>
      <c r="F69" s="436" t="str">
        <f t="shared" si="0"/>
        <v/>
      </c>
    </row>
    <row r="70" spans="1:6" x14ac:dyDescent="0.2">
      <c r="A70" s="432" t="s">
        <v>2725</v>
      </c>
      <c r="B70" s="434" t="s">
        <v>2741</v>
      </c>
      <c r="C70" s="434" t="s">
        <v>2697</v>
      </c>
      <c r="D70" s="363"/>
      <c r="E70" s="434">
        <v>1</v>
      </c>
      <c r="F70" s="436" t="str">
        <f t="shared" si="0"/>
        <v/>
      </c>
    </row>
    <row r="71" spans="1:6" x14ac:dyDescent="0.2">
      <c r="A71" s="432" t="s">
        <v>2698</v>
      </c>
      <c r="B71" s="434" t="s">
        <v>2741</v>
      </c>
      <c r="C71" s="433"/>
      <c r="D71" s="363"/>
      <c r="E71" s="434">
        <v>1</v>
      </c>
      <c r="F71" s="436" t="str">
        <f t="shared" si="0"/>
        <v/>
      </c>
    </row>
    <row r="72" spans="1:6" x14ac:dyDescent="0.2">
      <c r="A72" s="432"/>
      <c r="B72" s="433"/>
      <c r="C72" s="433"/>
      <c r="D72" s="433"/>
      <c r="E72" s="433"/>
      <c r="F72" s="436" t="str">
        <f t="shared" si="0"/>
        <v/>
      </c>
    </row>
    <row r="73" spans="1:6" x14ac:dyDescent="0.2">
      <c r="A73" s="432" t="s">
        <v>2742</v>
      </c>
      <c r="B73" s="434" t="s">
        <v>2743</v>
      </c>
      <c r="C73" s="434">
        <v>6712200</v>
      </c>
      <c r="D73" s="363"/>
      <c r="E73" s="434">
        <v>1</v>
      </c>
      <c r="F73" s="436" t="str">
        <f t="shared" si="0"/>
        <v/>
      </c>
    </row>
    <row r="74" spans="1:6" x14ac:dyDescent="0.2">
      <c r="A74" s="432" t="s">
        <v>2744</v>
      </c>
      <c r="B74" s="434" t="s">
        <v>2743</v>
      </c>
      <c r="C74" s="434">
        <v>6750000</v>
      </c>
      <c r="D74" s="363"/>
      <c r="E74" s="434">
        <v>1</v>
      </c>
      <c r="F74" s="436" t="str">
        <f t="shared" ref="F74:F137" si="1">IF(ISNUMBER(D74),D74*E74,"")</f>
        <v/>
      </c>
    </row>
    <row r="75" spans="1:6" x14ac:dyDescent="0.2">
      <c r="A75" s="432" t="s">
        <v>2745</v>
      </c>
      <c r="B75" s="434" t="s">
        <v>2743</v>
      </c>
      <c r="C75" s="434">
        <v>6761100</v>
      </c>
      <c r="D75" s="363"/>
      <c r="E75" s="434">
        <v>2</v>
      </c>
      <c r="F75" s="436" t="str">
        <f t="shared" si="1"/>
        <v/>
      </c>
    </row>
    <row r="76" spans="1:6" x14ac:dyDescent="0.2">
      <c r="A76" s="432"/>
      <c r="B76" s="433"/>
      <c r="C76" s="433"/>
      <c r="D76" s="433"/>
      <c r="E76" s="433"/>
      <c r="F76" s="436" t="str">
        <f t="shared" si="1"/>
        <v/>
      </c>
    </row>
    <row r="77" spans="1:6" x14ac:dyDescent="0.2">
      <c r="A77" s="473" t="s">
        <v>2746</v>
      </c>
      <c r="B77" s="433"/>
      <c r="C77" s="433"/>
      <c r="D77" s="433"/>
      <c r="E77" s="433"/>
      <c r="F77" s="436" t="str">
        <f t="shared" si="1"/>
        <v/>
      </c>
    </row>
    <row r="78" spans="1:6" x14ac:dyDescent="0.2">
      <c r="A78" s="432" t="s">
        <v>2747</v>
      </c>
      <c r="B78" s="434" t="s">
        <v>2748</v>
      </c>
      <c r="C78" s="434">
        <v>9702700</v>
      </c>
      <c r="D78" s="363"/>
      <c r="E78" s="434">
        <v>1</v>
      </c>
      <c r="F78" s="436" t="str">
        <f t="shared" si="1"/>
        <v/>
      </c>
    </row>
    <row r="79" spans="1:6" x14ac:dyDescent="0.2">
      <c r="A79" s="432" t="s">
        <v>2749</v>
      </c>
      <c r="B79" s="434" t="s">
        <v>2750</v>
      </c>
      <c r="C79" s="434">
        <v>6830100</v>
      </c>
      <c r="D79" s="363"/>
      <c r="E79" s="434">
        <v>1</v>
      </c>
      <c r="F79" s="436" t="str">
        <f t="shared" si="1"/>
        <v/>
      </c>
    </row>
    <row r="80" spans="1:6" x14ac:dyDescent="0.2">
      <c r="A80" s="432"/>
      <c r="B80" s="433"/>
      <c r="C80" s="433"/>
      <c r="D80" s="433"/>
      <c r="E80" s="433"/>
      <c r="F80" s="436" t="str">
        <f t="shared" si="1"/>
        <v/>
      </c>
    </row>
    <row r="81" spans="1:6" x14ac:dyDescent="0.2">
      <c r="A81" s="473" t="s">
        <v>2705</v>
      </c>
      <c r="B81" s="433"/>
      <c r="C81" s="433"/>
      <c r="D81" s="433"/>
      <c r="E81" s="433"/>
      <c r="F81" s="436" t="str">
        <f t="shared" si="1"/>
        <v/>
      </c>
    </row>
    <row r="82" spans="1:6" ht="13.5" x14ac:dyDescent="0.2">
      <c r="A82" s="432" t="s">
        <v>2751</v>
      </c>
      <c r="B82" s="433"/>
      <c r="C82" s="433"/>
      <c r="D82" s="433"/>
      <c r="E82" s="433"/>
      <c r="F82" s="436" t="str">
        <f t="shared" si="1"/>
        <v/>
      </c>
    </row>
    <row r="83" spans="1:6" x14ac:dyDescent="0.2">
      <c r="A83" s="432" t="s">
        <v>2728</v>
      </c>
      <c r="B83" s="433"/>
      <c r="C83" s="433"/>
      <c r="D83" s="363"/>
      <c r="E83" s="434">
        <v>1</v>
      </c>
      <c r="F83" s="436" t="str">
        <f t="shared" si="1"/>
        <v/>
      </c>
    </row>
    <row r="84" spans="1:6" ht="13.5" x14ac:dyDescent="0.2">
      <c r="A84" s="432" t="s">
        <v>2752</v>
      </c>
      <c r="B84" s="433"/>
      <c r="C84" s="433"/>
      <c r="D84" s="433"/>
      <c r="E84" s="433"/>
      <c r="F84" s="436" t="str">
        <f t="shared" si="1"/>
        <v/>
      </c>
    </row>
    <row r="85" spans="1:6" x14ac:dyDescent="0.2">
      <c r="A85" s="432" t="s">
        <v>2728</v>
      </c>
      <c r="B85" s="433"/>
      <c r="C85" s="433"/>
      <c r="D85" s="363"/>
      <c r="E85" s="434">
        <v>1</v>
      </c>
      <c r="F85" s="436" t="str">
        <f t="shared" si="1"/>
        <v/>
      </c>
    </row>
    <row r="86" spans="1:6" ht="13.5" x14ac:dyDescent="0.2">
      <c r="A86" s="432" t="s">
        <v>2753</v>
      </c>
      <c r="B86" s="433"/>
      <c r="C86" s="433"/>
      <c r="D86" s="433"/>
      <c r="E86" s="433"/>
      <c r="F86" s="436" t="str">
        <f t="shared" si="1"/>
        <v/>
      </c>
    </row>
    <row r="87" spans="1:6" x14ac:dyDescent="0.2">
      <c r="A87" s="432" t="s">
        <v>2728</v>
      </c>
      <c r="B87" s="433"/>
      <c r="C87" s="433"/>
      <c r="D87" s="363"/>
      <c r="E87" s="434">
        <v>1</v>
      </c>
      <c r="F87" s="436" t="str">
        <f t="shared" si="1"/>
        <v/>
      </c>
    </row>
    <row r="88" spans="1:6" ht="13.5" x14ac:dyDescent="0.2">
      <c r="A88" s="432" t="s">
        <v>2730</v>
      </c>
      <c r="B88" s="433"/>
      <c r="C88" s="433"/>
      <c r="D88" s="433"/>
      <c r="E88" s="433"/>
      <c r="F88" s="436" t="str">
        <f t="shared" si="1"/>
        <v/>
      </c>
    </row>
    <row r="89" spans="1:6" x14ac:dyDescent="0.2">
      <c r="A89" s="432" t="s">
        <v>2728</v>
      </c>
      <c r="B89" s="433"/>
      <c r="C89" s="433"/>
      <c r="D89" s="363"/>
      <c r="E89" s="434">
        <v>3</v>
      </c>
      <c r="F89" s="436" t="str">
        <f t="shared" si="1"/>
        <v/>
      </c>
    </row>
    <row r="90" spans="1:6" ht="13.5" x14ac:dyDescent="0.2">
      <c r="A90" s="432" t="s">
        <v>2709</v>
      </c>
      <c r="B90" s="434" t="s">
        <v>2710</v>
      </c>
      <c r="C90" s="433"/>
      <c r="D90" s="363"/>
      <c r="E90" s="434">
        <v>1</v>
      </c>
      <c r="F90" s="436" t="str">
        <f t="shared" si="1"/>
        <v/>
      </c>
    </row>
    <row r="91" spans="1:6" x14ac:dyDescent="0.2">
      <c r="A91" s="432"/>
      <c r="B91" s="433"/>
      <c r="C91" s="433"/>
      <c r="D91" s="433"/>
      <c r="E91" s="433"/>
      <c r="F91" s="436" t="str">
        <f t="shared" si="1"/>
        <v/>
      </c>
    </row>
    <row r="92" spans="1:6" x14ac:dyDescent="0.2">
      <c r="A92" s="473" t="s">
        <v>2711</v>
      </c>
      <c r="B92" s="433"/>
      <c r="C92" s="433"/>
      <c r="D92" s="433"/>
      <c r="E92" s="433"/>
      <c r="F92" s="436" t="str">
        <f t="shared" si="1"/>
        <v/>
      </c>
    </row>
    <row r="93" spans="1:6" ht="13.5" x14ac:dyDescent="0.2">
      <c r="A93" s="432" t="s">
        <v>2754</v>
      </c>
      <c r="B93" s="434" t="s">
        <v>2755</v>
      </c>
      <c r="C93" s="433"/>
      <c r="D93" s="363"/>
      <c r="E93" s="434">
        <v>1</v>
      </c>
      <c r="F93" s="436" t="str">
        <f t="shared" si="1"/>
        <v/>
      </c>
    </row>
    <row r="94" spans="1:6" ht="13.5" x14ac:dyDescent="0.2">
      <c r="A94" s="432" t="s">
        <v>2756</v>
      </c>
      <c r="B94" s="434" t="s">
        <v>2757</v>
      </c>
      <c r="C94" s="433"/>
      <c r="D94" s="363"/>
      <c r="E94" s="434">
        <v>1</v>
      </c>
      <c r="F94" s="436" t="str">
        <f t="shared" si="1"/>
        <v/>
      </c>
    </row>
    <row r="95" spans="1:6" ht="13.5" x14ac:dyDescent="0.2">
      <c r="A95" s="432" t="s">
        <v>2758</v>
      </c>
      <c r="B95" s="434" t="s">
        <v>2759</v>
      </c>
      <c r="C95" s="433"/>
      <c r="D95" s="363"/>
      <c r="E95" s="434">
        <v>1</v>
      </c>
      <c r="F95" s="436" t="str">
        <f t="shared" si="1"/>
        <v/>
      </c>
    </row>
    <row r="96" spans="1:6" ht="13.5" x14ac:dyDescent="0.2">
      <c r="A96" s="432" t="s">
        <v>2760</v>
      </c>
      <c r="B96" s="434" t="s">
        <v>2761</v>
      </c>
      <c r="C96" s="433"/>
      <c r="D96" s="363"/>
      <c r="E96" s="434">
        <v>1</v>
      </c>
      <c r="F96" s="436" t="str">
        <f t="shared" si="1"/>
        <v/>
      </c>
    </row>
    <row r="97" spans="1:6" ht="13.5" x14ac:dyDescent="0.2">
      <c r="A97" s="432" t="s">
        <v>2762</v>
      </c>
      <c r="B97" s="434" t="s">
        <v>2763</v>
      </c>
      <c r="C97" s="433"/>
      <c r="D97" s="363"/>
      <c r="E97" s="434">
        <v>1</v>
      </c>
      <c r="F97" s="436" t="str">
        <f t="shared" si="1"/>
        <v/>
      </c>
    </row>
    <row r="98" spans="1:6" ht="13.5" x14ac:dyDescent="0.2">
      <c r="A98" s="432" t="s">
        <v>2764</v>
      </c>
      <c r="B98" s="434" t="s">
        <v>2765</v>
      </c>
      <c r="C98" s="433"/>
      <c r="D98" s="363"/>
      <c r="E98" s="434">
        <v>1</v>
      </c>
      <c r="F98" s="436" t="str">
        <f t="shared" si="1"/>
        <v/>
      </c>
    </row>
    <row r="99" spans="1:6" x14ac:dyDescent="0.2">
      <c r="A99" s="432"/>
      <c r="B99" s="433"/>
      <c r="C99" s="433"/>
      <c r="D99" s="433"/>
      <c r="E99" s="433"/>
      <c r="F99" s="436" t="str">
        <f t="shared" si="1"/>
        <v/>
      </c>
    </row>
    <row r="100" spans="1:6" x14ac:dyDescent="0.2">
      <c r="A100" s="473" t="s">
        <v>2720</v>
      </c>
      <c r="B100" s="433"/>
      <c r="C100" s="433"/>
      <c r="D100" s="433"/>
      <c r="E100" s="433"/>
      <c r="F100" s="436" t="str">
        <f t="shared" si="1"/>
        <v/>
      </c>
    </row>
    <row r="101" spans="1:6" x14ac:dyDescent="0.2">
      <c r="A101" s="432" t="s">
        <v>2721</v>
      </c>
      <c r="B101" s="434" t="s">
        <v>2722</v>
      </c>
      <c r="C101" s="433"/>
      <c r="D101" s="363"/>
      <c r="E101" s="434">
        <v>8</v>
      </c>
      <c r="F101" s="436" t="str">
        <f t="shared" si="1"/>
        <v/>
      </c>
    </row>
    <row r="102" spans="1:6" x14ac:dyDescent="0.2">
      <c r="A102" s="432" t="s">
        <v>2723</v>
      </c>
      <c r="B102" s="434" t="s">
        <v>2722</v>
      </c>
      <c r="C102" s="433"/>
      <c r="D102" s="363"/>
      <c r="E102" s="434">
        <v>4</v>
      </c>
      <c r="F102" s="436" t="str">
        <f t="shared" si="1"/>
        <v/>
      </c>
    </row>
    <row r="103" spans="1:6" ht="15" x14ac:dyDescent="0.2">
      <c r="A103" s="471" t="s">
        <v>2766</v>
      </c>
      <c r="B103" s="459"/>
      <c r="C103" s="459"/>
      <c r="D103" s="459"/>
      <c r="E103" s="459"/>
      <c r="F103" s="460" t="str">
        <f t="shared" si="1"/>
        <v/>
      </c>
    </row>
    <row r="104" spans="1:6" x14ac:dyDescent="0.2">
      <c r="A104" s="461" t="s">
        <v>52</v>
      </c>
      <c r="B104" s="445" t="s">
        <v>2424</v>
      </c>
      <c r="C104" s="445" t="s">
        <v>2680</v>
      </c>
      <c r="E104" s="445" t="s">
        <v>2427</v>
      </c>
      <c r="F104" s="436" t="str">
        <f t="shared" si="1"/>
        <v/>
      </c>
    </row>
    <row r="105" spans="1:6" x14ac:dyDescent="0.2">
      <c r="A105" s="432" t="s">
        <v>2767</v>
      </c>
      <c r="B105" s="434" t="s">
        <v>2768</v>
      </c>
      <c r="C105" s="434">
        <v>6715000</v>
      </c>
      <c r="D105" s="363"/>
      <c r="E105" s="434">
        <v>1</v>
      </c>
      <c r="F105" s="436" t="str">
        <f t="shared" si="1"/>
        <v/>
      </c>
    </row>
    <row r="106" spans="1:6" x14ac:dyDescent="0.2">
      <c r="A106" s="432" t="s">
        <v>2769</v>
      </c>
      <c r="B106" s="434" t="s">
        <v>2768</v>
      </c>
      <c r="C106" s="434">
        <v>6750700</v>
      </c>
      <c r="D106" s="363"/>
      <c r="E106" s="434">
        <v>1</v>
      </c>
      <c r="F106" s="436" t="str">
        <f t="shared" si="1"/>
        <v/>
      </c>
    </row>
    <row r="107" spans="1:6" x14ac:dyDescent="0.2">
      <c r="A107" s="432" t="s">
        <v>2770</v>
      </c>
      <c r="B107" s="434" t="s">
        <v>2768</v>
      </c>
      <c r="C107" s="434">
        <v>6760300</v>
      </c>
      <c r="D107" s="363"/>
      <c r="E107" s="434">
        <v>2</v>
      </c>
      <c r="F107" s="436" t="str">
        <f t="shared" si="1"/>
        <v/>
      </c>
    </row>
    <row r="108" spans="1:6" x14ac:dyDescent="0.2">
      <c r="A108" s="432" t="s">
        <v>2771</v>
      </c>
      <c r="B108" s="434" t="s">
        <v>2772</v>
      </c>
      <c r="C108" s="434" t="s">
        <v>2773</v>
      </c>
      <c r="D108" s="363"/>
      <c r="E108" s="434">
        <v>1</v>
      </c>
      <c r="F108" s="436" t="str">
        <f t="shared" si="1"/>
        <v/>
      </c>
    </row>
    <row r="109" spans="1:6" ht="37.5" x14ac:dyDescent="0.2">
      <c r="A109" s="474" t="s">
        <v>2774</v>
      </c>
      <c r="B109" s="433"/>
      <c r="C109" s="433"/>
      <c r="D109" s="433"/>
      <c r="E109" s="433"/>
      <c r="F109" s="436" t="str">
        <f t="shared" si="1"/>
        <v/>
      </c>
    </row>
    <row r="110" spans="1:6" x14ac:dyDescent="0.2">
      <c r="A110" s="472"/>
      <c r="B110" s="434" t="s">
        <v>2775</v>
      </c>
      <c r="C110" s="433"/>
      <c r="D110" s="363"/>
      <c r="E110" s="434">
        <v>1</v>
      </c>
      <c r="F110" s="436" t="str">
        <f t="shared" si="1"/>
        <v/>
      </c>
    </row>
    <row r="111" spans="1:6" x14ac:dyDescent="0.2">
      <c r="A111" s="432"/>
      <c r="B111" s="433"/>
      <c r="C111" s="433"/>
      <c r="D111" s="433"/>
      <c r="E111" s="433"/>
      <c r="F111" s="436" t="str">
        <f t="shared" si="1"/>
        <v/>
      </c>
    </row>
    <row r="112" spans="1:6" x14ac:dyDescent="0.2">
      <c r="A112" s="432" t="s">
        <v>2725</v>
      </c>
      <c r="B112" s="434" t="s">
        <v>2776</v>
      </c>
      <c r="C112" s="434" t="s">
        <v>2697</v>
      </c>
      <c r="D112" s="363"/>
      <c r="E112" s="434">
        <v>1</v>
      </c>
      <c r="F112" s="436" t="str">
        <f t="shared" si="1"/>
        <v/>
      </c>
    </row>
    <row r="113" spans="1:6" x14ac:dyDescent="0.2">
      <c r="A113" s="432" t="s">
        <v>2698</v>
      </c>
      <c r="B113" s="434" t="s">
        <v>2776</v>
      </c>
      <c r="C113" s="433"/>
      <c r="D113" s="363"/>
      <c r="E113" s="434">
        <v>1</v>
      </c>
      <c r="F113" s="436" t="str">
        <f t="shared" si="1"/>
        <v/>
      </c>
    </row>
    <row r="114" spans="1:6" x14ac:dyDescent="0.2">
      <c r="A114" s="432"/>
      <c r="B114" s="433"/>
      <c r="C114" s="433"/>
      <c r="D114" s="433"/>
      <c r="E114" s="433"/>
      <c r="F114" s="436" t="str">
        <f t="shared" si="1"/>
        <v/>
      </c>
    </row>
    <row r="115" spans="1:6" x14ac:dyDescent="0.2">
      <c r="A115" s="473" t="s">
        <v>2746</v>
      </c>
      <c r="B115" s="433"/>
      <c r="C115" s="433"/>
      <c r="D115" s="433"/>
      <c r="E115" s="433"/>
      <c r="F115" s="436" t="str">
        <f t="shared" si="1"/>
        <v/>
      </c>
    </row>
    <row r="116" spans="1:6" x14ac:dyDescent="0.2">
      <c r="A116" s="432" t="s">
        <v>2777</v>
      </c>
      <c r="B116" s="434" t="s">
        <v>2778</v>
      </c>
      <c r="C116" s="434">
        <v>7001100</v>
      </c>
      <c r="D116" s="363"/>
      <c r="E116" s="434">
        <v>1</v>
      </c>
      <c r="F116" s="436" t="str">
        <f t="shared" si="1"/>
        <v/>
      </c>
    </row>
    <row r="117" spans="1:6" x14ac:dyDescent="0.2">
      <c r="A117" s="432" t="s">
        <v>2749</v>
      </c>
      <c r="B117" s="434" t="s">
        <v>2750</v>
      </c>
      <c r="C117" s="434">
        <v>6830100</v>
      </c>
      <c r="D117" s="363"/>
      <c r="E117" s="434">
        <v>1</v>
      </c>
      <c r="F117" s="436" t="str">
        <f t="shared" si="1"/>
        <v/>
      </c>
    </row>
    <row r="118" spans="1:6" x14ac:dyDescent="0.2">
      <c r="A118" s="432"/>
      <c r="B118" s="433"/>
      <c r="C118" s="433"/>
      <c r="D118" s="433"/>
      <c r="E118" s="433"/>
      <c r="F118" s="436" t="str">
        <f t="shared" si="1"/>
        <v/>
      </c>
    </row>
    <row r="119" spans="1:6" x14ac:dyDescent="0.2">
      <c r="A119" s="473" t="s">
        <v>2705</v>
      </c>
      <c r="B119" s="433"/>
      <c r="C119" s="433"/>
      <c r="D119" s="433"/>
      <c r="E119" s="433"/>
      <c r="F119" s="436" t="str">
        <f t="shared" si="1"/>
        <v/>
      </c>
    </row>
    <row r="120" spans="1:6" ht="13.5" x14ac:dyDescent="0.2">
      <c r="A120" s="432" t="s">
        <v>2779</v>
      </c>
      <c r="B120" s="434" t="s">
        <v>2780</v>
      </c>
      <c r="C120" s="434">
        <v>11601200</v>
      </c>
      <c r="D120" s="363"/>
      <c r="E120" s="434">
        <v>1</v>
      </c>
      <c r="F120" s="436" t="str">
        <f t="shared" si="1"/>
        <v/>
      </c>
    </row>
    <row r="121" spans="1:6" ht="13.5" x14ac:dyDescent="0.2">
      <c r="A121" s="432" t="s">
        <v>2706</v>
      </c>
      <c r="B121" s="434" t="s">
        <v>2707</v>
      </c>
      <c r="C121" s="434">
        <v>11600700</v>
      </c>
      <c r="D121" s="363"/>
      <c r="E121" s="434">
        <v>1</v>
      </c>
      <c r="F121" s="436" t="str">
        <f t="shared" si="1"/>
        <v/>
      </c>
    </row>
    <row r="122" spans="1:6" x14ac:dyDescent="0.2">
      <c r="A122" s="432" t="s">
        <v>2781</v>
      </c>
      <c r="B122" s="433"/>
      <c r="C122" s="434">
        <v>12550100</v>
      </c>
      <c r="D122" s="363"/>
      <c r="E122" s="434">
        <v>2</v>
      </c>
      <c r="F122" s="436" t="str">
        <f t="shared" si="1"/>
        <v/>
      </c>
    </row>
    <row r="123" spans="1:6" x14ac:dyDescent="0.2">
      <c r="A123" s="432"/>
      <c r="B123" s="433"/>
      <c r="C123" s="433"/>
      <c r="D123" s="433"/>
      <c r="E123" s="433"/>
      <c r="F123" s="436" t="str">
        <f t="shared" si="1"/>
        <v/>
      </c>
    </row>
    <row r="124" spans="1:6" x14ac:dyDescent="0.2">
      <c r="A124" s="473" t="s">
        <v>2711</v>
      </c>
      <c r="B124" s="433"/>
      <c r="C124" s="433"/>
      <c r="D124" s="433"/>
      <c r="E124" s="433"/>
      <c r="F124" s="436" t="str">
        <f t="shared" si="1"/>
        <v/>
      </c>
    </row>
    <row r="125" spans="1:6" ht="13.5" x14ac:dyDescent="0.2">
      <c r="A125" s="432" t="s">
        <v>2782</v>
      </c>
      <c r="B125" s="434" t="s">
        <v>2783</v>
      </c>
      <c r="C125" s="433"/>
      <c r="D125" s="363"/>
      <c r="E125" s="434">
        <v>1</v>
      </c>
      <c r="F125" s="436" t="str">
        <f t="shared" si="1"/>
        <v/>
      </c>
    </row>
    <row r="126" spans="1:6" ht="13.5" x14ac:dyDescent="0.2">
      <c r="A126" s="432" t="s">
        <v>2784</v>
      </c>
      <c r="B126" s="434" t="s">
        <v>2785</v>
      </c>
      <c r="C126" s="433"/>
      <c r="D126" s="363"/>
      <c r="E126" s="434">
        <v>1</v>
      </c>
      <c r="F126" s="436" t="str">
        <f t="shared" si="1"/>
        <v/>
      </c>
    </row>
    <row r="127" spans="1:6" ht="13.5" x14ac:dyDescent="0.2">
      <c r="A127" s="432" t="s">
        <v>2786</v>
      </c>
      <c r="B127" s="434" t="s">
        <v>2787</v>
      </c>
      <c r="C127" s="433"/>
      <c r="D127" s="363"/>
      <c r="E127" s="434">
        <v>1</v>
      </c>
      <c r="F127" s="436" t="str">
        <f t="shared" si="1"/>
        <v/>
      </c>
    </row>
    <row r="128" spans="1:6" x14ac:dyDescent="0.2">
      <c r="A128" s="432"/>
      <c r="B128" s="433"/>
      <c r="C128" s="433"/>
      <c r="D128" s="433"/>
      <c r="E128" s="433"/>
      <c r="F128" s="436" t="str">
        <f t="shared" si="1"/>
        <v/>
      </c>
    </row>
    <row r="129" spans="1:6" x14ac:dyDescent="0.2">
      <c r="A129" s="473" t="s">
        <v>2720</v>
      </c>
      <c r="B129" s="433"/>
      <c r="C129" s="433"/>
      <c r="D129" s="433"/>
      <c r="E129" s="433"/>
      <c r="F129" s="436" t="str">
        <f t="shared" si="1"/>
        <v/>
      </c>
    </row>
    <row r="130" spans="1:6" x14ac:dyDescent="0.2">
      <c r="A130" s="432" t="s">
        <v>2721</v>
      </c>
      <c r="B130" s="434" t="s">
        <v>2722</v>
      </c>
      <c r="C130" s="433"/>
      <c r="D130" s="363"/>
      <c r="E130" s="434">
        <v>2</v>
      </c>
      <c r="F130" s="436" t="str">
        <f t="shared" si="1"/>
        <v/>
      </c>
    </row>
    <row r="131" spans="1:6" x14ac:dyDescent="0.2">
      <c r="A131" s="432" t="s">
        <v>2723</v>
      </c>
      <c r="B131" s="434" t="s">
        <v>2722</v>
      </c>
      <c r="C131" s="433"/>
      <c r="D131" s="363"/>
      <c r="E131" s="434">
        <v>4</v>
      </c>
      <c r="F131" s="436" t="str">
        <f t="shared" si="1"/>
        <v/>
      </c>
    </row>
    <row r="132" spans="1:6" x14ac:dyDescent="0.2">
      <c r="A132" s="432"/>
      <c r="B132" s="433"/>
      <c r="C132" s="433"/>
      <c r="D132" s="433"/>
      <c r="E132" s="433"/>
      <c r="F132" s="436" t="str">
        <f t="shared" si="1"/>
        <v/>
      </c>
    </row>
    <row r="133" spans="1:6" ht="15" x14ac:dyDescent="0.2">
      <c r="A133" s="471" t="s">
        <v>2788</v>
      </c>
      <c r="B133" s="459"/>
      <c r="C133" s="459"/>
      <c r="D133" s="459"/>
      <c r="E133" s="459"/>
      <c r="F133" s="460" t="str">
        <f t="shared" si="1"/>
        <v/>
      </c>
    </row>
    <row r="134" spans="1:6" x14ac:dyDescent="0.2">
      <c r="A134" s="461" t="s">
        <v>52</v>
      </c>
      <c r="B134" s="445" t="s">
        <v>2424</v>
      </c>
      <c r="C134" s="445" t="s">
        <v>2680</v>
      </c>
      <c r="E134" s="445" t="s">
        <v>2427</v>
      </c>
      <c r="F134" s="436" t="str">
        <f t="shared" si="1"/>
        <v/>
      </c>
    </row>
    <row r="135" spans="1:6" x14ac:dyDescent="0.2">
      <c r="A135" s="432" t="s">
        <v>2789</v>
      </c>
      <c r="B135" s="434" t="s">
        <v>2682</v>
      </c>
      <c r="C135" s="434">
        <v>6718500</v>
      </c>
      <c r="D135" s="363"/>
      <c r="E135" s="434">
        <v>1</v>
      </c>
      <c r="F135" s="436" t="str">
        <f t="shared" si="1"/>
        <v/>
      </c>
    </row>
    <row r="136" spans="1:6" x14ac:dyDescent="0.2">
      <c r="A136" s="432" t="s">
        <v>2683</v>
      </c>
      <c r="B136" s="434" t="s">
        <v>2682</v>
      </c>
      <c r="C136" s="434">
        <v>6751100</v>
      </c>
      <c r="D136" s="363"/>
      <c r="E136" s="434">
        <v>1</v>
      </c>
      <c r="F136" s="436" t="str">
        <f t="shared" si="1"/>
        <v/>
      </c>
    </row>
    <row r="137" spans="1:6" x14ac:dyDescent="0.2">
      <c r="A137" s="432" t="s">
        <v>2684</v>
      </c>
      <c r="B137" s="434" t="s">
        <v>2682</v>
      </c>
      <c r="C137" s="434">
        <v>6760400</v>
      </c>
      <c r="D137" s="363"/>
      <c r="E137" s="434">
        <v>2</v>
      </c>
      <c r="F137" s="436" t="str">
        <f t="shared" si="1"/>
        <v/>
      </c>
    </row>
    <row r="138" spans="1:6" x14ac:dyDescent="0.2">
      <c r="A138" s="432" t="s">
        <v>2790</v>
      </c>
      <c r="B138" s="434" t="s">
        <v>2686</v>
      </c>
      <c r="C138" s="434" t="s">
        <v>2687</v>
      </c>
      <c r="D138" s="363"/>
      <c r="E138" s="434">
        <v>1</v>
      </c>
      <c r="F138" s="436" t="str">
        <f t="shared" ref="F138:F201" si="2">IF(ISNUMBER(D138),D138*E138,"")</f>
        <v/>
      </c>
    </row>
    <row r="139" spans="1:6" x14ac:dyDescent="0.2">
      <c r="A139" s="432" t="s">
        <v>2791</v>
      </c>
      <c r="B139" s="434" t="s">
        <v>2792</v>
      </c>
      <c r="C139" s="434" t="s">
        <v>2793</v>
      </c>
      <c r="D139" s="363"/>
      <c r="E139" s="434">
        <v>1</v>
      </c>
      <c r="F139" s="436" t="str">
        <f t="shared" si="2"/>
        <v/>
      </c>
    </row>
    <row r="140" spans="1:6" x14ac:dyDescent="0.2">
      <c r="A140" s="432" t="s">
        <v>2690</v>
      </c>
      <c r="B140" s="433"/>
      <c r="C140" s="434" t="s">
        <v>2691</v>
      </c>
      <c r="D140" s="300"/>
      <c r="E140" s="433"/>
      <c r="F140" s="436" t="str">
        <f t="shared" si="2"/>
        <v/>
      </c>
    </row>
    <row r="141" spans="1:6" x14ac:dyDescent="0.2">
      <c r="A141" s="432"/>
      <c r="B141" s="433"/>
      <c r="C141" s="433"/>
      <c r="D141" s="433"/>
      <c r="E141" s="433"/>
      <c r="F141" s="436" t="str">
        <f t="shared" si="2"/>
        <v/>
      </c>
    </row>
    <row r="142" spans="1:6" x14ac:dyDescent="0.2">
      <c r="A142" s="473" t="s">
        <v>2794</v>
      </c>
      <c r="B142" s="433"/>
      <c r="C142" s="433"/>
      <c r="D142" s="433"/>
      <c r="E142" s="433"/>
      <c r="F142" s="436" t="str">
        <f t="shared" si="2"/>
        <v/>
      </c>
    </row>
    <row r="143" spans="1:6" x14ac:dyDescent="0.2">
      <c r="A143" s="432" t="s">
        <v>2795</v>
      </c>
      <c r="B143" s="434" t="s">
        <v>2796</v>
      </c>
      <c r="C143" s="434">
        <v>9702900</v>
      </c>
      <c r="D143" s="363"/>
      <c r="E143" s="434">
        <v>1</v>
      </c>
      <c r="F143" s="436" t="str">
        <f t="shared" si="2"/>
        <v/>
      </c>
    </row>
    <row r="144" spans="1:6" x14ac:dyDescent="0.2">
      <c r="A144" s="432" t="s">
        <v>2749</v>
      </c>
      <c r="B144" s="434" t="s">
        <v>2750</v>
      </c>
      <c r="C144" s="434">
        <v>6830100</v>
      </c>
      <c r="D144" s="363"/>
      <c r="E144" s="434">
        <v>1</v>
      </c>
      <c r="F144" s="436" t="str">
        <f t="shared" si="2"/>
        <v/>
      </c>
    </row>
    <row r="145" spans="1:7" x14ac:dyDescent="0.2">
      <c r="A145" s="432"/>
      <c r="B145" s="433"/>
      <c r="C145" s="433"/>
      <c r="D145" s="433"/>
      <c r="E145" s="433"/>
      <c r="F145" s="436" t="str">
        <f t="shared" si="2"/>
        <v/>
      </c>
    </row>
    <row r="146" spans="1:7" x14ac:dyDescent="0.2">
      <c r="A146" s="473" t="s">
        <v>2705</v>
      </c>
      <c r="B146" s="433"/>
      <c r="C146" s="433"/>
      <c r="D146" s="433"/>
      <c r="E146" s="433"/>
      <c r="F146" s="436" t="str">
        <f t="shared" si="2"/>
        <v/>
      </c>
    </row>
    <row r="147" spans="1:7" ht="37.5" x14ac:dyDescent="0.2">
      <c r="A147" s="474" t="s">
        <v>2797</v>
      </c>
      <c r="B147" s="433"/>
      <c r="C147" s="433"/>
      <c r="D147" s="433"/>
      <c r="E147" s="433"/>
      <c r="F147" s="436" t="str">
        <f t="shared" si="2"/>
        <v/>
      </c>
    </row>
    <row r="148" spans="1:7" x14ac:dyDescent="0.2">
      <c r="A148" s="472"/>
      <c r="B148" s="434" t="s">
        <v>2798</v>
      </c>
      <c r="C148" s="433"/>
      <c r="D148" s="363"/>
      <c r="E148" s="434">
        <v>1</v>
      </c>
      <c r="F148" s="436" t="str">
        <f t="shared" si="2"/>
        <v/>
      </c>
    </row>
    <row r="149" spans="1:7" x14ac:dyDescent="0.2">
      <c r="A149" s="432" t="s">
        <v>2799</v>
      </c>
      <c r="B149" s="433"/>
      <c r="C149" s="433"/>
      <c r="D149" s="433"/>
      <c r="E149" s="433"/>
      <c r="F149" s="436" t="str">
        <f t="shared" si="2"/>
        <v/>
      </c>
    </row>
    <row r="150" spans="1:7" ht="15" x14ac:dyDescent="0.2">
      <c r="A150" s="471" t="s">
        <v>2800</v>
      </c>
      <c r="B150" s="459"/>
      <c r="C150" s="459"/>
      <c r="D150" s="459"/>
      <c r="E150" s="459"/>
      <c r="F150" s="460" t="str">
        <f t="shared" si="2"/>
        <v/>
      </c>
    </row>
    <row r="151" spans="1:7" x14ac:dyDescent="0.2">
      <c r="A151" s="461" t="s">
        <v>2546</v>
      </c>
      <c r="B151" s="445" t="s">
        <v>2443</v>
      </c>
      <c r="C151" s="445" t="s">
        <v>2425</v>
      </c>
      <c r="E151" s="445" t="s">
        <v>2444</v>
      </c>
      <c r="F151" s="436" t="str">
        <f t="shared" si="2"/>
        <v/>
      </c>
    </row>
    <row r="152" spans="1:7" s="431" customFormat="1" x14ac:dyDescent="0.2">
      <c r="A152" s="467" t="s">
        <v>2801</v>
      </c>
      <c r="B152" s="434" t="s">
        <v>2802</v>
      </c>
      <c r="C152" s="434" t="s">
        <v>2803</v>
      </c>
      <c r="D152" s="363"/>
      <c r="E152" s="434">
        <v>40</v>
      </c>
      <c r="F152" s="436" t="str">
        <f t="shared" si="2"/>
        <v/>
      </c>
      <c r="G152" s="470"/>
    </row>
    <row r="153" spans="1:7" s="431" customFormat="1" x14ac:dyDescent="0.2">
      <c r="A153" s="467" t="s">
        <v>2565</v>
      </c>
      <c r="B153" s="434" t="s">
        <v>2804</v>
      </c>
      <c r="C153" s="434" t="s">
        <v>2803</v>
      </c>
      <c r="D153" s="363"/>
      <c r="E153" s="434">
        <v>29</v>
      </c>
      <c r="F153" s="436" t="str">
        <f t="shared" si="2"/>
        <v/>
      </c>
      <c r="G153" s="470"/>
    </row>
    <row r="154" spans="1:7" s="431" customFormat="1" x14ac:dyDescent="0.2">
      <c r="A154" s="467" t="s">
        <v>2565</v>
      </c>
      <c r="B154" s="434" t="s">
        <v>2804</v>
      </c>
      <c r="C154" s="434" t="s">
        <v>2803</v>
      </c>
      <c r="D154" s="363"/>
      <c r="E154" s="434">
        <v>29</v>
      </c>
      <c r="F154" s="436" t="str">
        <f t="shared" si="2"/>
        <v/>
      </c>
      <c r="G154" s="470"/>
    </row>
    <row r="155" spans="1:7" ht="15" x14ac:dyDescent="0.2">
      <c r="A155" s="458" t="s">
        <v>2805</v>
      </c>
      <c r="B155" s="459"/>
      <c r="C155" s="459"/>
      <c r="D155" s="459"/>
      <c r="E155" s="459"/>
      <c r="F155" s="460" t="str">
        <f t="shared" si="2"/>
        <v/>
      </c>
    </row>
    <row r="156" spans="1:7" s="431" customFormat="1" x14ac:dyDescent="0.2">
      <c r="A156" s="461" t="s">
        <v>52</v>
      </c>
      <c r="B156" s="445" t="s">
        <v>2443</v>
      </c>
      <c r="C156" s="445" t="s">
        <v>2551</v>
      </c>
      <c r="D156" s="437"/>
      <c r="E156" s="445" t="s">
        <v>2427</v>
      </c>
      <c r="F156" s="436" t="str">
        <f t="shared" si="2"/>
        <v/>
      </c>
      <c r="G156" s="470"/>
    </row>
    <row r="157" spans="1:7" s="431" customFormat="1" x14ac:dyDescent="0.2">
      <c r="A157" s="467" t="s">
        <v>2554</v>
      </c>
      <c r="B157" s="434" t="s">
        <v>2802</v>
      </c>
      <c r="C157" s="434">
        <v>209964</v>
      </c>
      <c r="D157" s="363"/>
      <c r="E157" s="434">
        <v>2</v>
      </c>
      <c r="F157" s="436" t="str">
        <f t="shared" si="2"/>
        <v/>
      </c>
      <c r="G157" s="470"/>
    </row>
    <row r="158" spans="1:7" s="431" customFormat="1" x14ac:dyDescent="0.2">
      <c r="A158" s="467" t="s">
        <v>2554</v>
      </c>
      <c r="B158" s="434" t="s">
        <v>2804</v>
      </c>
      <c r="C158" s="434">
        <v>209962</v>
      </c>
      <c r="D158" s="363"/>
      <c r="E158" s="434">
        <v>4</v>
      </c>
      <c r="F158" s="436" t="str">
        <f t="shared" si="2"/>
        <v/>
      </c>
      <c r="G158" s="470"/>
    </row>
    <row r="159" spans="1:7" x14ac:dyDescent="0.2">
      <c r="A159" s="467"/>
      <c r="B159" s="433"/>
      <c r="C159" s="433"/>
      <c r="D159" s="433"/>
      <c r="E159" s="433"/>
      <c r="F159" s="436" t="str">
        <f t="shared" si="2"/>
        <v/>
      </c>
    </row>
    <row r="160" spans="1:7" s="431" customFormat="1" x14ac:dyDescent="0.2">
      <c r="A160" s="467" t="s">
        <v>2555</v>
      </c>
      <c r="B160" s="434" t="s">
        <v>2806</v>
      </c>
      <c r="C160" s="434">
        <v>169105</v>
      </c>
      <c r="D160" s="363"/>
      <c r="E160" s="434">
        <v>4</v>
      </c>
      <c r="F160" s="436" t="str">
        <f t="shared" si="2"/>
        <v/>
      </c>
      <c r="G160" s="470"/>
    </row>
    <row r="161" spans="1:6" x14ac:dyDescent="0.2">
      <c r="A161" s="467" t="s">
        <v>2558</v>
      </c>
      <c r="B161" s="434" t="s">
        <v>2807</v>
      </c>
      <c r="C161" s="434">
        <v>139572</v>
      </c>
      <c r="D161" s="363"/>
      <c r="E161" s="434">
        <v>4</v>
      </c>
      <c r="F161" s="436" t="str">
        <f t="shared" si="2"/>
        <v/>
      </c>
    </row>
    <row r="162" spans="1:6" x14ac:dyDescent="0.2">
      <c r="A162" s="467"/>
      <c r="B162" s="433"/>
      <c r="C162" s="433"/>
      <c r="D162" s="433"/>
      <c r="E162" s="433"/>
      <c r="F162" s="436" t="str">
        <f t="shared" si="2"/>
        <v/>
      </c>
    </row>
    <row r="163" spans="1:6" x14ac:dyDescent="0.2">
      <c r="A163" s="467" t="s">
        <v>2555</v>
      </c>
      <c r="B163" s="434" t="s">
        <v>2808</v>
      </c>
      <c r="C163" s="434">
        <v>169141</v>
      </c>
      <c r="D163" s="363"/>
      <c r="E163" s="434">
        <v>4</v>
      </c>
      <c r="F163" s="436" t="str">
        <f t="shared" si="2"/>
        <v/>
      </c>
    </row>
    <row r="164" spans="1:6" x14ac:dyDescent="0.2">
      <c r="A164" s="467" t="s">
        <v>2558</v>
      </c>
      <c r="B164" s="434" t="s">
        <v>2565</v>
      </c>
      <c r="C164" s="434">
        <v>138703</v>
      </c>
      <c r="D164" s="363"/>
      <c r="E164" s="434">
        <v>4</v>
      </c>
      <c r="F164" s="436" t="str">
        <f t="shared" si="2"/>
        <v/>
      </c>
    </row>
    <row r="165" spans="1:6" ht="15" x14ac:dyDescent="0.2">
      <c r="A165" s="458" t="s">
        <v>2809</v>
      </c>
      <c r="B165" s="459"/>
      <c r="C165" s="459"/>
      <c r="D165" s="459"/>
      <c r="E165" s="459"/>
      <c r="F165" s="460" t="str">
        <f t="shared" si="2"/>
        <v/>
      </c>
    </row>
    <row r="166" spans="1:6" x14ac:dyDescent="0.2">
      <c r="A166" s="461" t="s">
        <v>2810</v>
      </c>
      <c r="B166" s="445" t="s">
        <v>2811</v>
      </c>
      <c r="C166" s="445" t="s">
        <v>2510</v>
      </c>
      <c r="E166" s="445" t="s">
        <v>2444</v>
      </c>
      <c r="F166" s="436" t="str">
        <f t="shared" si="2"/>
        <v/>
      </c>
    </row>
    <row r="167" spans="1:6" x14ac:dyDescent="0.2">
      <c r="A167" s="467" t="s">
        <v>2812</v>
      </c>
      <c r="B167" s="434" t="s">
        <v>2813</v>
      </c>
      <c r="C167" s="469">
        <v>11353</v>
      </c>
      <c r="D167" s="363"/>
      <c r="E167" s="434">
        <v>6</v>
      </c>
      <c r="F167" s="436" t="str">
        <f t="shared" si="2"/>
        <v/>
      </c>
    </row>
    <row r="168" spans="1:6" x14ac:dyDescent="0.2">
      <c r="A168" s="467" t="s">
        <v>2814</v>
      </c>
      <c r="B168" s="434" t="s">
        <v>2813</v>
      </c>
      <c r="C168" s="469">
        <v>11353</v>
      </c>
      <c r="D168" s="363"/>
      <c r="E168" s="434">
        <v>33</v>
      </c>
      <c r="F168" s="436" t="str">
        <f t="shared" si="2"/>
        <v/>
      </c>
    </row>
    <row r="169" spans="1:6" x14ac:dyDescent="0.2">
      <c r="A169" s="467" t="s">
        <v>2815</v>
      </c>
      <c r="B169" s="434" t="s">
        <v>2813</v>
      </c>
      <c r="C169" s="469">
        <v>11353</v>
      </c>
      <c r="D169" s="363"/>
      <c r="E169" s="434">
        <v>36</v>
      </c>
      <c r="F169" s="436" t="str">
        <f t="shared" si="2"/>
        <v/>
      </c>
    </row>
    <row r="170" spans="1:6" x14ac:dyDescent="0.2">
      <c r="A170" s="467" t="s">
        <v>2816</v>
      </c>
      <c r="B170" s="434" t="s">
        <v>2813</v>
      </c>
      <c r="C170" s="469">
        <v>11353</v>
      </c>
      <c r="D170" s="363"/>
      <c r="E170" s="434">
        <v>108</v>
      </c>
      <c r="F170" s="436" t="str">
        <f t="shared" si="2"/>
        <v/>
      </c>
    </row>
    <row r="171" spans="1:6" x14ac:dyDescent="0.2">
      <c r="A171" s="467" t="s">
        <v>2817</v>
      </c>
      <c r="B171" s="434" t="s">
        <v>2813</v>
      </c>
      <c r="C171" s="469">
        <v>11353</v>
      </c>
      <c r="D171" s="363"/>
      <c r="E171" s="434">
        <v>77</v>
      </c>
      <c r="F171" s="436" t="str">
        <f t="shared" si="2"/>
        <v/>
      </c>
    </row>
    <row r="172" spans="1:6" x14ac:dyDescent="0.2">
      <c r="A172" s="467" t="s">
        <v>2818</v>
      </c>
      <c r="B172" s="434" t="s">
        <v>2813</v>
      </c>
      <c r="C172" s="469">
        <v>11353</v>
      </c>
      <c r="D172" s="363"/>
      <c r="E172" s="434">
        <v>56</v>
      </c>
      <c r="F172" s="436" t="str">
        <f t="shared" si="2"/>
        <v/>
      </c>
    </row>
    <row r="173" spans="1:6" x14ac:dyDescent="0.2">
      <c r="A173" s="467"/>
      <c r="B173" s="433"/>
      <c r="C173" s="433"/>
      <c r="D173" s="433"/>
      <c r="E173" s="433"/>
      <c r="F173" s="436" t="str">
        <f t="shared" si="2"/>
        <v/>
      </c>
    </row>
    <row r="174" spans="1:6" x14ac:dyDescent="0.2">
      <c r="A174" s="467" t="s">
        <v>2819</v>
      </c>
      <c r="B174" s="434" t="s">
        <v>2820</v>
      </c>
      <c r="C174" s="469">
        <v>11353</v>
      </c>
      <c r="D174" s="363"/>
      <c r="E174" s="434">
        <v>6</v>
      </c>
      <c r="F174" s="436" t="str">
        <f t="shared" si="2"/>
        <v/>
      </c>
    </row>
    <row r="175" spans="1:6" x14ac:dyDescent="0.2">
      <c r="A175" s="467" t="s">
        <v>2821</v>
      </c>
      <c r="B175" s="433"/>
      <c r="C175" s="433"/>
      <c r="D175" s="364"/>
      <c r="E175" s="433">
        <f>SUM(E167:E174)</f>
        <v>322</v>
      </c>
      <c r="F175" s="436" t="str">
        <f t="shared" si="2"/>
        <v/>
      </c>
    </row>
    <row r="176" spans="1:6" ht="15" x14ac:dyDescent="0.2">
      <c r="A176" s="458" t="s">
        <v>2822</v>
      </c>
      <c r="B176" s="459"/>
      <c r="C176" s="459"/>
      <c r="D176" s="459"/>
      <c r="E176" s="459"/>
      <c r="F176" s="460" t="str">
        <f t="shared" si="2"/>
        <v/>
      </c>
    </row>
    <row r="177" spans="1:6" x14ac:dyDescent="0.2">
      <c r="A177" s="468" t="s">
        <v>2823</v>
      </c>
      <c r="B177" s="433"/>
      <c r="C177" s="433"/>
      <c r="D177" s="433"/>
      <c r="E177" s="433"/>
      <c r="F177" s="436" t="str">
        <f t="shared" si="2"/>
        <v/>
      </c>
    </row>
    <row r="178" spans="1:6" x14ac:dyDescent="0.2">
      <c r="A178" s="461" t="s">
        <v>2582</v>
      </c>
      <c r="B178" s="445" t="s">
        <v>2583</v>
      </c>
      <c r="C178" s="445" t="s">
        <v>2425</v>
      </c>
      <c r="D178" s="437" t="s">
        <v>2421</v>
      </c>
      <c r="E178" s="445" t="s">
        <v>2444</v>
      </c>
      <c r="F178" s="436" t="str">
        <f t="shared" si="2"/>
        <v/>
      </c>
    </row>
    <row r="179" spans="1:6" x14ac:dyDescent="0.2">
      <c r="A179" s="467" t="s">
        <v>2824</v>
      </c>
      <c r="B179" s="434" t="s">
        <v>2825</v>
      </c>
      <c r="C179" s="434" t="s">
        <v>2586</v>
      </c>
      <c r="D179" s="363"/>
      <c r="E179" s="434">
        <v>6</v>
      </c>
      <c r="F179" s="436" t="str">
        <f t="shared" si="2"/>
        <v/>
      </c>
    </row>
    <row r="180" spans="1:6" x14ac:dyDescent="0.2">
      <c r="A180" s="467" t="s">
        <v>2826</v>
      </c>
      <c r="B180" s="434" t="s">
        <v>2825</v>
      </c>
      <c r="C180" s="434" t="s">
        <v>2586</v>
      </c>
      <c r="D180" s="363"/>
      <c r="E180" s="434">
        <v>34</v>
      </c>
      <c r="F180" s="436" t="str">
        <f t="shared" si="2"/>
        <v/>
      </c>
    </row>
    <row r="181" spans="1:6" x14ac:dyDescent="0.2">
      <c r="A181" s="467" t="s">
        <v>2827</v>
      </c>
      <c r="B181" s="434" t="s">
        <v>2825</v>
      </c>
      <c r="C181" s="434" t="s">
        <v>2586</v>
      </c>
      <c r="D181" s="363"/>
      <c r="E181" s="434">
        <v>36</v>
      </c>
      <c r="F181" s="436" t="str">
        <f t="shared" si="2"/>
        <v/>
      </c>
    </row>
    <row r="182" spans="1:6" x14ac:dyDescent="0.2">
      <c r="A182" s="467" t="s">
        <v>2828</v>
      </c>
      <c r="B182" s="434" t="s">
        <v>2825</v>
      </c>
      <c r="C182" s="434" t="s">
        <v>2586</v>
      </c>
      <c r="D182" s="363"/>
      <c r="E182" s="434">
        <v>108</v>
      </c>
      <c r="F182" s="436" t="str">
        <f t="shared" si="2"/>
        <v/>
      </c>
    </row>
    <row r="183" spans="1:6" x14ac:dyDescent="0.2">
      <c r="A183" s="467" t="s">
        <v>2829</v>
      </c>
      <c r="B183" s="434" t="s">
        <v>2825</v>
      </c>
      <c r="C183" s="434" t="s">
        <v>2586</v>
      </c>
      <c r="D183" s="363"/>
      <c r="E183" s="434">
        <v>78</v>
      </c>
      <c r="F183" s="436" t="str">
        <f t="shared" si="2"/>
        <v/>
      </c>
    </row>
    <row r="184" spans="1:6" x14ac:dyDescent="0.2">
      <c r="A184" s="467" t="s">
        <v>2830</v>
      </c>
      <c r="B184" s="434" t="s">
        <v>2825</v>
      </c>
      <c r="C184" s="434" t="s">
        <v>2586</v>
      </c>
      <c r="D184" s="363"/>
      <c r="E184" s="434">
        <v>56</v>
      </c>
      <c r="F184" s="436" t="str">
        <f t="shared" si="2"/>
        <v/>
      </c>
    </row>
    <row r="185" spans="1:6" x14ac:dyDescent="0.2">
      <c r="A185" s="467" t="s">
        <v>2831</v>
      </c>
      <c r="B185" s="434" t="s">
        <v>2825</v>
      </c>
      <c r="C185" s="434" t="s">
        <v>2586</v>
      </c>
      <c r="D185" s="363"/>
      <c r="E185" s="434">
        <v>6</v>
      </c>
      <c r="F185" s="436" t="str">
        <f t="shared" si="2"/>
        <v/>
      </c>
    </row>
    <row r="186" spans="1:6" x14ac:dyDescent="0.2">
      <c r="A186" s="467"/>
      <c r="B186" s="433"/>
      <c r="C186" s="433"/>
      <c r="D186" s="433"/>
      <c r="E186" s="433"/>
      <c r="F186" s="436" t="str">
        <f t="shared" si="2"/>
        <v/>
      </c>
    </row>
    <row r="187" spans="1:6" x14ac:dyDescent="0.2">
      <c r="A187" s="467" t="s">
        <v>2832</v>
      </c>
      <c r="B187" s="434" t="s">
        <v>2833</v>
      </c>
      <c r="C187" s="434" t="s">
        <v>2834</v>
      </c>
      <c r="D187" s="363"/>
      <c r="E187" s="434">
        <v>3</v>
      </c>
      <c r="F187" s="436" t="str">
        <f t="shared" si="2"/>
        <v/>
      </c>
    </row>
    <row r="188" spans="1:6" ht="15" x14ac:dyDescent="0.2">
      <c r="A188" s="458" t="s">
        <v>2835</v>
      </c>
      <c r="B188" s="459"/>
      <c r="C188" s="459"/>
      <c r="D188" s="459"/>
      <c r="E188" s="459"/>
      <c r="F188" s="460" t="str">
        <f t="shared" si="2"/>
        <v/>
      </c>
    </row>
    <row r="189" spans="1:6" x14ac:dyDescent="0.2">
      <c r="A189" s="461" t="s">
        <v>52</v>
      </c>
      <c r="B189" s="445" t="s">
        <v>2836</v>
      </c>
      <c r="C189" s="433"/>
      <c r="D189" s="433"/>
      <c r="E189" s="445" t="s">
        <v>2427</v>
      </c>
      <c r="F189" s="436" t="str">
        <f t="shared" si="2"/>
        <v/>
      </c>
    </row>
    <row r="190" spans="1:6" x14ac:dyDescent="0.2">
      <c r="A190" s="467" t="s">
        <v>2837</v>
      </c>
      <c r="B190" s="434" t="s">
        <v>2838</v>
      </c>
      <c r="C190" s="433"/>
      <c r="D190" s="363"/>
      <c r="E190" s="434">
        <v>2</v>
      </c>
      <c r="F190" s="436" t="str">
        <f t="shared" si="2"/>
        <v/>
      </c>
    </row>
    <row r="191" spans="1:6" x14ac:dyDescent="0.2">
      <c r="A191" s="467" t="s">
        <v>2839</v>
      </c>
      <c r="B191" s="434" t="s">
        <v>2840</v>
      </c>
      <c r="C191" s="433"/>
      <c r="D191" s="363"/>
      <c r="E191" s="434">
        <v>6</v>
      </c>
      <c r="F191" s="436" t="str">
        <f t="shared" si="2"/>
        <v/>
      </c>
    </row>
    <row r="192" spans="1:6" x14ac:dyDescent="0.2">
      <c r="A192" s="467" t="s">
        <v>2841</v>
      </c>
      <c r="B192" s="433"/>
      <c r="C192" s="433"/>
      <c r="D192" s="363"/>
      <c r="E192" s="434">
        <v>10</v>
      </c>
      <c r="F192" s="436" t="str">
        <f t="shared" si="2"/>
        <v/>
      </c>
    </row>
    <row r="193" spans="1:6" ht="15" x14ac:dyDescent="0.2">
      <c r="A193" s="458" t="s">
        <v>2842</v>
      </c>
      <c r="B193" s="459"/>
      <c r="C193" s="459"/>
      <c r="D193" s="459"/>
      <c r="E193" s="459"/>
      <c r="F193" s="460" t="str">
        <f t="shared" si="2"/>
        <v/>
      </c>
    </row>
    <row r="194" spans="1:6" x14ac:dyDescent="0.2">
      <c r="A194" s="461" t="s">
        <v>52</v>
      </c>
      <c r="B194" s="445" t="s">
        <v>2431</v>
      </c>
      <c r="C194" s="433"/>
      <c r="D194" s="437" t="s">
        <v>2421</v>
      </c>
      <c r="E194" s="445" t="s">
        <v>2427</v>
      </c>
      <c r="F194" s="436" t="str">
        <f t="shared" si="2"/>
        <v/>
      </c>
    </row>
    <row r="195" spans="1:6" x14ac:dyDescent="0.2">
      <c r="A195" s="467" t="s">
        <v>2843</v>
      </c>
      <c r="B195" s="434" t="s">
        <v>2612</v>
      </c>
      <c r="C195" s="433"/>
      <c r="D195" s="363"/>
      <c r="E195" s="434">
        <v>4</v>
      </c>
      <c r="F195" s="436" t="str">
        <f t="shared" si="2"/>
        <v/>
      </c>
    </row>
    <row r="196" spans="1:6" x14ac:dyDescent="0.2">
      <c r="A196" s="467" t="s">
        <v>2844</v>
      </c>
      <c r="B196" s="434" t="s">
        <v>2614</v>
      </c>
      <c r="C196" s="433"/>
      <c r="D196" s="363"/>
      <c r="E196" s="434">
        <v>16</v>
      </c>
      <c r="F196" s="436" t="str">
        <f t="shared" si="2"/>
        <v/>
      </c>
    </row>
    <row r="197" spans="1:6" x14ac:dyDescent="0.2">
      <c r="A197" s="467" t="s">
        <v>2845</v>
      </c>
      <c r="B197" s="434" t="s">
        <v>2518</v>
      </c>
      <c r="C197" s="433"/>
      <c r="D197" s="363"/>
      <c r="E197" s="434">
        <v>18</v>
      </c>
      <c r="F197" s="436" t="str">
        <f t="shared" si="2"/>
        <v/>
      </c>
    </row>
    <row r="198" spans="1:6" x14ac:dyDescent="0.2">
      <c r="A198" s="467" t="s">
        <v>2846</v>
      </c>
      <c r="B198" s="434" t="s">
        <v>2616</v>
      </c>
      <c r="C198" s="433"/>
      <c r="D198" s="363"/>
      <c r="E198" s="434">
        <v>52</v>
      </c>
      <c r="F198" s="436" t="str">
        <f t="shared" si="2"/>
        <v/>
      </c>
    </row>
    <row r="199" spans="1:6" x14ac:dyDescent="0.2">
      <c r="A199" s="467" t="s">
        <v>2847</v>
      </c>
      <c r="B199" s="434" t="s">
        <v>2474</v>
      </c>
      <c r="C199" s="433"/>
      <c r="D199" s="363"/>
      <c r="E199" s="434">
        <v>40</v>
      </c>
      <c r="F199" s="436" t="str">
        <f t="shared" si="2"/>
        <v/>
      </c>
    </row>
    <row r="200" spans="1:6" x14ac:dyDescent="0.2">
      <c r="A200" s="467" t="s">
        <v>2848</v>
      </c>
      <c r="B200" s="434" t="s">
        <v>2849</v>
      </c>
      <c r="C200" s="433"/>
      <c r="D200" s="363"/>
      <c r="E200" s="434">
        <v>28</v>
      </c>
      <c r="F200" s="436" t="str">
        <f t="shared" si="2"/>
        <v/>
      </c>
    </row>
    <row r="201" spans="1:6" x14ac:dyDescent="0.2">
      <c r="A201" s="467" t="s">
        <v>2850</v>
      </c>
      <c r="B201" s="434" t="s">
        <v>2476</v>
      </c>
      <c r="C201" s="433"/>
      <c r="D201" s="363"/>
      <c r="E201" s="434">
        <v>2</v>
      </c>
      <c r="F201" s="436" t="str">
        <f t="shared" si="2"/>
        <v/>
      </c>
    </row>
    <row r="202" spans="1:6" x14ac:dyDescent="0.2">
      <c r="A202" s="467" t="s">
        <v>2479</v>
      </c>
      <c r="B202" s="434" t="s">
        <v>2480</v>
      </c>
      <c r="C202" s="433"/>
      <c r="D202" s="363"/>
      <c r="E202" s="434">
        <v>140</v>
      </c>
      <c r="F202" s="436" t="str">
        <f t="shared" ref="F202:F265" si="3">IF(ISNUMBER(D202),D202*E202,"")</f>
        <v/>
      </c>
    </row>
    <row r="203" spans="1:6" x14ac:dyDescent="0.2">
      <c r="A203" s="467" t="s">
        <v>2481</v>
      </c>
      <c r="B203" s="433"/>
      <c r="C203" s="433"/>
      <c r="D203" s="363"/>
      <c r="E203" s="434">
        <v>140</v>
      </c>
      <c r="F203" s="436" t="str">
        <f t="shared" si="3"/>
        <v/>
      </c>
    </row>
    <row r="204" spans="1:6" ht="15" x14ac:dyDescent="0.2">
      <c r="A204" s="458" t="s">
        <v>2851</v>
      </c>
      <c r="B204" s="459"/>
      <c r="C204" s="459"/>
      <c r="D204" s="459"/>
      <c r="E204" s="459"/>
      <c r="F204" s="460" t="str">
        <f t="shared" si="3"/>
        <v/>
      </c>
    </row>
    <row r="205" spans="1:6" x14ac:dyDescent="0.2">
      <c r="A205" s="461" t="s">
        <v>2852</v>
      </c>
      <c r="B205" s="445" t="s">
        <v>2583</v>
      </c>
      <c r="C205" s="445" t="s">
        <v>2510</v>
      </c>
      <c r="D205" s="437" t="s">
        <v>2421</v>
      </c>
      <c r="E205" s="445" t="s">
        <v>2427</v>
      </c>
      <c r="F205" s="436" t="str">
        <f t="shared" si="3"/>
        <v/>
      </c>
    </row>
    <row r="206" spans="1:6" x14ac:dyDescent="0.2">
      <c r="A206" s="467" t="s">
        <v>2853</v>
      </c>
      <c r="B206" s="434" t="s">
        <v>2854</v>
      </c>
      <c r="C206" s="469">
        <v>11416</v>
      </c>
      <c r="D206" s="363"/>
      <c r="E206" s="434">
        <v>2</v>
      </c>
      <c r="F206" s="436" t="str">
        <f t="shared" si="3"/>
        <v/>
      </c>
    </row>
    <row r="207" spans="1:6" x14ac:dyDescent="0.2">
      <c r="A207" s="467" t="s">
        <v>2855</v>
      </c>
      <c r="B207" s="434" t="s">
        <v>2854</v>
      </c>
      <c r="C207" s="469">
        <v>11416</v>
      </c>
      <c r="D207" s="363"/>
      <c r="E207" s="434">
        <v>2</v>
      </c>
      <c r="F207" s="436" t="str">
        <f t="shared" si="3"/>
        <v/>
      </c>
    </row>
    <row r="208" spans="1:6" x14ac:dyDescent="0.2">
      <c r="A208" s="467" t="s">
        <v>2856</v>
      </c>
      <c r="B208" s="434" t="s">
        <v>2854</v>
      </c>
      <c r="C208" s="469">
        <v>11416</v>
      </c>
      <c r="D208" s="363"/>
      <c r="E208" s="434">
        <v>2</v>
      </c>
      <c r="F208" s="436" t="str">
        <f t="shared" si="3"/>
        <v/>
      </c>
    </row>
    <row r="209" spans="1:6" x14ac:dyDescent="0.2">
      <c r="A209" s="467" t="s">
        <v>2853</v>
      </c>
      <c r="B209" s="434" t="s">
        <v>2857</v>
      </c>
      <c r="C209" s="433"/>
      <c r="D209" s="363"/>
      <c r="E209" s="434">
        <v>2</v>
      </c>
      <c r="F209" s="436" t="str">
        <f t="shared" si="3"/>
        <v/>
      </c>
    </row>
    <row r="210" spans="1:6" x14ac:dyDescent="0.2">
      <c r="A210" s="467" t="s">
        <v>2855</v>
      </c>
      <c r="B210" s="434" t="s">
        <v>2858</v>
      </c>
      <c r="C210" s="433"/>
      <c r="D210" s="363"/>
      <c r="E210" s="434">
        <v>2</v>
      </c>
      <c r="F210" s="436" t="str">
        <f t="shared" si="3"/>
        <v/>
      </c>
    </row>
    <row r="211" spans="1:6" x14ac:dyDescent="0.2">
      <c r="A211" s="467" t="s">
        <v>2856</v>
      </c>
      <c r="B211" s="434" t="s">
        <v>2859</v>
      </c>
      <c r="C211" s="433"/>
      <c r="D211" s="363"/>
      <c r="E211" s="434">
        <v>2</v>
      </c>
      <c r="F211" s="436" t="str">
        <f t="shared" si="3"/>
        <v/>
      </c>
    </row>
    <row r="212" spans="1:6" ht="15" x14ac:dyDescent="0.2">
      <c r="A212" s="458" t="s">
        <v>2860</v>
      </c>
      <c r="B212" s="459"/>
      <c r="C212" s="459"/>
      <c r="D212" s="459"/>
      <c r="E212" s="459"/>
      <c r="F212" s="460" t="str">
        <f t="shared" si="3"/>
        <v/>
      </c>
    </row>
    <row r="213" spans="1:6" x14ac:dyDescent="0.2">
      <c r="A213" s="461" t="s">
        <v>2852</v>
      </c>
      <c r="B213" s="445" t="s">
        <v>2583</v>
      </c>
      <c r="C213" s="445" t="s">
        <v>2510</v>
      </c>
      <c r="D213" s="437" t="s">
        <v>2421</v>
      </c>
      <c r="E213" s="445" t="s">
        <v>2427</v>
      </c>
      <c r="F213" s="436" t="str">
        <f t="shared" si="3"/>
        <v/>
      </c>
    </row>
    <row r="214" spans="1:6" x14ac:dyDescent="0.2">
      <c r="A214" s="467" t="s">
        <v>2861</v>
      </c>
      <c r="B214" s="434" t="s">
        <v>2854</v>
      </c>
      <c r="C214" s="469">
        <v>11416</v>
      </c>
      <c r="D214" s="363"/>
      <c r="E214" s="434">
        <v>4</v>
      </c>
      <c r="F214" s="436" t="str">
        <f t="shared" si="3"/>
        <v/>
      </c>
    </row>
    <row r="215" spans="1:6" x14ac:dyDescent="0.2">
      <c r="A215" s="467" t="s">
        <v>2862</v>
      </c>
      <c r="B215" s="434" t="s">
        <v>2854</v>
      </c>
      <c r="C215" s="469">
        <v>11416</v>
      </c>
      <c r="D215" s="363"/>
      <c r="E215" s="434">
        <v>4</v>
      </c>
      <c r="F215" s="436" t="str">
        <f t="shared" si="3"/>
        <v/>
      </c>
    </row>
    <row r="216" spans="1:6" x14ac:dyDescent="0.2">
      <c r="A216" s="467" t="s">
        <v>2863</v>
      </c>
      <c r="B216" s="434" t="s">
        <v>2854</v>
      </c>
      <c r="C216" s="469">
        <v>11416</v>
      </c>
      <c r="D216" s="363"/>
      <c r="E216" s="434">
        <v>2</v>
      </c>
      <c r="F216" s="436" t="str">
        <f t="shared" si="3"/>
        <v/>
      </c>
    </row>
    <row r="217" spans="1:6" x14ac:dyDescent="0.2">
      <c r="A217" s="467" t="s">
        <v>2864</v>
      </c>
      <c r="B217" s="434" t="s">
        <v>2854</v>
      </c>
      <c r="C217" s="469">
        <v>11416</v>
      </c>
      <c r="D217" s="363"/>
      <c r="E217" s="434">
        <v>8</v>
      </c>
      <c r="F217" s="436" t="str">
        <f t="shared" si="3"/>
        <v/>
      </c>
    </row>
    <row r="218" spans="1:6" x14ac:dyDescent="0.2">
      <c r="A218" s="467" t="s">
        <v>2865</v>
      </c>
      <c r="B218" s="434" t="s">
        <v>2854</v>
      </c>
      <c r="C218" s="469">
        <v>11416</v>
      </c>
      <c r="D218" s="363"/>
      <c r="E218" s="434">
        <v>8</v>
      </c>
      <c r="F218" s="436" t="str">
        <f t="shared" si="3"/>
        <v/>
      </c>
    </row>
    <row r="219" spans="1:6" x14ac:dyDescent="0.2">
      <c r="A219" s="467" t="s">
        <v>2861</v>
      </c>
      <c r="B219" s="434" t="s">
        <v>2857</v>
      </c>
      <c r="C219" s="433"/>
      <c r="D219" s="363"/>
      <c r="E219" s="434">
        <v>2</v>
      </c>
      <c r="F219" s="436" t="str">
        <f t="shared" si="3"/>
        <v/>
      </c>
    </row>
    <row r="220" spans="1:6" x14ac:dyDescent="0.2">
      <c r="A220" s="467" t="s">
        <v>2862</v>
      </c>
      <c r="B220" s="434" t="s">
        <v>2858</v>
      </c>
      <c r="C220" s="433"/>
      <c r="D220" s="363"/>
      <c r="E220" s="434">
        <v>4</v>
      </c>
      <c r="F220" s="436" t="str">
        <f t="shared" si="3"/>
        <v/>
      </c>
    </row>
    <row r="221" spans="1:6" x14ac:dyDescent="0.2">
      <c r="A221" s="467" t="s">
        <v>2864</v>
      </c>
      <c r="B221" s="434" t="s">
        <v>2866</v>
      </c>
      <c r="C221" s="433"/>
      <c r="D221" s="363"/>
      <c r="E221" s="434">
        <v>8</v>
      </c>
      <c r="F221" s="436" t="str">
        <f t="shared" si="3"/>
        <v/>
      </c>
    </row>
    <row r="222" spans="1:6" x14ac:dyDescent="0.2">
      <c r="A222" s="467" t="s">
        <v>2865</v>
      </c>
      <c r="B222" s="434" t="s">
        <v>2866</v>
      </c>
      <c r="C222" s="433"/>
      <c r="D222" s="363"/>
      <c r="E222" s="434">
        <v>4</v>
      </c>
      <c r="F222" s="436" t="str">
        <f t="shared" si="3"/>
        <v/>
      </c>
    </row>
    <row r="223" spans="1:6" x14ac:dyDescent="0.2">
      <c r="A223" s="467"/>
      <c r="B223" s="433"/>
      <c r="C223" s="433"/>
      <c r="D223" s="433"/>
      <c r="E223" s="433"/>
      <c r="F223" s="436" t="str">
        <f t="shared" si="3"/>
        <v/>
      </c>
    </row>
    <row r="224" spans="1:6" x14ac:dyDescent="0.2">
      <c r="A224" s="467" t="s">
        <v>2863</v>
      </c>
      <c r="B224" s="434" t="s">
        <v>2867</v>
      </c>
      <c r="C224" s="433"/>
      <c r="D224" s="363"/>
      <c r="E224" s="434">
        <v>1</v>
      </c>
      <c r="F224" s="436" t="str">
        <f t="shared" si="3"/>
        <v/>
      </c>
    </row>
    <row r="225" spans="1:6" x14ac:dyDescent="0.2">
      <c r="A225" s="467" t="s">
        <v>2865</v>
      </c>
      <c r="B225" s="434" t="s">
        <v>2867</v>
      </c>
      <c r="C225" s="433"/>
      <c r="D225" s="363"/>
      <c r="E225" s="434">
        <v>2</v>
      </c>
      <c r="F225" s="436" t="str">
        <f t="shared" si="3"/>
        <v/>
      </c>
    </row>
    <row r="226" spans="1:6" ht="15" x14ac:dyDescent="0.2">
      <c r="A226" s="458" t="s">
        <v>2868</v>
      </c>
      <c r="B226" s="459"/>
      <c r="C226" s="459"/>
      <c r="D226" s="459"/>
      <c r="E226" s="459"/>
      <c r="F226" s="460" t="str">
        <f t="shared" si="3"/>
        <v/>
      </c>
    </row>
    <row r="227" spans="1:6" x14ac:dyDescent="0.2">
      <c r="A227" s="461" t="s">
        <v>2509</v>
      </c>
      <c r="B227" s="445" t="s">
        <v>2510</v>
      </c>
      <c r="C227" s="445" t="s">
        <v>2811</v>
      </c>
      <c r="D227" s="437" t="s">
        <v>2421</v>
      </c>
      <c r="E227" s="445" t="s">
        <v>2444</v>
      </c>
      <c r="F227" s="436" t="str">
        <f t="shared" si="3"/>
        <v/>
      </c>
    </row>
    <row r="228" spans="1:6" x14ac:dyDescent="0.2">
      <c r="A228" s="467" t="s">
        <v>2869</v>
      </c>
      <c r="B228" s="434" t="s">
        <v>2870</v>
      </c>
      <c r="C228" s="434" t="s">
        <v>2871</v>
      </c>
      <c r="D228" s="363"/>
      <c r="E228" s="434">
        <v>60</v>
      </c>
      <c r="F228" s="436" t="str">
        <f t="shared" si="3"/>
        <v/>
      </c>
    </row>
    <row r="229" spans="1:6" x14ac:dyDescent="0.2">
      <c r="A229" s="467" t="s">
        <v>2872</v>
      </c>
      <c r="B229" s="434" t="s">
        <v>2870</v>
      </c>
      <c r="C229" s="434" t="s">
        <v>2871</v>
      </c>
      <c r="D229" s="363"/>
      <c r="E229" s="434">
        <v>61</v>
      </c>
      <c r="F229" s="436" t="str">
        <f t="shared" si="3"/>
        <v/>
      </c>
    </row>
    <row r="230" spans="1:6" x14ac:dyDescent="0.2">
      <c r="A230" s="467" t="s">
        <v>2873</v>
      </c>
      <c r="B230" s="434" t="s">
        <v>2870</v>
      </c>
      <c r="C230" s="434" t="s">
        <v>2871</v>
      </c>
      <c r="D230" s="363"/>
      <c r="E230" s="434">
        <v>170</v>
      </c>
      <c r="F230" s="436" t="str">
        <f t="shared" si="3"/>
        <v/>
      </c>
    </row>
    <row r="231" spans="1:6" x14ac:dyDescent="0.2">
      <c r="A231" s="467" t="s">
        <v>2874</v>
      </c>
      <c r="B231" s="434" t="s">
        <v>2870</v>
      </c>
      <c r="C231" s="434" t="s">
        <v>2871</v>
      </c>
      <c r="D231" s="363"/>
      <c r="E231" s="434">
        <v>160</v>
      </c>
      <c r="F231" s="436" t="str">
        <f t="shared" si="3"/>
        <v/>
      </c>
    </row>
    <row r="232" spans="1:6" x14ac:dyDescent="0.2">
      <c r="A232" s="467" t="s">
        <v>2875</v>
      </c>
      <c r="B232" s="434" t="s">
        <v>2870</v>
      </c>
      <c r="C232" s="434" t="s">
        <v>2871</v>
      </c>
      <c r="D232" s="363"/>
      <c r="E232" s="434">
        <v>62</v>
      </c>
      <c r="F232" s="436" t="str">
        <f t="shared" si="3"/>
        <v/>
      </c>
    </row>
    <row r="233" spans="1:6" x14ac:dyDescent="0.2">
      <c r="A233" s="467" t="s">
        <v>2515</v>
      </c>
      <c r="B233" s="433"/>
      <c r="C233" s="433"/>
      <c r="D233" s="363"/>
      <c r="E233" s="433">
        <f>SUM(E228:E232)</f>
        <v>513</v>
      </c>
      <c r="F233" s="436" t="str">
        <f t="shared" si="3"/>
        <v/>
      </c>
    </row>
    <row r="234" spans="1:6" ht="15" x14ac:dyDescent="0.2">
      <c r="A234" s="458" t="s">
        <v>2876</v>
      </c>
      <c r="B234" s="459"/>
      <c r="C234" s="459"/>
      <c r="D234" s="459"/>
      <c r="E234" s="459"/>
      <c r="F234" s="460" t="str">
        <f t="shared" si="3"/>
        <v/>
      </c>
    </row>
    <row r="235" spans="1:6" x14ac:dyDescent="0.2">
      <c r="A235" s="468" t="s">
        <v>2877</v>
      </c>
      <c r="B235" s="433"/>
      <c r="C235" s="433"/>
      <c r="D235" s="433"/>
      <c r="E235" s="433"/>
      <c r="F235" s="436" t="str">
        <f t="shared" si="3"/>
        <v/>
      </c>
    </row>
    <row r="236" spans="1:6" x14ac:dyDescent="0.2">
      <c r="A236" s="461" t="s">
        <v>2582</v>
      </c>
      <c r="B236" s="445" t="s">
        <v>2583</v>
      </c>
      <c r="C236" s="445" t="s">
        <v>2425</v>
      </c>
      <c r="D236" s="437" t="s">
        <v>2421</v>
      </c>
      <c r="E236" s="445" t="s">
        <v>2444</v>
      </c>
      <c r="F236" s="436" t="str">
        <f t="shared" si="3"/>
        <v/>
      </c>
    </row>
    <row r="237" spans="1:6" x14ac:dyDescent="0.2">
      <c r="A237" s="467" t="s">
        <v>2878</v>
      </c>
      <c r="B237" s="434" t="s">
        <v>2585</v>
      </c>
      <c r="C237" s="434" t="s">
        <v>2586</v>
      </c>
      <c r="D237" s="363"/>
      <c r="E237" s="434">
        <v>60</v>
      </c>
      <c r="F237" s="436" t="str">
        <f t="shared" si="3"/>
        <v/>
      </c>
    </row>
    <row r="238" spans="1:6" x14ac:dyDescent="0.2">
      <c r="A238" s="467" t="s">
        <v>2879</v>
      </c>
      <c r="B238" s="434" t="s">
        <v>2585</v>
      </c>
      <c r="C238" s="434" t="s">
        <v>2586</v>
      </c>
      <c r="D238" s="363"/>
      <c r="E238" s="434">
        <v>58</v>
      </c>
      <c r="F238" s="436" t="str">
        <f t="shared" si="3"/>
        <v/>
      </c>
    </row>
    <row r="239" spans="1:6" x14ac:dyDescent="0.2">
      <c r="A239" s="467" t="s">
        <v>2584</v>
      </c>
      <c r="B239" s="434" t="s">
        <v>2585</v>
      </c>
      <c r="C239" s="434" t="s">
        <v>2586</v>
      </c>
      <c r="D239" s="363"/>
      <c r="E239" s="434">
        <v>72</v>
      </c>
      <c r="F239" s="436" t="str">
        <f t="shared" si="3"/>
        <v/>
      </c>
    </row>
    <row r="240" spans="1:6" x14ac:dyDescent="0.2">
      <c r="A240" s="467" t="s">
        <v>2587</v>
      </c>
      <c r="B240" s="434" t="s">
        <v>2585</v>
      </c>
      <c r="C240" s="434" t="s">
        <v>2586</v>
      </c>
      <c r="D240" s="363"/>
      <c r="E240" s="434">
        <v>23</v>
      </c>
      <c r="F240" s="436" t="str">
        <f t="shared" si="3"/>
        <v/>
      </c>
    </row>
    <row r="241" spans="1:6" x14ac:dyDescent="0.2">
      <c r="A241" s="467"/>
      <c r="B241" s="433"/>
      <c r="C241" s="433"/>
      <c r="D241" s="433"/>
      <c r="E241" s="433"/>
      <c r="F241" s="436" t="str">
        <f t="shared" si="3"/>
        <v/>
      </c>
    </row>
    <row r="242" spans="1:6" x14ac:dyDescent="0.2">
      <c r="A242" s="467" t="s">
        <v>2590</v>
      </c>
      <c r="B242" s="434" t="s">
        <v>2520</v>
      </c>
      <c r="C242" s="433"/>
      <c r="D242" s="363"/>
      <c r="E242" s="434">
        <v>200</v>
      </c>
      <c r="F242" s="436" t="str">
        <f t="shared" si="3"/>
        <v/>
      </c>
    </row>
    <row r="243" spans="1:6" x14ac:dyDescent="0.2">
      <c r="A243" s="467" t="s">
        <v>2591</v>
      </c>
      <c r="B243" s="434" t="s">
        <v>2592</v>
      </c>
      <c r="C243" s="433"/>
      <c r="D243" s="363"/>
      <c r="E243" s="434">
        <v>2</v>
      </c>
      <c r="F243" s="436" t="str">
        <f t="shared" si="3"/>
        <v/>
      </c>
    </row>
    <row r="244" spans="1:6" x14ac:dyDescent="0.2">
      <c r="A244" s="467"/>
      <c r="B244" s="433"/>
      <c r="C244" s="433"/>
      <c r="D244" s="433"/>
      <c r="E244" s="433"/>
      <c r="F244" s="436" t="str">
        <f t="shared" si="3"/>
        <v/>
      </c>
    </row>
    <row r="245" spans="1:6" x14ac:dyDescent="0.2">
      <c r="A245" s="468" t="s">
        <v>2880</v>
      </c>
      <c r="B245" s="433"/>
      <c r="C245" s="433"/>
      <c r="D245" s="433"/>
      <c r="E245" s="433"/>
      <c r="F245" s="436" t="str">
        <f t="shared" si="3"/>
        <v/>
      </c>
    </row>
    <row r="246" spans="1:6" x14ac:dyDescent="0.2">
      <c r="A246" s="461" t="s">
        <v>2582</v>
      </c>
      <c r="B246" s="445" t="s">
        <v>2583</v>
      </c>
      <c r="C246" s="445" t="s">
        <v>2425</v>
      </c>
      <c r="D246" s="437" t="s">
        <v>2421</v>
      </c>
      <c r="E246" s="445" t="s">
        <v>2444</v>
      </c>
      <c r="F246" s="436" t="str">
        <f t="shared" si="3"/>
        <v/>
      </c>
    </row>
    <row r="247" spans="1:6" x14ac:dyDescent="0.2">
      <c r="A247" s="467" t="s">
        <v>2594</v>
      </c>
      <c r="B247" s="434" t="s">
        <v>2595</v>
      </c>
      <c r="C247" s="434" t="s">
        <v>2596</v>
      </c>
      <c r="D247" s="363"/>
      <c r="E247" s="434">
        <v>42</v>
      </c>
      <c r="F247" s="436" t="str">
        <f t="shared" si="3"/>
        <v/>
      </c>
    </row>
    <row r="248" spans="1:6" x14ac:dyDescent="0.2">
      <c r="A248" s="467"/>
      <c r="B248" s="433"/>
      <c r="C248" s="433"/>
      <c r="D248" s="433"/>
      <c r="E248" s="433"/>
      <c r="F248" s="436" t="str">
        <f t="shared" si="3"/>
        <v/>
      </c>
    </row>
    <row r="249" spans="1:6" x14ac:dyDescent="0.2">
      <c r="A249" s="467" t="s">
        <v>2502</v>
      </c>
      <c r="B249" s="434" t="s">
        <v>2503</v>
      </c>
      <c r="C249" s="433"/>
      <c r="D249" s="363"/>
      <c r="E249" s="434">
        <v>1</v>
      </c>
      <c r="F249" s="436" t="str">
        <f t="shared" si="3"/>
        <v/>
      </c>
    </row>
    <row r="250" spans="1:6" x14ac:dyDescent="0.2">
      <c r="A250" s="467" t="s">
        <v>2504</v>
      </c>
      <c r="B250" s="434" t="s">
        <v>2505</v>
      </c>
      <c r="C250" s="433"/>
      <c r="D250" s="363"/>
      <c r="E250" s="434">
        <v>1</v>
      </c>
      <c r="F250" s="436" t="str">
        <f t="shared" si="3"/>
        <v/>
      </c>
    </row>
    <row r="251" spans="1:6" x14ac:dyDescent="0.2">
      <c r="A251" s="467"/>
      <c r="B251" s="433"/>
      <c r="C251" s="433"/>
      <c r="D251" s="433"/>
      <c r="E251" s="433"/>
      <c r="F251" s="436" t="str">
        <f t="shared" si="3"/>
        <v/>
      </c>
    </row>
    <row r="252" spans="1:6" x14ac:dyDescent="0.2">
      <c r="A252" s="468" t="s">
        <v>2823</v>
      </c>
      <c r="B252" s="433"/>
      <c r="C252" s="433"/>
      <c r="D252" s="433"/>
      <c r="E252" s="433"/>
      <c r="F252" s="436" t="str">
        <f t="shared" si="3"/>
        <v/>
      </c>
    </row>
    <row r="253" spans="1:6" x14ac:dyDescent="0.2">
      <c r="A253" s="461" t="s">
        <v>2582</v>
      </c>
      <c r="B253" s="445" t="s">
        <v>2583</v>
      </c>
      <c r="C253" s="445" t="s">
        <v>2425</v>
      </c>
      <c r="D253" s="437" t="s">
        <v>2421</v>
      </c>
      <c r="E253" s="445" t="s">
        <v>2444</v>
      </c>
      <c r="F253" s="436" t="str">
        <f t="shared" si="3"/>
        <v/>
      </c>
    </row>
    <row r="254" spans="1:6" x14ac:dyDescent="0.2">
      <c r="A254" s="467" t="s">
        <v>2881</v>
      </c>
      <c r="B254" s="434" t="s">
        <v>2882</v>
      </c>
      <c r="C254" s="434" t="s">
        <v>2883</v>
      </c>
      <c r="D254" s="363"/>
      <c r="E254" s="434">
        <v>4</v>
      </c>
      <c r="F254" s="436" t="str">
        <f t="shared" si="3"/>
        <v/>
      </c>
    </row>
    <row r="255" spans="1:6" x14ac:dyDescent="0.2">
      <c r="A255" s="467" t="s">
        <v>2884</v>
      </c>
      <c r="B255" s="434" t="s">
        <v>2882</v>
      </c>
      <c r="C255" s="434" t="s">
        <v>2883</v>
      </c>
      <c r="D255" s="363"/>
      <c r="E255" s="434">
        <v>56</v>
      </c>
      <c r="F255" s="436" t="str">
        <f t="shared" si="3"/>
        <v/>
      </c>
    </row>
    <row r="256" spans="1:6" x14ac:dyDescent="0.2">
      <c r="A256" s="467" t="s">
        <v>2885</v>
      </c>
      <c r="B256" s="434" t="s">
        <v>2882</v>
      </c>
      <c r="C256" s="434" t="s">
        <v>2883</v>
      </c>
      <c r="D256" s="363"/>
      <c r="E256" s="434">
        <v>124</v>
      </c>
      <c r="F256" s="436" t="str">
        <f t="shared" si="3"/>
        <v/>
      </c>
    </row>
    <row r="257" spans="1:6" x14ac:dyDescent="0.2">
      <c r="A257" s="467" t="s">
        <v>2886</v>
      </c>
      <c r="B257" s="434" t="s">
        <v>2882</v>
      </c>
      <c r="C257" s="434" t="s">
        <v>2883</v>
      </c>
      <c r="D257" s="363"/>
      <c r="E257" s="434">
        <v>62</v>
      </c>
      <c r="F257" s="436" t="str">
        <f t="shared" si="3"/>
        <v/>
      </c>
    </row>
    <row r="258" spans="1:6" x14ac:dyDescent="0.2">
      <c r="A258" s="467"/>
      <c r="B258" s="433"/>
      <c r="C258" s="433"/>
      <c r="D258" s="433"/>
      <c r="E258" s="433"/>
      <c r="F258" s="436" t="str">
        <f t="shared" si="3"/>
        <v/>
      </c>
    </row>
    <row r="259" spans="1:6" x14ac:dyDescent="0.2">
      <c r="A259" s="467" t="s">
        <v>2887</v>
      </c>
      <c r="B259" s="434" t="s">
        <v>2833</v>
      </c>
      <c r="C259" s="433"/>
      <c r="D259" s="363"/>
      <c r="E259" s="434">
        <v>2</v>
      </c>
      <c r="F259" s="436" t="str">
        <f t="shared" si="3"/>
        <v/>
      </c>
    </row>
    <row r="260" spans="1:6" ht="15" x14ac:dyDescent="0.2">
      <c r="A260" s="458" t="s">
        <v>2888</v>
      </c>
      <c r="B260" s="459"/>
      <c r="C260" s="459"/>
      <c r="D260" s="459"/>
      <c r="E260" s="459"/>
      <c r="F260" s="460" t="str">
        <f t="shared" si="3"/>
        <v/>
      </c>
    </row>
    <row r="261" spans="1:6" x14ac:dyDescent="0.2">
      <c r="A261" s="461" t="s">
        <v>52</v>
      </c>
      <c r="B261" s="445" t="s">
        <v>2889</v>
      </c>
      <c r="C261" s="445" t="s">
        <v>2425</v>
      </c>
      <c r="D261" s="437" t="s">
        <v>2421</v>
      </c>
      <c r="E261" s="445" t="s">
        <v>2427</v>
      </c>
      <c r="F261" s="436" t="str">
        <f t="shared" si="3"/>
        <v/>
      </c>
    </row>
    <row r="262" spans="1:6" x14ac:dyDescent="0.2">
      <c r="A262" s="467" t="s">
        <v>2890</v>
      </c>
      <c r="B262" s="434" t="s">
        <v>2891</v>
      </c>
      <c r="C262" s="434" t="s">
        <v>2892</v>
      </c>
      <c r="D262" s="363"/>
      <c r="E262" s="434">
        <v>5</v>
      </c>
      <c r="F262" s="436" t="str">
        <f t="shared" si="3"/>
        <v/>
      </c>
    </row>
    <row r="263" spans="1:6" x14ac:dyDescent="0.2">
      <c r="A263" s="467" t="s">
        <v>2893</v>
      </c>
      <c r="B263" s="434" t="s">
        <v>2891</v>
      </c>
      <c r="C263" s="434" t="s">
        <v>2894</v>
      </c>
      <c r="D263" s="363"/>
      <c r="E263" s="434">
        <v>20</v>
      </c>
      <c r="F263" s="436" t="str">
        <f t="shared" si="3"/>
        <v/>
      </c>
    </row>
    <row r="264" spans="1:6" ht="15" x14ac:dyDescent="0.2">
      <c r="A264" s="458" t="s">
        <v>2895</v>
      </c>
      <c r="B264" s="459"/>
      <c r="C264" s="459"/>
      <c r="D264" s="459"/>
      <c r="E264" s="459"/>
      <c r="F264" s="460" t="str">
        <f t="shared" si="3"/>
        <v/>
      </c>
    </row>
    <row r="265" spans="1:6" x14ac:dyDescent="0.2">
      <c r="A265" s="461" t="s">
        <v>52</v>
      </c>
      <c r="B265" s="445" t="s">
        <v>2431</v>
      </c>
      <c r="C265" s="445" t="s">
        <v>2425</v>
      </c>
      <c r="D265" s="437" t="s">
        <v>2421</v>
      </c>
      <c r="E265" s="445" t="s">
        <v>2427</v>
      </c>
      <c r="F265" s="436" t="str">
        <f t="shared" si="3"/>
        <v/>
      </c>
    </row>
    <row r="266" spans="1:6" x14ac:dyDescent="0.2">
      <c r="A266" s="467" t="s">
        <v>2896</v>
      </c>
      <c r="B266" s="434" t="s">
        <v>2612</v>
      </c>
      <c r="C266" s="433"/>
      <c r="D266" s="363"/>
      <c r="E266" s="434">
        <v>30</v>
      </c>
      <c r="F266" s="436" t="str">
        <f t="shared" ref="F266:F279" si="4">IF(ISNUMBER(D266),D266*E266,"")</f>
        <v/>
      </c>
    </row>
    <row r="267" spans="1:6" x14ac:dyDescent="0.2">
      <c r="A267" s="467" t="s">
        <v>2897</v>
      </c>
      <c r="B267" s="434" t="s">
        <v>2614</v>
      </c>
      <c r="C267" s="433"/>
      <c r="D267" s="363"/>
      <c r="E267" s="434">
        <v>50</v>
      </c>
      <c r="F267" s="436" t="str">
        <f t="shared" si="4"/>
        <v/>
      </c>
    </row>
    <row r="268" spans="1:6" x14ac:dyDescent="0.2">
      <c r="A268" s="467" t="s">
        <v>2898</v>
      </c>
      <c r="B268" s="434" t="s">
        <v>2518</v>
      </c>
      <c r="C268" s="433"/>
      <c r="D268" s="363"/>
      <c r="E268" s="434">
        <v>20</v>
      </c>
      <c r="F268" s="436" t="str">
        <f t="shared" si="4"/>
        <v/>
      </c>
    </row>
    <row r="269" spans="1:6" x14ac:dyDescent="0.2">
      <c r="A269" s="467"/>
      <c r="B269" s="433"/>
      <c r="C269" s="433"/>
      <c r="D269" s="433"/>
      <c r="E269" s="433"/>
      <c r="F269" s="436" t="str">
        <f t="shared" si="4"/>
        <v/>
      </c>
    </row>
    <row r="270" spans="1:6" x14ac:dyDescent="0.2">
      <c r="A270" s="467" t="s">
        <v>2899</v>
      </c>
      <c r="B270" s="434" t="s">
        <v>2480</v>
      </c>
      <c r="C270" s="433"/>
      <c r="D270" s="363"/>
      <c r="E270" s="434">
        <v>100</v>
      </c>
      <c r="F270" s="436" t="str">
        <f t="shared" si="4"/>
        <v/>
      </c>
    </row>
    <row r="271" spans="1:6" x14ac:dyDescent="0.2">
      <c r="A271" s="467" t="s">
        <v>2481</v>
      </c>
      <c r="B271" s="434" t="s">
        <v>2520</v>
      </c>
      <c r="C271" s="433"/>
      <c r="D271" s="363"/>
      <c r="E271" s="434">
        <v>100</v>
      </c>
      <c r="F271" s="436" t="str">
        <f t="shared" si="4"/>
        <v/>
      </c>
    </row>
    <row r="272" spans="1:6" ht="15" x14ac:dyDescent="0.2">
      <c r="A272" s="458" t="s">
        <v>2900</v>
      </c>
      <c r="B272" s="459"/>
      <c r="C272" s="459"/>
      <c r="D272" s="459"/>
      <c r="E272" s="459"/>
      <c r="F272" s="460" t="str">
        <f t="shared" si="4"/>
        <v/>
      </c>
    </row>
    <row r="273" spans="1:6" x14ac:dyDescent="0.2">
      <c r="A273" s="461" t="s">
        <v>2509</v>
      </c>
      <c r="B273" s="445" t="s">
        <v>2583</v>
      </c>
      <c r="C273" s="445" t="s">
        <v>2425</v>
      </c>
      <c r="D273" s="437" t="s">
        <v>2421</v>
      </c>
      <c r="E273" s="445" t="s">
        <v>2444</v>
      </c>
      <c r="F273" s="436" t="str">
        <f t="shared" si="4"/>
        <v/>
      </c>
    </row>
    <row r="274" spans="1:6" x14ac:dyDescent="0.2">
      <c r="A274" s="467" t="s">
        <v>2562</v>
      </c>
      <c r="B274" s="434" t="s">
        <v>2901</v>
      </c>
      <c r="C274" s="434" t="s">
        <v>2902</v>
      </c>
      <c r="D274" s="363"/>
      <c r="E274" s="434">
        <v>20</v>
      </c>
      <c r="F274" s="436" t="str">
        <f t="shared" si="4"/>
        <v/>
      </c>
    </row>
    <row r="275" spans="1:6" x14ac:dyDescent="0.2">
      <c r="A275" s="467" t="s">
        <v>2821</v>
      </c>
      <c r="B275" s="433"/>
      <c r="C275" s="433"/>
      <c r="D275" s="433"/>
      <c r="E275" s="433"/>
      <c r="F275" s="436" t="str">
        <f t="shared" si="4"/>
        <v/>
      </c>
    </row>
    <row r="276" spans="1:6" ht="15" x14ac:dyDescent="0.2">
      <c r="A276" s="458" t="s">
        <v>2903</v>
      </c>
      <c r="B276" s="459"/>
      <c r="C276" s="459"/>
      <c r="D276" s="459"/>
      <c r="E276" s="459"/>
      <c r="F276" s="460" t="str">
        <f t="shared" si="4"/>
        <v/>
      </c>
    </row>
    <row r="277" spans="1:6" x14ac:dyDescent="0.2">
      <c r="A277" s="462" t="s">
        <v>2823</v>
      </c>
      <c r="B277" s="433"/>
      <c r="C277" s="433"/>
      <c r="D277" s="433"/>
      <c r="E277" s="433"/>
      <c r="F277" s="436" t="str">
        <f t="shared" si="4"/>
        <v/>
      </c>
    </row>
    <row r="278" spans="1:6" x14ac:dyDescent="0.2">
      <c r="A278" s="461" t="s">
        <v>2582</v>
      </c>
      <c r="B278" s="445" t="s">
        <v>2583</v>
      </c>
      <c r="C278" s="445" t="s">
        <v>2425</v>
      </c>
      <c r="D278" s="437" t="s">
        <v>2421</v>
      </c>
      <c r="E278" s="445" t="s">
        <v>2444</v>
      </c>
      <c r="F278" s="436" t="str">
        <f t="shared" si="4"/>
        <v/>
      </c>
    </row>
    <row r="279" spans="1:6" x14ac:dyDescent="0.2">
      <c r="A279" s="467" t="s">
        <v>2904</v>
      </c>
      <c r="B279" s="434" t="s">
        <v>2825</v>
      </c>
      <c r="C279" s="434" t="s">
        <v>2586</v>
      </c>
      <c r="D279" s="363"/>
      <c r="E279" s="434">
        <v>20</v>
      </c>
      <c r="F279" s="436" t="str">
        <f t="shared" si="4"/>
        <v/>
      </c>
    </row>
    <row r="280" spans="1:6" ht="15" x14ac:dyDescent="0.2">
      <c r="A280" s="458" t="s">
        <v>2905</v>
      </c>
      <c r="B280" s="459"/>
      <c r="C280" s="459"/>
      <c r="D280" s="465"/>
      <c r="E280" s="459"/>
      <c r="F280" s="459"/>
    </row>
    <row r="281" spans="1:6" ht="15" x14ac:dyDescent="0.2">
      <c r="A281" s="466"/>
      <c r="B281" s="433"/>
      <c r="C281" s="445" t="s">
        <v>2425</v>
      </c>
      <c r="D281" s="437" t="s">
        <v>2421</v>
      </c>
      <c r="E281" s="445" t="s">
        <v>2427</v>
      </c>
      <c r="F281" s="433"/>
    </row>
    <row r="282" spans="1:6" ht="12.75" x14ac:dyDescent="0.2">
      <c r="A282" s="464" t="s">
        <v>2906</v>
      </c>
      <c r="B282" s="463" t="s">
        <v>2907</v>
      </c>
      <c r="C282" s="463" t="s">
        <v>2908</v>
      </c>
      <c r="D282" s="365"/>
      <c r="E282" s="463">
        <v>4</v>
      </c>
      <c r="F282" s="436" t="str">
        <f t="shared" ref="F282:F340" si="5">IF(ISNUMBER(D282),D282*E282,"")</f>
        <v/>
      </c>
    </row>
    <row r="283" spans="1:6" ht="12.75" x14ac:dyDescent="0.2">
      <c r="A283" s="464" t="s">
        <v>2906</v>
      </c>
      <c r="B283" s="463" t="s">
        <v>2907</v>
      </c>
      <c r="C283" s="463" t="s">
        <v>2909</v>
      </c>
      <c r="D283" s="365"/>
      <c r="E283" s="463">
        <v>5</v>
      </c>
      <c r="F283" s="436" t="str">
        <f t="shared" si="5"/>
        <v/>
      </c>
    </row>
    <row r="284" spans="1:6" ht="12.75" x14ac:dyDescent="0.2">
      <c r="A284" s="464" t="s">
        <v>2906</v>
      </c>
      <c r="B284" s="463" t="s">
        <v>2910</v>
      </c>
      <c r="C284" s="463" t="s">
        <v>2911</v>
      </c>
      <c r="D284" s="365"/>
      <c r="E284" s="463">
        <v>1</v>
      </c>
      <c r="F284" s="436" t="str">
        <f t="shared" si="5"/>
        <v/>
      </c>
    </row>
    <row r="285" spans="1:6" ht="12.75" x14ac:dyDescent="0.2">
      <c r="A285" s="464" t="s">
        <v>2906</v>
      </c>
      <c r="B285" s="463" t="s">
        <v>2910</v>
      </c>
      <c r="C285" s="463" t="s">
        <v>2912</v>
      </c>
      <c r="D285" s="365"/>
      <c r="E285" s="463">
        <v>5</v>
      </c>
      <c r="F285" s="436" t="str">
        <f t="shared" si="5"/>
        <v/>
      </c>
    </row>
    <row r="286" spans="1:6" ht="12.75" x14ac:dyDescent="0.2">
      <c r="A286" s="464" t="s">
        <v>2906</v>
      </c>
      <c r="B286" s="463" t="s">
        <v>2913</v>
      </c>
      <c r="C286" s="463" t="s">
        <v>2914</v>
      </c>
      <c r="D286" s="365"/>
      <c r="E286" s="463">
        <v>1</v>
      </c>
      <c r="F286" s="436" t="str">
        <f t="shared" si="5"/>
        <v/>
      </c>
    </row>
    <row r="287" spans="1:6" ht="15" x14ac:dyDescent="0.2">
      <c r="A287" s="458" t="s">
        <v>2915</v>
      </c>
      <c r="B287" s="459"/>
      <c r="C287" s="459"/>
      <c r="D287" s="459"/>
      <c r="E287" s="459"/>
      <c r="F287" s="460" t="str">
        <f t="shared" si="5"/>
        <v/>
      </c>
    </row>
    <row r="288" spans="1:6" x14ac:dyDescent="0.2">
      <c r="A288" s="461" t="s">
        <v>52</v>
      </c>
      <c r="B288" s="445" t="s">
        <v>2443</v>
      </c>
      <c r="C288" s="445" t="s">
        <v>2425</v>
      </c>
      <c r="D288" s="437" t="s">
        <v>2421</v>
      </c>
      <c r="E288" s="445" t="s">
        <v>2427</v>
      </c>
      <c r="F288" s="436" t="str">
        <f t="shared" si="5"/>
        <v/>
      </c>
    </row>
    <row r="289" spans="1:6" x14ac:dyDescent="0.2">
      <c r="A289" s="462" t="s">
        <v>2916</v>
      </c>
      <c r="B289" s="433"/>
      <c r="C289" s="433"/>
      <c r="D289" s="433"/>
      <c r="E289" s="433"/>
      <c r="F289" s="436" t="str">
        <f t="shared" si="5"/>
        <v/>
      </c>
    </row>
    <row r="290" spans="1:6" x14ac:dyDescent="0.2">
      <c r="A290" s="432" t="s">
        <v>2917</v>
      </c>
      <c r="B290" s="434" t="s">
        <v>2918</v>
      </c>
      <c r="C290" s="434" t="s">
        <v>2919</v>
      </c>
      <c r="D290" s="363"/>
      <c r="E290" s="434">
        <v>16</v>
      </c>
      <c r="F290" s="436" t="str">
        <f t="shared" si="5"/>
        <v/>
      </c>
    </row>
    <row r="291" spans="1:6" x14ac:dyDescent="0.2">
      <c r="A291" s="432" t="s">
        <v>2920</v>
      </c>
      <c r="B291" s="434" t="s">
        <v>2634</v>
      </c>
      <c r="C291" s="434" t="s">
        <v>2921</v>
      </c>
      <c r="D291" s="363"/>
      <c r="E291" s="434">
        <v>32</v>
      </c>
      <c r="F291" s="436" t="str">
        <f t="shared" si="5"/>
        <v/>
      </c>
    </row>
    <row r="292" spans="1:6" x14ac:dyDescent="0.2">
      <c r="A292" s="432" t="s">
        <v>2922</v>
      </c>
      <c r="B292" s="434" t="s">
        <v>2923</v>
      </c>
      <c r="C292" s="434" t="s">
        <v>2924</v>
      </c>
      <c r="D292" s="363"/>
      <c r="E292" s="434">
        <v>16</v>
      </c>
      <c r="F292" s="436" t="str">
        <f t="shared" si="5"/>
        <v/>
      </c>
    </row>
    <row r="293" spans="1:6" x14ac:dyDescent="0.2">
      <c r="A293" s="432" t="s">
        <v>2925</v>
      </c>
      <c r="B293" s="434" t="s">
        <v>2926</v>
      </c>
      <c r="C293" s="434" t="s">
        <v>2927</v>
      </c>
      <c r="D293" s="363"/>
      <c r="E293" s="434">
        <v>32</v>
      </c>
      <c r="F293" s="436" t="str">
        <f t="shared" si="5"/>
        <v/>
      </c>
    </row>
    <row r="294" spans="1:6" ht="15" x14ac:dyDescent="0.2">
      <c r="A294" s="458" t="s">
        <v>2928</v>
      </c>
      <c r="B294" s="459"/>
      <c r="C294" s="459"/>
      <c r="D294" s="459"/>
      <c r="E294" s="459"/>
      <c r="F294" s="460" t="str">
        <f t="shared" si="5"/>
        <v/>
      </c>
    </row>
    <row r="295" spans="1:6" x14ac:dyDescent="0.2">
      <c r="A295" s="461" t="s">
        <v>52</v>
      </c>
      <c r="B295" s="445" t="s">
        <v>2443</v>
      </c>
      <c r="C295" s="445" t="s">
        <v>2425</v>
      </c>
      <c r="D295" s="437" t="s">
        <v>2421</v>
      </c>
      <c r="E295" s="445" t="s">
        <v>2427</v>
      </c>
      <c r="F295" s="436" t="str">
        <f t="shared" si="5"/>
        <v/>
      </c>
    </row>
    <row r="296" spans="1:6" x14ac:dyDescent="0.2">
      <c r="A296" s="432" t="s">
        <v>2929</v>
      </c>
      <c r="B296" s="434" t="s">
        <v>2930</v>
      </c>
      <c r="C296" s="434" t="s">
        <v>2931</v>
      </c>
      <c r="D296" s="363"/>
      <c r="E296" s="434">
        <v>2</v>
      </c>
      <c r="F296" s="436" t="str">
        <f t="shared" si="5"/>
        <v/>
      </c>
    </row>
    <row r="297" spans="1:6" x14ac:dyDescent="0.2">
      <c r="A297" s="432" t="s">
        <v>2932</v>
      </c>
      <c r="B297" s="434" t="s">
        <v>2933</v>
      </c>
      <c r="C297" s="434" t="s">
        <v>2934</v>
      </c>
      <c r="D297" s="363"/>
      <c r="E297" s="434">
        <v>1</v>
      </c>
      <c r="F297" s="436" t="str">
        <f t="shared" si="5"/>
        <v/>
      </c>
    </row>
    <row r="298" spans="1:6" x14ac:dyDescent="0.2">
      <c r="A298" s="432" t="s">
        <v>2932</v>
      </c>
      <c r="B298" s="434" t="s">
        <v>2935</v>
      </c>
      <c r="C298" s="434" t="s">
        <v>2934</v>
      </c>
      <c r="D298" s="363"/>
      <c r="E298" s="434">
        <v>2</v>
      </c>
      <c r="F298" s="436" t="str">
        <f t="shared" si="5"/>
        <v/>
      </c>
    </row>
    <row r="299" spans="1:6" x14ac:dyDescent="0.2">
      <c r="A299" s="432" t="s">
        <v>2936</v>
      </c>
      <c r="B299" s="434" t="s">
        <v>2935</v>
      </c>
      <c r="C299" s="434" t="s">
        <v>2934</v>
      </c>
      <c r="D299" s="363"/>
      <c r="E299" s="434">
        <v>2</v>
      </c>
      <c r="F299" s="436" t="str">
        <f t="shared" si="5"/>
        <v/>
      </c>
    </row>
    <row r="300" spans="1:6" ht="15" x14ac:dyDescent="0.2">
      <c r="A300" s="458" t="s">
        <v>2937</v>
      </c>
      <c r="B300" s="459"/>
      <c r="C300" s="459"/>
      <c r="D300" s="459"/>
      <c r="E300" s="459"/>
      <c r="F300" s="460" t="str">
        <f t="shared" si="5"/>
        <v/>
      </c>
    </row>
    <row r="301" spans="1:6" x14ac:dyDescent="0.2">
      <c r="A301" s="461" t="s">
        <v>52</v>
      </c>
      <c r="B301" s="445" t="s">
        <v>2443</v>
      </c>
      <c r="C301" s="445" t="s">
        <v>2425</v>
      </c>
      <c r="D301" s="437" t="s">
        <v>2421</v>
      </c>
      <c r="E301" s="445" t="s">
        <v>2427</v>
      </c>
      <c r="F301" s="436" t="str">
        <f t="shared" si="5"/>
        <v/>
      </c>
    </row>
    <row r="302" spans="1:6" x14ac:dyDescent="0.2">
      <c r="A302" s="432" t="s">
        <v>2938</v>
      </c>
      <c r="B302" s="434" t="s">
        <v>2939</v>
      </c>
      <c r="C302" s="434" t="s">
        <v>2940</v>
      </c>
      <c r="D302" s="363"/>
      <c r="E302" s="434">
        <v>1</v>
      </c>
      <c r="F302" s="436" t="str">
        <f t="shared" si="5"/>
        <v/>
      </c>
    </row>
    <row r="303" spans="1:6" x14ac:dyDescent="0.2">
      <c r="A303" s="432" t="s">
        <v>2938</v>
      </c>
      <c r="B303" s="434" t="s">
        <v>2941</v>
      </c>
      <c r="C303" s="434" t="s">
        <v>2940</v>
      </c>
      <c r="D303" s="363"/>
      <c r="E303" s="434">
        <v>1</v>
      </c>
      <c r="F303" s="436" t="str">
        <f t="shared" si="5"/>
        <v/>
      </c>
    </row>
    <row r="304" spans="1:6" x14ac:dyDescent="0.2">
      <c r="A304" s="432" t="s">
        <v>2942</v>
      </c>
      <c r="B304" s="434" t="s">
        <v>2943</v>
      </c>
      <c r="C304" s="434" t="s">
        <v>2940</v>
      </c>
      <c r="D304" s="363"/>
      <c r="E304" s="434">
        <v>1</v>
      </c>
      <c r="F304" s="436" t="str">
        <f t="shared" si="5"/>
        <v/>
      </c>
    </row>
    <row r="305" spans="1:6" x14ac:dyDescent="0.2">
      <c r="A305" s="432" t="s">
        <v>2944</v>
      </c>
      <c r="B305" s="434" t="s">
        <v>2945</v>
      </c>
      <c r="C305" s="434" t="s">
        <v>2946</v>
      </c>
      <c r="D305" s="363"/>
      <c r="E305" s="434">
        <v>1</v>
      </c>
      <c r="F305" s="436" t="str">
        <f t="shared" si="5"/>
        <v/>
      </c>
    </row>
    <row r="306" spans="1:6" x14ac:dyDescent="0.2">
      <c r="A306" s="432" t="s">
        <v>2657</v>
      </c>
      <c r="B306" s="434" t="s">
        <v>2636</v>
      </c>
      <c r="C306" s="434" t="s">
        <v>2625</v>
      </c>
      <c r="D306" s="363"/>
      <c r="E306" s="434">
        <v>5</v>
      </c>
      <c r="F306" s="436" t="str">
        <f t="shared" si="5"/>
        <v/>
      </c>
    </row>
    <row r="307" spans="1:6" x14ac:dyDescent="0.2">
      <c r="A307" s="432" t="s">
        <v>2657</v>
      </c>
      <c r="B307" s="434" t="s">
        <v>2654</v>
      </c>
      <c r="C307" s="434" t="s">
        <v>2625</v>
      </c>
      <c r="D307" s="363"/>
      <c r="E307" s="434">
        <v>14</v>
      </c>
      <c r="F307" s="436" t="str">
        <f t="shared" si="5"/>
        <v/>
      </c>
    </row>
    <row r="308" spans="1:6" x14ac:dyDescent="0.2">
      <c r="A308" s="432" t="s">
        <v>2657</v>
      </c>
      <c r="B308" s="434" t="s">
        <v>2658</v>
      </c>
      <c r="C308" s="434" t="s">
        <v>2625</v>
      </c>
      <c r="D308" s="363"/>
      <c r="E308" s="434">
        <v>17</v>
      </c>
      <c r="F308" s="436" t="str">
        <f t="shared" si="5"/>
        <v/>
      </c>
    </row>
    <row r="309" spans="1:6" x14ac:dyDescent="0.2">
      <c r="A309" s="432" t="s">
        <v>2657</v>
      </c>
      <c r="B309" s="434" t="s">
        <v>2659</v>
      </c>
      <c r="C309" s="434" t="s">
        <v>2625</v>
      </c>
      <c r="D309" s="363"/>
      <c r="E309" s="434">
        <v>8</v>
      </c>
      <c r="F309" s="436" t="str">
        <f t="shared" si="5"/>
        <v/>
      </c>
    </row>
    <row r="310" spans="1:6" x14ac:dyDescent="0.2">
      <c r="A310" s="432" t="s">
        <v>2657</v>
      </c>
      <c r="B310" s="434" t="s">
        <v>2947</v>
      </c>
      <c r="C310" s="434" t="s">
        <v>2625</v>
      </c>
      <c r="D310" s="363"/>
      <c r="E310" s="434">
        <v>6</v>
      </c>
      <c r="F310" s="436" t="str">
        <f t="shared" si="5"/>
        <v/>
      </c>
    </row>
    <row r="311" spans="1:6" x14ac:dyDescent="0.2">
      <c r="A311" s="432" t="s">
        <v>2657</v>
      </c>
      <c r="B311" s="434" t="s">
        <v>2948</v>
      </c>
      <c r="C311" s="434" t="s">
        <v>2625</v>
      </c>
      <c r="D311" s="363"/>
      <c r="E311" s="434">
        <v>11</v>
      </c>
      <c r="F311" s="436" t="str">
        <f t="shared" si="5"/>
        <v/>
      </c>
    </row>
    <row r="312" spans="1:6" x14ac:dyDescent="0.2">
      <c r="A312" s="432" t="s">
        <v>2949</v>
      </c>
      <c r="B312" s="434" t="s">
        <v>2654</v>
      </c>
      <c r="C312" s="434" t="s">
        <v>2639</v>
      </c>
      <c r="D312" s="363"/>
      <c r="E312" s="434">
        <v>1</v>
      </c>
      <c r="F312" s="436" t="str">
        <f t="shared" si="5"/>
        <v/>
      </c>
    </row>
    <row r="313" spans="1:6" x14ac:dyDescent="0.2">
      <c r="A313" s="432" t="s">
        <v>2949</v>
      </c>
      <c r="B313" s="434" t="s">
        <v>2658</v>
      </c>
      <c r="C313" s="434" t="s">
        <v>2639</v>
      </c>
      <c r="D313" s="363"/>
      <c r="E313" s="434">
        <v>4</v>
      </c>
      <c r="F313" s="436" t="str">
        <f t="shared" si="5"/>
        <v/>
      </c>
    </row>
    <row r="314" spans="1:6" x14ac:dyDescent="0.2">
      <c r="A314" s="432" t="s">
        <v>2949</v>
      </c>
      <c r="B314" s="434" t="s">
        <v>2659</v>
      </c>
      <c r="C314" s="434" t="s">
        <v>2639</v>
      </c>
      <c r="D314" s="363"/>
      <c r="E314" s="434">
        <v>2</v>
      </c>
      <c r="F314" s="436" t="str">
        <f t="shared" si="5"/>
        <v/>
      </c>
    </row>
    <row r="315" spans="1:6" x14ac:dyDescent="0.2">
      <c r="A315" s="432" t="s">
        <v>2949</v>
      </c>
      <c r="B315" s="434" t="s">
        <v>2947</v>
      </c>
      <c r="C315" s="434" t="s">
        <v>2639</v>
      </c>
      <c r="D315" s="363"/>
      <c r="E315" s="434">
        <v>2</v>
      </c>
      <c r="F315" s="436" t="str">
        <f t="shared" si="5"/>
        <v/>
      </c>
    </row>
    <row r="316" spans="1:6" x14ac:dyDescent="0.2">
      <c r="A316" s="432" t="s">
        <v>2949</v>
      </c>
      <c r="B316" s="434" t="s">
        <v>2948</v>
      </c>
      <c r="C316" s="434" t="s">
        <v>2639</v>
      </c>
      <c r="D316" s="363"/>
      <c r="E316" s="434">
        <v>3</v>
      </c>
      <c r="F316" s="436" t="str">
        <f t="shared" si="5"/>
        <v/>
      </c>
    </row>
    <row r="317" spans="1:6" x14ac:dyDescent="0.2">
      <c r="A317" s="432" t="s">
        <v>2950</v>
      </c>
      <c r="B317" s="434" t="s">
        <v>2654</v>
      </c>
      <c r="C317" s="434" t="s">
        <v>2951</v>
      </c>
      <c r="D317" s="363"/>
      <c r="E317" s="434">
        <v>1</v>
      </c>
      <c r="F317" s="436" t="str">
        <f t="shared" si="5"/>
        <v/>
      </c>
    </row>
    <row r="318" spans="1:6" x14ac:dyDescent="0.2">
      <c r="A318" s="432" t="s">
        <v>2950</v>
      </c>
      <c r="B318" s="434" t="s">
        <v>2658</v>
      </c>
      <c r="C318" s="434" t="s">
        <v>2951</v>
      </c>
      <c r="D318" s="363"/>
      <c r="E318" s="434">
        <v>1</v>
      </c>
      <c r="F318" s="436" t="str">
        <f t="shared" si="5"/>
        <v/>
      </c>
    </row>
    <row r="319" spans="1:6" x14ac:dyDescent="0.2">
      <c r="A319" s="432" t="s">
        <v>2950</v>
      </c>
      <c r="B319" s="434" t="s">
        <v>2659</v>
      </c>
      <c r="C319" s="434" t="s">
        <v>2951</v>
      </c>
      <c r="D319" s="363"/>
      <c r="E319" s="434">
        <v>1</v>
      </c>
      <c r="F319" s="436" t="str">
        <f t="shared" si="5"/>
        <v/>
      </c>
    </row>
    <row r="320" spans="1:6" x14ac:dyDescent="0.2">
      <c r="A320" s="432" t="s">
        <v>2950</v>
      </c>
      <c r="B320" s="434" t="s">
        <v>2947</v>
      </c>
      <c r="C320" s="434" t="s">
        <v>2951</v>
      </c>
      <c r="D320" s="363"/>
      <c r="E320" s="434">
        <v>2</v>
      </c>
      <c r="F320" s="436" t="str">
        <f t="shared" si="5"/>
        <v/>
      </c>
    </row>
    <row r="321" spans="1:6" x14ac:dyDescent="0.2">
      <c r="A321" s="432" t="s">
        <v>2950</v>
      </c>
      <c r="B321" s="434" t="s">
        <v>2948</v>
      </c>
      <c r="C321" s="434" t="s">
        <v>2951</v>
      </c>
      <c r="D321" s="363"/>
      <c r="E321" s="434">
        <v>1</v>
      </c>
      <c r="F321" s="436" t="str">
        <f t="shared" si="5"/>
        <v/>
      </c>
    </row>
    <row r="322" spans="1:6" x14ac:dyDescent="0.2">
      <c r="A322" s="432" t="s">
        <v>2660</v>
      </c>
      <c r="B322" s="434" t="s">
        <v>2636</v>
      </c>
      <c r="C322" s="434" t="s">
        <v>2637</v>
      </c>
      <c r="D322" s="363"/>
      <c r="E322" s="434">
        <v>44</v>
      </c>
      <c r="F322" s="436" t="str">
        <f t="shared" si="5"/>
        <v/>
      </c>
    </row>
    <row r="323" spans="1:6" x14ac:dyDescent="0.2">
      <c r="A323" s="432" t="s">
        <v>2952</v>
      </c>
      <c r="B323" s="434" t="s">
        <v>2636</v>
      </c>
      <c r="C323" s="434" t="s">
        <v>2953</v>
      </c>
      <c r="D323" s="363"/>
      <c r="E323" s="434">
        <v>11</v>
      </c>
      <c r="F323" s="436" t="str">
        <f t="shared" si="5"/>
        <v/>
      </c>
    </row>
    <row r="324" spans="1:6" x14ac:dyDescent="0.2">
      <c r="A324" s="432" t="s">
        <v>2954</v>
      </c>
      <c r="B324" s="434" t="s">
        <v>2636</v>
      </c>
      <c r="C324" s="434" t="s">
        <v>2955</v>
      </c>
      <c r="D324" s="363"/>
      <c r="E324" s="434">
        <v>2</v>
      </c>
      <c r="F324" s="436" t="str">
        <f t="shared" si="5"/>
        <v/>
      </c>
    </row>
    <row r="325" spans="1:6" x14ac:dyDescent="0.2">
      <c r="A325" s="432" t="s">
        <v>2956</v>
      </c>
      <c r="B325" s="434" t="s">
        <v>2636</v>
      </c>
      <c r="C325" s="433"/>
      <c r="D325" s="363"/>
      <c r="E325" s="434">
        <v>2</v>
      </c>
      <c r="F325" s="436" t="str">
        <f t="shared" si="5"/>
        <v/>
      </c>
    </row>
    <row r="326" spans="1:6" x14ac:dyDescent="0.2">
      <c r="A326" s="432"/>
      <c r="B326" s="433"/>
      <c r="C326" s="433"/>
      <c r="D326" s="433"/>
      <c r="E326" s="433"/>
      <c r="F326" s="436" t="str">
        <f t="shared" si="5"/>
        <v/>
      </c>
    </row>
    <row r="327" spans="1:6" ht="13.5" x14ac:dyDescent="0.2">
      <c r="A327" s="432" t="s">
        <v>2957</v>
      </c>
      <c r="B327" s="434" t="s">
        <v>2958</v>
      </c>
      <c r="C327" s="434" t="s">
        <v>2959</v>
      </c>
      <c r="D327" s="363"/>
      <c r="E327" s="434">
        <v>40</v>
      </c>
      <c r="F327" s="436" t="str">
        <f t="shared" si="5"/>
        <v/>
      </c>
    </row>
    <row r="328" spans="1:6" x14ac:dyDescent="0.2">
      <c r="A328" s="432" t="s">
        <v>2960</v>
      </c>
      <c r="B328" s="434" t="s">
        <v>2961</v>
      </c>
      <c r="C328" s="434" t="s">
        <v>2962</v>
      </c>
      <c r="D328" s="363"/>
      <c r="E328" s="434">
        <v>4</v>
      </c>
      <c r="F328" s="436" t="str">
        <f t="shared" si="5"/>
        <v/>
      </c>
    </row>
    <row r="329" spans="1:6" x14ac:dyDescent="0.2">
      <c r="A329" s="432" t="s">
        <v>2963</v>
      </c>
      <c r="B329" s="434" t="s">
        <v>2964</v>
      </c>
      <c r="C329" s="434" t="s">
        <v>2965</v>
      </c>
      <c r="D329" s="363"/>
      <c r="E329" s="434">
        <v>4</v>
      </c>
      <c r="F329" s="436" t="str">
        <f t="shared" si="5"/>
        <v/>
      </c>
    </row>
    <row r="330" spans="1:6" x14ac:dyDescent="0.2">
      <c r="A330" s="432"/>
      <c r="B330" s="433"/>
      <c r="C330" s="433"/>
      <c r="D330" s="433"/>
      <c r="E330" s="433"/>
      <c r="F330" s="436" t="str">
        <f t="shared" si="5"/>
        <v/>
      </c>
    </row>
    <row r="331" spans="1:6" x14ac:dyDescent="0.2">
      <c r="A331" s="432" t="s">
        <v>2966</v>
      </c>
      <c r="B331" s="434" t="s">
        <v>2967</v>
      </c>
      <c r="C331" s="434" t="s">
        <v>2968</v>
      </c>
      <c r="D331" s="363"/>
      <c r="E331" s="434">
        <v>2</v>
      </c>
      <c r="F331" s="436" t="str">
        <f t="shared" si="5"/>
        <v/>
      </c>
    </row>
    <row r="332" spans="1:6" ht="15" x14ac:dyDescent="0.2">
      <c r="A332" s="458" t="s">
        <v>2969</v>
      </c>
      <c r="B332" s="459"/>
      <c r="C332" s="459"/>
      <c r="D332" s="459"/>
      <c r="E332" s="459"/>
      <c r="F332" s="460" t="str">
        <f t="shared" si="5"/>
        <v/>
      </c>
    </row>
    <row r="333" spans="1:6" x14ac:dyDescent="0.2">
      <c r="A333" s="461" t="s">
        <v>52</v>
      </c>
      <c r="B333" s="445" t="s">
        <v>2443</v>
      </c>
      <c r="C333" s="445" t="s">
        <v>2425</v>
      </c>
      <c r="D333" s="437" t="s">
        <v>2421</v>
      </c>
      <c r="E333" s="445" t="s">
        <v>2427</v>
      </c>
      <c r="F333" s="436" t="str">
        <f t="shared" si="5"/>
        <v/>
      </c>
    </row>
    <row r="334" spans="1:6" x14ac:dyDescent="0.2">
      <c r="A334" s="432" t="s">
        <v>2970</v>
      </c>
      <c r="B334" s="434" t="s">
        <v>2971</v>
      </c>
      <c r="C334" s="434" t="s">
        <v>2972</v>
      </c>
      <c r="D334" s="363"/>
      <c r="E334" s="434">
        <v>10</v>
      </c>
      <c r="F334" s="436" t="str">
        <f>IF(ISNUMBER(D334),D334*E334,"")</f>
        <v/>
      </c>
    </row>
    <row r="335" spans="1:6" x14ac:dyDescent="0.2">
      <c r="A335" s="432" t="s">
        <v>2970</v>
      </c>
      <c r="B335" s="434" t="s">
        <v>2636</v>
      </c>
      <c r="C335" s="434" t="s">
        <v>2972</v>
      </c>
      <c r="D335" s="363"/>
      <c r="E335" s="434">
        <v>4</v>
      </c>
      <c r="F335" s="436" t="str">
        <f t="shared" si="5"/>
        <v/>
      </c>
    </row>
    <row r="336" spans="1:6" x14ac:dyDescent="0.2">
      <c r="A336" s="432" t="s">
        <v>2970</v>
      </c>
      <c r="B336" s="434" t="s">
        <v>2654</v>
      </c>
      <c r="C336" s="434" t="s">
        <v>2972</v>
      </c>
      <c r="D336" s="363"/>
      <c r="E336" s="434">
        <v>6</v>
      </c>
      <c r="F336" s="436" t="str">
        <f t="shared" si="5"/>
        <v/>
      </c>
    </row>
    <row r="337" spans="1:8" x14ac:dyDescent="0.2">
      <c r="A337" s="432" t="s">
        <v>2970</v>
      </c>
      <c r="B337" s="434" t="s">
        <v>2658</v>
      </c>
      <c r="C337" s="434" t="s">
        <v>2972</v>
      </c>
      <c r="D337" s="363"/>
      <c r="E337" s="434">
        <v>14</v>
      </c>
      <c r="F337" s="436" t="str">
        <f t="shared" si="5"/>
        <v/>
      </c>
    </row>
    <row r="338" spans="1:8" x14ac:dyDescent="0.2">
      <c r="A338" s="432" t="s">
        <v>2970</v>
      </c>
      <c r="B338" s="434" t="s">
        <v>2659</v>
      </c>
      <c r="C338" s="434" t="s">
        <v>2972</v>
      </c>
      <c r="D338" s="363"/>
      <c r="E338" s="434">
        <v>9</v>
      </c>
      <c r="F338" s="436" t="str">
        <f t="shared" si="5"/>
        <v/>
      </c>
    </row>
    <row r="339" spans="1:8" x14ac:dyDescent="0.2">
      <c r="A339" s="432" t="s">
        <v>2970</v>
      </c>
      <c r="B339" s="434" t="s">
        <v>2947</v>
      </c>
      <c r="C339" s="434" t="s">
        <v>2972</v>
      </c>
      <c r="D339" s="363"/>
      <c r="E339" s="434">
        <v>10</v>
      </c>
      <c r="F339" s="436" t="str">
        <f t="shared" si="5"/>
        <v/>
      </c>
    </row>
    <row r="340" spans="1:8" x14ac:dyDescent="0.2">
      <c r="A340" s="432" t="s">
        <v>2970</v>
      </c>
      <c r="B340" s="434" t="s">
        <v>2948</v>
      </c>
      <c r="C340" s="434" t="s">
        <v>2972</v>
      </c>
      <c r="D340" s="363"/>
      <c r="E340" s="434">
        <v>9</v>
      </c>
      <c r="F340" s="436" t="str">
        <f t="shared" si="5"/>
        <v/>
      </c>
    </row>
    <row r="341" spans="1:8" s="431" customFormat="1" ht="12.75" x14ac:dyDescent="0.2">
      <c r="A341" s="427" t="s">
        <v>2521</v>
      </c>
      <c r="B341" s="428"/>
      <c r="C341" s="428"/>
      <c r="D341" s="429"/>
      <c r="E341" s="429"/>
      <c r="F341" s="495"/>
      <c r="G341" s="430"/>
      <c r="H341" s="430"/>
    </row>
    <row r="342" spans="1:8" x14ac:dyDescent="0.2">
      <c r="A342" s="432"/>
      <c r="B342" s="433"/>
      <c r="C342" s="434"/>
      <c r="D342" s="435"/>
      <c r="E342" s="433"/>
      <c r="F342" s="436"/>
    </row>
    <row r="343" spans="1:8" ht="12.75" x14ac:dyDescent="0.2">
      <c r="A343" s="439" t="s">
        <v>2522</v>
      </c>
      <c r="B343" s="440"/>
      <c r="C343" s="440"/>
      <c r="D343" s="441"/>
      <c r="E343" s="441"/>
      <c r="F343" s="442">
        <f>SUM(F9:F342)</f>
        <v>0</v>
      </c>
    </row>
    <row r="344" spans="1:8" x14ac:dyDescent="0.2">
      <c r="A344" s="443"/>
      <c r="B344" s="444"/>
      <c r="C344" s="444"/>
      <c r="D344" s="436"/>
      <c r="E344" s="445"/>
      <c r="F344" s="436"/>
    </row>
    <row r="345" spans="1:8" ht="12.75" x14ac:dyDescent="0.2">
      <c r="A345" s="446" t="s">
        <v>2973</v>
      </c>
      <c r="B345" s="428"/>
      <c r="C345" s="429"/>
      <c r="D345" s="447"/>
      <c r="E345" s="428"/>
      <c r="F345" s="495"/>
    </row>
    <row r="346" spans="1:8" ht="12.75" x14ac:dyDescent="0.2">
      <c r="A346" s="446" t="s">
        <v>2974</v>
      </c>
      <c r="B346" s="428"/>
      <c r="C346" s="429"/>
      <c r="D346" s="447"/>
      <c r="E346" s="428"/>
      <c r="F346" s="495"/>
    </row>
    <row r="347" spans="1:8" ht="12.75" x14ac:dyDescent="0.2">
      <c r="A347" s="446" t="s">
        <v>2975</v>
      </c>
      <c r="B347" s="428"/>
      <c r="C347" s="429"/>
      <c r="D347" s="429"/>
      <c r="E347" s="429"/>
      <c r="F347" s="495"/>
    </row>
    <row r="348" spans="1:8" x14ac:dyDescent="0.2">
      <c r="A348" s="443" t="s">
        <v>2976</v>
      </c>
      <c r="B348" s="444"/>
      <c r="C348" s="444"/>
      <c r="D348" s="436"/>
      <c r="E348" s="444"/>
      <c r="F348" s="495"/>
    </row>
    <row r="349" spans="1:8" ht="12.75" x14ac:dyDescent="0.2">
      <c r="A349" s="446" t="s">
        <v>2977</v>
      </c>
      <c r="B349" s="428"/>
      <c r="C349" s="429"/>
      <c r="D349" s="447"/>
      <c r="E349" s="428"/>
      <c r="F349" s="495"/>
    </row>
    <row r="350" spans="1:8" ht="12.75" x14ac:dyDescent="0.2">
      <c r="A350" s="446" t="s">
        <v>2678</v>
      </c>
      <c r="B350" s="428"/>
      <c r="C350" s="429"/>
      <c r="D350" s="447"/>
      <c r="E350" s="428"/>
      <c r="F350" s="495"/>
    </row>
    <row r="351" spans="1:8" ht="12.75" x14ac:dyDescent="0.2">
      <c r="A351" s="446" t="s">
        <v>2524</v>
      </c>
      <c r="B351" s="428"/>
      <c r="C351" s="429"/>
      <c r="D351" s="447"/>
      <c r="E351" s="428"/>
      <c r="F351" s="495"/>
    </row>
    <row r="352" spans="1:8" x14ac:dyDescent="0.2">
      <c r="A352" s="443"/>
      <c r="B352" s="444"/>
      <c r="C352" s="444"/>
      <c r="D352" s="436"/>
      <c r="E352" s="444"/>
      <c r="F352" s="436"/>
    </row>
    <row r="353" spans="1:6" ht="15" x14ac:dyDescent="0.25">
      <c r="A353" s="448" t="s">
        <v>2525</v>
      </c>
      <c r="B353" s="449"/>
      <c r="C353" s="450"/>
      <c r="D353" s="451"/>
      <c r="E353" s="449"/>
      <c r="F353" s="452">
        <f>SUM(F343:F351)</f>
        <v>0</v>
      </c>
    </row>
    <row r="354" spans="1:6" x14ac:dyDescent="0.2">
      <c r="A354" s="453"/>
      <c r="B354" s="454"/>
      <c r="C354" s="455"/>
      <c r="D354" s="456"/>
      <c r="E354" s="454"/>
    </row>
    <row r="355" spans="1:6" x14ac:dyDescent="0.2">
      <c r="A355" s="453"/>
      <c r="B355" s="454"/>
      <c r="C355" s="455"/>
      <c r="D355" s="456"/>
      <c r="E355" s="454"/>
    </row>
    <row r="356" spans="1:6" x14ac:dyDescent="0.2">
      <c r="A356" s="453"/>
      <c r="B356" s="454"/>
      <c r="C356" s="455"/>
      <c r="D356" s="456"/>
      <c r="E356" s="454"/>
    </row>
    <row r="357" spans="1:6" x14ac:dyDescent="0.2">
      <c r="A357" s="453"/>
      <c r="B357" s="454"/>
      <c r="C357" s="455"/>
      <c r="D357" s="456"/>
      <c r="E357" s="454"/>
    </row>
    <row r="358" spans="1:6" x14ac:dyDescent="0.2">
      <c r="A358" s="453"/>
      <c r="B358" s="454"/>
      <c r="C358" s="455"/>
      <c r="D358" s="456"/>
      <c r="E358" s="454"/>
    </row>
    <row r="359" spans="1:6" x14ac:dyDescent="0.2">
      <c r="A359" s="453"/>
      <c r="B359" s="454"/>
      <c r="C359" s="455"/>
      <c r="D359" s="456"/>
      <c r="E359" s="454"/>
    </row>
    <row r="360" spans="1:6" x14ac:dyDescent="0.2">
      <c r="A360" s="453"/>
      <c r="B360" s="454"/>
      <c r="C360" s="455"/>
      <c r="D360" s="456"/>
      <c r="E360" s="454"/>
    </row>
    <row r="361" spans="1:6" x14ac:dyDescent="0.2">
      <c r="A361" s="453"/>
      <c r="B361" s="454"/>
      <c r="C361" s="455"/>
      <c r="D361" s="456"/>
      <c r="E361" s="454"/>
    </row>
    <row r="362" spans="1:6" x14ac:dyDescent="0.2">
      <c r="A362" s="453"/>
      <c r="B362" s="454"/>
      <c r="C362" s="455"/>
      <c r="D362" s="456"/>
      <c r="E362" s="454"/>
    </row>
    <row r="363" spans="1:6" x14ac:dyDescent="0.2">
      <c r="A363" s="453"/>
      <c r="B363" s="454"/>
      <c r="C363" s="455"/>
      <c r="D363" s="456"/>
      <c r="E363" s="454"/>
    </row>
    <row r="364" spans="1:6" x14ac:dyDescent="0.2">
      <c r="A364" s="453"/>
      <c r="B364" s="454"/>
      <c r="C364" s="455"/>
      <c r="D364" s="456"/>
      <c r="E364" s="454"/>
    </row>
    <row r="365" spans="1:6" x14ac:dyDescent="0.2">
      <c r="A365" s="453"/>
      <c r="B365" s="454"/>
      <c r="C365" s="455"/>
      <c r="D365" s="456"/>
      <c r="E365" s="454"/>
    </row>
    <row r="366" spans="1:6" x14ac:dyDescent="0.2">
      <c r="A366" s="453"/>
      <c r="B366" s="454"/>
      <c r="C366" s="455"/>
      <c r="D366" s="456"/>
      <c r="E366" s="454"/>
    </row>
    <row r="367" spans="1:6" x14ac:dyDescent="0.2">
      <c r="A367" s="453"/>
      <c r="B367" s="454"/>
      <c r="C367" s="455"/>
      <c r="D367" s="456"/>
      <c r="E367" s="454"/>
    </row>
    <row r="368" spans="1:6" x14ac:dyDescent="0.2">
      <c r="A368" s="453"/>
      <c r="B368" s="454"/>
      <c r="C368" s="455"/>
      <c r="D368" s="456"/>
      <c r="E368" s="454"/>
    </row>
    <row r="369" spans="1:5" x14ac:dyDescent="0.2">
      <c r="A369" s="453"/>
      <c r="B369" s="454"/>
      <c r="C369" s="455"/>
      <c r="D369" s="456"/>
      <c r="E369" s="454"/>
    </row>
    <row r="370" spans="1:5" x14ac:dyDescent="0.2">
      <c r="A370" s="453"/>
      <c r="B370" s="454"/>
      <c r="C370" s="455"/>
      <c r="D370" s="456"/>
      <c r="E370" s="454"/>
    </row>
    <row r="371" spans="1:5" x14ac:dyDescent="0.2">
      <c r="A371" s="453"/>
      <c r="B371" s="454"/>
      <c r="C371" s="455"/>
      <c r="D371" s="456"/>
      <c r="E371" s="454"/>
    </row>
    <row r="372" spans="1:5" x14ac:dyDescent="0.2">
      <c r="A372" s="453"/>
      <c r="B372" s="454"/>
      <c r="C372" s="455"/>
      <c r="D372" s="456"/>
      <c r="E372" s="454"/>
    </row>
    <row r="373" spans="1:5" x14ac:dyDescent="0.2">
      <c r="A373" s="453"/>
      <c r="B373" s="454"/>
      <c r="C373" s="455"/>
      <c r="D373" s="456"/>
      <c r="E373" s="454"/>
    </row>
    <row r="374" spans="1:5" x14ac:dyDescent="0.2">
      <c r="A374" s="453"/>
      <c r="B374" s="454"/>
      <c r="C374" s="455"/>
      <c r="D374" s="456"/>
      <c r="E374" s="454"/>
    </row>
    <row r="375" spans="1:5" x14ac:dyDescent="0.2">
      <c r="A375" s="453"/>
      <c r="B375" s="454"/>
      <c r="C375" s="455"/>
      <c r="D375" s="456"/>
      <c r="E375" s="454"/>
    </row>
    <row r="376" spans="1:5" x14ac:dyDescent="0.2">
      <c r="A376" s="453"/>
      <c r="B376" s="454"/>
      <c r="C376" s="455"/>
      <c r="D376" s="456"/>
      <c r="E376" s="454"/>
    </row>
    <row r="377" spans="1:5" x14ac:dyDescent="0.2">
      <c r="A377" s="453"/>
      <c r="B377" s="454"/>
      <c r="C377" s="455"/>
      <c r="D377" s="456"/>
      <c r="E377" s="454"/>
    </row>
    <row r="378" spans="1:5" x14ac:dyDescent="0.2">
      <c r="A378" s="453"/>
      <c r="B378" s="454"/>
      <c r="C378" s="455"/>
      <c r="D378" s="456"/>
      <c r="E378" s="454"/>
    </row>
    <row r="379" spans="1:5" x14ac:dyDescent="0.2">
      <c r="A379" s="453"/>
      <c r="B379" s="454"/>
      <c r="C379" s="455"/>
      <c r="D379" s="456"/>
      <c r="E379" s="454"/>
    </row>
    <row r="380" spans="1:5" x14ac:dyDescent="0.2">
      <c r="A380" s="453"/>
      <c r="B380" s="454"/>
      <c r="C380" s="455"/>
      <c r="D380" s="456"/>
      <c r="E380" s="454"/>
    </row>
    <row r="381" spans="1:5" x14ac:dyDescent="0.2">
      <c r="A381" s="453"/>
      <c r="B381" s="454"/>
      <c r="C381" s="455"/>
      <c r="D381" s="456"/>
      <c r="E381" s="454"/>
    </row>
    <row r="382" spans="1:5" x14ac:dyDescent="0.2">
      <c r="A382" s="453"/>
      <c r="B382" s="454"/>
      <c r="C382" s="455"/>
      <c r="D382" s="456"/>
      <c r="E382" s="454"/>
    </row>
    <row r="383" spans="1:5" x14ac:dyDescent="0.2">
      <c r="A383" s="453"/>
      <c r="B383" s="454"/>
      <c r="C383" s="455"/>
      <c r="D383" s="456"/>
      <c r="E383" s="454"/>
    </row>
    <row r="384" spans="1:5" x14ac:dyDescent="0.2">
      <c r="A384" s="453"/>
      <c r="B384" s="454"/>
      <c r="C384" s="455"/>
      <c r="D384" s="456"/>
      <c r="E384" s="454"/>
    </row>
    <row r="385" spans="1:5" x14ac:dyDescent="0.2">
      <c r="A385" s="453"/>
      <c r="B385" s="454"/>
      <c r="C385" s="455"/>
      <c r="D385" s="456"/>
      <c r="E385" s="454"/>
    </row>
    <row r="386" spans="1:5" x14ac:dyDescent="0.2">
      <c r="A386" s="453"/>
      <c r="B386" s="454"/>
      <c r="C386" s="455"/>
      <c r="D386" s="456"/>
      <c r="E386" s="454"/>
    </row>
    <row r="387" spans="1:5" x14ac:dyDescent="0.2">
      <c r="A387" s="453"/>
      <c r="B387" s="454"/>
      <c r="C387" s="455"/>
      <c r="D387" s="456"/>
      <c r="E387" s="454"/>
    </row>
    <row r="388" spans="1:5" x14ac:dyDescent="0.2">
      <c r="A388" s="453"/>
      <c r="B388" s="454"/>
      <c r="C388" s="455"/>
      <c r="D388" s="456"/>
      <c r="E388" s="454"/>
    </row>
    <row r="389" spans="1:5" x14ac:dyDescent="0.2">
      <c r="A389" s="453"/>
      <c r="B389" s="454"/>
      <c r="C389" s="455"/>
      <c r="D389" s="456"/>
      <c r="E389" s="454"/>
    </row>
    <row r="390" spans="1:5" x14ac:dyDescent="0.2">
      <c r="A390" s="453"/>
      <c r="B390" s="454"/>
      <c r="C390" s="455"/>
      <c r="D390" s="456"/>
      <c r="E390" s="454"/>
    </row>
    <row r="391" spans="1:5" x14ac:dyDescent="0.2">
      <c r="A391" s="453"/>
      <c r="B391" s="454"/>
      <c r="C391" s="455"/>
      <c r="D391" s="456"/>
      <c r="E391" s="454"/>
    </row>
    <row r="392" spans="1:5" x14ac:dyDescent="0.2">
      <c r="A392" s="453"/>
      <c r="B392" s="454"/>
      <c r="C392" s="455"/>
      <c r="D392" s="456"/>
      <c r="E392" s="454"/>
    </row>
    <row r="393" spans="1:5" x14ac:dyDescent="0.2">
      <c r="A393" s="453"/>
      <c r="B393" s="454"/>
      <c r="C393" s="455"/>
      <c r="D393" s="456"/>
      <c r="E393" s="454"/>
    </row>
    <row r="394" spans="1:5" x14ac:dyDescent="0.2">
      <c r="A394" s="453"/>
      <c r="B394" s="454"/>
      <c r="C394" s="455"/>
      <c r="D394" s="456"/>
      <c r="E394" s="454"/>
    </row>
    <row r="395" spans="1:5" x14ac:dyDescent="0.2">
      <c r="A395" s="453"/>
      <c r="B395" s="454"/>
      <c r="C395" s="455"/>
      <c r="D395" s="456"/>
      <c r="E395" s="454"/>
    </row>
    <row r="396" spans="1:5" x14ac:dyDescent="0.2">
      <c r="A396" s="453"/>
      <c r="B396" s="454"/>
      <c r="C396" s="455"/>
      <c r="D396" s="456"/>
      <c r="E396" s="454"/>
    </row>
    <row r="397" spans="1:5" x14ac:dyDescent="0.2">
      <c r="A397" s="453"/>
      <c r="B397" s="454"/>
      <c r="C397" s="455"/>
      <c r="D397" s="456"/>
      <c r="E397" s="454"/>
    </row>
    <row r="398" spans="1:5" x14ac:dyDescent="0.2">
      <c r="A398" s="453"/>
      <c r="B398" s="454"/>
      <c r="C398" s="455"/>
      <c r="D398" s="456"/>
      <c r="E398" s="454"/>
    </row>
    <row r="399" spans="1:5" x14ac:dyDescent="0.2">
      <c r="A399" s="453"/>
      <c r="B399" s="454"/>
      <c r="C399" s="455"/>
      <c r="D399" s="456"/>
      <c r="E399" s="454"/>
    </row>
    <row r="400" spans="1:5" x14ac:dyDescent="0.2">
      <c r="A400" s="453"/>
      <c r="B400" s="454"/>
      <c r="C400" s="455"/>
      <c r="D400" s="456"/>
      <c r="E400" s="454"/>
    </row>
    <row r="401" spans="1:5" x14ac:dyDescent="0.2">
      <c r="A401" s="453"/>
      <c r="B401" s="454"/>
      <c r="C401" s="455"/>
      <c r="D401" s="456"/>
      <c r="E401" s="454"/>
    </row>
    <row r="402" spans="1:5" x14ac:dyDescent="0.2">
      <c r="A402" s="453"/>
      <c r="B402" s="454"/>
      <c r="C402" s="455"/>
      <c r="D402" s="456"/>
      <c r="E402" s="454"/>
    </row>
    <row r="403" spans="1:5" x14ac:dyDescent="0.2">
      <c r="A403" s="453"/>
      <c r="B403" s="454"/>
      <c r="C403" s="455"/>
      <c r="D403" s="456"/>
      <c r="E403" s="454"/>
    </row>
    <row r="404" spans="1:5" x14ac:dyDescent="0.2">
      <c r="A404" s="453"/>
      <c r="B404" s="454"/>
      <c r="C404" s="455"/>
      <c r="D404" s="456"/>
      <c r="E404" s="454"/>
    </row>
    <row r="405" spans="1:5" x14ac:dyDescent="0.2">
      <c r="A405" s="453"/>
      <c r="B405" s="454"/>
      <c r="C405" s="455"/>
      <c r="D405" s="456"/>
      <c r="E405" s="454"/>
    </row>
    <row r="406" spans="1:5" x14ac:dyDescent="0.2">
      <c r="A406" s="453"/>
      <c r="B406" s="454"/>
      <c r="C406" s="455"/>
      <c r="D406" s="456"/>
      <c r="E406" s="454"/>
    </row>
    <row r="407" spans="1:5" x14ac:dyDescent="0.2">
      <c r="A407" s="453"/>
      <c r="B407" s="454"/>
      <c r="C407" s="455"/>
      <c r="D407" s="456"/>
      <c r="E407" s="454"/>
    </row>
    <row r="408" spans="1:5" x14ac:dyDescent="0.2">
      <c r="A408" s="453"/>
      <c r="B408" s="454"/>
      <c r="C408" s="455"/>
      <c r="D408" s="456"/>
      <c r="E408" s="454"/>
    </row>
    <row r="409" spans="1:5" x14ac:dyDescent="0.2">
      <c r="A409" s="453"/>
      <c r="B409" s="454"/>
      <c r="C409" s="455"/>
      <c r="D409" s="456"/>
      <c r="E409" s="454"/>
    </row>
    <row r="410" spans="1:5" x14ac:dyDescent="0.2">
      <c r="A410" s="453"/>
      <c r="B410" s="454"/>
      <c r="C410" s="455"/>
      <c r="D410" s="456"/>
      <c r="E410" s="454"/>
    </row>
    <row r="411" spans="1:5" x14ac:dyDescent="0.2">
      <c r="A411" s="453"/>
      <c r="B411" s="454"/>
      <c r="C411" s="455"/>
      <c r="D411" s="456"/>
      <c r="E411" s="454"/>
    </row>
    <row r="412" spans="1:5" x14ac:dyDescent="0.2">
      <c r="A412" s="453"/>
      <c r="B412" s="454"/>
      <c r="C412" s="455"/>
      <c r="D412" s="456"/>
      <c r="E412" s="454"/>
    </row>
    <row r="413" spans="1:5" x14ac:dyDescent="0.2">
      <c r="A413" s="453"/>
      <c r="B413" s="454"/>
      <c r="C413" s="455"/>
      <c r="D413" s="456"/>
      <c r="E413" s="454"/>
    </row>
    <row r="414" spans="1:5" x14ac:dyDescent="0.2">
      <c r="A414" s="453"/>
      <c r="B414" s="454"/>
      <c r="C414" s="455"/>
      <c r="D414" s="456"/>
      <c r="E414" s="454"/>
    </row>
    <row r="415" spans="1:5" x14ac:dyDescent="0.2">
      <c r="A415" s="453"/>
      <c r="B415" s="454"/>
      <c r="C415" s="455"/>
      <c r="D415" s="456"/>
      <c r="E415" s="454"/>
    </row>
    <row r="416" spans="1:5" x14ac:dyDescent="0.2">
      <c r="A416" s="453"/>
      <c r="B416" s="454"/>
      <c r="C416" s="455"/>
      <c r="D416" s="456"/>
      <c r="E416" s="454"/>
    </row>
    <row r="417" spans="1:5" x14ac:dyDescent="0.2">
      <c r="A417" s="453"/>
      <c r="B417" s="454"/>
      <c r="C417" s="455"/>
      <c r="D417" s="456"/>
      <c r="E417" s="454"/>
    </row>
    <row r="418" spans="1:5" x14ac:dyDescent="0.2">
      <c r="A418" s="453"/>
      <c r="B418" s="454"/>
      <c r="C418" s="455"/>
      <c r="D418" s="456"/>
      <c r="E418" s="454"/>
    </row>
    <row r="419" spans="1:5" x14ac:dyDescent="0.2">
      <c r="A419" s="453"/>
      <c r="B419" s="454"/>
      <c r="C419" s="455"/>
      <c r="D419" s="456"/>
      <c r="E419" s="454"/>
    </row>
    <row r="420" spans="1:5" x14ac:dyDescent="0.2">
      <c r="A420" s="453"/>
      <c r="B420" s="454"/>
      <c r="C420" s="455"/>
      <c r="D420" s="456"/>
      <c r="E420" s="454"/>
    </row>
    <row r="421" spans="1:5" x14ac:dyDescent="0.2">
      <c r="A421" s="453"/>
      <c r="B421" s="454"/>
      <c r="C421" s="455"/>
      <c r="D421" s="456"/>
      <c r="E421" s="454"/>
    </row>
    <row r="422" spans="1:5" x14ac:dyDescent="0.2">
      <c r="A422" s="453"/>
      <c r="B422" s="454"/>
      <c r="C422" s="455"/>
      <c r="D422" s="456"/>
      <c r="E422" s="454"/>
    </row>
    <row r="423" spans="1:5" x14ac:dyDescent="0.2">
      <c r="A423" s="453"/>
      <c r="B423" s="454"/>
      <c r="C423" s="455"/>
      <c r="D423" s="456"/>
      <c r="E423" s="454"/>
    </row>
    <row r="424" spans="1:5" x14ac:dyDescent="0.2">
      <c r="A424" s="453"/>
      <c r="B424" s="454"/>
      <c r="C424" s="455"/>
      <c r="D424" s="456"/>
      <c r="E424" s="454"/>
    </row>
    <row r="425" spans="1:5" x14ac:dyDescent="0.2">
      <c r="A425" s="453"/>
      <c r="B425" s="454"/>
      <c r="C425" s="455"/>
      <c r="D425" s="456"/>
      <c r="E425" s="454"/>
    </row>
    <row r="426" spans="1:5" x14ac:dyDescent="0.2">
      <c r="A426" s="453"/>
      <c r="B426" s="454"/>
      <c r="C426" s="455"/>
      <c r="D426" s="456"/>
      <c r="E426" s="454"/>
    </row>
    <row r="427" spans="1:5" x14ac:dyDescent="0.2">
      <c r="A427" s="453"/>
      <c r="B427" s="454"/>
      <c r="C427" s="455"/>
      <c r="D427" s="456"/>
      <c r="E427" s="454"/>
    </row>
    <row r="428" spans="1:5" x14ac:dyDescent="0.2">
      <c r="A428" s="453"/>
      <c r="B428" s="454"/>
      <c r="C428" s="455"/>
      <c r="D428" s="456"/>
      <c r="E428" s="454"/>
    </row>
    <row r="429" spans="1:5" x14ac:dyDescent="0.2">
      <c r="A429" s="453"/>
      <c r="B429" s="454"/>
      <c r="C429" s="455"/>
      <c r="D429" s="456"/>
      <c r="E429" s="454"/>
    </row>
    <row r="430" spans="1:5" x14ac:dyDescent="0.2">
      <c r="A430" s="453"/>
      <c r="B430" s="454"/>
      <c r="C430" s="455"/>
      <c r="D430" s="456"/>
      <c r="E430" s="454"/>
    </row>
    <row r="431" spans="1:5" x14ac:dyDescent="0.2">
      <c r="A431" s="453"/>
      <c r="B431" s="454"/>
      <c r="C431" s="455"/>
      <c r="D431" s="456"/>
      <c r="E431" s="454"/>
    </row>
    <row r="432" spans="1:5" x14ac:dyDescent="0.2">
      <c r="A432" s="453"/>
      <c r="B432" s="454"/>
      <c r="C432" s="455"/>
      <c r="D432" s="456"/>
      <c r="E432" s="454"/>
    </row>
    <row r="433" spans="1:5" x14ac:dyDescent="0.2">
      <c r="A433" s="453"/>
      <c r="B433" s="454"/>
      <c r="C433" s="455"/>
      <c r="D433" s="456"/>
      <c r="E433" s="454"/>
    </row>
    <row r="434" spans="1:5" x14ac:dyDescent="0.2">
      <c r="A434" s="453"/>
      <c r="B434" s="454"/>
      <c r="C434" s="455"/>
      <c r="D434" s="456"/>
      <c r="E434" s="454"/>
    </row>
    <row r="435" spans="1:5" x14ac:dyDescent="0.2">
      <c r="A435" s="453"/>
      <c r="B435" s="454"/>
      <c r="C435" s="455"/>
      <c r="D435" s="456"/>
      <c r="E435" s="454"/>
    </row>
    <row r="436" spans="1:5" x14ac:dyDescent="0.2">
      <c r="A436" s="453"/>
      <c r="B436" s="454"/>
      <c r="C436" s="455"/>
      <c r="D436" s="456"/>
      <c r="E436" s="454"/>
    </row>
    <row r="437" spans="1:5" x14ac:dyDescent="0.2">
      <c r="A437" s="453"/>
      <c r="B437" s="454"/>
      <c r="C437" s="455"/>
      <c r="D437" s="456"/>
      <c r="E437" s="454"/>
    </row>
    <row r="438" spans="1:5" x14ac:dyDescent="0.2">
      <c r="A438" s="453"/>
      <c r="B438" s="454"/>
      <c r="C438" s="455"/>
      <c r="D438" s="456"/>
      <c r="E438" s="454"/>
    </row>
    <row r="439" spans="1:5" x14ac:dyDescent="0.2">
      <c r="A439" s="453"/>
      <c r="B439" s="454"/>
      <c r="C439" s="455"/>
      <c r="D439" s="456"/>
      <c r="E439" s="454"/>
    </row>
    <row r="440" spans="1:5" x14ac:dyDescent="0.2">
      <c r="A440" s="453"/>
      <c r="B440" s="454"/>
      <c r="C440" s="455"/>
      <c r="D440" s="456"/>
      <c r="E440" s="454"/>
    </row>
    <row r="441" spans="1:5" x14ac:dyDescent="0.2">
      <c r="A441" s="453"/>
      <c r="B441" s="454"/>
      <c r="C441" s="455"/>
      <c r="D441" s="456"/>
      <c r="E441" s="454"/>
    </row>
    <row r="442" spans="1:5" x14ac:dyDescent="0.2">
      <c r="A442" s="453"/>
      <c r="B442" s="454"/>
      <c r="C442" s="455"/>
      <c r="D442" s="456"/>
      <c r="E442" s="454"/>
    </row>
    <row r="443" spans="1:5" x14ac:dyDescent="0.2">
      <c r="A443" s="453"/>
      <c r="B443" s="454"/>
      <c r="C443" s="455"/>
      <c r="D443" s="456"/>
      <c r="E443" s="454"/>
    </row>
    <row r="444" spans="1:5" x14ac:dyDescent="0.2">
      <c r="A444" s="453"/>
      <c r="B444" s="454"/>
      <c r="C444" s="455"/>
      <c r="D444" s="456"/>
      <c r="E444" s="454"/>
    </row>
    <row r="445" spans="1:5" x14ac:dyDescent="0.2">
      <c r="A445" s="453"/>
      <c r="B445" s="454"/>
      <c r="C445" s="455"/>
      <c r="D445" s="456"/>
      <c r="E445" s="454"/>
    </row>
    <row r="446" spans="1:5" x14ac:dyDescent="0.2">
      <c r="A446" s="453"/>
      <c r="B446" s="454"/>
      <c r="C446" s="455"/>
      <c r="D446" s="456"/>
      <c r="E446" s="454"/>
    </row>
    <row r="447" spans="1:5" x14ac:dyDescent="0.2">
      <c r="A447" s="453"/>
      <c r="B447" s="454"/>
      <c r="C447" s="455"/>
      <c r="D447" s="456"/>
      <c r="E447" s="454"/>
    </row>
    <row r="448" spans="1:5" x14ac:dyDescent="0.2">
      <c r="A448" s="453"/>
      <c r="B448" s="454"/>
      <c r="C448" s="455"/>
      <c r="D448" s="456"/>
      <c r="E448" s="454"/>
    </row>
    <row r="449" spans="1:5" x14ac:dyDescent="0.2">
      <c r="A449" s="453"/>
      <c r="B449" s="454"/>
      <c r="C449" s="455"/>
      <c r="D449" s="456"/>
      <c r="E449" s="454"/>
    </row>
    <row r="450" spans="1:5" x14ac:dyDescent="0.2">
      <c r="A450" s="453"/>
      <c r="B450" s="454"/>
      <c r="C450" s="455"/>
      <c r="D450" s="456"/>
      <c r="E450" s="454"/>
    </row>
    <row r="451" spans="1:5" x14ac:dyDescent="0.2">
      <c r="A451" s="453"/>
      <c r="B451" s="454"/>
      <c r="C451" s="455"/>
      <c r="D451" s="456"/>
      <c r="E451" s="454"/>
    </row>
    <row r="452" spans="1:5" x14ac:dyDescent="0.2">
      <c r="A452" s="453"/>
      <c r="B452" s="454"/>
      <c r="C452" s="455"/>
      <c r="D452" s="456"/>
      <c r="E452" s="454"/>
    </row>
    <row r="453" spans="1:5" x14ac:dyDescent="0.2">
      <c r="A453" s="453"/>
      <c r="B453" s="454"/>
      <c r="C453" s="455"/>
      <c r="D453" s="456"/>
      <c r="E453" s="454"/>
    </row>
    <row r="454" spans="1:5" x14ac:dyDescent="0.2">
      <c r="A454" s="453"/>
      <c r="B454" s="454"/>
      <c r="C454" s="455"/>
      <c r="D454" s="456"/>
      <c r="E454" s="454"/>
    </row>
    <row r="455" spans="1:5" x14ac:dyDescent="0.2">
      <c r="A455" s="453"/>
      <c r="B455" s="454"/>
      <c r="C455" s="455"/>
      <c r="D455" s="456"/>
      <c r="E455" s="454"/>
    </row>
    <row r="456" spans="1:5" x14ac:dyDescent="0.2">
      <c r="A456" s="453"/>
      <c r="B456" s="454"/>
      <c r="C456" s="455"/>
      <c r="D456" s="456"/>
      <c r="E456" s="454"/>
    </row>
    <row r="457" spans="1:5" x14ac:dyDescent="0.2">
      <c r="A457" s="453"/>
      <c r="B457" s="454"/>
      <c r="C457" s="455"/>
      <c r="D457" s="456"/>
      <c r="E457" s="454"/>
    </row>
    <row r="458" spans="1:5" x14ac:dyDescent="0.2">
      <c r="A458" s="453"/>
      <c r="B458" s="454"/>
      <c r="C458" s="455"/>
      <c r="D458" s="456"/>
      <c r="E458" s="454"/>
    </row>
    <row r="459" spans="1:5" x14ac:dyDescent="0.2">
      <c r="A459" s="453"/>
      <c r="B459" s="454"/>
      <c r="C459" s="455"/>
      <c r="D459" s="456"/>
      <c r="E459" s="454"/>
    </row>
    <row r="460" spans="1:5" x14ac:dyDescent="0.2">
      <c r="A460" s="453"/>
      <c r="B460" s="454"/>
      <c r="C460" s="455"/>
      <c r="D460" s="456"/>
      <c r="E460" s="454"/>
    </row>
    <row r="461" spans="1:5" x14ac:dyDescent="0.2">
      <c r="A461" s="453"/>
      <c r="B461" s="454"/>
      <c r="C461" s="455"/>
      <c r="D461" s="456"/>
      <c r="E461" s="454"/>
    </row>
    <row r="462" spans="1:5" x14ac:dyDescent="0.2">
      <c r="A462" s="453"/>
      <c r="B462" s="454"/>
      <c r="C462" s="455"/>
      <c r="D462" s="456"/>
      <c r="E462" s="454"/>
    </row>
    <row r="463" spans="1:5" x14ac:dyDescent="0.2">
      <c r="A463" s="453"/>
      <c r="B463" s="454"/>
      <c r="C463" s="455"/>
      <c r="D463" s="456"/>
      <c r="E463" s="454"/>
    </row>
    <row r="464" spans="1:5" x14ac:dyDescent="0.2">
      <c r="A464" s="453"/>
      <c r="B464" s="454"/>
      <c r="C464" s="455"/>
      <c r="D464" s="456"/>
      <c r="E464" s="454"/>
    </row>
    <row r="465" spans="1:5" x14ac:dyDescent="0.2">
      <c r="A465" s="453"/>
      <c r="B465" s="454"/>
      <c r="C465" s="455"/>
      <c r="D465" s="456"/>
      <c r="E465" s="454"/>
    </row>
    <row r="466" spans="1:5" x14ac:dyDescent="0.2">
      <c r="A466" s="453"/>
      <c r="B466" s="454"/>
      <c r="C466" s="455"/>
      <c r="D466" s="456"/>
      <c r="E466" s="454"/>
    </row>
    <row r="467" spans="1:5" x14ac:dyDescent="0.2">
      <c r="A467" s="453"/>
      <c r="B467" s="454"/>
      <c r="C467" s="455"/>
      <c r="D467" s="456"/>
      <c r="E467" s="454"/>
    </row>
    <row r="468" spans="1:5" x14ac:dyDescent="0.2">
      <c r="A468" s="453"/>
      <c r="B468" s="454"/>
      <c r="C468" s="455"/>
      <c r="D468" s="456"/>
      <c r="E468" s="454"/>
    </row>
  </sheetData>
  <sheetProtection algorithmName="SHA-512" hashValue="rw2JxkxWIy5vAm5EsJPZn7pUna7EI2+pkOgnVajlK005Tjvx4CZ6UpdqWxvWZmWyQlawyfuU9fcTf2FuwyGwWg==" saltValue="KNo1o2Qcn3EXWCbM3G8A1w==" spinCount="100000" sheet="1" objects="1" scenarios="1"/>
  <autoFilter ref="A9:F353" xr:uid="{DFA1178B-50D0-47A6-82A2-487C5F107B29}"/>
  <mergeCells count="12">
    <mergeCell ref="B3:F3"/>
    <mergeCell ref="A1:F1"/>
    <mergeCell ref="C5:D5"/>
    <mergeCell ref="E5:F5"/>
    <mergeCell ref="C6:D6"/>
    <mergeCell ref="E6:F6"/>
    <mergeCell ref="B2:F2"/>
    <mergeCell ref="C7:D7"/>
    <mergeCell ref="E7:F7"/>
    <mergeCell ref="C8:D8"/>
    <mergeCell ref="E8:F8"/>
    <mergeCell ref="B4:F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2"/>
  <sheetViews>
    <sheetView showGridLines="0" workbookViewId="0">
      <selection activeCell="J112" sqref="J11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44" t="s">
        <v>1235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19" t="str">
        <f>'Rekapitulace stavby'!E14</f>
        <v xml:space="preserve"> </v>
      </c>
      <c r="F18" s="519"/>
      <c r="G18" s="519"/>
      <c r="H18" s="519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23" t="s">
        <v>1</v>
      </c>
      <c r="F27" s="523"/>
      <c r="G27" s="523"/>
      <c r="H27" s="52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44" t="str">
        <f>E9</f>
        <v>MELNIK 3 - SO-03-ZTI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126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1236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44" t="str">
        <f>E9</f>
        <v>MELNIK 3 - SO-03-ZTI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616</v>
      </c>
      <c r="F119" s="133" t="s">
        <v>617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80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775</v>
      </c>
      <c r="F120" s="141" t="s">
        <v>1237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80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16.5" customHeight="1" x14ac:dyDescent="0.2">
      <c r="A121" s="26"/>
      <c r="B121" s="143"/>
      <c r="C121" s="144" t="s">
        <v>78</v>
      </c>
      <c r="D121" s="144" t="s">
        <v>163</v>
      </c>
      <c r="E121" s="145" t="s">
        <v>1238</v>
      </c>
      <c r="F121" s="146" t="s">
        <v>1239</v>
      </c>
      <c r="G121" s="147" t="s">
        <v>1234</v>
      </c>
      <c r="H121" s="148">
        <v>1</v>
      </c>
      <c r="I121" s="149">
        <f>'MELNIK 3 - SO-03-1 Vodovod'!F186+'MELNIK 3 - SO-03-2 Kanalizace'!F109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187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187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SwNVF9RT5YbbHszufvX9hesyAWx8LdejD3nJDvGWwLvYQ480aOgS/wps90eRqZ8gNlU6XkPlkZeSqbpdlOg9tw==" saltValue="zoR9dD5IB6tnwHTpdyyEFg==" spinCount="100000" sheet="1" objects="1" scenarios="1"/>
  <autoFilter ref="C117:K121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673E-7E9D-4AF4-9C72-9D6FED9BA21A}">
  <dimension ref="A1:H687"/>
  <sheetViews>
    <sheetView showGridLines="0" workbookViewId="0">
      <selection activeCell="F183" sqref="F183:F184"/>
    </sheetView>
  </sheetViews>
  <sheetFormatPr defaultColWidth="11.1640625" defaultRowHeight="12" x14ac:dyDescent="0.2"/>
  <cols>
    <col min="1" max="1" width="67.5" style="299" customWidth="1"/>
    <col min="2" max="2" width="26.5" style="297" customWidth="1"/>
    <col min="3" max="3" width="19.83203125" style="297" customWidth="1"/>
    <col min="4" max="4" width="19.83203125" style="298" customWidth="1"/>
    <col min="5" max="5" width="19.83203125" style="297" customWidth="1"/>
    <col min="6" max="6" width="19.83203125" style="298" customWidth="1"/>
    <col min="7" max="7" width="15.5" style="298" customWidth="1"/>
    <col min="8" max="8" width="11.5" style="299" bestFit="1" customWidth="1"/>
    <col min="9" max="256" width="11.1640625" style="299"/>
    <col min="257" max="257" width="67.5" style="299" customWidth="1"/>
    <col min="258" max="261" width="19.1640625" style="299" customWidth="1"/>
    <col min="262" max="263" width="15.5" style="299" customWidth="1"/>
    <col min="264" max="264" width="11.5" style="299" bestFit="1" customWidth="1"/>
    <col min="265" max="512" width="11.1640625" style="299"/>
    <col min="513" max="513" width="67.5" style="299" customWidth="1"/>
    <col min="514" max="517" width="19.1640625" style="299" customWidth="1"/>
    <col min="518" max="519" width="15.5" style="299" customWidth="1"/>
    <col min="520" max="520" width="11.5" style="299" bestFit="1" customWidth="1"/>
    <col min="521" max="768" width="11.1640625" style="299"/>
    <col min="769" max="769" width="67.5" style="299" customWidth="1"/>
    <col min="770" max="773" width="19.1640625" style="299" customWidth="1"/>
    <col min="774" max="775" width="15.5" style="299" customWidth="1"/>
    <col min="776" max="776" width="11.5" style="299" bestFit="1" customWidth="1"/>
    <col min="777" max="1024" width="11.1640625" style="299"/>
    <col min="1025" max="1025" width="67.5" style="299" customWidth="1"/>
    <col min="1026" max="1029" width="19.1640625" style="299" customWidth="1"/>
    <col min="1030" max="1031" width="15.5" style="299" customWidth="1"/>
    <col min="1032" max="1032" width="11.5" style="299" bestFit="1" customWidth="1"/>
    <col min="1033" max="1280" width="11.1640625" style="299"/>
    <col min="1281" max="1281" width="67.5" style="299" customWidth="1"/>
    <col min="1282" max="1285" width="19.1640625" style="299" customWidth="1"/>
    <col min="1286" max="1287" width="15.5" style="299" customWidth="1"/>
    <col min="1288" max="1288" width="11.5" style="299" bestFit="1" customWidth="1"/>
    <col min="1289" max="1536" width="11.1640625" style="299"/>
    <col min="1537" max="1537" width="67.5" style="299" customWidth="1"/>
    <col min="1538" max="1541" width="19.1640625" style="299" customWidth="1"/>
    <col min="1542" max="1543" width="15.5" style="299" customWidth="1"/>
    <col min="1544" max="1544" width="11.5" style="299" bestFit="1" customWidth="1"/>
    <col min="1545" max="1792" width="11.1640625" style="299"/>
    <col min="1793" max="1793" width="67.5" style="299" customWidth="1"/>
    <col min="1794" max="1797" width="19.1640625" style="299" customWidth="1"/>
    <col min="1798" max="1799" width="15.5" style="299" customWidth="1"/>
    <col min="1800" max="1800" width="11.5" style="299" bestFit="1" customWidth="1"/>
    <col min="1801" max="2048" width="11.1640625" style="299"/>
    <col min="2049" max="2049" width="67.5" style="299" customWidth="1"/>
    <col min="2050" max="2053" width="19.1640625" style="299" customWidth="1"/>
    <col min="2054" max="2055" width="15.5" style="299" customWidth="1"/>
    <col min="2056" max="2056" width="11.5" style="299" bestFit="1" customWidth="1"/>
    <col min="2057" max="2304" width="11.1640625" style="299"/>
    <col min="2305" max="2305" width="67.5" style="299" customWidth="1"/>
    <col min="2306" max="2309" width="19.1640625" style="299" customWidth="1"/>
    <col min="2310" max="2311" width="15.5" style="299" customWidth="1"/>
    <col min="2312" max="2312" width="11.5" style="299" bestFit="1" customWidth="1"/>
    <col min="2313" max="2560" width="11.1640625" style="299"/>
    <col min="2561" max="2561" width="67.5" style="299" customWidth="1"/>
    <col min="2562" max="2565" width="19.1640625" style="299" customWidth="1"/>
    <col min="2566" max="2567" width="15.5" style="299" customWidth="1"/>
    <col min="2568" max="2568" width="11.5" style="299" bestFit="1" customWidth="1"/>
    <col min="2569" max="2816" width="11.1640625" style="299"/>
    <col min="2817" max="2817" width="67.5" style="299" customWidth="1"/>
    <col min="2818" max="2821" width="19.1640625" style="299" customWidth="1"/>
    <col min="2822" max="2823" width="15.5" style="299" customWidth="1"/>
    <col min="2824" max="2824" width="11.5" style="299" bestFit="1" customWidth="1"/>
    <col min="2825" max="3072" width="11.1640625" style="299"/>
    <col min="3073" max="3073" width="67.5" style="299" customWidth="1"/>
    <col min="3074" max="3077" width="19.1640625" style="299" customWidth="1"/>
    <col min="3078" max="3079" width="15.5" style="299" customWidth="1"/>
    <col min="3080" max="3080" width="11.5" style="299" bestFit="1" customWidth="1"/>
    <col min="3081" max="3328" width="11.1640625" style="299"/>
    <col min="3329" max="3329" width="67.5" style="299" customWidth="1"/>
    <col min="3330" max="3333" width="19.1640625" style="299" customWidth="1"/>
    <col min="3334" max="3335" width="15.5" style="299" customWidth="1"/>
    <col min="3336" max="3336" width="11.5" style="299" bestFit="1" customWidth="1"/>
    <col min="3337" max="3584" width="11.1640625" style="299"/>
    <col min="3585" max="3585" width="67.5" style="299" customWidth="1"/>
    <col min="3586" max="3589" width="19.1640625" style="299" customWidth="1"/>
    <col min="3590" max="3591" width="15.5" style="299" customWidth="1"/>
    <col min="3592" max="3592" width="11.5" style="299" bestFit="1" customWidth="1"/>
    <col min="3593" max="3840" width="11.1640625" style="299"/>
    <col min="3841" max="3841" width="67.5" style="299" customWidth="1"/>
    <col min="3842" max="3845" width="19.1640625" style="299" customWidth="1"/>
    <col min="3846" max="3847" width="15.5" style="299" customWidth="1"/>
    <col min="3848" max="3848" width="11.5" style="299" bestFit="1" customWidth="1"/>
    <col min="3849" max="4096" width="11.1640625" style="299"/>
    <col min="4097" max="4097" width="67.5" style="299" customWidth="1"/>
    <col min="4098" max="4101" width="19.1640625" style="299" customWidth="1"/>
    <col min="4102" max="4103" width="15.5" style="299" customWidth="1"/>
    <col min="4104" max="4104" width="11.5" style="299" bestFit="1" customWidth="1"/>
    <col min="4105" max="4352" width="11.1640625" style="299"/>
    <col min="4353" max="4353" width="67.5" style="299" customWidth="1"/>
    <col min="4354" max="4357" width="19.1640625" style="299" customWidth="1"/>
    <col min="4358" max="4359" width="15.5" style="299" customWidth="1"/>
    <col min="4360" max="4360" width="11.5" style="299" bestFit="1" customWidth="1"/>
    <col min="4361" max="4608" width="11.1640625" style="299"/>
    <col min="4609" max="4609" width="67.5" style="299" customWidth="1"/>
    <col min="4610" max="4613" width="19.1640625" style="299" customWidth="1"/>
    <col min="4614" max="4615" width="15.5" style="299" customWidth="1"/>
    <col min="4616" max="4616" width="11.5" style="299" bestFit="1" customWidth="1"/>
    <col min="4617" max="4864" width="11.1640625" style="299"/>
    <col min="4865" max="4865" width="67.5" style="299" customWidth="1"/>
    <col min="4866" max="4869" width="19.1640625" style="299" customWidth="1"/>
    <col min="4870" max="4871" width="15.5" style="299" customWidth="1"/>
    <col min="4872" max="4872" width="11.5" style="299" bestFit="1" customWidth="1"/>
    <col min="4873" max="5120" width="11.1640625" style="299"/>
    <col min="5121" max="5121" width="67.5" style="299" customWidth="1"/>
    <col min="5122" max="5125" width="19.1640625" style="299" customWidth="1"/>
    <col min="5126" max="5127" width="15.5" style="299" customWidth="1"/>
    <col min="5128" max="5128" width="11.5" style="299" bestFit="1" customWidth="1"/>
    <col min="5129" max="5376" width="11.1640625" style="299"/>
    <col min="5377" max="5377" width="67.5" style="299" customWidth="1"/>
    <col min="5378" max="5381" width="19.1640625" style="299" customWidth="1"/>
    <col min="5382" max="5383" width="15.5" style="299" customWidth="1"/>
    <col min="5384" max="5384" width="11.5" style="299" bestFit="1" customWidth="1"/>
    <col min="5385" max="5632" width="11.1640625" style="299"/>
    <col min="5633" max="5633" width="67.5" style="299" customWidth="1"/>
    <col min="5634" max="5637" width="19.1640625" style="299" customWidth="1"/>
    <col min="5638" max="5639" width="15.5" style="299" customWidth="1"/>
    <col min="5640" max="5640" width="11.5" style="299" bestFit="1" customWidth="1"/>
    <col min="5641" max="5888" width="11.1640625" style="299"/>
    <col min="5889" max="5889" width="67.5" style="299" customWidth="1"/>
    <col min="5890" max="5893" width="19.1640625" style="299" customWidth="1"/>
    <col min="5894" max="5895" width="15.5" style="299" customWidth="1"/>
    <col min="5896" max="5896" width="11.5" style="299" bestFit="1" customWidth="1"/>
    <col min="5897" max="6144" width="11.1640625" style="299"/>
    <col min="6145" max="6145" width="67.5" style="299" customWidth="1"/>
    <col min="6146" max="6149" width="19.1640625" style="299" customWidth="1"/>
    <col min="6150" max="6151" width="15.5" style="299" customWidth="1"/>
    <col min="6152" max="6152" width="11.5" style="299" bestFit="1" customWidth="1"/>
    <col min="6153" max="6400" width="11.1640625" style="299"/>
    <col min="6401" max="6401" width="67.5" style="299" customWidth="1"/>
    <col min="6402" max="6405" width="19.1640625" style="299" customWidth="1"/>
    <col min="6406" max="6407" width="15.5" style="299" customWidth="1"/>
    <col min="6408" max="6408" width="11.5" style="299" bestFit="1" customWidth="1"/>
    <col min="6409" max="6656" width="11.1640625" style="299"/>
    <col min="6657" max="6657" width="67.5" style="299" customWidth="1"/>
    <col min="6658" max="6661" width="19.1640625" style="299" customWidth="1"/>
    <col min="6662" max="6663" width="15.5" style="299" customWidth="1"/>
    <col min="6664" max="6664" width="11.5" style="299" bestFit="1" customWidth="1"/>
    <col min="6665" max="6912" width="11.1640625" style="299"/>
    <col min="6913" max="6913" width="67.5" style="299" customWidth="1"/>
    <col min="6914" max="6917" width="19.1640625" style="299" customWidth="1"/>
    <col min="6918" max="6919" width="15.5" style="299" customWidth="1"/>
    <col min="6920" max="6920" width="11.5" style="299" bestFit="1" customWidth="1"/>
    <col min="6921" max="7168" width="11.1640625" style="299"/>
    <col min="7169" max="7169" width="67.5" style="299" customWidth="1"/>
    <col min="7170" max="7173" width="19.1640625" style="299" customWidth="1"/>
    <col min="7174" max="7175" width="15.5" style="299" customWidth="1"/>
    <col min="7176" max="7176" width="11.5" style="299" bestFit="1" customWidth="1"/>
    <col min="7177" max="7424" width="11.1640625" style="299"/>
    <col min="7425" max="7425" width="67.5" style="299" customWidth="1"/>
    <col min="7426" max="7429" width="19.1640625" style="299" customWidth="1"/>
    <col min="7430" max="7431" width="15.5" style="299" customWidth="1"/>
    <col min="7432" max="7432" width="11.5" style="299" bestFit="1" customWidth="1"/>
    <col min="7433" max="7680" width="11.1640625" style="299"/>
    <col min="7681" max="7681" width="67.5" style="299" customWidth="1"/>
    <col min="7682" max="7685" width="19.1640625" style="299" customWidth="1"/>
    <col min="7686" max="7687" width="15.5" style="299" customWidth="1"/>
    <col min="7688" max="7688" width="11.5" style="299" bestFit="1" customWidth="1"/>
    <col min="7689" max="7936" width="11.1640625" style="299"/>
    <col min="7937" max="7937" width="67.5" style="299" customWidth="1"/>
    <col min="7938" max="7941" width="19.1640625" style="299" customWidth="1"/>
    <col min="7942" max="7943" width="15.5" style="299" customWidth="1"/>
    <col min="7944" max="7944" width="11.5" style="299" bestFit="1" customWidth="1"/>
    <col min="7945" max="8192" width="11.1640625" style="299"/>
    <col min="8193" max="8193" width="67.5" style="299" customWidth="1"/>
    <col min="8194" max="8197" width="19.1640625" style="299" customWidth="1"/>
    <col min="8198" max="8199" width="15.5" style="299" customWidth="1"/>
    <col min="8200" max="8200" width="11.5" style="299" bestFit="1" customWidth="1"/>
    <col min="8201" max="8448" width="11.1640625" style="299"/>
    <col min="8449" max="8449" width="67.5" style="299" customWidth="1"/>
    <col min="8450" max="8453" width="19.1640625" style="299" customWidth="1"/>
    <col min="8454" max="8455" width="15.5" style="299" customWidth="1"/>
    <col min="8456" max="8456" width="11.5" style="299" bestFit="1" customWidth="1"/>
    <col min="8457" max="8704" width="11.1640625" style="299"/>
    <col min="8705" max="8705" width="67.5" style="299" customWidth="1"/>
    <col min="8706" max="8709" width="19.1640625" style="299" customWidth="1"/>
    <col min="8710" max="8711" width="15.5" style="299" customWidth="1"/>
    <col min="8712" max="8712" width="11.5" style="299" bestFit="1" customWidth="1"/>
    <col min="8713" max="8960" width="11.1640625" style="299"/>
    <col min="8961" max="8961" width="67.5" style="299" customWidth="1"/>
    <col min="8962" max="8965" width="19.1640625" style="299" customWidth="1"/>
    <col min="8966" max="8967" width="15.5" style="299" customWidth="1"/>
    <col min="8968" max="8968" width="11.5" style="299" bestFit="1" customWidth="1"/>
    <col min="8969" max="9216" width="11.1640625" style="299"/>
    <col min="9217" max="9217" width="67.5" style="299" customWidth="1"/>
    <col min="9218" max="9221" width="19.1640625" style="299" customWidth="1"/>
    <col min="9222" max="9223" width="15.5" style="299" customWidth="1"/>
    <col min="9224" max="9224" width="11.5" style="299" bestFit="1" customWidth="1"/>
    <col min="9225" max="9472" width="11.1640625" style="299"/>
    <col min="9473" max="9473" width="67.5" style="299" customWidth="1"/>
    <col min="9474" max="9477" width="19.1640625" style="299" customWidth="1"/>
    <col min="9478" max="9479" width="15.5" style="299" customWidth="1"/>
    <col min="9480" max="9480" width="11.5" style="299" bestFit="1" customWidth="1"/>
    <col min="9481" max="9728" width="11.1640625" style="299"/>
    <col min="9729" max="9729" width="67.5" style="299" customWidth="1"/>
    <col min="9730" max="9733" width="19.1640625" style="299" customWidth="1"/>
    <col min="9734" max="9735" width="15.5" style="299" customWidth="1"/>
    <col min="9736" max="9736" width="11.5" style="299" bestFit="1" customWidth="1"/>
    <col min="9737" max="9984" width="11.1640625" style="299"/>
    <col min="9985" max="9985" width="67.5" style="299" customWidth="1"/>
    <col min="9986" max="9989" width="19.1640625" style="299" customWidth="1"/>
    <col min="9990" max="9991" width="15.5" style="299" customWidth="1"/>
    <col min="9992" max="9992" width="11.5" style="299" bestFit="1" customWidth="1"/>
    <col min="9993" max="10240" width="11.1640625" style="299"/>
    <col min="10241" max="10241" width="67.5" style="299" customWidth="1"/>
    <col min="10242" max="10245" width="19.1640625" style="299" customWidth="1"/>
    <col min="10246" max="10247" width="15.5" style="299" customWidth="1"/>
    <col min="10248" max="10248" width="11.5" style="299" bestFit="1" customWidth="1"/>
    <col min="10249" max="10496" width="11.1640625" style="299"/>
    <col min="10497" max="10497" width="67.5" style="299" customWidth="1"/>
    <col min="10498" max="10501" width="19.1640625" style="299" customWidth="1"/>
    <col min="10502" max="10503" width="15.5" style="299" customWidth="1"/>
    <col min="10504" max="10504" width="11.5" style="299" bestFit="1" customWidth="1"/>
    <col min="10505" max="10752" width="11.1640625" style="299"/>
    <col min="10753" max="10753" width="67.5" style="299" customWidth="1"/>
    <col min="10754" max="10757" width="19.1640625" style="299" customWidth="1"/>
    <col min="10758" max="10759" width="15.5" style="299" customWidth="1"/>
    <col min="10760" max="10760" width="11.5" style="299" bestFit="1" customWidth="1"/>
    <col min="10761" max="11008" width="11.1640625" style="299"/>
    <col min="11009" max="11009" width="67.5" style="299" customWidth="1"/>
    <col min="11010" max="11013" width="19.1640625" style="299" customWidth="1"/>
    <col min="11014" max="11015" width="15.5" style="299" customWidth="1"/>
    <col min="11016" max="11016" width="11.5" style="299" bestFit="1" customWidth="1"/>
    <col min="11017" max="11264" width="11.1640625" style="299"/>
    <col min="11265" max="11265" width="67.5" style="299" customWidth="1"/>
    <col min="11266" max="11269" width="19.1640625" style="299" customWidth="1"/>
    <col min="11270" max="11271" width="15.5" style="299" customWidth="1"/>
    <col min="11272" max="11272" width="11.5" style="299" bestFit="1" customWidth="1"/>
    <col min="11273" max="11520" width="11.1640625" style="299"/>
    <col min="11521" max="11521" width="67.5" style="299" customWidth="1"/>
    <col min="11522" max="11525" width="19.1640625" style="299" customWidth="1"/>
    <col min="11526" max="11527" width="15.5" style="299" customWidth="1"/>
    <col min="11528" max="11528" width="11.5" style="299" bestFit="1" customWidth="1"/>
    <col min="11529" max="11776" width="11.1640625" style="299"/>
    <col min="11777" max="11777" width="67.5" style="299" customWidth="1"/>
    <col min="11778" max="11781" width="19.1640625" style="299" customWidth="1"/>
    <col min="11782" max="11783" width="15.5" style="299" customWidth="1"/>
    <col min="11784" max="11784" width="11.5" style="299" bestFit="1" customWidth="1"/>
    <col min="11785" max="12032" width="11.1640625" style="299"/>
    <col min="12033" max="12033" width="67.5" style="299" customWidth="1"/>
    <col min="12034" max="12037" width="19.1640625" style="299" customWidth="1"/>
    <col min="12038" max="12039" width="15.5" style="299" customWidth="1"/>
    <col min="12040" max="12040" width="11.5" style="299" bestFit="1" customWidth="1"/>
    <col min="12041" max="12288" width="11.1640625" style="299"/>
    <col min="12289" max="12289" width="67.5" style="299" customWidth="1"/>
    <col min="12290" max="12293" width="19.1640625" style="299" customWidth="1"/>
    <col min="12294" max="12295" width="15.5" style="299" customWidth="1"/>
    <col min="12296" max="12296" width="11.5" style="299" bestFit="1" customWidth="1"/>
    <col min="12297" max="12544" width="11.1640625" style="299"/>
    <col min="12545" max="12545" width="67.5" style="299" customWidth="1"/>
    <col min="12546" max="12549" width="19.1640625" style="299" customWidth="1"/>
    <col min="12550" max="12551" width="15.5" style="299" customWidth="1"/>
    <col min="12552" max="12552" width="11.5" style="299" bestFit="1" customWidth="1"/>
    <col min="12553" max="12800" width="11.1640625" style="299"/>
    <col min="12801" max="12801" width="67.5" style="299" customWidth="1"/>
    <col min="12802" max="12805" width="19.1640625" style="299" customWidth="1"/>
    <col min="12806" max="12807" width="15.5" style="299" customWidth="1"/>
    <col min="12808" max="12808" width="11.5" style="299" bestFit="1" customWidth="1"/>
    <col min="12809" max="13056" width="11.1640625" style="299"/>
    <col min="13057" max="13057" width="67.5" style="299" customWidth="1"/>
    <col min="13058" max="13061" width="19.1640625" style="299" customWidth="1"/>
    <col min="13062" max="13063" width="15.5" style="299" customWidth="1"/>
    <col min="13064" max="13064" width="11.5" style="299" bestFit="1" customWidth="1"/>
    <col min="13065" max="13312" width="11.1640625" style="299"/>
    <col min="13313" max="13313" width="67.5" style="299" customWidth="1"/>
    <col min="13314" max="13317" width="19.1640625" style="299" customWidth="1"/>
    <col min="13318" max="13319" width="15.5" style="299" customWidth="1"/>
    <col min="13320" max="13320" width="11.5" style="299" bestFit="1" customWidth="1"/>
    <col min="13321" max="13568" width="11.1640625" style="299"/>
    <col min="13569" max="13569" width="67.5" style="299" customWidth="1"/>
    <col min="13570" max="13573" width="19.1640625" style="299" customWidth="1"/>
    <col min="13574" max="13575" width="15.5" style="299" customWidth="1"/>
    <col min="13576" max="13576" width="11.5" style="299" bestFit="1" customWidth="1"/>
    <col min="13577" max="13824" width="11.1640625" style="299"/>
    <col min="13825" max="13825" width="67.5" style="299" customWidth="1"/>
    <col min="13826" max="13829" width="19.1640625" style="299" customWidth="1"/>
    <col min="13830" max="13831" width="15.5" style="299" customWidth="1"/>
    <col min="13832" max="13832" width="11.5" style="299" bestFit="1" customWidth="1"/>
    <col min="13833" max="14080" width="11.1640625" style="299"/>
    <col min="14081" max="14081" width="67.5" style="299" customWidth="1"/>
    <col min="14082" max="14085" width="19.1640625" style="299" customWidth="1"/>
    <col min="14086" max="14087" width="15.5" style="299" customWidth="1"/>
    <col min="14088" max="14088" width="11.5" style="299" bestFit="1" customWidth="1"/>
    <col min="14089" max="14336" width="11.1640625" style="299"/>
    <col min="14337" max="14337" width="67.5" style="299" customWidth="1"/>
    <col min="14338" max="14341" width="19.1640625" style="299" customWidth="1"/>
    <col min="14342" max="14343" width="15.5" style="299" customWidth="1"/>
    <col min="14344" max="14344" width="11.5" style="299" bestFit="1" customWidth="1"/>
    <col min="14345" max="14592" width="11.1640625" style="299"/>
    <col min="14593" max="14593" width="67.5" style="299" customWidth="1"/>
    <col min="14594" max="14597" width="19.1640625" style="299" customWidth="1"/>
    <col min="14598" max="14599" width="15.5" style="299" customWidth="1"/>
    <col min="14600" max="14600" width="11.5" style="299" bestFit="1" customWidth="1"/>
    <col min="14601" max="14848" width="11.1640625" style="299"/>
    <col min="14849" max="14849" width="67.5" style="299" customWidth="1"/>
    <col min="14850" max="14853" width="19.1640625" style="299" customWidth="1"/>
    <col min="14854" max="14855" width="15.5" style="299" customWidth="1"/>
    <col min="14856" max="14856" width="11.5" style="299" bestFit="1" customWidth="1"/>
    <col min="14857" max="15104" width="11.1640625" style="299"/>
    <col min="15105" max="15105" width="67.5" style="299" customWidth="1"/>
    <col min="15106" max="15109" width="19.1640625" style="299" customWidth="1"/>
    <col min="15110" max="15111" width="15.5" style="299" customWidth="1"/>
    <col min="15112" max="15112" width="11.5" style="299" bestFit="1" customWidth="1"/>
    <col min="15113" max="15360" width="11.1640625" style="299"/>
    <col min="15361" max="15361" width="67.5" style="299" customWidth="1"/>
    <col min="15362" max="15365" width="19.1640625" style="299" customWidth="1"/>
    <col min="15366" max="15367" width="15.5" style="299" customWidth="1"/>
    <col min="15368" max="15368" width="11.5" style="299" bestFit="1" customWidth="1"/>
    <col min="15369" max="15616" width="11.1640625" style="299"/>
    <col min="15617" max="15617" width="67.5" style="299" customWidth="1"/>
    <col min="15618" max="15621" width="19.1640625" style="299" customWidth="1"/>
    <col min="15622" max="15623" width="15.5" style="299" customWidth="1"/>
    <col min="15624" max="15624" width="11.5" style="299" bestFit="1" customWidth="1"/>
    <col min="15625" max="15872" width="11.1640625" style="299"/>
    <col min="15873" max="15873" width="67.5" style="299" customWidth="1"/>
    <col min="15874" max="15877" width="19.1640625" style="299" customWidth="1"/>
    <col min="15878" max="15879" width="15.5" style="299" customWidth="1"/>
    <col min="15880" max="15880" width="11.5" style="299" bestFit="1" customWidth="1"/>
    <col min="15881" max="16128" width="11.1640625" style="299"/>
    <col min="16129" max="16129" width="67.5" style="299" customWidth="1"/>
    <col min="16130" max="16133" width="19.1640625" style="299" customWidth="1"/>
    <col min="16134" max="16135" width="15.5" style="299" customWidth="1"/>
    <col min="16136" max="16136" width="11.5" style="299" bestFit="1" customWidth="1"/>
    <col min="16137" max="16384" width="11.1640625" style="299"/>
  </cols>
  <sheetData>
    <row r="1" spans="1:6" ht="19.5" customHeight="1" thickBot="1" x14ac:dyDescent="0.25">
      <c r="A1" s="585" t="s">
        <v>2983</v>
      </c>
      <c r="B1" s="586"/>
      <c r="C1" s="586"/>
      <c r="D1" s="586"/>
      <c r="E1" s="586"/>
      <c r="F1" s="587"/>
    </row>
    <row r="2" spans="1:6" ht="19.5" customHeight="1" x14ac:dyDescent="0.2">
      <c r="A2" s="367" t="s">
        <v>2082</v>
      </c>
      <c r="B2" s="588" t="str">
        <f>'Rekapitulace stavby'!K6</f>
        <v>ISŠT Mělník - hlavní  budova, spojovací krček, novostavba, dílny, jeřábová hala, vrátnice</v>
      </c>
      <c r="C2" s="588"/>
      <c r="D2" s="588"/>
      <c r="E2" s="588"/>
      <c r="F2" s="589"/>
    </row>
    <row r="3" spans="1:6" ht="19.5" customHeight="1" x14ac:dyDescent="0.2">
      <c r="A3" s="368" t="s">
        <v>2084</v>
      </c>
      <c r="B3" s="590" t="s">
        <v>2979</v>
      </c>
      <c r="C3" s="590"/>
      <c r="D3" s="590"/>
      <c r="E3" s="590"/>
      <c r="F3" s="591"/>
    </row>
    <row r="4" spans="1:6" ht="19.5" customHeight="1" thickBot="1" x14ac:dyDescent="0.25">
      <c r="A4" s="369" t="s">
        <v>44</v>
      </c>
      <c r="B4" s="592" t="s">
        <v>2980</v>
      </c>
      <c r="C4" s="592"/>
      <c r="D4" s="592"/>
      <c r="E4" s="592"/>
      <c r="F4" s="593"/>
    </row>
    <row r="5" spans="1:6" ht="19.5" customHeight="1" thickBot="1" x14ac:dyDescent="0.25">
      <c r="A5" s="370"/>
      <c r="B5" s="371"/>
      <c r="C5" s="594" t="s">
        <v>2087</v>
      </c>
      <c r="D5" s="595"/>
      <c r="E5" s="596"/>
      <c r="F5" s="597"/>
    </row>
    <row r="6" spans="1:6" ht="19.5" customHeight="1" x14ac:dyDescent="0.2">
      <c r="A6" s="372" t="s">
        <v>2089</v>
      </c>
      <c r="B6" s="340">
        <f>F186</f>
        <v>0</v>
      </c>
      <c r="C6" s="577" t="s">
        <v>2981</v>
      </c>
      <c r="D6" s="578"/>
      <c r="E6" s="579"/>
      <c r="F6" s="580"/>
    </row>
    <row r="7" spans="1:6" ht="19.5" customHeight="1" x14ac:dyDescent="0.2">
      <c r="A7" s="373" t="s">
        <v>2092</v>
      </c>
      <c r="B7" s="341">
        <f>B6*0.21</f>
        <v>0</v>
      </c>
      <c r="C7" s="577" t="s">
        <v>2982</v>
      </c>
      <c r="D7" s="578"/>
      <c r="E7" s="579" t="s">
        <v>2094</v>
      </c>
      <c r="F7" s="580"/>
    </row>
    <row r="8" spans="1:6" ht="19.5" customHeight="1" thickBot="1" x14ac:dyDescent="0.25">
      <c r="A8" s="374" t="s">
        <v>2095</v>
      </c>
      <c r="B8" s="342">
        <f>B6+B7</f>
        <v>0</v>
      </c>
      <c r="C8" s="581" t="s">
        <v>19</v>
      </c>
      <c r="D8" s="582"/>
      <c r="E8" s="583" t="s">
        <v>2096</v>
      </c>
      <c r="F8" s="584"/>
    </row>
    <row r="9" spans="1:6" x14ac:dyDescent="0.2">
      <c r="A9" s="299" t="s">
        <v>52</v>
      </c>
      <c r="B9" s="297" t="s">
        <v>2431</v>
      </c>
      <c r="C9" s="297" t="s">
        <v>2425</v>
      </c>
      <c r="D9" s="298" t="s">
        <v>2421</v>
      </c>
      <c r="E9" s="297" t="s">
        <v>2427</v>
      </c>
      <c r="F9" s="298" t="s">
        <v>2422</v>
      </c>
    </row>
    <row r="10" spans="1:6" ht="15" x14ac:dyDescent="0.2">
      <c r="A10" s="339" t="s">
        <v>2423</v>
      </c>
      <c r="B10" s="337"/>
      <c r="C10" s="337"/>
      <c r="D10" s="337"/>
      <c r="E10" s="337"/>
      <c r="F10" s="338" t="str">
        <f t="shared" ref="F10:F73" si="0">IF(ISNUMBER(D10),D10*E10,"")</f>
        <v/>
      </c>
    </row>
    <row r="11" spans="1:6" x14ac:dyDescent="0.2">
      <c r="A11" s="302" t="s">
        <v>52</v>
      </c>
      <c r="B11" s="303" t="s">
        <v>2431</v>
      </c>
      <c r="C11" s="303" t="s">
        <v>2425</v>
      </c>
      <c r="D11" s="298" t="s">
        <v>2421</v>
      </c>
      <c r="E11" s="303" t="s">
        <v>2427</v>
      </c>
      <c r="F11" s="301" t="str">
        <f t="shared" si="0"/>
        <v/>
      </c>
    </row>
    <row r="12" spans="1:6" x14ac:dyDescent="0.2">
      <c r="A12" s="326" t="s">
        <v>2526</v>
      </c>
      <c r="B12" s="300"/>
      <c r="C12" s="300"/>
      <c r="D12" s="300"/>
      <c r="E12" s="300"/>
      <c r="F12" s="301" t="str">
        <f t="shared" si="0"/>
        <v/>
      </c>
    </row>
    <row r="13" spans="1:6" x14ac:dyDescent="0.2">
      <c r="A13" s="304" t="s">
        <v>2527</v>
      </c>
      <c r="B13" s="300"/>
      <c r="C13" s="305"/>
      <c r="D13" s="363"/>
      <c r="E13" s="305">
        <v>1</v>
      </c>
      <c r="F13" s="301" t="str">
        <f>IF(ISNUMBER(D13),D13*E13,"")</f>
        <v/>
      </c>
    </row>
    <row r="14" spans="1:6" x14ac:dyDescent="0.2">
      <c r="A14" s="304" t="s">
        <v>2528</v>
      </c>
      <c r="B14" s="300"/>
      <c r="C14" s="305" t="s">
        <v>2529</v>
      </c>
      <c r="D14" s="363"/>
      <c r="E14" s="305">
        <v>1</v>
      </c>
      <c r="F14" s="301" t="str">
        <f t="shared" si="0"/>
        <v/>
      </c>
    </row>
    <row r="15" spans="1:6" x14ac:dyDescent="0.2">
      <c r="A15" s="304" t="s">
        <v>2530</v>
      </c>
      <c r="B15" s="300"/>
      <c r="C15" s="305" t="s">
        <v>2531</v>
      </c>
      <c r="D15" s="363"/>
      <c r="E15" s="305">
        <v>1</v>
      </c>
      <c r="F15" s="301" t="str">
        <f t="shared" si="0"/>
        <v/>
      </c>
    </row>
    <row r="16" spans="1:6" x14ac:dyDescent="0.2">
      <c r="A16" s="304" t="s">
        <v>2532</v>
      </c>
      <c r="B16" s="300"/>
      <c r="C16" s="305" t="s">
        <v>2533</v>
      </c>
      <c r="D16" s="363"/>
      <c r="E16" s="305">
        <v>1</v>
      </c>
      <c r="F16" s="301" t="str">
        <f t="shared" si="0"/>
        <v/>
      </c>
    </row>
    <row r="17" spans="1:6" x14ac:dyDescent="0.2">
      <c r="A17" s="304" t="s">
        <v>2534</v>
      </c>
      <c r="B17" s="300"/>
      <c r="C17" s="305" t="s">
        <v>2535</v>
      </c>
      <c r="D17" s="363"/>
      <c r="E17" s="305">
        <v>1</v>
      </c>
      <c r="F17" s="301" t="str">
        <f t="shared" si="0"/>
        <v/>
      </c>
    </row>
    <row r="18" spans="1:6" x14ac:dyDescent="0.2">
      <c r="A18" s="304" t="s">
        <v>2536</v>
      </c>
      <c r="B18" s="300"/>
      <c r="C18" s="305">
        <v>19200</v>
      </c>
      <c r="D18" s="363"/>
      <c r="E18" s="305">
        <v>1</v>
      </c>
      <c r="F18" s="301" t="str">
        <f t="shared" si="0"/>
        <v/>
      </c>
    </row>
    <row r="19" spans="1:6" x14ac:dyDescent="0.2">
      <c r="A19" s="304"/>
      <c r="B19" s="300"/>
      <c r="C19" s="300"/>
      <c r="D19" s="300"/>
      <c r="E19" s="300"/>
      <c r="F19" s="301" t="str">
        <f t="shared" si="0"/>
        <v/>
      </c>
    </row>
    <row r="20" spans="1:6" x14ac:dyDescent="0.2">
      <c r="A20" s="326" t="s">
        <v>2537</v>
      </c>
      <c r="B20" s="300"/>
      <c r="C20" s="300"/>
      <c r="D20" s="300"/>
      <c r="E20" s="300"/>
      <c r="F20" s="301" t="str">
        <f t="shared" si="0"/>
        <v/>
      </c>
    </row>
    <row r="21" spans="1:6" x14ac:dyDescent="0.2">
      <c r="A21" s="304" t="s">
        <v>2538</v>
      </c>
      <c r="B21" s="300"/>
      <c r="C21" s="305"/>
      <c r="D21" s="363"/>
      <c r="E21" s="305">
        <v>1</v>
      </c>
      <c r="F21" s="301" t="str">
        <f t="shared" si="0"/>
        <v/>
      </c>
    </row>
    <row r="22" spans="1:6" x14ac:dyDescent="0.2">
      <c r="A22" s="304" t="s">
        <v>2539</v>
      </c>
      <c r="B22" s="300"/>
      <c r="C22" s="300"/>
      <c r="D22" s="363"/>
      <c r="E22" s="305">
        <v>4</v>
      </c>
      <c r="F22" s="301" t="str">
        <f t="shared" si="0"/>
        <v/>
      </c>
    </row>
    <row r="23" spans="1:6" x14ac:dyDescent="0.2">
      <c r="A23" s="304" t="s">
        <v>2534</v>
      </c>
      <c r="B23" s="300"/>
      <c r="C23" s="305" t="s">
        <v>2535</v>
      </c>
      <c r="D23" s="363"/>
      <c r="E23" s="305">
        <v>1</v>
      </c>
      <c r="F23" s="301" t="str">
        <f t="shared" si="0"/>
        <v/>
      </c>
    </row>
    <row r="24" spans="1:6" x14ac:dyDescent="0.2">
      <c r="A24" s="304"/>
      <c r="B24" s="300"/>
      <c r="C24" s="300"/>
      <c r="D24" s="300"/>
      <c r="E24" s="300"/>
      <c r="F24" s="301" t="str">
        <f t="shared" si="0"/>
        <v/>
      </c>
    </row>
    <row r="25" spans="1:6" x14ac:dyDescent="0.2">
      <c r="A25" s="326" t="s">
        <v>2540</v>
      </c>
      <c r="B25" s="300"/>
      <c r="C25" s="300"/>
      <c r="D25" s="300"/>
      <c r="E25" s="300"/>
      <c r="F25" s="301" t="str">
        <f t="shared" si="0"/>
        <v/>
      </c>
    </row>
    <row r="26" spans="1:6" x14ac:dyDescent="0.2">
      <c r="A26" s="304" t="s">
        <v>2541</v>
      </c>
      <c r="B26" s="305" t="s">
        <v>2542</v>
      </c>
      <c r="C26" s="305">
        <v>7307800</v>
      </c>
      <c r="D26" s="363"/>
      <c r="E26" s="305">
        <v>1</v>
      </c>
      <c r="F26" s="301" t="str">
        <f t="shared" si="0"/>
        <v/>
      </c>
    </row>
    <row r="27" spans="1:6" x14ac:dyDescent="0.2">
      <c r="A27" s="304" t="s">
        <v>2543</v>
      </c>
      <c r="B27" s="300"/>
      <c r="C27" s="305">
        <v>9116799</v>
      </c>
      <c r="D27" s="363"/>
      <c r="E27" s="305">
        <v>1</v>
      </c>
      <c r="F27" s="301" t="str">
        <f t="shared" si="0"/>
        <v/>
      </c>
    </row>
    <row r="28" spans="1:6" x14ac:dyDescent="0.2">
      <c r="A28" s="304" t="s">
        <v>2544</v>
      </c>
      <c r="B28" s="300"/>
      <c r="C28" s="305">
        <v>7611000</v>
      </c>
      <c r="D28" s="363"/>
      <c r="E28" s="305">
        <v>1</v>
      </c>
      <c r="F28" s="301" t="str">
        <f t="shared" si="0"/>
        <v/>
      </c>
    </row>
    <row r="29" spans="1:6" ht="15" x14ac:dyDescent="0.2">
      <c r="A29" s="339" t="s">
        <v>2545</v>
      </c>
      <c r="B29" s="337"/>
      <c r="C29" s="337"/>
      <c r="D29" s="337"/>
      <c r="E29" s="337"/>
      <c r="F29" s="338" t="str">
        <f t="shared" si="0"/>
        <v/>
      </c>
    </row>
    <row r="30" spans="1:6" x14ac:dyDescent="0.2">
      <c r="A30" s="302" t="s">
        <v>2546</v>
      </c>
      <c r="B30" s="303" t="s">
        <v>2443</v>
      </c>
      <c r="C30" s="303" t="s">
        <v>2425</v>
      </c>
      <c r="D30" s="303" t="s">
        <v>2426</v>
      </c>
      <c r="E30" s="303" t="s">
        <v>2444</v>
      </c>
      <c r="F30" s="301" t="str">
        <f t="shared" si="0"/>
        <v/>
      </c>
    </row>
    <row r="31" spans="1:6" x14ac:dyDescent="0.2">
      <c r="A31" s="306" t="s">
        <v>2547</v>
      </c>
      <c r="B31" s="305" t="s">
        <v>2548</v>
      </c>
      <c r="C31" s="305" t="s">
        <v>2549</v>
      </c>
      <c r="D31" s="363"/>
      <c r="E31" s="305">
        <v>40</v>
      </c>
      <c r="F31" s="301" t="str">
        <f t="shared" si="0"/>
        <v/>
      </c>
    </row>
    <row r="32" spans="1:6" ht="15" x14ac:dyDescent="0.2">
      <c r="A32" s="339" t="s">
        <v>2550</v>
      </c>
      <c r="B32" s="337"/>
      <c r="C32" s="337"/>
      <c r="D32" s="337"/>
      <c r="E32" s="337"/>
      <c r="F32" s="338" t="str">
        <f t="shared" si="0"/>
        <v/>
      </c>
    </row>
    <row r="33" spans="1:6" x14ac:dyDescent="0.2">
      <c r="A33" s="302" t="s">
        <v>52</v>
      </c>
      <c r="B33" s="303" t="s">
        <v>2443</v>
      </c>
      <c r="C33" s="303" t="s">
        <v>2551</v>
      </c>
      <c r="D33" s="303" t="s">
        <v>2426</v>
      </c>
      <c r="E33" s="303" t="s">
        <v>2427</v>
      </c>
      <c r="F33" s="301" t="str">
        <f t="shared" si="0"/>
        <v/>
      </c>
    </row>
    <row r="34" spans="1:6" x14ac:dyDescent="0.2">
      <c r="A34" s="306" t="s">
        <v>2552</v>
      </c>
      <c r="B34" s="305" t="s">
        <v>2553</v>
      </c>
      <c r="C34" s="305">
        <v>240363</v>
      </c>
      <c r="D34" s="363"/>
      <c r="E34" s="305">
        <v>1</v>
      </c>
      <c r="F34" s="301" t="str">
        <f t="shared" si="0"/>
        <v/>
      </c>
    </row>
    <row r="35" spans="1:6" x14ac:dyDescent="0.2">
      <c r="A35" s="306" t="s">
        <v>2554</v>
      </c>
      <c r="B35" s="305" t="s">
        <v>2548</v>
      </c>
      <c r="C35" s="305">
        <v>209964</v>
      </c>
      <c r="D35" s="363"/>
      <c r="E35" s="305">
        <v>2</v>
      </c>
      <c r="F35" s="301" t="str">
        <f t="shared" si="0"/>
        <v/>
      </c>
    </row>
    <row r="36" spans="1:6" x14ac:dyDescent="0.2">
      <c r="A36" s="306"/>
      <c r="B36" s="300"/>
      <c r="C36" s="300"/>
      <c r="D36" s="300"/>
      <c r="E36" s="300"/>
      <c r="F36" s="301" t="str">
        <f t="shared" si="0"/>
        <v/>
      </c>
    </row>
    <row r="37" spans="1:6" x14ac:dyDescent="0.2">
      <c r="A37" s="306" t="s">
        <v>2555</v>
      </c>
      <c r="B37" s="305" t="s">
        <v>2556</v>
      </c>
      <c r="C37" s="305">
        <v>312995</v>
      </c>
      <c r="D37" s="363"/>
      <c r="E37" s="305">
        <v>2</v>
      </c>
      <c r="F37" s="301" t="str">
        <f t="shared" si="0"/>
        <v/>
      </c>
    </row>
    <row r="38" spans="1:6" x14ac:dyDescent="0.2">
      <c r="A38" s="306" t="s">
        <v>2555</v>
      </c>
      <c r="B38" s="305" t="s">
        <v>2557</v>
      </c>
      <c r="C38" s="305">
        <v>312998</v>
      </c>
      <c r="D38" s="363"/>
      <c r="E38" s="305">
        <v>2</v>
      </c>
      <c r="F38" s="301" t="str">
        <f t="shared" si="0"/>
        <v/>
      </c>
    </row>
    <row r="39" spans="1:6" x14ac:dyDescent="0.2">
      <c r="A39" s="306" t="s">
        <v>2558</v>
      </c>
      <c r="B39" s="305" t="s">
        <v>2559</v>
      </c>
      <c r="C39" s="305">
        <v>259615</v>
      </c>
      <c r="D39" s="363"/>
      <c r="E39" s="305">
        <v>2</v>
      </c>
      <c r="F39" s="301" t="str">
        <f t="shared" si="0"/>
        <v/>
      </c>
    </row>
    <row r="40" spans="1:6" x14ac:dyDescent="0.2">
      <c r="A40" s="306" t="s">
        <v>2558</v>
      </c>
      <c r="B40" s="305" t="s">
        <v>2560</v>
      </c>
      <c r="C40" s="305">
        <v>259625</v>
      </c>
      <c r="D40" s="363"/>
      <c r="E40" s="305">
        <v>2</v>
      </c>
      <c r="F40" s="301" t="str">
        <f t="shared" si="0"/>
        <v/>
      </c>
    </row>
    <row r="41" spans="1:6" ht="15" x14ac:dyDescent="0.2">
      <c r="A41" s="339" t="s">
        <v>2561</v>
      </c>
      <c r="B41" s="337"/>
      <c r="C41" s="337"/>
      <c r="D41" s="337"/>
      <c r="E41" s="337"/>
      <c r="F41" s="338" t="str">
        <f t="shared" si="0"/>
        <v/>
      </c>
    </row>
    <row r="42" spans="1:6" x14ac:dyDescent="0.2">
      <c r="A42" s="302" t="s">
        <v>2509</v>
      </c>
      <c r="B42" s="303" t="s">
        <v>2510</v>
      </c>
      <c r="C42" s="303" t="s">
        <v>2425</v>
      </c>
      <c r="D42" s="303" t="s">
        <v>2426</v>
      </c>
      <c r="E42" s="303" t="s">
        <v>2444</v>
      </c>
      <c r="F42" s="301" t="str">
        <f t="shared" si="0"/>
        <v/>
      </c>
    </row>
    <row r="43" spans="1:6" x14ac:dyDescent="0.2">
      <c r="A43" s="306" t="s">
        <v>2562</v>
      </c>
      <c r="B43" s="305" t="s">
        <v>2563</v>
      </c>
      <c r="C43" s="305" t="s">
        <v>2564</v>
      </c>
      <c r="D43" s="363"/>
      <c r="E43" s="305">
        <v>40</v>
      </c>
      <c r="F43" s="301" t="str">
        <f t="shared" si="0"/>
        <v/>
      </c>
    </row>
    <row r="44" spans="1:6" x14ac:dyDescent="0.2">
      <c r="A44" s="306" t="s">
        <v>2565</v>
      </c>
      <c r="B44" s="305" t="s">
        <v>2563</v>
      </c>
      <c r="C44" s="305" t="s">
        <v>2564</v>
      </c>
      <c r="D44" s="363"/>
      <c r="E44" s="305">
        <v>20</v>
      </c>
      <c r="F44" s="301" t="str">
        <f t="shared" si="0"/>
        <v/>
      </c>
    </row>
    <row r="45" spans="1:6" x14ac:dyDescent="0.2">
      <c r="A45" s="306" t="s">
        <v>2566</v>
      </c>
      <c r="B45" s="305" t="s">
        <v>2563</v>
      </c>
      <c r="C45" s="305" t="s">
        <v>2564</v>
      </c>
      <c r="D45" s="363"/>
      <c r="E45" s="305">
        <v>10</v>
      </c>
      <c r="F45" s="301" t="str">
        <f t="shared" si="0"/>
        <v/>
      </c>
    </row>
    <row r="46" spans="1:6" x14ac:dyDescent="0.2">
      <c r="A46" s="306"/>
      <c r="B46" s="300"/>
      <c r="C46" s="300"/>
      <c r="D46" s="300"/>
      <c r="E46" s="300"/>
      <c r="F46" s="301" t="str">
        <f t="shared" si="0"/>
        <v/>
      </c>
    </row>
    <row r="47" spans="1:6" x14ac:dyDescent="0.2">
      <c r="A47" s="306" t="s">
        <v>2567</v>
      </c>
      <c r="B47" s="305" t="s">
        <v>2568</v>
      </c>
      <c r="C47" s="305" t="s">
        <v>2569</v>
      </c>
      <c r="D47" s="363"/>
      <c r="E47" s="305">
        <v>2</v>
      </c>
      <c r="F47" s="301" t="str">
        <f t="shared" si="0"/>
        <v/>
      </c>
    </row>
    <row r="48" spans="1:6" x14ac:dyDescent="0.2">
      <c r="A48" s="306" t="s">
        <v>2570</v>
      </c>
      <c r="B48" s="305" t="s">
        <v>2568</v>
      </c>
      <c r="C48" s="305" t="s">
        <v>2569</v>
      </c>
      <c r="D48" s="363"/>
      <c r="E48" s="305">
        <v>1</v>
      </c>
      <c r="F48" s="301" t="str">
        <f t="shared" si="0"/>
        <v/>
      </c>
    </row>
    <row r="49" spans="1:6" x14ac:dyDescent="0.2">
      <c r="A49" s="306" t="s">
        <v>2571</v>
      </c>
      <c r="B49" s="305" t="s">
        <v>2568</v>
      </c>
      <c r="C49" s="305" t="s">
        <v>2569</v>
      </c>
      <c r="D49" s="363"/>
      <c r="E49" s="305">
        <v>2</v>
      </c>
      <c r="F49" s="301" t="str">
        <f t="shared" si="0"/>
        <v/>
      </c>
    </row>
    <row r="50" spans="1:6" ht="15" x14ac:dyDescent="0.2">
      <c r="A50" s="339" t="s">
        <v>2572</v>
      </c>
      <c r="B50" s="337"/>
      <c r="C50" s="337"/>
      <c r="D50" s="337"/>
      <c r="E50" s="337"/>
      <c r="F50" s="338" t="str">
        <f t="shared" si="0"/>
        <v/>
      </c>
    </row>
    <row r="51" spans="1:6" x14ac:dyDescent="0.2">
      <c r="A51" s="302" t="s">
        <v>2509</v>
      </c>
      <c r="B51" s="303" t="s">
        <v>2510</v>
      </c>
      <c r="C51" s="303" t="s">
        <v>2425</v>
      </c>
      <c r="D51" s="303" t="s">
        <v>2511</v>
      </c>
      <c r="E51" s="303" t="s">
        <v>2444</v>
      </c>
      <c r="F51" s="301" t="str">
        <f t="shared" si="0"/>
        <v/>
      </c>
    </row>
    <row r="52" spans="1:6" x14ac:dyDescent="0.2">
      <c r="A52" s="306" t="s">
        <v>2573</v>
      </c>
      <c r="B52" s="300"/>
      <c r="C52" s="300"/>
      <c r="D52" s="300"/>
      <c r="E52" s="300"/>
      <c r="F52" s="301" t="str">
        <f t="shared" si="0"/>
        <v/>
      </c>
    </row>
    <row r="53" spans="1:6" x14ac:dyDescent="0.2">
      <c r="A53" s="306" t="s">
        <v>2574</v>
      </c>
      <c r="B53" s="305" t="s">
        <v>2513</v>
      </c>
      <c r="C53" s="305" t="s">
        <v>2514</v>
      </c>
      <c r="D53" s="363"/>
      <c r="E53" s="305">
        <v>24</v>
      </c>
      <c r="F53" s="301" t="str">
        <f t="shared" si="0"/>
        <v/>
      </c>
    </row>
    <row r="54" spans="1:6" x14ac:dyDescent="0.2">
      <c r="A54" s="306" t="s">
        <v>2575</v>
      </c>
      <c r="B54" s="305" t="s">
        <v>2513</v>
      </c>
      <c r="C54" s="305" t="s">
        <v>2514</v>
      </c>
      <c r="D54" s="363"/>
      <c r="E54" s="305">
        <v>4</v>
      </c>
      <c r="F54" s="301" t="str">
        <f t="shared" si="0"/>
        <v/>
      </c>
    </row>
    <row r="55" spans="1:6" x14ac:dyDescent="0.2">
      <c r="A55" s="306" t="s">
        <v>2576</v>
      </c>
      <c r="B55" s="305" t="s">
        <v>2513</v>
      </c>
      <c r="C55" s="305" t="s">
        <v>2514</v>
      </c>
      <c r="D55" s="363"/>
      <c r="E55" s="305">
        <v>28</v>
      </c>
      <c r="F55" s="301" t="str">
        <f t="shared" si="0"/>
        <v/>
      </c>
    </row>
    <row r="56" spans="1:6" x14ac:dyDescent="0.2">
      <c r="A56" s="306" t="s">
        <v>2577</v>
      </c>
      <c r="B56" s="305" t="s">
        <v>2513</v>
      </c>
      <c r="C56" s="305" t="s">
        <v>2514</v>
      </c>
      <c r="D56" s="363"/>
      <c r="E56" s="305">
        <v>6</v>
      </c>
      <c r="F56" s="301" t="str">
        <f t="shared" si="0"/>
        <v/>
      </c>
    </row>
    <row r="57" spans="1:6" x14ac:dyDescent="0.2">
      <c r="A57" s="306"/>
      <c r="B57" s="300"/>
      <c r="C57" s="300"/>
      <c r="D57" s="300"/>
      <c r="E57" s="300"/>
      <c r="F57" s="301" t="str">
        <f t="shared" si="0"/>
        <v/>
      </c>
    </row>
    <row r="58" spans="1:6" x14ac:dyDescent="0.2">
      <c r="A58" s="306" t="s">
        <v>2578</v>
      </c>
      <c r="B58" s="300"/>
      <c r="C58" s="300"/>
      <c r="D58" s="300"/>
      <c r="E58" s="300"/>
      <c r="F58" s="301" t="str">
        <f t="shared" si="0"/>
        <v/>
      </c>
    </row>
    <row r="59" spans="1:6" x14ac:dyDescent="0.2">
      <c r="A59" s="306" t="s">
        <v>2574</v>
      </c>
      <c r="B59" s="305" t="s">
        <v>2513</v>
      </c>
      <c r="C59" s="305" t="s">
        <v>2514</v>
      </c>
      <c r="D59" s="363"/>
      <c r="E59" s="305">
        <v>24</v>
      </c>
      <c r="F59" s="301" t="str">
        <f t="shared" si="0"/>
        <v/>
      </c>
    </row>
    <row r="60" spans="1:6" x14ac:dyDescent="0.2">
      <c r="A60" s="306" t="s">
        <v>2575</v>
      </c>
      <c r="B60" s="305" t="s">
        <v>2513</v>
      </c>
      <c r="C60" s="305" t="s">
        <v>2514</v>
      </c>
      <c r="D60" s="363"/>
      <c r="E60" s="305">
        <v>4</v>
      </c>
      <c r="F60" s="301" t="str">
        <f t="shared" si="0"/>
        <v/>
      </c>
    </row>
    <row r="61" spans="1:6" x14ac:dyDescent="0.2">
      <c r="A61" s="306" t="s">
        <v>2512</v>
      </c>
      <c r="B61" s="305" t="s">
        <v>2513</v>
      </c>
      <c r="C61" s="305" t="s">
        <v>2514</v>
      </c>
      <c r="D61" s="363"/>
      <c r="E61" s="305">
        <v>16</v>
      </c>
      <c r="F61" s="301" t="str">
        <f t="shared" si="0"/>
        <v/>
      </c>
    </row>
    <row r="62" spans="1:6" x14ac:dyDescent="0.2">
      <c r="A62" s="306" t="s">
        <v>2576</v>
      </c>
      <c r="B62" s="305" t="s">
        <v>2513</v>
      </c>
      <c r="C62" s="305" t="s">
        <v>2514</v>
      </c>
      <c r="D62" s="363"/>
      <c r="E62" s="305">
        <v>12</v>
      </c>
      <c r="F62" s="301" t="str">
        <f t="shared" si="0"/>
        <v/>
      </c>
    </row>
    <row r="63" spans="1:6" x14ac:dyDescent="0.2">
      <c r="A63" s="306"/>
      <c r="B63" s="300"/>
      <c r="C63" s="300"/>
      <c r="D63" s="300"/>
      <c r="E63" s="300"/>
      <c r="F63" s="301" t="str">
        <f t="shared" si="0"/>
        <v/>
      </c>
    </row>
    <row r="64" spans="1:6" x14ac:dyDescent="0.2">
      <c r="A64" s="306" t="s">
        <v>2579</v>
      </c>
      <c r="B64" s="300"/>
      <c r="C64" s="300"/>
      <c r="D64" s="300"/>
      <c r="E64" s="300"/>
      <c r="F64" s="301" t="str">
        <f t="shared" si="0"/>
        <v/>
      </c>
    </row>
    <row r="65" spans="1:6" x14ac:dyDescent="0.2">
      <c r="A65" s="306" t="s">
        <v>2574</v>
      </c>
      <c r="B65" s="305" t="s">
        <v>2513</v>
      </c>
      <c r="C65" s="305" t="s">
        <v>2514</v>
      </c>
      <c r="D65" s="363"/>
      <c r="E65" s="305">
        <v>40</v>
      </c>
      <c r="F65" s="301" t="str">
        <f t="shared" si="0"/>
        <v/>
      </c>
    </row>
    <row r="66" spans="1:6" x14ac:dyDescent="0.2">
      <c r="A66" s="306" t="s">
        <v>2575</v>
      </c>
      <c r="B66" s="305" t="s">
        <v>2513</v>
      </c>
      <c r="C66" s="305" t="s">
        <v>2514</v>
      </c>
      <c r="D66" s="363"/>
      <c r="E66" s="305">
        <v>12</v>
      </c>
      <c r="F66" s="301" t="str">
        <f t="shared" si="0"/>
        <v/>
      </c>
    </row>
    <row r="67" spans="1:6" x14ac:dyDescent="0.2">
      <c r="A67" s="306" t="s">
        <v>2515</v>
      </c>
      <c r="B67" s="300"/>
      <c r="C67" s="300"/>
      <c r="D67" s="300"/>
      <c r="E67" s="300"/>
      <c r="F67" s="301" t="str">
        <f t="shared" si="0"/>
        <v/>
      </c>
    </row>
    <row r="68" spans="1:6" ht="15" x14ac:dyDescent="0.2">
      <c r="A68" s="339" t="s">
        <v>2580</v>
      </c>
      <c r="B68" s="337"/>
      <c r="C68" s="337"/>
      <c r="D68" s="337"/>
      <c r="E68" s="337"/>
      <c r="F68" s="338" t="str">
        <f t="shared" si="0"/>
        <v/>
      </c>
    </row>
    <row r="69" spans="1:6" x14ac:dyDescent="0.2">
      <c r="A69" s="327" t="s">
        <v>2581</v>
      </c>
      <c r="B69" s="300"/>
      <c r="C69" s="300"/>
      <c r="D69" s="300"/>
      <c r="E69" s="300"/>
      <c r="F69" s="301" t="str">
        <f t="shared" si="0"/>
        <v/>
      </c>
    </row>
    <row r="70" spans="1:6" x14ac:dyDescent="0.2">
      <c r="A70" s="302" t="s">
        <v>2582</v>
      </c>
      <c r="B70" s="303" t="s">
        <v>2583</v>
      </c>
      <c r="C70" s="303" t="s">
        <v>2425</v>
      </c>
      <c r="D70" s="303" t="s">
        <v>2426</v>
      </c>
      <c r="E70" s="303" t="s">
        <v>2444</v>
      </c>
      <c r="F70" s="301" t="str">
        <f t="shared" si="0"/>
        <v/>
      </c>
    </row>
    <row r="71" spans="1:6" x14ac:dyDescent="0.2">
      <c r="A71" s="306" t="s">
        <v>2584</v>
      </c>
      <c r="B71" s="305" t="s">
        <v>2585</v>
      </c>
      <c r="C71" s="305" t="s">
        <v>2586</v>
      </c>
      <c r="D71" s="363"/>
      <c r="E71" s="305">
        <v>30</v>
      </c>
      <c r="F71" s="301" t="str">
        <f t="shared" si="0"/>
        <v/>
      </c>
    </row>
    <row r="72" spans="1:6" x14ac:dyDescent="0.2">
      <c r="A72" s="306" t="s">
        <v>2587</v>
      </c>
      <c r="B72" s="305" t="s">
        <v>2585</v>
      </c>
      <c r="C72" s="305" t="s">
        <v>2586</v>
      </c>
      <c r="D72" s="363"/>
      <c r="E72" s="305">
        <v>8</v>
      </c>
      <c r="F72" s="301" t="str">
        <f t="shared" si="0"/>
        <v/>
      </c>
    </row>
    <row r="73" spans="1:6" x14ac:dyDescent="0.2">
      <c r="A73" s="306" t="s">
        <v>2588</v>
      </c>
      <c r="B73" s="305" t="s">
        <v>2585</v>
      </c>
      <c r="C73" s="305" t="s">
        <v>2586</v>
      </c>
      <c r="D73" s="363"/>
      <c r="E73" s="305">
        <v>34</v>
      </c>
      <c r="F73" s="301" t="str">
        <f t="shared" si="0"/>
        <v/>
      </c>
    </row>
    <row r="74" spans="1:6" x14ac:dyDescent="0.2">
      <c r="A74" s="306" t="s">
        <v>2589</v>
      </c>
      <c r="B74" s="305" t="s">
        <v>2585</v>
      </c>
      <c r="C74" s="305" t="s">
        <v>2586</v>
      </c>
      <c r="D74" s="363"/>
      <c r="E74" s="305">
        <v>10</v>
      </c>
      <c r="F74" s="301" t="str">
        <f t="shared" ref="F74:F137" si="1">IF(ISNUMBER(D74),D74*E74,"")</f>
        <v/>
      </c>
    </row>
    <row r="75" spans="1:6" x14ac:dyDescent="0.2">
      <c r="A75" s="306"/>
      <c r="B75" s="300"/>
      <c r="C75" s="300"/>
      <c r="D75" s="300"/>
      <c r="E75" s="300"/>
      <c r="F75" s="301" t="str">
        <f t="shared" si="1"/>
        <v/>
      </c>
    </row>
    <row r="76" spans="1:6" x14ac:dyDescent="0.2">
      <c r="A76" s="306" t="s">
        <v>2590</v>
      </c>
      <c r="B76" s="305" t="s">
        <v>2520</v>
      </c>
      <c r="C76" s="300"/>
      <c r="D76" s="363"/>
      <c r="E76" s="305">
        <v>100</v>
      </c>
      <c r="F76" s="301" t="str">
        <f t="shared" si="1"/>
        <v/>
      </c>
    </row>
    <row r="77" spans="1:6" x14ac:dyDescent="0.2">
      <c r="A77" s="306" t="s">
        <v>2591</v>
      </c>
      <c r="B77" s="305" t="s">
        <v>2592</v>
      </c>
      <c r="C77" s="300"/>
      <c r="D77" s="363"/>
      <c r="E77" s="305">
        <v>2</v>
      </c>
      <c r="F77" s="301" t="str">
        <f t="shared" si="1"/>
        <v/>
      </c>
    </row>
    <row r="78" spans="1:6" x14ac:dyDescent="0.2">
      <c r="A78" s="327" t="s">
        <v>2593</v>
      </c>
      <c r="B78" s="300"/>
      <c r="C78" s="300"/>
      <c r="D78" s="300"/>
      <c r="E78" s="300"/>
      <c r="F78" s="301" t="str">
        <f t="shared" si="1"/>
        <v/>
      </c>
    </row>
    <row r="79" spans="1:6" x14ac:dyDescent="0.2">
      <c r="A79" s="302" t="s">
        <v>2582</v>
      </c>
      <c r="B79" s="303" t="s">
        <v>2583</v>
      </c>
      <c r="C79" s="303" t="s">
        <v>2425</v>
      </c>
      <c r="D79" s="303" t="s">
        <v>2426</v>
      </c>
      <c r="E79" s="303" t="s">
        <v>2444</v>
      </c>
      <c r="F79" s="301" t="str">
        <f t="shared" si="1"/>
        <v/>
      </c>
    </row>
    <row r="80" spans="1:6" x14ac:dyDescent="0.2">
      <c r="A80" s="306" t="s">
        <v>2594</v>
      </c>
      <c r="B80" s="305" t="s">
        <v>2595</v>
      </c>
      <c r="C80" s="305" t="s">
        <v>2596</v>
      </c>
      <c r="D80" s="363"/>
      <c r="E80" s="305">
        <v>30</v>
      </c>
      <c r="F80" s="301" t="str">
        <f t="shared" si="1"/>
        <v/>
      </c>
    </row>
    <row r="81" spans="1:6" x14ac:dyDescent="0.2">
      <c r="A81" s="306" t="s">
        <v>2597</v>
      </c>
      <c r="B81" s="305" t="s">
        <v>2595</v>
      </c>
      <c r="C81" s="305" t="s">
        <v>2596</v>
      </c>
      <c r="D81" s="363"/>
      <c r="E81" s="305">
        <v>8</v>
      </c>
      <c r="F81" s="301" t="str">
        <f t="shared" si="1"/>
        <v/>
      </c>
    </row>
    <row r="82" spans="1:6" x14ac:dyDescent="0.2">
      <c r="A82" s="306" t="s">
        <v>2598</v>
      </c>
      <c r="B82" s="305" t="s">
        <v>2595</v>
      </c>
      <c r="C82" s="305" t="s">
        <v>2596</v>
      </c>
      <c r="D82" s="363"/>
      <c r="E82" s="305">
        <v>20</v>
      </c>
      <c r="F82" s="301" t="str">
        <f t="shared" si="1"/>
        <v/>
      </c>
    </row>
    <row r="83" spans="1:6" x14ac:dyDescent="0.2">
      <c r="A83" s="306" t="s">
        <v>2599</v>
      </c>
      <c r="B83" s="305" t="s">
        <v>2595</v>
      </c>
      <c r="C83" s="305" t="s">
        <v>2596</v>
      </c>
      <c r="D83" s="363"/>
      <c r="E83" s="305">
        <v>16</v>
      </c>
      <c r="F83" s="301" t="str">
        <f t="shared" si="1"/>
        <v/>
      </c>
    </row>
    <row r="84" spans="1:6" x14ac:dyDescent="0.2">
      <c r="A84" s="304"/>
      <c r="B84" s="300"/>
      <c r="C84" s="300"/>
      <c r="D84" s="300"/>
      <c r="E84" s="300"/>
      <c r="F84" s="301" t="str">
        <f t="shared" si="1"/>
        <v/>
      </c>
    </row>
    <row r="85" spans="1:6" x14ac:dyDescent="0.2">
      <c r="A85" s="327" t="s">
        <v>2600</v>
      </c>
      <c r="B85" s="300"/>
      <c r="C85" s="300"/>
      <c r="D85" s="300"/>
      <c r="E85" s="300"/>
      <c r="F85" s="301" t="str">
        <f t="shared" si="1"/>
        <v/>
      </c>
    </row>
    <row r="86" spans="1:6" x14ac:dyDescent="0.2">
      <c r="A86" s="302" t="s">
        <v>2582</v>
      </c>
      <c r="B86" s="303" t="s">
        <v>2583</v>
      </c>
      <c r="C86" s="303" t="s">
        <v>2425</v>
      </c>
      <c r="D86" s="303" t="s">
        <v>2426</v>
      </c>
      <c r="E86" s="303" t="s">
        <v>2444</v>
      </c>
      <c r="F86" s="301" t="str">
        <f t="shared" si="1"/>
        <v/>
      </c>
    </row>
    <row r="87" spans="1:6" x14ac:dyDescent="0.2">
      <c r="A87" s="306" t="s">
        <v>2594</v>
      </c>
      <c r="B87" s="305" t="s">
        <v>2595</v>
      </c>
      <c r="C87" s="305" t="s">
        <v>2596</v>
      </c>
      <c r="D87" s="363"/>
      <c r="E87" s="305">
        <v>44</v>
      </c>
      <c r="F87" s="301" t="str">
        <f t="shared" si="1"/>
        <v/>
      </c>
    </row>
    <row r="88" spans="1:6" x14ac:dyDescent="0.2">
      <c r="A88" s="306" t="s">
        <v>2597</v>
      </c>
      <c r="B88" s="305" t="s">
        <v>2595</v>
      </c>
      <c r="C88" s="305" t="s">
        <v>2596</v>
      </c>
      <c r="D88" s="363"/>
      <c r="E88" s="305">
        <v>16</v>
      </c>
      <c r="F88" s="301" t="str">
        <f t="shared" si="1"/>
        <v/>
      </c>
    </row>
    <row r="89" spans="1:6" x14ac:dyDescent="0.2">
      <c r="A89" s="304"/>
      <c r="B89" s="300"/>
      <c r="C89" s="300"/>
      <c r="D89" s="300"/>
      <c r="E89" s="300"/>
      <c r="F89" s="301" t="str">
        <f t="shared" si="1"/>
        <v/>
      </c>
    </row>
    <row r="90" spans="1:6" x14ac:dyDescent="0.2">
      <c r="A90" s="306" t="s">
        <v>2502</v>
      </c>
      <c r="B90" s="300"/>
      <c r="C90" s="305" t="s">
        <v>2503</v>
      </c>
      <c r="D90" s="363"/>
      <c r="E90" s="305">
        <v>10</v>
      </c>
      <c r="F90" s="301" t="str">
        <f t="shared" si="1"/>
        <v/>
      </c>
    </row>
    <row r="91" spans="1:6" x14ac:dyDescent="0.2">
      <c r="A91" s="306" t="s">
        <v>2504</v>
      </c>
      <c r="B91" s="305" t="s">
        <v>2505</v>
      </c>
      <c r="C91" s="300"/>
      <c r="D91" s="363"/>
      <c r="E91" s="305">
        <v>3</v>
      </c>
      <c r="F91" s="301" t="str">
        <f t="shared" si="1"/>
        <v/>
      </c>
    </row>
    <row r="92" spans="1:6" ht="15" x14ac:dyDescent="0.2">
      <c r="A92" s="339" t="s">
        <v>2601</v>
      </c>
      <c r="B92" s="337"/>
      <c r="C92" s="337"/>
      <c r="D92" s="337"/>
      <c r="E92" s="337"/>
      <c r="F92" s="338" t="str">
        <f t="shared" si="1"/>
        <v/>
      </c>
    </row>
    <row r="93" spans="1:6" x14ac:dyDescent="0.2">
      <c r="A93" s="302" t="s">
        <v>2602</v>
      </c>
      <c r="B93" s="303" t="s">
        <v>2510</v>
      </c>
      <c r="C93" s="303" t="s">
        <v>2425</v>
      </c>
      <c r="D93" s="303" t="s">
        <v>2426</v>
      </c>
      <c r="E93" s="303" t="s">
        <v>2444</v>
      </c>
      <c r="F93" s="301" t="str">
        <f t="shared" si="1"/>
        <v/>
      </c>
    </row>
    <row r="94" spans="1:6" x14ac:dyDescent="0.2">
      <c r="A94" s="306" t="s">
        <v>2603</v>
      </c>
      <c r="B94" s="305" t="s">
        <v>2604</v>
      </c>
      <c r="C94" s="305" t="s">
        <v>2605</v>
      </c>
      <c r="D94" s="363"/>
      <c r="E94" s="305">
        <v>15</v>
      </c>
      <c r="F94" s="301" t="str">
        <f t="shared" si="1"/>
        <v/>
      </c>
    </row>
    <row r="95" spans="1:6" x14ac:dyDescent="0.2">
      <c r="A95" s="306" t="s">
        <v>2606</v>
      </c>
      <c r="B95" s="305" t="s">
        <v>2604</v>
      </c>
      <c r="C95" s="305" t="s">
        <v>2605</v>
      </c>
      <c r="D95" s="363"/>
      <c r="E95" s="305">
        <v>10</v>
      </c>
      <c r="F95" s="301" t="str">
        <f t="shared" si="1"/>
        <v/>
      </c>
    </row>
    <row r="96" spans="1:6" x14ac:dyDescent="0.2">
      <c r="A96" s="306" t="s">
        <v>2607</v>
      </c>
      <c r="B96" s="305" t="s">
        <v>2604</v>
      </c>
      <c r="C96" s="305" t="s">
        <v>2605</v>
      </c>
      <c r="D96" s="363"/>
      <c r="E96" s="305">
        <v>12</v>
      </c>
      <c r="F96" s="301" t="str">
        <f t="shared" si="1"/>
        <v/>
      </c>
    </row>
    <row r="97" spans="1:6" x14ac:dyDescent="0.2">
      <c r="A97" s="306" t="s">
        <v>2608</v>
      </c>
      <c r="B97" s="305" t="s">
        <v>2604</v>
      </c>
      <c r="C97" s="305" t="s">
        <v>2605</v>
      </c>
      <c r="D97" s="363"/>
      <c r="E97" s="305">
        <v>32</v>
      </c>
      <c r="F97" s="301" t="str">
        <f t="shared" si="1"/>
        <v/>
      </c>
    </row>
    <row r="98" spans="1:6" x14ac:dyDescent="0.2">
      <c r="A98" s="306" t="s">
        <v>2609</v>
      </c>
      <c r="B98" s="305" t="s">
        <v>2604</v>
      </c>
      <c r="C98" s="305" t="s">
        <v>2605</v>
      </c>
      <c r="D98" s="363"/>
      <c r="E98" s="305">
        <v>4</v>
      </c>
      <c r="F98" s="301" t="str">
        <f t="shared" si="1"/>
        <v/>
      </c>
    </row>
    <row r="99" spans="1:6" ht="15" x14ac:dyDescent="0.2">
      <c r="A99" s="339" t="s">
        <v>2610</v>
      </c>
      <c r="B99" s="337"/>
      <c r="C99" s="337"/>
      <c r="D99" s="337"/>
      <c r="E99" s="337"/>
      <c r="F99" s="338" t="str">
        <f t="shared" si="1"/>
        <v/>
      </c>
    </row>
    <row r="100" spans="1:6" x14ac:dyDescent="0.2">
      <c r="A100" s="302" t="s">
        <v>52</v>
      </c>
      <c r="B100" s="303" t="s">
        <v>2431</v>
      </c>
      <c r="C100" s="303" t="s">
        <v>2425</v>
      </c>
      <c r="D100" s="303" t="s">
        <v>2426</v>
      </c>
      <c r="E100" s="303" t="s">
        <v>2427</v>
      </c>
      <c r="F100" s="301" t="str">
        <f t="shared" si="1"/>
        <v/>
      </c>
    </row>
    <row r="101" spans="1:6" x14ac:dyDescent="0.2">
      <c r="A101" s="306" t="s">
        <v>2611</v>
      </c>
      <c r="B101" s="305" t="s">
        <v>2612</v>
      </c>
      <c r="C101" s="305" t="s">
        <v>2519</v>
      </c>
      <c r="D101" s="363"/>
      <c r="E101" s="305">
        <v>10</v>
      </c>
      <c r="F101" s="301" t="str">
        <f t="shared" si="1"/>
        <v/>
      </c>
    </row>
    <row r="102" spans="1:6" x14ac:dyDescent="0.2">
      <c r="A102" s="306" t="s">
        <v>2613</v>
      </c>
      <c r="B102" s="305" t="s">
        <v>2614</v>
      </c>
      <c r="C102" s="305" t="s">
        <v>2519</v>
      </c>
      <c r="D102" s="363"/>
      <c r="E102" s="305">
        <v>8</v>
      </c>
      <c r="F102" s="301" t="str">
        <f t="shared" si="1"/>
        <v/>
      </c>
    </row>
    <row r="103" spans="1:6" x14ac:dyDescent="0.2">
      <c r="A103" s="306" t="s">
        <v>2517</v>
      </c>
      <c r="B103" s="305" t="s">
        <v>2518</v>
      </c>
      <c r="C103" s="305" t="s">
        <v>2519</v>
      </c>
      <c r="D103" s="363"/>
      <c r="E103" s="305">
        <v>8</v>
      </c>
      <c r="F103" s="301" t="str">
        <f t="shared" si="1"/>
        <v/>
      </c>
    </row>
    <row r="104" spans="1:6" x14ac:dyDescent="0.2">
      <c r="A104" s="306" t="s">
        <v>2615</v>
      </c>
      <c r="B104" s="305" t="s">
        <v>2616</v>
      </c>
      <c r="C104" s="305" t="s">
        <v>2519</v>
      </c>
      <c r="D104" s="363"/>
      <c r="E104" s="305">
        <v>22</v>
      </c>
      <c r="F104" s="301" t="str">
        <f t="shared" si="1"/>
        <v/>
      </c>
    </row>
    <row r="105" spans="1:6" x14ac:dyDescent="0.2">
      <c r="A105" s="306" t="s">
        <v>2617</v>
      </c>
      <c r="B105" s="305" t="s">
        <v>2474</v>
      </c>
      <c r="C105" s="305" t="s">
        <v>2519</v>
      </c>
      <c r="D105" s="363"/>
      <c r="E105" s="305">
        <v>4</v>
      </c>
      <c r="F105" s="301" t="str">
        <f t="shared" si="1"/>
        <v/>
      </c>
    </row>
    <row r="106" spans="1:6" x14ac:dyDescent="0.2">
      <c r="A106" s="306"/>
      <c r="B106" s="300"/>
      <c r="C106" s="300"/>
      <c r="D106" s="300"/>
      <c r="E106" s="300"/>
      <c r="F106" s="301" t="str">
        <f t="shared" si="1"/>
        <v/>
      </c>
    </row>
    <row r="107" spans="1:6" x14ac:dyDescent="0.2">
      <c r="A107" s="306" t="s">
        <v>2479</v>
      </c>
      <c r="B107" s="305" t="s">
        <v>2480</v>
      </c>
      <c r="C107" s="305" t="s">
        <v>2519</v>
      </c>
      <c r="D107" s="363"/>
      <c r="E107" s="305">
        <v>52</v>
      </c>
      <c r="F107" s="301" t="str">
        <f t="shared" si="1"/>
        <v/>
      </c>
    </row>
    <row r="108" spans="1:6" x14ac:dyDescent="0.2">
      <c r="A108" s="306" t="s">
        <v>2481</v>
      </c>
      <c r="B108" s="300"/>
      <c r="C108" s="305" t="s">
        <v>2520</v>
      </c>
      <c r="D108" s="363"/>
      <c r="E108" s="305">
        <v>52</v>
      </c>
      <c r="F108" s="301" t="str">
        <f t="shared" si="1"/>
        <v/>
      </c>
    </row>
    <row r="109" spans="1:6" ht="15" x14ac:dyDescent="0.2">
      <c r="A109" s="339" t="s">
        <v>2618</v>
      </c>
      <c r="B109" s="337"/>
      <c r="C109" s="337"/>
      <c r="D109" s="337"/>
      <c r="E109" s="337"/>
      <c r="F109" s="338" t="str">
        <f t="shared" si="1"/>
        <v/>
      </c>
    </row>
    <row r="110" spans="1:6" x14ac:dyDescent="0.2">
      <c r="A110" s="326" t="s">
        <v>2619</v>
      </c>
      <c r="B110" s="300"/>
      <c r="C110" s="300"/>
      <c r="D110" s="300"/>
      <c r="E110" s="300"/>
      <c r="F110" s="301" t="str">
        <f t="shared" si="1"/>
        <v/>
      </c>
    </row>
    <row r="111" spans="1:6" x14ac:dyDescent="0.2">
      <c r="A111" s="302" t="s">
        <v>52</v>
      </c>
      <c r="B111" s="303" t="s">
        <v>2443</v>
      </c>
      <c r="C111" s="303" t="s">
        <v>2425</v>
      </c>
      <c r="D111" s="303" t="s">
        <v>2511</v>
      </c>
      <c r="E111" s="303" t="s">
        <v>2427</v>
      </c>
      <c r="F111" s="301" t="str">
        <f t="shared" si="1"/>
        <v/>
      </c>
    </row>
    <row r="112" spans="1:6" x14ac:dyDescent="0.2">
      <c r="A112" s="328" t="s">
        <v>2620</v>
      </c>
      <c r="B112" s="300"/>
      <c r="C112" s="300"/>
      <c r="D112" s="300"/>
      <c r="E112" s="300"/>
      <c r="F112" s="301" t="str">
        <f t="shared" si="1"/>
        <v/>
      </c>
    </row>
    <row r="113" spans="1:6" x14ac:dyDescent="0.2">
      <c r="A113" s="304" t="s">
        <v>2621</v>
      </c>
      <c r="B113" s="305" t="s">
        <v>2622</v>
      </c>
      <c r="C113" s="305" t="s">
        <v>2623</v>
      </c>
      <c r="D113" s="363"/>
      <c r="E113" s="305">
        <v>1</v>
      </c>
      <c r="F113" s="301" t="str">
        <f t="shared" si="1"/>
        <v/>
      </c>
    </row>
    <row r="114" spans="1:6" x14ac:dyDescent="0.2">
      <c r="A114" s="304" t="s">
        <v>2624</v>
      </c>
      <c r="B114" s="305">
        <v>32</v>
      </c>
      <c r="C114" s="305" t="s">
        <v>2625</v>
      </c>
      <c r="D114" s="363"/>
      <c r="E114" s="305">
        <v>1</v>
      </c>
      <c r="F114" s="301" t="str">
        <f t="shared" si="1"/>
        <v/>
      </c>
    </row>
    <row r="115" spans="1:6" x14ac:dyDescent="0.2">
      <c r="A115" s="304" t="s">
        <v>2626</v>
      </c>
      <c r="B115" s="305">
        <v>40</v>
      </c>
      <c r="C115" s="305" t="s">
        <v>2513</v>
      </c>
      <c r="D115" s="363"/>
      <c r="E115" s="305">
        <v>2</v>
      </c>
      <c r="F115" s="301" t="str">
        <f t="shared" si="1"/>
        <v/>
      </c>
    </row>
    <row r="116" spans="1:6" x14ac:dyDescent="0.2">
      <c r="A116" s="304" t="s">
        <v>2627</v>
      </c>
      <c r="B116" s="305">
        <v>32</v>
      </c>
      <c r="C116" s="305" t="s">
        <v>2628</v>
      </c>
      <c r="D116" s="363"/>
      <c r="E116" s="305">
        <v>1</v>
      </c>
      <c r="F116" s="301" t="str">
        <f t="shared" si="1"/>
        <v/>
      </c>
    </row>
    <row r="117" spans="1:6" x14ac:dyDescent="0.2">
      <c r="A117" s="304"/>
      <c r="B117" s="300"/>
      <c r="C117" s="300"/>
      <c r="D117" s="300"/>
      <c r="E117" s="300"/>
      <c r="F117" s="301" t="str">
        <f t="shared" si="1"/>
        <v/>
      </c>
    </row>
    <row r="118" spans="1:6" x14ac:dyDescent="0.2">
      <c r="A118" s="328" t="s">
        <v>2629</v>
      </c>
      <c r="B118" s="300"/>
      <c r="C118" s="300"/>
      <c r="D118" s="300"/>
      <c r="E118" s="300"/>
      <c r="F118" s="301" t="str">
        <f t="shared" si="1"/>
        <v/>
      </c>
    </row>
    <row r="119" spans="1:6" x14ac:dyDescent="0.2">
      <c r="A119" s="304" t="s">
        <v>2621</v>
      </c>
      <c r="B119" s="305" t="s">
        <v>2622</v>
      </c>
      <c r="C119" s="305" t="s">
        <v>2623</v>
      </c>
      <c r="D119" s="363"/>
      <c r="E119" s="305">
        <v>1</v>
      </c>
      <c r="F119" s="301" t="str">
        <f t="shared" si="1"/>
        <v/>
      </c>
    </row>
    <row r="120" spans="1:6" x14ac:dyDescent="0.2">
      <c r="A120" s="304" t="s">
        <v>2624</v>
      </c>
      <c r="B120" s="305">
        <v>32</v>
      </c>
      <c r="C120" s="305" t="s">
        <v>2625</v>
      </c>
      <c r="D120" s="363"/>
      <c r="E120" s="305">
        <v>1</v>
      </c>
      <c r="F120" s="301" t="str">
        <f t="shared" si="1"/>
        <v/>
      </c>
    </row>
    <row r="121" spans="1:6" x14ac:dyDescent="0.2">
      <c r="A121" s="304" t="s">
        <v>2630</v>
      </c>
      <c r="B121" s="305" t="s">
        <v>2631</v>
      </c>
      <c r="C121" s="305" t="s">
        <v>2568</v>
      </c>
      <c r="D121" s="363"/>
      <c r="E121" s="305">
        <v>1</v>
      </c>
      <c r="F121" s="301" t="str">
        <f t="shared" si="1"/>
        <v/>
      </c>
    </row>
    <row r="122" spans="1:6" x14ac:dyDescent="0.2">
      <c r="A122" s="304" t="s">
        <v>2632</v>
      </c>
      <c r="B122" s="305" t="s">
        <v>2631</v>
      </c>
      <c r="C122" s="305" t="s">
        <v>2568</v>
      </c>
      <c r="D122" s="363"/>
      <c r="E122" s="305">
        <v>1</v>
      </c>
      <c r="F122" s="301" t="str">
        <f t="shared" si="1"/>
        <v/>
      </c>
    </row>
    <row r="123" spans="1:6" x14ac:dyDescent="0.2">
      <c r="A123" s="304" t="s">
        <v>2467</v>
      </c>
      <c r="B123" s="305" t="s">
        <v>2633</v>
      </c>
      <c r="C123" s="305" t="s">
        <v>2568</v>
      </c>
      <c r="D123" s="363"/>
      <c r="E123" s="305">
        <v>1</v>
      </c>
      <c r="F123" s="301" t="str">
        <f t="shared" si="1"/>
        <v/>
      </c>
    </row>
    <row r="124" spans="1:6" x14ac:dyDescent="0.2">
      <c r="A124" s="304" t="s">
        <v>2467</v>
      </c>
      <c r="B124" s="305" t="s">
        <v>2634</v>
      </c>
      <c r="C124" s="305" t="s">
        <v>2568</v>
      </c>
      <c r="D124" s="363"/>
      <c r="E124" s="305">
        <v>1</v>
      </c>
      <c r="F124" s="301" t="str">
        <f t="shared" si="1"/>
        <v/>
      </c>
    </row>
    <row r="125" spans="1:6" x14ac:dyDescent="0.2">
      <c r="A125" s="304" t="s">
        <v>2635</v>
      </c>
      <c r="B125" s="305" t="s">
        <v>2636</v>
      </c>
      <c r="C125" s="305" t="s">
        <v>2637</v>
      </c>
      <c r="D125" s="363"/>
      <c r="E125" s="305">
        <v>1</v>
      </c>
      <c r="F125" s="301" t="str">
        <f t="shared" si="1"/>
        <v/>
      </c>
    </row>
    <row r="126" spans="1:6" x14ac:dyDescent="0.2">
      <c r="A126" s="304" t="s">
        <v>2630</v>
      </c>
      <c r="B126" s="305" t="s">
        <v>2631</v>
      </c>
      <c r="C126" s="305" t="s">
        <v>2568</v>
      </c>
      <c r="D126" s="363"/>
      <c r="E126" s="305">
        <v>1</v>
      </c>
      <c r="F126" s="301" t="str">
        <f t="shared" si="1"/>
        <v/>
      </c>
    </row>
    <row r="127" spans="1:6" x14ac:dyDescent="0.2">
      <c r="A127" s="304" t="s">
        <v>2638</v>
      </c>
      <c r="B127" s="305">
        <v>32</v>
      </c>
      <c r="C127" s="305" t="s">
        <v>2639</v>
      </c>
      <c r="D127" s="363"/>
      <c r="E127" s="305">
        <v>1</v>
      </c>
      <c r="F127" s="301" t="str">
        <f t="shared" si="1"/>
        <v/>
      </c>
    </row>
    <row r="128" spans="1:6" x14ac:dyDescent="0.2">
      <c r="A128" s="304" t="s">
        <v>2630</v>
      </c>
      <c r="B128" s="305" t="s">
        <v>2631</v>
      </c>
      <c r="C128" s="305" t="s">
        <v>2568</v>
      </c>
      <c r="D128" s="363"/>
      <c r="E128" s="305">
        <v>1</v>
      </c>
      <c r="F128" s="301" t="str">
        <f t="shared" si="1"/>
        <v/>
      </c>
    </row>
    <row r="129" spans="1:6" x14ac:dyDescent="0.2">
      <c r="A129" s="304" t="s">
        <v>2632</v>
      </c>
      <c r="B129" s="305" t="s">
        <v>2631</v>
      </c>
      <c r="C129" s="305" t="s">
        <v>2568</v>
      </c>
      <c r="D129" s="363"/>
      <c r="E129" s="305">
        <v>1</v>
      </c>
      <c r="F129" s="301" t="str">
        <f t="shared" si="1"/>
        <v/>
      </c>
    </row>
    <row r="130" spans="1:6" x14ac:dyDescent="0.2">
      <c r="A130" s="304" t="s">
        <v>2467</v>
      </c>
      <c r="B130" s="305" t="s">
        <v>2633</v>
      </c>
      <c r="C130" s="305" t="s">
        <v>2568</v>
      </c>
      <c r="D130" s="363"/>
      <c r="E130" s="305">
        <v>1</v>
      </c>
      <c r="F130" s="301" t="str">
        <f t="shared" si="1"/>
        <v/>
      </c>
    </row>
    <row r="131" spans="1:6" x14ac:dyDescent="0.2">
      <c r="A131" s="304" t="s">
        <v>2467</v>
      </c>
      <c r="B131" s="305" t="s">
        <v>2634</v>
      </c>
      <c r="C131" s="305" t="s">
        <v>2568</v>
      </c>
      <c r="D131" s="363"/>
      <c r="E131" s="305">
        <v>1</v>
      </c>
      <c r="F131" s="301" t="str">
        <f t="shared" si="1"/>
        <v/>
      </c>
    </row>
    <row r="132" spans="1:6" x14ac:dyDescent="0.2">
      <c r="A132" s="304" t="s">
        <v>2640</v>
      </c>
      <c r="B132" s="305" t="s">
        <v>2641</v>
      </c>
      <c r="C132" s="305" t="s">
        <v>2642</v>
      </c>
      <c r="D132" s="363"/>
      <c r="E132" s="305">
        <v>1</v>
      </c>
      <c r="F132" s="301" t="str">
        <f t="shared" si="1"/>
        <v/>
      </c>
    </row>
    <row r="133" spans="1:6" x14ac:dyDescent="0.2">
      <c r="A133" s="328"/>
      <c r="B133" s="300"/>
      <c r="C133" s="300"/>
      <c r="D133" s="300"/>
      <c r="E133" s="300"/>
      <c r="F133" s="301" t="str">
        <f t="shared" si="1"/>
        <v/>
      </c>
    </row>
    <row r="134" spans="1:6" x14ac:dyDescent="0.2">
      <c r="A134" s="328" t="s">
        <v>2643</v>
      </c>
      <c r="B134" s="300"/>
      <c r="C134" s="300"/>
      <c r="D134" s="300"/>
      <c r="E134" s="300"/>
      <c r="F134" s="301" t="str">
        <f t="shared" si="1"/>
        <v/>
      </c>
    </row>
    <row r="135" spans="1:6" x14ac:dyDescent="0.2">
      <c r="A135" s="304" t="s">
        <v>2621</v>
      </c>
      <c r="B135" s="305" t="s">
        <v>2622</v>
      </c>
      <c r="C135" s="305" t="s">
        <v>2623</v>
      </c>
      <c r="D135" s="363"/>
      <c r="E135" s="305">
        <v>1</v>
      </c>
      <c r="F135" s="301" t="str">
        <f t="shared" si="1"/>
        <v/>
      </c>
    </row>
    <row r="136" spans="1:6" x14ac:dyDescent="0.2">
      <c r="A136" s="304" t="s">
        <v>2644</v>
      </c>
      <c r="B136" s="305" t="s">
        <v>2645</v>
      </c>
      <c r="C136" s="305" t="s">
        <v>2623</v>
      </c>
      <c r="D136" s="363"/>
      <c r="E136" s="305">
        <v>2</v>
      </c>
      <c r="F136" s="301" t="str">
        <f t="shared" si="1"/>
        <v/>
      </c>
    </row>
    <row r="137" spans="1:6" x14ac:dyDescent="0.2">
      <c r="A137" s="304" t="s">
        <v>2646</v>
      </c>
      <c r="B137" s="305" t="s">
        <v>2622</v>
      </c>
      <c r="C137" s="305" t="s">
        <v>2623</v>
      </c>
      <c r="D137" s="363"/>
      <c r="E137" s="305">
        <v>2</v>
      </c>
      <c r="F137" s="301" t="str">
        <f t="shared" si="1"/>
        <v/>
      </c>
    </row>
    <row r="138" spans="1:6" x14ac:dyDescent="0.2">
      <c r="A138" s="304" t="s">
        <v>2467</v>
      </c>
      <c r="B138" s="305" t="s">
        <v>2633</v>
      </c>
      <c r="C138" s="305" t="s">
        <v>2568</v>
      </c>
      <c r="D138" s="363"/>
      <c r="E138" s="305">
        <v>2</v>
      </c>
      <c r="F138" s="301" t="str">
        <f t="shared" ref="F138:F173" si="2">IF(ISNUMBER(D138),D138*E138,"")</f>
        <v/>
      </c>
    </row>
    <row r="139" spans="1:6" x14ac:dyDescent="0.2">
      <c r="A139" s="304" t="s">
        <v>2630</v>
      </c>
      <c r="B139" s="305" t="s">
        <v>2647</v>
      </c>
      <c r="C139" s="305" t="s">
        <v>2568</v>
      </c>
      <c r="D139" s="363"/>
      <c r="E139" s="305">
        <v>2</v>
      </c>
      <c r="F139" s="301" t="str">
        <f t="shared" si="2"/>
        <v/>
      </c>
    </row>
    <row r="140" spans="1:6" x14ac:dyDescent="0.2">
      <c r="A140" s="304" t="s">
        <v>2648</v>
      </c>
      <c r="B140" s="305" t="s">
        <v>2647</v>
      </c>
      <c r="C140" s="305" t="s">
        <v>2568</v>
      </c>
      <c r="D140" s="300"/>
      <c r="E140" s="300"/>
      <c r="F140" s="301" t="str">
        <f t="shared" si="2"/>
        <v/>
      </c>
    </row>
    <row r="141" spans="1:6" x14ac:dyDescent="0.2">
      <c r="A141" s="304" t="s">
        <v>2626</v>
      </c>
      <c r="B141" s="305">
        <v>40</v>
      </c>
      <c r="C141" s="305" t="s">
        <v>2513</v>
      </c>
      <c r="D141" s="363"/>
      <c r="E141" s="305">
        <v>2</v>
      </c>
      <c r="F141" s="301" t="str">
        <f t="shared" si="2"/>
        <v/>
      </c>
    </row>
    <row r="142" spans="1:6" x14ac:dyDescent="0.2">
      <c r="A142" s="304" t="s">
        <v>2627</v>
      </c>
      <c r="B142" s="305">
        <v>32</v>
      </c>
      <c r="C142" s="305" t="s">
        <v>2628</v>
      </c>
      <c r="D142" s="363"/>
      <c r="E142" s="305">
        <v>1</v>
      </c>
      <c r="F142" s="301" t="str">
        <f t="shared" si="2"/>
        <v/>
      </c>
    </row>
    <row r="143" spans="1:6" x14ac:dyDescent="0.2">
      <c r="A143" s="304"/>
      <c r="B143" s="300"/>
      <c r="C143" s="300"/>
      <c r="D143" s="300"/>
      <c r="E143" s="300"/>
      <c r="F143" s="301" t="str">
        <f t="shared" si="2"/>
        <v/>
      </c>
    </row>
    <row r="144" spans="1:6" x14ac:dyDescent="0.2">
      <c r="A144" s="328" t="s">
        <v>2649</v>
      </c>
      <c r="B144" s="300"/>
      <c r="C144" s="300"/>
      <c r="D144" s="300"/>
      <c r="E144" s="300"/>
      <c r="F144" s="301" t="str">
        <f t="shared" si="2"/>
        <v/>
      </c>
    </row>
    <row r="145" spans="1:6" x14ac:dyDescent="0.2">
      <c r="A145" s="304" t="s">
        <v>2621</v>
      </c>
      <c r="B145" s="305" t="s">
        <v>2650</v>
      </c>
      <c r="C145" s="305" t="s">
        <v>2623</v>
      </c>
      <c r="D145" s="363"/>
      <c r="E145" s="305">
        <v>1</v>
      </c>
      <c r="F145" s="301" t="str">
        <f t="shared" si="2"/>
        <v/>
      </c>
    </row>
    <row r="146" spans="1:6" x14ac:dyDescent="0.2">
      <c r="A146" s="304" t="s">
        <v>2624</v>
      </c>
      <c r="B146" s="305">
        <v>20</v>
      </c>
      <c r="C146" s="305" t="s">
        <v>2625</v>
      </c>
      <c r="D146" s="363"/>
      <c r="E146" s="305">
        <v>1</v>
      </c>
      <c r="F146" s="301" t="str">
        <f t="shared" si="2"/>
        <v/>
      </c>
    </row>
    <row r="147" spans="1:6" x14ac:dyDescent="0.2">
      <c r="A147" s="304" t="s">
        <v>2651</v>
      </c>
      <c r="B147" s="305" t="s">
        <v>2634</v>
      </c>
      <c r="C147" s="305" t="s">
        <v>2568</v>
      </c>
      <c r="D147" s="363"/>
      <c r="E147" s="305">
        <v>2</v>
      </c>
      <c r="F147" s="301" t="str">
        <f t="shared" si="2"/>
        <v/>
      </c>
    </row>
    <row r="148" spans="1:6" x14ac:dyDescent="0.2">
      <c r="A148" s="304" t="s">
        <v>2652</v>
      </c>
      <c r="B148" s="305">
        <v>15</v>
      </c>
      <c r="C148" s="305" t="s">
        <v>2628</v>
      </c>
      <c r="D148" s="363"/>
      <c r="E148" s="305">
        <v>2</v>
      </c>
      <c r="F148" s="301" t="str">
        <f t="shared" si="2"/>
        <v/>
      </c>
    </row>
    <row r="149" spans="1:6" x14ac:dyDescent="0.2">
      <c r="A149" s="304" t="s">
        <v>2653</v>
      </c>
      <c r="B149" s="305" t="s">
        <v>2654</v>
      </c>
      <c r="C149" s="305" t="s">
        <v>2655</v>
      </c>
      <c r="D149" s="363"/>
      <c r="E149" s="305">
        <v>1</v>
      </c>
      <c r="F149" s="301" t="str">
        <f t="shared" si="2"/>
        <v/>
      </c>
    </row>
    <row r="150" spans="1:6" x14ac:dyDescent="0.2">
      <c r="A150" s="304" t="s">
        <v>2638</v>
      </c>
      <c r="B150" s="305">
        <v>20</v>
      </c>
      <c r="C150" s="305" t="s">
        <v>2639</v>
      </c>
      <c r="D150" s="363"/>
      <c r="E150" s="305">
        <v>1</v>
      </c>
      <c r="F150" s="301" t="str">
        <f t="shared" si="2"/>
        <v/>
      </c>
    </row>
    <row r="151" spans="1:6" x14ac:dyDescent="0.2">
      <c r="A151" s="304" t="s">
        <v>2646</v>
      </c>
      <c r="B151" s="305" t="s">
        <v>2650</v>
      </c>
      <c r="C151" s="305" t="s">
        <v>2623</v>
      </c>
      <c r="D151" s="363"/>
      <c r="E151" s="305">
        <v>2</v>
      </c>
      <c r="F151" s="301" t="str">
        <f t="shared" si="2"/>
        <v/>
      </c>
    </row>
    <row r="152" spans="1:6" x14ac:dyDescent="0.2">
      <c r="A152" s="304" t="s">
        <v>2626</v>
      </c>
      <c r="B152" s="305">
        <v>25</v>
      </c>
      <c r="C152" s="305" t="s">
        <v>2513</v>
      </c>
      <c r="D152" s="363"/>
      <c r="E152" s="305">
        <v>2</v>
      </c>
      <c r="F152" s="301" t="str">
        <f t="shared" si="2"/>
        <v/>
      </c>
    </row>
    <row r="153" spans="1:6" x14ac:dyDescent="0.2">
      <c r="A153" s="304" t="s">
        <v>2627</v>
      </c>
      <c r="B153" s="305">
        <v>20</v>
      </c>
      <c r="C153" s="305" t="s">
        <v>2628</v>
      </c>
      <c r="D153" s="363"/>
      <c r="E153" s="305">
        <v>1</v>
      </c>
      <c r="F153" s="301" t="str">
        <f t="shared" si="2"/>
        <v/>
      </c>
    </row>
    <row r="154" spans="1:6" ht="15" x14ac:dyDescent="0.2">
      <c r="A154" s="339" t="s">
        <v>2656</v>
      </c>
      <c r="B154" s="337"/>
      <c r="C154" s="337"/>
      <c r="D154" s="337"/>
      <c r="E154" s="337"/>
      <c r="F154" s="338" t="str">
        <f t="shared" si="2"/>
        <v/>
      </c>
    </row>
    <row r="155" spans="1:6" x14ac:dyDescent="0.2">
      <c r="A155" s="302" t="s">
        <v>52</v>
      </c>
      <c r="B155" s="303" t="s">
        <v>2443</v>
      </c>
      <c r="C155" s="303" t="s">
        <v>2425</v>
      </c>
      <c r="D155" s="303" t="s">
        <v>2426</v>
      </c>
      <c r="E155" s="303" t="s">
        <v>2427</v>
      </c>
      <c r="F155" s="301" t="str">
        <f t="shared" si="2"/>
        <v/>
      </c>
    </row>
    <row r="156" spans="1:6" x14ac:dyDescent="0.2">
      <c r="A156" s="304" t="s">
        <v>2657</v>
      </c>
      <c r="B156" s="305" t="s">
        <v>2636</v>
      </c>
      <c r="C156" s="305" t="s">
        <v>2625</v>
      </c>
      <c r="D156" s="363"/>
      <c r="E156" s="305">
        <v>2</v>
      </c>
      <c r="F156" s="301" t="str">
        <f t="shared" si="2"/>
        <v/>
      </c>
    </row>
    <row r="157" spans="1:6" x14ac:dyDescent="0.2">
      <c r="A157" s="304" t="s">
        <v>2657</v>
      </c>
      <c r="B157" s="305" t="s">
        <v>2654</v>
      </c>
      <c r="C157" s="305" t="s">
        <v>2625</v>
      </c>
      <c r="D157" s="363"/>
      <c r="E157" s="305">
        <v>2</v>
      </c>
      <c r="F157" s="301" t="str">
        <f t="shared" si="2"/>
        <v/>
      </c>
    </row>
    <row r="158" spans="1:6" x14ac:dyDescent="0.2">
      <c r="A158" s="304" t="s">
        <v>2657</v>
      </c>
      <c r="B158" s="305" t="s">
        <v>2658</v>
      </c>
      <c r="C158" s="305" t="s">
        <v>2625</v>
      </c>
      <c r="D158" s="363"/>
      <c r="E158" s="305">
        <v>1</v>
      </c>
      <c r="F158" s="301" t="str">
        <f t="shared" si="2"/>
        <v/>
      </c>
    </row>
    <row r="159" spans="1:6" x14ac:dyDescent="0.2">
      <c r="A159" s="304" t="s">
        <v>2657</v>
      </c>
      <c r="B159" s="305" t="s">
        <v>2659</v>
      </c>
      <c r="C159" s="305" t="s">
        <v>2625</v>
      </c>
      <c r="D159" s="363"/>
      <c r="E159" s="305">
        <v>1</v>
      </c>
      <c r="F159" s="301" t="str">
        <f t="shared" si="2"/>
        <v/>
      </c>
    </row>
    <row r="160" spans="1:6" x14ac:dyDescent="0.2">
      <c r="A160" s="304"/>
      <c r="B160" s="300"/>
      <c r="C160" s="300"/>
      <c r="D160" s="300"/>
      <c r="E160" s="300"/>
      <c r="F160" s="301" t="str">
        <f t="shared" si="2"/>
        <v/>
      </c>
    </row>
    <row r="161" spans="1:8" x14ac:dyDescent="0.2">
      <c r="A161" s="304" t="s">
        <v>2660</v>
      </c>
      <c r="B161" s="305" t="s">
        <v>2636</v>
      </c>
      <c r="C161" s="305" t="s">
        <v>2637</v>
      </c>
      <c r="D161" s="363"/>
      <c r="E161" s="305">
        <v>6</v>
      </c>
      <c r="F161" s="301" t="str">
        <f t="shared" si="2"/>
        <v/>
      </c>
    </row>
    <row r="162" spans="1:8" ht="15" x14ac:dyDescent="0.2">
      <c r="A162" s="339" t="s">
        <v>2661</v>
      </c>
      <c r="B162" s="337"/>
      <c r="C162" s="337"/>
      <c r="D162" s="337"/>
      <c r="E162" s="337"/>
      <c r="F162" s="338" t="str">
        <f t="shared" si="2"/>
        <v/>
      </c>
    </row>
    <row r="163" spans="1:8" x14ac:dyDescent="0.2">
      <c r="A163" s="302" t="s">
        <v>52</v>
      </c>
      <c r="B163" s="303" t="s">
        <v>2431</v>
      </c>
      <c r="C163" s="303" t="s">
        <v>2425</v>
      </c>
      <c r="D163" s="303" t="s">
        <v>2426</v>
      </c>
      <c r="E163" s="303" t="s">
        <v>2427</v>
      </c>
      <c r="F163" s="301" t="str">
        <f t="shared" si="2"/>
        <v/>
      </c>
    </row>
    <row r="164" spans="1:8" x14ac:dyDescent="0.2">
      <c r="A164" s="328" t="s">
        <v>2662</v>
      </c>
      <c r="B164" s="300"/>
      <c r="C164" s="300"/>
      <c r="D164" s="300"/>
      <c r="E164" s="300"/>
      <c r="F164" s="301" t="str">
        <f t="shared" si="2"/>
        <v/>
      </c>
    </row>
    <row r="165" spans="1:8" x14ac:dyDescent="0.2">
      <c r="A165" s="304" t="s">
        <v>2663</v>
      </c>
      <c r="B165" s="305" t="s">
        <v>2664</v>
      </c>
      <c r="C165" s="300"/>
      <c r="D165" s="363"/>
      <c r="E165" s="305">
        <v>2</v>
      </c>
      <c r="F165" s="301" t="str">
        <f t="shared" si="2"/>
        <v/>
      </c>
    </row>
    <row r="166" spans="1:8" x14ac:dyDescent="0.2">
      <c r="A166" s="304" t="s">
        <v>2665</v>
      </c>
      <c r="B166" s="300"/>
      <c r="C166" s="300"/>
      <c r="D166" s="363"/>
      <c r="E166" s="305">
        <v>2</v>
      </c>
      <c r="F166" s="301" t="str">
        <f t="shared" si="2"/>
        <v/>
      </c>
    </row>
    <row r="167" spans="1:8" x14ac:dyDescent="0.2">
      <c r="A167" s="304" t="s">
        <v>2666</v>
      </c>
      <c r="B167" s="300"/>
      <c r="C167" s="300"/>
      <c r="D167" s="363"/>
      <c r="E167" s="305">
        <v>2</v>
      </c>
      <c r="F167" s="301" t="str">
        <f t="shared" si="2"/>
        <v/>
      </c>
    </row>
    <row r="168" spans="1:8" x14ac:dyDescent="0.2">
      <c r="A168" s="304"/>
      <c r="B168" s="300"/>
      <c r="C168" s="300"/>
      <c r="D168" s="300"/>
      <c r="E168" s="300"/>
      <c r="F168" s="301" t="str">
        <f t="shared" si="2"/>
        <v/>
      </c>
    </row>
    <row r="169" spans="1:8" x14ac:dyDescent="0.2">
      <c r="A169" s="304" t="s">
        <v>2667</v>
      </c>
      <c r="B169" s="305" t="s">
        <v>2668</v>
      </c>
      <c r="C169" s="300"/>
      <c r="D169" s="363"/>
      <c r="E169" s="305">
        <v>2</v>
      </c>
      <c r="F169" s="301" t="str">
        <f t="shared" si="2"/>
        <v/>
      </c>
    </row>
    <row r="170" spans="1:8" x14ac:dyDescent="0.2">
      <c r="A170" s="304"/>
      <c r="B170" s="300"/>
      <c r="C170" s="300"/>
      <c r="D170" s="300"/>
      <c r="E170" s="300"/>
      <c r="F170" s="301" t="str">
        <f t="shared" si="2"/>
        <v/>
      </c>
    </row>
    <row r="171" spans="1:8" x14ac:dyDescent="0.2">
      <c r="A171" s="328" t="s">
        <v>2669</v>
      </c>
      <c r="B171" s="300"/>
      <c r="C171" s="300"/>
      <c r="D171" s="300"/>
      <c r="E171" s="300"/>
      <c r="F171" s="301" t="str">
        <f t="shared" si="2"/>
        <v/>
      </c>
    </row>
    <row r="172" spans="1:8" x14ac:dyDescent="0.2">
      <c r="A172" s="304" t="s">
        <v>2670</v>
      </c>
      <c r="B172" s="300"/>
      <c r="C172" s="300"/>
      <c r="D172" s="363"/>
      <c r="E172" s="305">
        <v>2</v>
      </c>
      <c r="F172" s="301" t="str">
        <f t="shared" si="2"/>
        <v/>
      </c>
    </row>
    <row r="173" spans="1:8" x14ac:dyDescent="0.2">
      <c r="A173" s="304" t="s">
        <v>2671</v>
      </c>
      <c r="B173" s="305" t="s">
        <v>2672</v>
      </c>
      <c r="C173" s="300"/>
      <c r="D173" s="363"/>
      <c r="E173" s="305">
        <v>4</v>
      </c>
      <c r="F173" s="301" t="str">
        <f t="shared" si="2"/>
        <v/>
      </c>
    </row>
    <row r="174" spans="1:8" s="311" customFormat="1" ht="12.75" x14ac:dyDescent="0.2">
      <c r="A174" s="307" t="s">
        <v>2521</v>
      </c>
      <c r="B174" s="308"/>
      <c r="C174" s="308"/>
      <c r="D174" s="309"/>
      <c r="E174" s="309"/>
      <c r="F174" s="495"/>
      <c r="G174" s="310"/>
      <c r="H174" s="310"/>
    </row>
    <row r="175" spans="1:8" s="311" customFormat="1" ht="12.75" x14ac:dyDescent="0.2">
      <c r="A175" s="307"/>
      <c r="B175" s="308"/>
      <c r="C175" s="308"/>
      <c r="D175" s="309"/>
      <c r="E175" s="309"/>
      <c r="F175" s="321"/>
      <c r="G175" s="310"/>
      <c r="H175" s="310"/>
    </row>
    <row r="176" spans="1:8" s="311" customFormat="1" ht="12.75" x14ac:dyDescent="0.2">
      <c r="A176" s="313" t="s">
        <v>2522</v>
      </c>
      <c r="B176" s="314"/>
      <c r="C176" s="314"/>
      <c r="D176" s="315"/>
      <c r="E176" s="315"/>
      <c r="F176" s="316">
        <f>SUM(F9:F175)</f>
        <v>0</v>
      </c>
      <c r="G176" s="317"/>
    </row>
    <row r="177" spans="1:7" s="311" customFormat="1" ht="12.75" x14ac:dyDescent="0.2">
      <c r="A177" s="313"/>
      <c r="B177" s="314"/>
      <c r="C177" s="314"/>
      <c r="D177" s="315"/>
      <c r="E177" s="315"/>
      <c r="F177" s="316"/>
      <c r="G177" s="317"/>
    </row>
    <row r="178" spans="1:7" s="311" customFormat="1" ht="12.75" x14ac:dyDescent="0.2">
      <c r="A178" s="320" t="s">
        <v>2673</v>
      </c>
      <c r="B178" s="308"/>
      <c r="C178" s="309"/>
      <c r="D178" s="322"/>
      <c r="E178" s="308"/>
      <c r="F178" s="495"/>
      <c r="G178" s="317"/>
    </row>
    <row r="179" spans="1:7" s="311" customFormat="1" ht="12.75" x14ac:dyDescent="0.2">
      <c r="A179" s="320" t="s">
        <v>2523</v>
      </c>
      <c r="B179" s="308"/>
      <c r="C179" s="309"/>
      <c r="D179" s="309"/>
      <c r="E179" s="309"/>
      <c r="F179" s="495"/>
      <c r="G179" s="317"/>
    </row>
    <row r="180" spans="1:7" s="311" customFormat="1" x14ac:dyDescent="0.2">
      <c r="A180" s="320" t="s">
        <v>2674</v>
      </c>
      <c r="B180" s="329" t="s">
        <v>2675</v>
      </c>
      <c r="C180" s="309"/>
      <c r="D180" s="366"/>
      <c r="E180" s="309">
        <v>2</v>
      </c>
      <c r="F180" s="301" t="str">
        <f>IF(ISNUMBER(D180),D180*E180,"")</f>
        <v/>
      </c>
      <c r="G180" s="317"/>
    </row>
    <row r="181" spans="1:7" s="311" customFormat="1" x14ac:dyDescent="0.2">
      <c r="A181" s="320" t="s">
        <v>2676</v>
      </c>
      <c r="B181" s="329" t="s">
        <v>2677</v>
      </c>
      <c r="C181" s="309"/>
      <c r="D181" s="366"/>
      <c r="E181" s="309">
        <v>2</v>
      </c>
      <c r="F181" s="301" t="str">
        <f>IF(ISNUMBER(D181),D181*E181,"")</f>
        <v/>
      </c>
      <c r="G181" s="317"/>
    </row>
    <row r="182" spans="1:7" s="311" customFormat="1" x14ac:dyDescent="0.2">
      <c r="A182" s="320"/>
      <c r="B182" s="329"/>
      <c r="C182" s="309"/>
      <c r="D182" s="309"/>
      <c r="E182" s="309"/>
      <c r="F182" s="301"/>
      <c r="G182" s="317"/>
    </row>
    <row r="183" spans="1:7" s="311" customFormat="1" ht="12.75" x14ac:dyDescent="0.2">
      <c r="A183" s="320" t="s">
        <v>2678</v>
      </c>
      <c r="B183" s="308"/>
      <c r="C183" s="309"/>
      <c r="D183" s="322"/>
      <c r="E183" s="308"/>
      <c r="F183" s="495"/>
      <c r="G183" s="317"/>
    </row>
    <row r="184" spans="1:7" s="311" customFormat="1" ht="12.75" x14ac:dyDescent="0.2">
      <c r="A184" s="320" t="s">
        <v>2524</v>
      </c>
      <c r="B184" s="308"/>
      <c r="C184" s="309"/>
      <c r="D184" s="322"/>
      <c r="E184" s="308"/>
      <c r="F184" s="495"/>
      <c r="G184" s="317"/>
    </row>
    <row r="185" spans="1:7" s="311" customFormat="1" ht="12.75" x14ac:dyDescent="0.2">
      <c r="A185" s="320"/>
      <c r="B185" s="308"/>
      <c r="C185" s="309"/>
      <c r="D185" s="322"/>
      <c r="E185" s="308"/>
      <c r="F185" s="321"/>
      <c r="G185" s="317"/>
    </row>
    <row r="186" spans="1:7" s="311" customFormat="1" ht="15" x14ac:dyDescent="0.25">
      <c r="A186" s="330" t="s">
        <v>2525</v>
      </c>
      <c r="B186" s="331"/>
      <c r="C186" s="332"/>
      <c r="D186" s="333"/>
      <c r="E186" s="331"/>
      <c r="F186" s="334">
        <f>SUM(F176:F185)</f>
        <v>0</v>
      </c>
      <c r="G186" s="317"/>
    </row>
    <row r="187" spans="1:7" x14ac:dyDescent="0.2">
      <c r="A187" s="323"/>
      <c r="B187" s="202"/>
      <c r="C187" s="324"/>
      <c r="D187" s="325"/>
      <c r="E187" s="202"/>
    </row>
    <row r="188" spans="1:7" x14ac:dyDescent="0.2">
      <c r="A188" s="323"/>
      <c r="B188" s="202"/>
      <c r="C188" s="324"/>
      <c r="D188" s="325"/>
      <c r="E188" s="202"/>
    </row>
    <row r="189" spans="1:7" x14ac:dyDescent="0.2">
      <c r="A189" s="323"/>
      <c r="B189" s="202"/>
      <c r="C189" s="324"/>
      <c r="D189" s="325"/>
      <c r="E189" s="202"/>
    </row>
    <row r="190" spans="1:7" x14ac:dyDescent="0.2">
      <c r="A190" s="323"/>
      <c r="B190" s="202"/>
      <c r="C190" s="324"/>
      <c r="D190" s="325"/>
      <c r="E190" s="202"/>
    </row>
    <row r="191" spans="1:7" x14ac:dyDescent="0.2">
      <c r="A191" s="323"/>
      <c r="B191" s="202"/>
      <c r="C191" s="324"/>
      <c r="D191" s="325"/>
      <c r="E191" s="202"/>
    </row>
    <row r="192" spans="1:7" x14ac:dyDescent="0.2">
      <c r="A192" s="323"/>
      <c r="B192" s="202"/>
      <c r="C192" s="324"/>
      <c r="D192" s="325"/>
      <c r="E192" s="202"/>
    </row>
    <row r="193" spans="1:5" x14ac:dyDescent="0.2">
      <c r="A193" s="323"/>
      <c r="B193" s="202"/>
      <c r="C193" s="324"/>
      <c r="D193" s="325"/>
      <c r="E193" s="202"/>
    </row>
    <row r="194" spans="1:5" x14ac:dyDescent="0.2">
      <c r="A194" s="323"/>
      <c r="B194" s="202"/>
      <c r="C194" s="324"/>
      <c r="D194" s="325"/>
      <c r="E194" s="202"/>
    </row>
    <row r="195" spans="1:5" x14ac:dyDescent="0.2">
      <c r="A195" s="323"/>
      <c r="B195" s="202"/>
      <c r="C195" s="324"/>
      <c r="D195" s="325"/>
      <c r="E195" s="202"/>
    </row>
    <row r="196" spans="1:5" x14ac:dyDescent="0.2">
      <c r="A196" s="323"/>
      <c r="B196" s="202"/>
      <c r="C196" s="324"/>
      <c r="D196" s="325"/>
      <c r="E196" s="202"/>
    </row>
    <row r="197" spans="1:5" x14ac:dyDescent="0.2">
      <c r="A197" s="323"/>
      <c r="B197" s="202"/>
      <c r="C197" s="324"/>
      <c r="D197" s="325"/>
      <c r="E197" s="202"/>
    </row>
    <row r="198" spans="1:5" x14ac:dyDescent="0.2">
      <c r="A198" s="323"/>
      <c r="B198" s="202"/>
      <c r="C198" s="324"/>
      <c r="D198" s="325"/>
      <c r="E198" s="202"/>
    </row>
    <row r="199" spans="1:5" x14ac:dyDescent="0.2">
      <c r="A199" s="323"/>
      <c r="B199" s="202"/>
      <c r="C199" s="324"/>
      <c r="D199" s="325"/>
      <c r="E199" s="202"/>
    </row>
    <row r="200" spans="1:5" x14ac:dyDescent="0.2">
      <c r="A200" s="323"/>
      <c r="B200" s="202"/>
      <c r="C200" s="324"/>
      <c r="D200" s="325"/>
      <c r="E200" s="202"/>
    </row>
    <row r="201" spans="1:5" x14ac:dyDescent="0.2">
      <c r="A201" s="323"/>
      <c r="B201" s="202"/>
      <c r="C201" s="324"/>
      <c r="D201" s="325"/>
      <c r="E201" s="202"/>
    </row>
    <row r="202" spans="1:5" x14ac:dyDescent="0.2">
      <c r="A202" s="323"/>
      <c r="B202" s="202"/>
      <c r="C202" s="324"/>
      <c r="D202" s="325"/>
      <c r="E202" s="202"/>
    </row>
    <row r="203" spans="1:5" x14ac:dyDescent="0.2">
      <c r="A203" s="323"/>
      <c r="B203" s="202"/>
      <c r="C203" s="324"/>
      <c r="D203" s="325"/>
      <c r="E203" s="202"/>
    </row>
    <row r="204" spans="1:5" x14ac:dyDescent="0.2">
      <c r="A204" s="323"/>
      <c r="B204" s="202"/>
      <c r="C204" s="324"/>
      <c r="D204" s="325"/>
      <c r="E204" s="202"/>
    </row>
    <row r="205" spans="1:5" x14ac:dyDescent="0.2">
      <c r="A205" s="323"/>
      <c r="B205" s="202"/>
      <c r="C205" s="324"/>
      <c r="D205" s="325"/>
      <c r="E205" s="202"/>
    </row>
    <row r="206" spans="1:5" x14ac:dyDescent="0.2">
      <c r="A206" s="323"/>
      <c r="B206" s="202"/>
      <c r="C206" s="324"/>
      <c r="D206" s="325"/>
      <c r="E206" s="202"/>
    </row>
    <row r="207" spans="1:5" x14ac:dyDescent="0.2">
      <c r="A207" s="323"/>
      <c r="B207" s="202"/>
      <c r="C207" s="324"/>
      <c r="D207" s="325"/>
      <c r="E207" s="202"/>
    </row>
    <row r="208" spans="1:5" x14ac:dyDescent="0.2">
      <c r="A208" s="323"/>
      <c r="B208" s="202"/>
      <c r="C208" s="324"/>
      <c r="D208" s="325"/>
      <c r="E208" s="202"/>
    </row>
    <row r="209" spans="1:5" x14ac:dyDescent="0.2">
      <c r="A209" s="323"/>
      <c r="B209" s="202"/>
      <c r="C209" s="324"/>
      <c r="D209" s="325"/>
      <c r="E209" s="202"/>
    </row>
    <row r="210" spans="1:5" x14ac:dyDescent="0.2">
      <c r="A210" s="323"/>
      <c r="B210" s="202"/>
      <c r="C210" s="324"/>
      <c r="D210" s="325"/>
      <c r="E210" s="202"/>
    </row>
    <row r="211" spans="1:5" x14ac:dyDescent="0.2">
      <c r="A211" s="323"/>
      <c r="B211" s="202"/>
      <c r="C211" s="324"/>
      <c r="D211" s="325"/>
      <c r="E211" s="202"/>
    </row>
    <row r="212" spans="1:5" x14ac:dyDescent="0.2">
      <c r="A212" s="323"/>
      <c r="B212" s="202"/>
      <c r="C212" s="324"/>
      <c r="D212" s="325"/>
      <c r="E212" s="202"/>
    </row>
    <row r="213" spans="1:5" x14ac:dyDescent="0.2">
      <c r="A213" s="323"/>
      <c r="B213" s="202"/>
      <c r="C213" s="324"/>
      <c r="D213" s="325"/>
      <c r="E213" s="202"/>
    </row>
    <row r="214" spans="1:5" x14ac:dyDescent="0.2">
      <c r="A214" s="323"/>
      <c r="B214" s="202"/>
      <c r="C214" s="324"/>
      <c r="D214" s="325"/>
      <c r="E214" s="202"/>
    </row>
    <row r="215" spans="1:5" x14ac:dyDescent="0.2">
      <c r="A215" s="323"/>
      <c r="B215" s="202"/>
      <c r="C215" s="324"/>
      <c r="D215" s="325"/>
      <c r="E215" s="202"/>
    </row>
    <row r="216" spans="1:5" x14ac:dyDescent="0.2">
      <c r="A216" s="323"/>
      <c r="B216" s="202"/>
      <c r="C216" s="324"/>
      <c r="D216" s="325"/>
      <c r="E216" s="202"/>
    </row>
    <row r="217" spans="1:5" x14ac:dyDescent="0.2">
      <c r="A217" s="323"/>
      <c r="B217" s="202"/>
      <c r="C217" s="324"/>
      <c r="D217" s="325"/>
      <c r="E217" s="202"/>
    </row>
    <row r="218" spans="1:5" x14ac:dyDescent="0.2">
      <c r="A218" s="323"/>
      <c r="B218" s="202"/>
      <c r="C218" s="324"/>
      <c r="D218" s="325"/>
      <c r="E218" s="202"/>
    </row>
    <row r="219" spans="1:5" x14ac:dyDescent="0.2">
      <c r="A219" s="323"/>
      <c r="B219" s="202"/>
      <c r="C219" s="324"/>
      <c r="D219" s="325"/>
      <c r="E219" s="202"/>
    </row>
    <row r="220" spans="1:5" x14ac:dyDescent="0.2">
      <c r="A220" s="323"/>
      <c r="B220" s="202"/>
      <c r="C220" s="324"/>
      <c r="D220" s="325"/>
      <c r="E220" s="202"/>
    </row>
    <row r="221" spans="1:5" x14ac:dyDescent="0.2">
      <c r="A221" s="323"/>
      <c r="B221" s="202"/>
      <c r="C221" s="324"/>
      <c r="D221" s="325"/>
      <c r="E221" s="202"/>
    </row>
    <row r="222" spans="1:5" x14ac:dyDescent="0.2">
      <c r="A222" s="323"/>
      <c r="B222" s="202"/>
      <c r="C222" s="324"/>
      <c r="D222" s="325"/>
      <c r="E222" s="202"/>
    </row>
    <row r="223" spans="1:5" x14ac:dyDescent="0.2">
      <c r="A223" s="323"/>
      <c r="B223" s="202"/>
      <c r="C223" s="324"/>
      <c r="D223" s="325"/>
      <c r="E223" s="202"/>
    </row>
    <row r="224" spans="1:5" x14ac:dyDescent="0.2">
      <c r="A224" s="323"/>
      <c r="B224" s="202"/>
      <c r="C224" s="324"/>
      <c r="D224" s="325"/>
      <c r="E224" s="202"/>
    </row>
    <row r="225" spans="1:5" x14ac:dyDescent="0.2">
      <c r="A225" s="323"/>
      <c r="B225" s="202"/>
      <c r="C225" s="324"/>
      <c r="D225" s="325"/>
      <c r="E225" s="202"/>
    </row>
    <row r="226" spans="1:5" x14ac:dyDescent="0.2">
      <c r="A226" s="323"/>
      <c r="B226" s="202"/>
      <c r="C226" s="324"/>
      <c r="D226" s="325"/>
      <c r="E226" s="202"/>
    </row>
    <row r="227" spans="1:5" x14ac:dyDescent="0.2">
      <c r="A227" s="323"/>
      <c r="B227" s="202"/>
      <c r="C227" s="324"/>
      <c r="D227" s="325"/>
      <c r="E227" s="202"/>
    </row>
    <row r="228" spans="1:5" x14ac:dyDescent="0.2">
      <c r="A228" s="323"/>
      <c r="B228" s="202"/>
      <c r="C228" s="324"/>
      <c r="D228" s="325"/>
      <c r="E228" s="202"/>
    </row>
    <row r="229" spans="1:5" x14ac:dyDescent="0.2">
      <c r="A229" s="323"/>
      <c r="B229" s="202"/>
      <c r="C229" s="324"/>
      <c r="D229" s="325"/>
      <c r="E229" s="202"/>
    </row>
    <row r="230" spans="1:5" x14ac:dyDescent="0.2">
      <c r="A230" s="323"/>
      <c r="B230" s="202"/>
      <c r="C230" s="324"/>
      <c r="D230" s="325"/>
      <c r="E230" s="202"/>
    </row>
    <row r="231" spans="1:5" x14ac:dyDescent="0.2">
      <c r="A231" s="323"/>
      <c r="B231" s="202"/>
      <c r="C231" s="324"/>
      <c r="D231" s="325"/>
      <c r="E231" s="202"/>
    </row>
    <row r="232" spans="1:5" x14ac:dyDescent="0.2">
      <c r="A232" s="323"/>
      <c r="B232" s="202"/>
      <c r="C232" s="324"/>
      <c r="D232" s="325"/>
      <c r="E232" s="202"/>
    </row>
    <row r="233" spans="1:5" x14ac:dyDescent="0.2">
      <c r="A233" s="323"/>
      <c r="B233" s="202"/>
      <c r="C233" s="324"/>
      <c r="D233" s="325"/>
      <c r="E233" s="202"/>
    </row>
    <row r="234" spans="1:5" x14ac:dyDescent="0.2">
      <c r="A234" s="323"/>
      <c r="B234" s="202"/>
      <c r="C234" s="324"/>
      <c r="D234" s="325"/>
      <c r="E234" s="202"/>
    </row>
    <row r="235" spans="1:5" x14ac:dyDescent="0.2">
      <c r="A235" s="323"/>
      <c r="B235" s="202"/>
      <c r="C235" s="324"/>
      <c r="D235" s="325"/>
      <c r="E235" s="202"/>
    </row>
    <row r="236" spans="1:5" x14ac:dyDescent="0.2">
      <c r="A236" s="323"/>
      <c r="B236" s="202"/>
      <c r="C236" s="324"/>
      <c r="D236" s="325"/>
      <c r="E236" s="202"/>
    </row>
    <row r="237" spans="1:5" x14ac:dyDescent="0.2">
      <c r="A237" s="323"/>
      <c r="B237" s="202"/>
      <c r="C237" s="324"/>
      <c r="D237" s="325"/>
      <c r="E237" s="202"/>
    </row>
    <row r="238" spans="1:5" x14ac:dyDescent="0.2">
      <c r="A238" s="323"/>
      <c r="B238" s="202"/>
      <c r="C238" s="324"/>
      <c r="D238" s="325"/>
      <c r="E238" s="202"/>
    </row>
    <row r="239" spans="1:5" x14ac:dyDescent="0.2">
      <c r="A239" s="323"/>
      <c r="B239" s="202"/>
      <c r="C239" s="324"/>
      <c r="D239" s="325"/>
      <c r="E239" s="202"/>
    </row>
    <row r="240" spans="1:5" x14ac:dyDescent="0.2">
      <c r="A240" s="323"/>
      <c r="B240" s="202"/>
      <c r="C240" s="324"/>
      <c r="D240" s="325"/>
      <c r="E240" s="202"/>
    </row>
    <row r="241" spans="1:5" x14ac:dyDescent="0.2">
      <c r="A241" s="323"/>
      <c r="B241" s="202"/>
      <c r="C241" s="324"/>
      <c r="D241" s="325"/>
      <c r="E241" s="202"/>
    </row>
    <row r="242" spans="1:5" x14ac:dyDescent="0.2">
      <c r="A242" s="323"/>
      <c r="B242" s="202"/>
      <c r="C242" s="324"/>
      <c r="D242" s="325"/>
      <c r="E242" s="202"/>
    </row>
    <row r="243" spans="1:5" x14ac:dyDescent="0.2">
      <c r="A243" s="323"/>
      <c r="B243" s="202"/>
      <c r="C243" s="324"/>
      <c r="D243" s="325"/>
      <c r="E243" s="202"/>
    </row>
    <row r="244" spans="1:5" x14ac:dyDescent="0.2">
      <c r="A244" s="323"/>
      <c r="B244" s="202"/>
      <c r="C244" s="324"/>
      <c r="D244" s="325"/>
      <c r="E244" s="202"/>
    </row>
    <row r="245" spans="1:5" x14ac:dyDescent="0.2">
      <c r="A245" s="323"/>
      <c r="B245" s="202"/>
      <c r="C245" s="324"/>
      <c r="D245" s="325"/>
      <c r="E245" s="202"/>
    </row>
    <row r="246" spans="1:5" x14ac:dyDescent="0.2">
      <c r="A246" s="323"/>
      <c r="B246" s="202"/>
      <c r="C246" s="324"/>
      <c r="D246" s="325"/>
      <c r="E246" s="202"/>
    </row>
    <row r="247" spans="1:5" x14ac:dyDescent="0.2">
      <c r="A247" s="323"/>
      <c r="B247" s="202"/>
      <c r="C247" s="324"/>
      <c r="D247" s="325"/>
      <c r="E247" s="202"/>
    </row>
    <row r="248" spans="1:5" x14ac:dyDescent="0.2">
      <c r="A248" s="323"/>
      <c r="B248" s="202"/>
      <c r="C248" s="324"/>
      <c r="D248" s="325"/>
      <c r="E248" s="202"/>
    </row>
    <row r="249" spans="1:5" x14ac:dyDescent="0.2">
      <c r="A249" s="323"/>
      <c r="B249" s="202"/>
      <c r="C249" s="324"/>
      <c r="D249" s="325"/>
      <c r="E249" s="202"/>
    </row>
    <row r="250" spans="1:5" x14ac:dyDescent="0.2">
      <c r="A250" s="323"/>
      <c r="B250" s="202"/>
      <c r="C250" s="324"/>
      <c r="D250" s="325"/>
      <c r="E250" s="202"/>
    </row>
    <row r="251" spans="1:5" x14ac:dyDescent="0.2">
      <c r="A251" s="323"/>
      <c r="B251" s="202"/>
      <c r="C251" s="324"/>
      <c r="D251" s="325"/>
      <c r="E251" s="202"/>
    </row>
    <row r="252" spans="1:5" x14ac:dyDescent="0.2">
      <c r="A252" s="323"/>
      <c r="B252" s="202"/>
      <c r="C252" s="324"/>
      <c r="D252" s="325"/>
      <c r="E252" s="202"/>
    </row>
    <row r="253" spans="1:5" x14ac:dyDescent="0.2">
      <c r="A253" s="323"/>
      <c r="B253" s="202"/>
      <c r="C253" s="324"/>
      <c r="D253" s="325"/>
      <c r="E253" s="202"/>
    </row>
    <row r="254" spans="1:5" x14ac:dyDescent="0.2">
      <c r="A254" s="323"/>
      <c r="B254" s="202"/>
      <c r="C254" s="324"/>
      <c r="D254" s="325"/>
      <c r="E254" s="202"/>
    </row>
    <row r="255" spans="1:5" x14ac:dyDescent="0.2">
      <c r="A255" s="323"/>
      <c r="B255" s="202"/>
      <c r="C255" s="324"/>
      <c r="D255" s="325"/>
      <c r="E255" s="202"/>
    </row>
    <row r="256" spans="1:5" x14ac:dyDescent="0.2">
      <c r="A256" s="323"/>
      <c r="B256" s="202"/>
      <c r="C256" s="324"/>
      <c r="D256" s="325"/>
      <c r="E256" s="202"/>
    </row>
    <row r="257" spans="1:5" x14ac:dyDescent="0.2">
      <c r="A257" s="323"/>
      <c r="B257" s="202"/>
      <c r="C257" s="324"/>
      <c r="D257" s="325"/>
      <c r="E257" s="202"/>
    </row>
    <row r="258" spans="1:5" x14ac:dyDescent="0.2">
      <c r="A258" s="323"/>
      <c r="B258" s="202"/>
      <c r="C258" s="324"/>
      <c r="D258" s="325"/>
      <c r="E258" s="202"/>
    </row>
    <row r="259" spans="1:5" x14ac:dyDescent="0.2">
      <c r="A259" s="323"/>
      <c r="B259" s="202"/>
      <c r="C259" s="324"/>
      <c r="D259" s="325"/>
      <c r="E259" s="202"/>
    </row>
    <row r="260" spans="1:5" x14ac:dyDescent="0.2">
      <c r="A260" s="323"/>
      <c r="B260" s="202"/>
      <c r="C260" s="324"/>
      <c r="D260" s="325"/>
      <c r="E260" s="202"/>
    </row>
    <row r="261" spans="1:5" x14ac:dyDescent="0.2">
      <c r="A261" s="323"/>
      <c r="B261" s="202"/>
      <c r="C261" s="324"/>
      <c r="D261" s="325"/>
      <c r="E261" s="202"/>
    </row>
    <row r="262" spans="1:5" x14ac:dyDescent="0.2">
      <c r="A262" s="323"/>
      <c r="B262" s="202"/>
      <c r="C262" s="324"/>
      <c r="D262" s="325"/>
      <c r="E262" s="202"/>
    </row>
    <row r="263" spans="1:5" x14ac:dyDescent="0.2">
      <c r="A263" s="323"/>
      <c r="B263" s="202"/>
      <c r="C263" s="324"/>
      <c r="D263" s="325"/>
      <c r="E263" s="202"/>
    </row>
    <row r="264" spans="1:5" x14ac:dyDescent="0.2">
      <c r="A264" s="323"/>
      <c r="B264" s="202"/>
      <c r="C264" s="324"/>
      <c r="D264" s="325"/>
      <c r="E264" s="202"/>
    </row>
    <row r="265" spans="1:5" x14ac:dyDescent="0.2">
      <c r="A265" s="323"/>
      <c r="B265" s="202"/>
      <c r="C265" s="324"/>
      <c r="D265" s="325"/>
      <c r="E265" s="202"/>
    </row>
    <row r="266" spans="1:5" x14ac:dyDescent="0.2">
      <c r="A266" s="323"/>
      <c r="B266" s="202"/>
      <c r="C266" s="324"/>
      <c r="D266" s="325"/>
      <c r="E266" s="202"/>
    </row>
    <row r="267" spans="1:5" x14ac:dyDescent="0.2">
      <c r="A267" s="323"/>
      <c r="B267" s="202"/>
      <c r="C267" s="324"/>
      <c r="D267" s="325"/>
      <c r="E267" s="202"/>
    </row>
    <row r="268" spans="1:5" x14ac:dyDescent="0.2">
      <c r="A268" s="323"/>
      <c r="B268" s="202"/>
      <c r="C268" s="324"/>
      <c r="D268" s="325"/>
      <c r="E268" s="202"/>
    </row>
    <row r="269" spans="1:5" x14ac:dyDescent="0.2">
      <c r="A269" s="323"/>
      <c r="B269" s="202"/>
      <c r="C269" s="324"/>
      <c r="D269" s="325"/>
      <c r="E269" s="202"/>
    </row>
    <row r="270" spans="1:5" x14ac:dyDescent="0.2">
      <c r="A270" s="323"/>
      <c r="B270" s="202"/>
      <c r="C270" s="324"/>
      <c r="D270" s="325"/>
      <c r="E270" s="202"/>
    </row>
    <row r="271" spans="1:5" x14ac:dyDescent="0.2">
      <c r="A271" s="323"/>
      <c r="B271" s="202"/>
      <c r="C271" s="324"/>
      <c r="D271" s="325"/>
      <c r="E271" s="202"/>
    </row>
    <row r="272" spans="1:5" x14ac:dyDescent="0.2">
      <c r="A272" s="323"/>
      <c r="B272" s="202"/>
      <c r="C272" s="324"/>
      <c r="D272" s="325"/>
      <c r="E272" s="202"/>
    </row>
    <row r="273" spans="1:5" x14ac:dyDescent="0.2">
      <c r="A273" s="323"/>
      <c r="B273" s="202"/>
      <c r="C273" s="324"/>
      <c r="D273" s="325"/>
      <c r="E273" s="202"/>
    </row>
    <row r="274" spans="1:5" x14ac:dyDescent="0.2">
      <c r="A274" s="323"/>
      <c r="B274" s="202"/>
      <c r="C274" s="324"/>
      <c r="D274" s="325"/>
      <c r="E274" s="202"/>
    </row>
    <row r="275" spans="1:5" x14ac:dyDescent="0.2">
      <c r="A275" s="323"/>
      <c r="B275" s="202"/>
      <c r="C275" s="324"/>
      <c r="D275" s="325"/>
      <c r="E275" s="202"/>
    </row>
    <row r="276" spans="1:5" x14ac:dyDescent="0.2">
      <c r="A276" s="323"/>
      <c r="B276" s="202"/>
      <c r="C276" s="324"/>
      <c r="D276" s="325"/>
      <c r="E276" s="202"/>
    </row>
    <row r="277" spans="1:5" x14ac:dyDescent="0.2">
      <c r="A277" s="323"/>
      <c r="B277" s="202"/>
      <c r="C277" s="324"/>
      <c r="D277" s="325"/>
      <c r="E277" s="202"/>
    </row>
    <row r="278" spans="1:5" x14ac:dyDescent="0.2">
      <c r="A278" s="323"/>
      <c r="B278" s="202"/>
      <c r="C278" s="324"/>
      <c r="D278" s="325"/>
      <c r="E278" s="202"/>
    </row>
    <row r="279" spans="1:5" x14ac:dyDescent="0.2">
      <c r="A279" s="323"/>
      <c r="B279" s="202"/>
      <c r="C279" s="324"/>
      <c r="D279" s="325"/>
      <c r="E279" s="202"/>
    </row>
    <row r="280" spans="1:5" x14ac:dyDescent="0.2">
      <c r="A280" s="323"/>
      <c r="B280" s="202"/>
      <c r="C280" s="324"/>
      <c r="D280" s="325"/>
      <c r="E280" s="202"/>
    </row>
    <row r="281" spans="1:5" x14ac:dyDescent="0.2">
      <c r="A281" s="323"/>
      <c r="B281" s="202"/>
      <c r="C281" s="324"/>
      <c r="D281" s="325"/>
      <c r="E281" s="202"/>
    </row>
    <row r="282" spans="1:5" x14ac:dyDescent="0.2">
      <c r="A282" s="323"/>
      <c r="B282" s="202"/>
      <c r="C282" s="324"/>
      <c r="D282" s="325"/>
      <c r="E282" s="202"/>
    </row>
    <row r="283" spans="1:5" x14ac:dyDescent="0.2">
      <c r="A283" s="323"/>
      <c r="B283" s="202"/>
      <c r="C283" s="324"/>
      <c r="D283" s="325"/>
      <c r="E283" s="202"/>
    </row>
    <row r="284" spans="1:5" x14ac:dyDescent="0.2">
      <c r="A284" s="323"/>
      <c r="B284" s="202"/>
      <c r="C284" s="324"/>
      <c r="D284" s="325"/>
      <c r="E284" s="202"/>
    </row>
    <row r="285" spans="1:5" x14ac:dyDescent="0.2">
      <c r="A285" s="323"/>
      <c r="B285" s="202"/>
      <c r="C285" s="324"/>
      <c r="D285" s="325"/>
      <c r="E285" s="202"/>
    </row>
    <row r="286" spans="1:5" x14ac:dyDescent="0.2">
      <c r="A286" s="323"/>
      <c r="B286" s="202"/>
      <c r="C286" s="324"/>
      <c r="D286" s="325"/>
      <c r="E286" s="202"/>
    </row>
    <row r="287" spans="1:5" x14ac:dyDescent="0.2">
      <c r="A287" s="323"/>
      <c r="B287" s="202"/>
      <c r="C287" s="324"/>
      <c r="D287" s="325"/>
      <c r="E287" s="202"/>
    </row>
    <row r="288" spans="1:5" x14ac:dyDescent="0.2">
      <c r="A288" s="323"/>
      <c r="B288" s="202"/>
      <c r="C288" s="324"/>
      <c r="D288" s="325"/>
      <c r="E288" s="202"/>
    </row>
    <row r="289" spans="1:5" x14ac:dyDescent="0.2">
      <c r="A289" s="323"/>
      <c r="B289" s="202"/>
      <c r="C289" s="324"/>
      <c r="D289" s="325"/>
      <c r="E289" s="202"/>
    </row>
    <row r="290" spans="1:5" x14ac:dyDescent="0.2">
      <c r="A290" s="323"/>
      <c r="B290" s="202"/>
      <c r="C290" s="324"/>
      <c r="D290" s="325"/>
      <c r="E290" s="202"/>
    </row>
    <row r="291" spans="1:5" x14ac:dyDescent="0.2">
      <c r="A291" s="323"/>
      <c r="B291" s="202"/>
      <c r="C291" s="324"/>
      <c r="D291" s="325"/>
      <c r="E291" s="202"/>
    </row>
    <row r="292" spans="1:5" x14ac:dyDescent="0.2">
      <c r="A292" s="323"/>
      <c r="B292" s="202"/>
      <c r="C292" s="324"/>
      <c r="D292" s="325"/>
      <c r="E292" s="202"/>
    </row>
    <row r="293" spans="1:5" x14ac:dyDescent="0.2">
      <c r="A293" s="323"/>
      <c r="B293" s="202"/>
      <c r="C293" s="324"/>
      <c r="D293" s="325"/>
      <c r="E293" s="202"/>
    </row>
    <row r="294" spans="1:5" x14ac:dyDescent="0.2">
      <c r="A294" s="323"/>
      <c r="B294" s="202"/>
      <c r="C294" s="324"/>
      <c r="D294" s="325"/>
      <c r="E294" s="202"/>
    </row>
    <row r="295" spans="1:5" x14ac:dyDescent="0.2">
      <c r="A295" s="323"/>
      <c r="B295" s="202"/>
      <c r="C295" s="324"/>
      <c r="D295" s="325"/>
      <c r="E295" s="202"/>
    </row>
    <row r="296" spans="1:5" x14ac:dyDescent="0.2">
      <c r="A296" s="323"/>
      <c r="B296" s="202"/>
      <c r="C296" s="324"/>
      <c r="D296" s="325"/>
      <c r="E296" s="202"/>
    </row>
    <row r="297" spans="1:5" x14ac:dyDescent="0.2">
      <c r="A297" s="323"/>
      <c r="B297" s="202"/>
      <c r="C297" s="324"/>
      <c r="D297" s="325"/>
      <c r="E297" s="202"/>
    </row>
    <row r="298" spans="1:5" x14ac:dyDescent="0.2">
      <c r="A298" s="323"/>
      <c r="B298" s="202"/>
      <c r="C298" s="324"/>
      <c r="D298" s="325"/>
      <c r="E298" s="202"/>
    </row>
    <row r="299" spans="1:5" x14ac:dyDescent="0.2">
      <c r="A299" s="323"/>
      <c r="B299" s="202"/>
      <c r="C299" s="324"/>
      <c r="D299" s="325"/>
      <c r="E299" s="202"/>
    </row>
    <row r="300" spans="1:5" x14ac:dyDescent="0.2">
      <c r="A300" s="323"/>
      <c r="B300" s="202"/>
      <c r="C300" s="324"/>
      <c r="D300" s="325"/>
      <c r="E300" s="202"/>
    </row>
    <row r="301" spans="1:5" x14ac:dyDescent="0.2">
      <c r="A301" s="323"/>
      <c r="B301" s="202"/>
      <c r="C301" s="324"/>
      <c r="D301" s="325"/>
      <c r="E301" s="202"/>
    </row>
    <row r="302" spans="1:5" x14ac:dyDescent="0.2">
      <c r="A302" s="323"/>
      <c r="B302" s="202"/>
      <c r="C302" s="324"/>
      <c r="D302" s="325"/>
      <c r="E302" s="202"/>
    </row>
    <row r="303" spans="1:5" x14ac:dyDescent="0.2">
      <c r="A303" s="323"/>
      <c r="B303" s="202"/>
      <c r="C303" s="324"/>
      <c r="D303" s="325"/>
      <c r="E303" s="202"/>
    </row>
    <row r="304" spans="1:5" x14ac:dyDescent="0.2">
      <c r="A304" s="323"/>
      <c r="B304" s="202"/>
      <c r="C304" s="324"/>
      <c r="D304" s="325"/>
      <c r="E304" s="202"/>
    </row>
    <row r="305" spans="1:5" x14ac:dyDescent="0.2">
      <c r="A305" s="323"/>
      <c r="B305" s="202"/>
      <c r="C305" s="324"/>
      <c r="D305" s="325"/>
      <c r="E305" s="202"/>
    </row>
    <row r="306" spans="1:5" x14ac:dyDescent="0.2">
      <c r="A306" s="323"/>
      <c r="B306" s="202"/>
      <c r="C306" s="324"/>
      <c r="D306" s="325"/>
      <c r="E306" s="202"/>
    </row>
    <row r="307" spans="1:5" x14ac:dyDescent="0.2">
      <c r="A307" s="323"/>
      <c r="B307" s="202"/>
      <c r="C307" s="324"/>
      <c r="D307" s="325"/>
      <c r="E307" s="202"/>
    </row>
    <row r="308" spans="1:5" x14ac:dyDescent="0.2">
      <c r="A308" s="323"/>
      <c r="B308" s="202"/>
      <c r="C308" s="324"/>
      <c r="D308" s="325"/>
      <c r="E308" s="202"/>
    </row>
    <row r="309" spans="1:5" x14ac:dyDescent="0.2">
      <c r="A309" s="323"/>
      <c r="B309" s="202"/>
      <c r="C309" s="324"/>
      <c r="D309" s="325"/>
      <c r="E309" s="202"/>
    </row>
    <row r="310" spans="1:5" x14ac:dyDescent="0.2">
      <c r="A310" s="323"/>
      <c r="B310" s="202"/>
      <c r="C310" s="324"/>
      <c r="D310" s="325"/>
      <c r="E310" s="202"/>
    </row>
    <row r="311" spans="1:5" x14ac:dyDescent="0.2">
      <c r="A311" s="323"/>
      <c r="B311" s="202"/>
      <c r="C311" s="324"/>
      <c r="D311" s="325"/>
      <c r="E311" s="202"/>
    </row>
    <row r="312" spans="1:5" x14ac:dyDescent="0.2">
      <c r="A312" s="323"/>
      <c r="B312" s="202"/>
      <c r="C312" s="324"/>
      <c r="D312" s="325"/>
      <c r="E312" s="202"/>
    </row>
    <row r="313" spans="1:5" x14ac:dyDescent="0.2">
      <c r="A313" s="323"/>
      <c r="B313" s="202"/>
      <c r="C313" s="324"/>
      <c r="D313" s="325"/>
      <c r="E313" s="202"/>
    </row>
    <row r="314" spans="1:5" x14ac:dyDescent="0.2">
      <c r="A314" s="323"/>
      <c r="B314" s="202"/>
      <c r="C314" s="324"/>
      <c r="D314" s="325"/>
      <c r="E314" s="202"/>
    </row>
    <row r="315" spans="1:5" x14ac:dyDescent="0.2">
      <c r="A315" s="323"/>
      <c r="B315" s="202"/>
      <c r="C315" s="324"/>
      <c r="D315" s="325"/>
      <c r="E315" s="202"/>
    </row>
    <row r="316" spans="1:5" x14ac:dyDescent="0.2">
      <c r="A316" s="323"/>
      <c r="B316" s="202"/>
      <c r="C316" s="324"/>
      <c r="D316" s="325"/>
      <c r="E316" s="202"/>
    </row>
    <row r="317" spans="1:5" x14ac:dyDescent="0.2">
      <c r="A317" s="323"/>
      <c r="B317" s="202"/>
      <c r="C317" s="324"/>
      <c r="D317" s="325"/>
      <c r="E317" s="202"/>
    </row>
    <row r="318" spans="1:5" x14ac:dyDescent="0.2">
      <c r="A318" s="323"/>
      <c r="B318" s="202"/>
      <c r="C318" s="324"/>
      <c r="D318" s="325"/>
      <c r="E318" s="202"/>
    </row>
    <row r="319" spans="1:5" x14ac:dyDescent="0.2">
      <c r="A319" s="323"/>
      <c r="B319" s="202"/>
      <c r="C319" s="324"/>
      <c r="D319" s="325"/>
      <c r="E319" s="202"/>
    </row>
    <row r="320" spans="1:5" x14ac:dyDescent="0.2">
      <c r="A320" s="323"/>
      <c r="B320" s="202"/>
      <c r="C320" s="324"/>
      <c r="D320" s="325"/>
      <c r="E320" s="202"/>
    </row>
    <row r="321" spans="1:5" x14ac:dyDescent="0.2">
      <c r="A321" s="323"/>
      <c r="B321" s="202"/>
      <c r="C321" s="324"/>
      <c r="D321" s="325"/>
      <c r="E321" s="202"/>
    </row>
    <row r="322" spans="1:5" x14ac:dyDescent="0.2">
      <c r="A322" s="323"/>
      <c r="B322" s="202"/>
      <c r="C322" s="324"/>
      <c r="D322" s="325"/>
      <c r="E322" s="202"/>
    </row>
    <row r="323" spans="1:5" x14ac:dyDescent="0.2">
      <c r="A323" s="323"/>
      <c r="B323" s="202"/>
      <c r="C323" s="324"/>
      <c r="D323" s="325"/>
      <c r="E323" s="202"/>
    </row>
    <row r="324" spans="1:5" x14ac:dyDescent="0.2">
      <c r="A324" s="323"/>
      <c r="B324" s="202"/>
      <c r="C324" s="324"/>
      <c r="D324" s="325"/>
      <c r="E324" s="202"/>
    </row>
    <row r="325" spans="1:5" x14ac:dyDescent="0.2">
      <c r="A325" s="323"/>
      <c r="B325" s="202"/>
      <c r="C325" s="324"/>
      <c r="D325" s="325"/>
      <c r="E325" s="202"/>
    </row>
    <row r="326" spans="1:5" x14ac:dyDescent="0.2">
      <c r="A326" s="323"/>
      <c r="B326" s="202"/>
      <c r="C326" s="324"/>
      <c r="D326" s="325"/>
      <c r="E326" s="202"/>
    </row>
    <row r="327" spans="1:5" x14ac:dyDescent="0.2">
      <c r="A327" s="323"/>
      <c r="B327" s="202"/>
      <c r="C327" s="324"/>
      <c r="D327" s="325"/>
      <c r="E327" s="202"/>
    </row>
    <row r="328" spans="1:5" x14ac:dyDescent="0.2">
      <c r="A328" s="323"/>
      <c r="B328" s="202"/>
      <c r="C328" s="324"/>
      <c r="D328" s="325"/>
      <c r="E328" s="202"/>
    </row>
    <row r="329" spans="1:5" x14ac:dyDescent="0.2">
      <c r="A329" s="323"/>
      <c r="B329" s="202"/>
      <c r="C329" s="324"/>
      <c r="D329" s="325"/>
      <c r="E329" s="202"/>
    </row>
    <row r="330" spans="1:5" x14ac:dyDescent="0.2">
      <c r="A330" s="323"/>
      <c r="B330" s="202"/>
      <c r="C330" s="324"/>
      <c r="D330" s="325"/>
      <c r="E330" s="202"/>
    </row>
    <row r="331" spans="1:5" x14ac:dyDescent="0.2">
      <c r="A331" s="323"/>
      <c r="B331" s="202"/>
      <c r="C331" s="324"/>
      <c r="D331" s="325"/>
      <c r="E331" s="202"/>
    </row>
    <row r="332" spans="1:5" x14ac:dyDescent="0.2">
      <c r="A332" s="323"/>
      <c r="B332" s="202"/>
      <c r="C332" s="324"/>
      <c r="D332" s="325"/>
      <c r="E332" s="202"/>
    </row>
    <row r="333" spans="1:5" x14ac:dyDescent="0.2">
      <c r="A333" s="323"/>
      <c r="B333" s="202"/>
      <c r="C333" s="324"/>
      <c r="D333" s="325"/>
      <c r="E333" s="202"/>
    </row>
    <row r="334" spans="1:5" x14ac:dyDescent="0.2">
      <c r="A334" s="323"/>
      <c r="B334" s="202"/>
      <c r="C334" s="324"/>
      <c r="D334" s="325"/>
      <c r="E334" s="202"/>
    </row>
    <row r="335" spans="1:5" x14ac:dyDescent="0.2">
      <c r="A335" s="323"/>
      <c r="B335" s="202"/>
      <c r="C335" s="324"/>
      <c r="D335" s="325"/>
      <c r="E335" s="202"/>
    </row>
    <row r="336" spans="1:5" x14ac:dyDescent="0.2">
      <c r="A336" s="323"/>
      <c r="B336" s="202"/>
      <c r="C336" s="324"/>
      <c r="D336" s="325"/>
      <c r="E336" s="202"/>
    </row>
    <row r="337" spans="1:5" x14ac:dyDescent="0.2">
      <c r="A337" s="323"/>
      <c r="B337" s="202"/>
      <c r="C337" s="324"/>
      <c r="D337" s="325"/>
      <c r="E337" s="202"/>
    </row>
    <row r="338" spans="1:5" x14ac:dyDescent="0.2">
      <c r="A338" s="323"/>
      <c r="B338" s="202"/>
      <c r="C338" s="324"/>
      <c r="D338" s="325"/>
      <c r="E338" s="202"/>
    </row>
    <row r="339" spans="1:5" x14ac:dyDescent="0.2">
      <c r="A339" s="323"/>
      <c r="B339" s="202"/>
      <c r="C339" s="324"/>
      <c r="D339" s="325"/>
      <c r="E339" s="202"/>
    </row>
    <row r="340" spans="1:5" x14ac:dyDescent="0.2">
      <c r="A340" s="323"/>
      <c r="B340" s="202"/>
      <c r="C340" s="324"/>
      <c r="D340" s="325"/>
      <c r="E340" s="202"/>
    </row>
    <row r="341" spans="1:5" x14ac:dyDescent="0.2">
      <c r="A341" s="323"/>
      <c r="B341" s="202"/>
      <c r="C341" s="324"/>
      <c r="D341" s="325"/>
      <c r="E341" s="202"/>
    </row>
    <row r="342" spans="1:5" x14ac:dyDescent="0.2">
      <c r="A342" s="323"/>
      <c r="B342" s="202"/>
      <c r="C342" s="324"/>
      <c r="D342" s="325"/>
      <c r="E342" s="202"/>
    </row>
    <row r="343" spans="1:5" x14ac:dyDescent="0.2">
      <c r="A343" s="323"/>
      <c r="B343" s="202"/>
      <c r="C343" s="324"/>
      <c r="D343" s="325"/>
      <c r="E343" s="202"/>
    </row>
    <row r="344" spans="1:5" x14ac:dyDescent="0.2">
      <c r="A344" s="323"/>
      <c r="B344" s="202"/>
      <c r="C344" s="324"/>
      <c r="D344" s="325"/>
      <c r="E344" s="202"/>
    </row>
    <row r="345" spans="1:5" x14ac:dyDescent="0.2">
      <c r="A345" s="323"/>
      <c r="B345" s="202"/>
      <c r="C345" s="324"/>
      <c r="D345" s="325"/>
      <c r="E345" s="202"/>
    </row>
    <row r="346" spans="1:5" x14ac:dyDescent="0.2">
      <c r="A346" s="323"/>
      <c r="B346" s="202"/>
      <c r="C346" s="324"/>
      <c r="D346" s="325"/>
      <c r="E346" s="202"/>
    </row>
    <row r="347" spans="1:5" x14ac:dyDescent="0.2">
      <c r="A347" s="323"/>
      <c r="B347" s="202"/>
      <c r="C347" s="324"/>
      <c r="D347" s="325"/>
      <c r="E347" s="202"/>
    </row>
    <row r="348" spans="1:5" x14ac:dyDescent="0.2">
      <c r="A348" s="323"/>
      <c r="B348" s="202"/>
      <c r="C348" s="324"/>
      <c r="D348" s="325"/>
      <c r="E348" s="202"/>
    </row>
    <row r="349" spans="1:5" x14ac:dyDescent="0.2">
      <c r="A349" s="323"/>
      <c r="B349" s="202"/>
      <c r="C349" s="324"/>
      <c r="D349" s="325"/>
      <c r="E349" s="202"/>
    </row>
    <row r="350" spans="1:5" x14ac:dyDescent="0.2">
      <c r="A350" s="323"/>
      <c r="B350" s="202"/>
      <c r="C350" s="324"/>
      <c r="D350" s="325"/>
      <c r="E350" s="202"/>
    </row>
    <row r="351" spans="1:5" x14ac:dyDescent="0.2">
      <c r="A351" s="323"/>
      <c r="B351" s="202"/>
      <c r="C351" s="324"/>
      <c r="D351" s="325"/>
      <c r="E351" s="202"/>
    </row>
    <row r="352" spans="1:5" x14ac:dyDescent="0.2">
      <c r="A352" s="323"/>
      <c r="B352" s="202"/>
      <c r="C352" s="324"/>
      <c r="D352" s="325"/>
      <c r="E352" s="202"/>
    </row>
    <row r="353" spans="1:5" x14ac:dyDescent="0.2">
      <c r="A353" s="323"/>
      <c r="B353" s="202"/>
      <c r="C353" s="324"/>
      <c r="D353" s="325"/>
      <c r="E353" s="202"/>
    </row>
    <row r="354" spans="1:5" x14ac:dyDescent="0.2">
      <c r="A354" s="323"/>
      <c r="B354" s="202"/>
      <c r="C354" s="324"/>
      <c r="D354" s="325"/>
      <c r="E354" s="202"/>
    </row>
    <row r="355" spans="1:5" x14ac:dyDescent="0.2">
      <c r="A355" s="323"/>
      <c r="B355" s="202"/>
      <c r="C355" s="324"/>
      <c r="D355" s="325"/>
      <c r="E355" s="202"/>
    </row>
    <row r="356" spans="1:5" x14ac:dyDescent="0.2">
      <c r="A356" s="323"/>
      <c r="B356" s="202"/>
      <c r="C356" s="324"/>
      <c r="D356" s="325"/>
      <c r="E356" s="202"/>
    </row>
    <row r="357" spans="1:5" x14ac:dyDescent="0.2">
      <c r="A357" s="323"/>
      <c r="B357" s="202"/>
      <c r="C357" s="324"/>
      <c r="D357" s="325"/>
      <c r="E357" s="202"/>
    </row>
    <row r="358" spans="1:5" x14ac:dyDescent="0.2">
      <c r="A358" s="323"/>
      <c r="B358" s="202"/>
      <c r="C358" s="324"/>
      <c r="D358" s="325"/>
      <c r="E358" s="202"/>
    </row>
    <row r="359" spans="1:5" x14ac:dyDescent="0.2">
      <c r="A359" s="323"/>
      <c r="B359" s="202"/>
      <c r="C359" s="324"/>
      <c r="D359" s="325"/>
      <c r="E359" s="202"/>
    </row>
    <row r="360" spans="1:5" x14ac:dyDescent="0.2">
      <c r="A360" s="323"/>
      <c r="B360" s="202"/>
      <c r="C360" s="324"/>
      <c r="D360" s="325"/>
      <c r="E360" s="202"/>
    </row>
    <row r="361" spans="1:5" x14ac:dyDescent="0.2">
      <c r="A361" s="323"/>
      <c r="B361" s="202"/>
      <c r="C361" s="324"/>
      <c r="D361" s="325"/>
      <c r="E361" s="202"/>
    </row>
    <row r="362" spans="1:5" x14ac:dyDescent="0.2">
      <c r="A362" s="323"/>
      <c r="B362" s="202"/>
      <c r="C362" s="324"/>
      <c r="D362" s="325"/>
      <c r="E362" s="202"/>
    </row>
    <row r="363" spans="1:5" x14ac:dyDescent="0.2">
      <c r="A363" s="323"/>
      <c r="B363" s="202"/>
      <c r="C363" s="324"/>
      <c r="D363" s="325"/>
      <c r="E363" s="202"/>
    </row>
    <row r="364" spans="1:5" x14ac:dyDescent="0.2">
      <c r="A364" s="323"/>
      <c r="B364" s="202"/>
      <c r="C364" s="324"/>
      <c r="D364" s="325"/>
      <c r="E364" s="202"/>
    </row>
    <row r="365" spans="1:5" x14ac:dyDescent="0.2">
      <c r="A365" s="323"/>
      <c r="B365" s="202"/>
      <c r="C365" s="324"/>
      <c r="D365" s="325"/>
      <c r="E365" s="202"/>
    </row>
    <row r="366" spans="1:5" x14ac:dyDescent="0.2">
      <c r="A366" s="323"/>
      <c r="B366" s="202"/>
      <c r="C366" s="324"/>
      <c r="D366" s="325"/>
      <c r="E366" s="202"/>
    </row>
    <row r="367" spans="1:5" x14ac:dyDescent="0.2">
      <c r="A367" s="323"/>
      <c r="B367" s="202"/>
      <c r="C367" s="324"/>
      <c r="D367" s="325"/>
      <c r="E367" s="202"/>
    </row>
    <row r="368" spans="1:5" x14ac:dyDescent="0.2">
      <c r="A368" s="323"/>
      <c r="B368" s="202"/>
      <c r="C368" s="324"/>
      <c r="D368" s="325"/>
      <c r="E368" s="202"/>
    </row>
    <row r="369" spans="1:5" x14ac:dyDescent="0.2">
      <c r="A369" s="323"/>
      <c r="B369" s="202"/>
      <c r="C369" s="324"/>
      <c r="D369" s="325"/>
      <c r="E369" s="202"/>
    </row>
    <row r="370" spans="1:5" x14ac:dyDescent="0.2">
      <c r="A370" s="323"/>
      <c r="B370" s="202"/>
      <c r="C370" s="324"/>
      <c r="D370" s="325"/>
      <c r="E370" s="202"/>
    </row>
    <row r="371" spans="1:5" x14ac:dyDescent="0.2">
      <c r="A371" s="323"/>
      <c r="B371" s="202"/>
      <c r="C371" s="324"/>
      <c r="D371" s="325"/>
      <c r="E371" s="202"/>
    </row>
    <row r="372" spans="1:5" x14ac:dyDescent="0.2">
      <c r="A372" s="323"/>
      <c r="B372" s="202"/>
      <c r="C372" s="324"/>
      <c r="D372" s="325"/>
      <c r="E372" s="202"/>
    </row>
    <row r="373" spans="1:5" x14ac:dyDescent="0.2">
      <c r="A373" s="323"/>
      <c r="B373" s="202"/>
      <c r="C373" s="324"/>
      <c r="D373" s="325"/>
      <c r="E373" s="202"/>
    </row>
    <row r="374" spans="1:5" x14ac:dyDescent="0.2">
      <c r="A374" s="323"/>
      <c r="B374" s="202"/>
      <c r="C374" s="324"/>
      <c r="D374" s="325"/>
      <c r="E374" s="202"/>
    </row>
    <row r="375" spans="1:5" x14ac:dyDescent="0.2">
      <c r="A375" s="323"/>
      <c r="B375" s="202"/>
      <c r="C375" s="324"/>
      <c r="D375" s="325"/>
      <c r="E375" s="202"/>
    </row>
    <row r="376" spans="1:5" x14ac:dyDescent="0.2">
      <c r="A376" s="323"/>
      <c r="B376" s="202"/>
      <c r="C376" s="324"/>
      <c r="D376" s="325"/>
      <c r="E376" s="202"/>
    </row>
    <row r="377" spans="1:5" x14ac:dyDescent="0.2">
      <c r="A377" s="323"/>
      <c r="B377" s="202"/>
      <c r="C377" s="324"/>
      <c r="D377" s="325"/>
      <c r="E377" s="202"/>
    </row>
    <row r="378" spans="1:5" x14ac:dyDescent="0.2">
      <c r="A378" s="323"/>
      <c r="B378" s="202"/>
      <c r="C378" s="324"/>
      <c r="D378" s="325"/>
      <c r="E378" s="202"/>
    </row>
    <row r="379" spans="1:5" x14ac:dyDescent="0.2">
      <c r="A379" s="323"/>
      <c r="B379" s="202"/>
      <c r="C379" s="324"/>
      <c r="D379" s="325"/>
      <c r="E379" s="202"/>
    </row>
    <row r="380" spans="1:5" x14ac:dyDescent="0.2">
      <c r="A380" s="323"/>
      <c r="B380" s="202"/>
      <c r="C380" s="324"/>
      <c r="D380" s="325"/>
      <c r="E380" s="202"/>
    </row>
    <row r="381" spans="1:5" x14ac:dyDescent="0.2">
      <c r="A381" s="323"/>
      <c r="B381" s="202"/>
      <c r="C381" s="324"/>
      <c r="D381" s="325"/>
      <c r="E381" s="202"/>
    </row>
    <row r="382" spans="1:5" x14ac:dyDescent="0.2">
      <c r="A382" s="323"/>
      <c r="B382" s="202"/>
      <c r="C382" s="324"/>
      <c r="D382" s="325"/>
      <c r="E382" s="202"/>
    </row>
    <row r="383" spans="1:5" x14ac:dyDescent="0.2">
      <c r="A383" s="323"/>
      <c r="B383" s="202"/>
      <c r="C383" s="324"/>
      <c r="D383" s="325"/>
      <c r="E383" s="202"/>
    </row>
    <row r="384" spans="1:5" x14ac:dyDescent="0.2">
      <c r="A384" s="323"/>
      <c r="B384" s="202"/>
      <c r="C384" s="324"/>
      <c r="D384" s="325"/>
      <c r="E384" s="202"/>
    </row>
    <row r="385" spans="1:5" x14ac:dyDescent="0.2">
      <c r="A385" s="323"/>
      <c r="B385" s="202"/>
      <c r="C385" s="324"/>
      <c r="D385" s="325"/>
      <c r="E385" s="202"/>
    </row>
    <row r="386" spans="1:5" x14ac:dyDescent="0.2">
      <c r="A386" s="323"/>
      <c r="B386" s="202"/>
      <c r="C386" s="324"/>
      <c r="D386" s="325"/>
      <c r="E386" s="202"/>
    </row>
    <row r="387" spans="1:5" x14ac:dyDescent="0.2">
      <c r="A387" s="323"/>
      <c r="B387" s="202"/>
      <c r="C387" s="324"/>
      <c r="D387" s="325"/>
      <c r="E387" s="202"/>
    </row>
    <row r="388" spans="1:5" x14ac:dyDescent="0.2">
      <c r="A388" s="323"/>
      <c r="B388" s="202"/>
      <c r="C388" s="324"/>
      <c r="D388" s="325"/>
      <c r="E388" s="202"/>
    </row>
    <row r="389" spans="1:5" x14ac:dyDescent="0.2">
      <c r="A389" s="323"/>
      <c r="B389" s="202"/>
      <c r="C389" s="324"/>
      <c r="D389" s="325"/>
      <c r="E389" s="202"/>
    </row>
    <row r="390" spans="1:5" x14ac:dyDescent="0.2">
      <c r="A390" s="323"/>
      <c r="B390" s="202"/>
      <c r="C390" s="324"/>
      <c r="D390" s="325"/>
      <c r="E390" s="202"/>
    </row>
    <row r="391" spans="1:5" x14ac:dyDescent="0.2">
      <c r="A391" s="323"/>
      <c r="B391" s="202"/>
      <c r="C391" s="324"/>
      <c r="D391" s="325"/>
      <c r="E391" s="202"/>
    </row>
    <row r="392" spans="1:5" x14ac:dyDescent="0.2">
      <c r="A392" s="323"/>
      <c r="B392" s="202"/>
      <c r="C392" s="324"/>
      <c r="D392" s="325"/>
      <c r="E392" s="202"/>
    </row>
    <row r="393" spans="1:5" x14ac:dyDescent="0.2">
      <c r="A393" s="323"/>
      <c r="B393" s="202"/>
      <c r="C393" s="324"/>
      <c r="D393" s="325"/>
      <c r="E393" s="202"/>
    </row>
    <row r="394" spans="1:5" x14ac:dyDescent="0.2">
      <c r="A394" s="323"/>
      <c r="B394" s="202"/>
      <c r="C394" s="324"/>
      <c r="D394" s="325"/>
      <c r="E394" s="202"/>
    </row>
    <row r="395" spans="1:5" x14ac:dyDescent="0.2">
      <c r="A395" s="323"/>
      <c r="B395" s="202"/>
      <c r="C395" s="324"/>
      <c r="D395" s="325"/>
      <c r="E395" s="202"/>
    </row>
    <row r="396" spans="1:5" x14ac:dyDescent="0.2">
      <c r="A396" s="323"/>
      <c r="B396" s="202"/>
      <c r="C396" s="324"/>
      <c r="D396" s="325"/>
      <c r="E396" s="202"/>
    </row>
    <row r="397" spans="1:5" x14ac:dyDescent="0.2">
      <c r="A397" s="323"/>
      <c r="B397" s="202"/>
      <c r="C397" s="324"/>
      <c r="D397" s="325"/>
      <c r="E397" s="202"/>
    </row>
    <row r="398" spans="1:5" x14ac:dyDescent="0.2">
      <c r="A398" s="323"/>
      <c r="B398" s="202"/>
      <c r="C398" s="324"/>
      <c r="D398" s="325"/>
      <c r="E398" s="202"/>
    </row>
    <row r="399" spans="1:5" x14ac:dyDescent="0.2">
      <c r="A399" s="323"/>
      <c r="B399" s="202"/>
      <c r="C399" s="324"/>
      <c r="D399" s="325"/>
      <c r="E399" s="202"/>
    </row>
    <row r="400" spans="1:5" x14ac:dyDescent="0.2">
      <c r="A400" s="323"/>
      <c r="B400" s="202"/>
      <c r="C400" s="324"/>
      <c r="D400" s="325"/>
      <c r="E400" s="202"/>
    </row>
    <row r="401" spans="1:5" x14ac:dyDescent="0.2">
      <c r="A401" s="323"/>
      <c r="B401" s="202"/>
      <c r="C401" s="324"/>
      <c r="D401" s="325"/>
      <c r="E401" s="202"/>
    </row>
    <row r="402" spans="1:5" x14ac:dyDescent="0.2">
      <c r="A402" s="323"/>
      <c r="B402" s="202"/>
      <c r="C402" s="324"/>
      <c r="D402" s="325"/>
      <c r="E402" s="202"/>
    </row>
    <row r="403" spans="1:5" x14ac:dyDescent="0.2">
      <c r="A403" s="323"/>
      <c r="B403" s="202"/>
      <c r="C403" s="324"/>
      <c r="D403" s="325"/>
      <c r="E403" s="202"/>
    </row>
    <row r="404" spans="1:5" x14ac:dyDescent="0.2">
      <c r="A404" s="323"/>
      <c r="B404" s="202"/>
      <c r="C404" s="324"/>
      <c r="D404" s="325"/>
      <c r="E404" s="202"/>
    </row>
    <row r="405" spans="1:5" x14ac:dyDescent="0.2">
      <c r="A405" s="323"/>
      <c r="B405" s="202"/>
      <c r="C405" s="324"/>
      <c r="D405" s="325"/>
      <c r="E405" s="202"/>
    </row>
    <row r="406" spans="1:5" x14ac:dyDescent="0.2">
      <c r="A406" s="323"/>
      <c r="B406" s="202"/>
      <c r="C406" s="324"/>
      <c r="D406" s="325"/>
      <c r="E406" s="202"/>
    </row>
    <row r="407" spans="1:5" x14ac:dyDescent="0.2">
      <c r="A407" s="323"/>
      <c r="B407" s="202"/>
      <c r="C407" s="324"/>
      <c r="D407" s="325"/>
      <c r="E407" s="202"/>
    </row>
    <row r="408" spans="1:5" x14ac:dyDescent="0.2">
      <c r="A408" s="323"/>
      <c r="B408" s="202"/>
      <c r="C408" s="324"/>
      <c r="D408" s="325"/>
      <c r="E408" s="202"/>
    </row>
    <row r="409" spans="1:5" x14ac:dyDescent="0.2">
      <c r="A409" s="323"/>
      <c r="B409" s="202"/>
      <c r="C409" s="324"/>
      <c r="D409" s="325"/>
      <c r="E409" s="202"/>
    </row>
    <row r="410" spans="1:5" x14ac:dyDescent="0.2">
      <c r="A410" s="323"/>
      <c r="B410" s="202"/>
      <c r="C410" s="324"/>
      <c r="D410" s="325"/>
      <c r="E410" s="202"/>
    </row>
    <row r="411" spans="1:5" x14ac:dyDescent="0.2">
      <c r="A411" s="323"/>
      <c r="B411" s="202"/>
      <c r="C411" s="324"/>
      <c r="D411" s="325"/>
      <c r="E411" s="202"/>
    </row>
    <row r="412" spans="1:5" x14ac:dyDescent="0.2">
      <c r="A412" s="323"/>
      <c r="B412" s="202"/>
      <c r="C412" s="324"/>
      <c r="D412" s="325"/>
      <c r="E412" s="202"/>
    </row>
    <row r="413" spans="1:5" x14ac:dyDescent="0.2">
      <c r="A413" s="323"/>
      <c r="B413" s="202"/>
      <c r="C413" s="324"/>
      <c r="D413" s="325"/>
      <c r="E413" s="202"/>
    </row>
    <row r="414" spans="1:5" x14ac:dyDescent="0.2">
      <c r="A414" s="323"/>
      <c r="B414" s="202"/>
      <c r="C414" s="324"/>
      <c r="D414" s="325"/>
      <c r="E414" s="202"/>
    </row>
    <row r="415" spans="1:5" x14ac:dyDescent="0.2">
      <c r="A415" s="323"/>
      <c r="B415" s="202"/>
      <c r="C415" s="324"/>
      <c r="D415" s="325"/>
      <c r="E415" s="202"/>
    </row>
    <row r="416" spans="1:5" x14ac:dyDescent="0.2">
      <c r="A416" s="323"/>
      <c r="B416" s="202"/>
      <c r="C416" s="324"/>
      <c r="D416" s="325"/>
      <c r="E416" s="202"/>
    </row>
    <row r="417" spans="1:5" x14ac:dyDescent="0.2">
      <c r="A417" s="323"/>
      <c r="B417" s="202"/>
      <c r="C417" s="324"/>
      <c r="D417" s="325"/>
      <c r="E417" s="202"/>
    </row>
    <row r="418" spans="1:5" x14ac:dyDescent="0.2">
      <c r="A418" s="323"/>
      <c r="B418" s="202"/>
      <c r="C418" s="324"/>
      <c r="D418" s="325"/>
      <c r="E418" s="202"/>
    </row>
    <row r="419" spans="1:5" x14ac:dyDescent="0.2">
      <c r="A419" s="323"/>
      <c r="B419" s="202"/>
      <c r="C419" s="324"/>
      <c r="D419" s="325"/>
      <c r="E419" s="202"/>
    </row>
    <row r="420" spans="1:5" x14ac:dyDescent="0.2">
      <c r="A420" s="323"/>
      <c r="B420" s="202"/>
      <c r="C420" s="324"/>
      <c r="D420" s="325"/>
      <c r="E420" s="202"/>
    </row>
    <row r="421" spans="1:5" x14ac:dyDescent="0.2">
      <c r="A421" s="323"/>
      <c r="B421" s="202"/>
      <c r="C421" s="324"/>
      <c r="D421" s="325"/>
      <c r="E421" s="202"/>
    </row>
    <row r="422" spans="1:5" x14ac:dyDescent="0.2">
      <c r="A422" s="323"/>
      <c r="B422" s="202"/>
      <c r="C422" s="324"/>
      <c r="D422" s="325"/>
      <c r="E422" s="202"/>
    </row>
    <row r="423" spans="1:5" x14ac:dyDescent="0.2">
      <c r="A423" s="323"/>
      <c r="B423" s="202"/>
      <c r="C423" s="324"/>
      <c r="D423" s="325"/>
      <c r="E423" s="202"/>
    </row>
    <row r="424" spans="1:5" x14ac:dyDescent="0.2">
      <c r="A424" s="323"/>
      <c r="B424" s="202"/>
      <c r="C424" s="324"/>
      <c r="D424" s="325"/>
      <c r="E424" s="202"/>
    </row>
    <row r="425" spans="1:5" x14ac:dyDescent="0.2">
      <c r="A425" s="323"/>
      <c r="B425" s="202"/>
      <c r="C425" s="324"/>
      <c r="D425" s="325"/>
      <c r="E425" s="202"/>
    </row>
    <row r="426" spans="1:5" x14ac:dyDescent="0.2">
      <c r="A426" s="323"/>
      <c r="B426" s="202"/>
      <c r="C426" s="324"/>
      <c r="D426" s="325"/>
      <c r="E426" s="202"/>
    </row>
    <row r="427" spans="1:5" x14ac:dyDescent="0.2">
      <c r="A427" s="323"/>
      <c r="B427" s="202"/>
      <c r="C427" s="324"/>
      <c r="D427" s="325"/>
      <c r="E427" s="202"/>
    </row>
    <row r="428" spans="1:5" x14ac:dyDescent="0.2">
      <c r="A428" s="323"/>
      <c r="B428" s="202"/>
      <c r="C428" s="324"/>
      <c r="D428" s="325"/>
      <c r="E428" s="202"/>
    </row>
    <row r="429" spans="1:5" x14ac:dyDescent="0.2">
      <c r="A429" s="323"/>
      <c r="B429" s="202"/>
      <c r="C429" s="324"/>
      <c r="D429" s="325"/>
      <c r="E429" s="202"/>
    </row>
    <row r="430" spans="1:5" x14ac:dyDescent="0.2">
      <c r="A430" s="323"/>
      <c r="B430" s="202"/>
      <c r="C430" s="324"/>
      <c r="D430" s="325"/>
      <c r="E430" s="202"/>
    </row>
    <row r="431" spans="1:5" x14ac:dyDescent="0.2">
      <c r="A431" s="323"/>
      <c r="B431" s="202"/>
      <c r="C431" s="324"/>
      <c r="D431" s="325"/>
      <c r="E431" s="202"/>
    </row>
    <row r="432" spans="1:5" x14ac:dyDescent="0.2">
      <c r="A432" s="323"/>
      <c r="B432" s="202"/>
      <c r="C432" s="324"/>
      <c r="D432" s="325"/>
      <c r="E432" s="202"/>
    </row>
    <row r="433" spans="1:5" x14ac:dyDescent="0.2">
      <c r="A433" s="323"/>
      <c r="B433" s="202"/>
      <c r="C433" s="324"/>
      <c r="D433" s="325"/>
      <c r="E433" s="202"/>
    </row>
    <row r="434" spans="1:5" x14ac:dyDescent="0.2">
      <c r="A434" s="323"/>
      <c r="B434" s="202"/>
      <c r="C434" s="324"/>
      <c r="D434" s="325"/>
      <c r="E434" s="202"/>
    </row>
    <row r="435" spans="1:5" x14ac:dyDescent="0.2">
      <c r="A435" s="323"/>
      <c r="B435" s="202"/>
      <c r="C435" s="324"/>
      <c r="D435" s="325"/>
      <c r="E435" s="202"/>
    </row>
    <row r="436" spans="1:5" x14ac:dyDescent="0.2">
      <c r="A436" s="323"/>
      <c r="B436" s="202"/>
      <c r="C436" s="324"/>
      <c r="D436" s="325"/>
      <c r="E436" s="202"/>
    </row>
    <row r="437" spans="1:5" x14ac:dyDescent="0.2">
      <c r="A437" s="323"/>
      <c r="B437" s="202"/>
      <c r="C437" s="324"/>
      <c r="D437" s="325"/>
      <c r="E437" s="202"/>
    </row>
    <row r="438" spans="1:5" x14ac:dyDescent="0.2">
      <c r="A438" s="323"/>
      <c r="B438" s="202"/>
      <c r="C438" s="324"/>
      <c r="D438" s="325"/>
      <c r="E438" s="202"/>
    </row>
    <row r="439" spans="1:5" x14ac:dyDescent="0.2">
      <c r="A439" s="323"/>
      <c r="B439" s="202"/>
      <c r="C439" s="324"/>
      <c r="D439" s="325"/>
      <c r="E439" s="202"/>
    </row>
    <row r="440" spans="1:5" x14ac:dyDescent="0.2">
      <c r="A440" s="323"/>
      <c r="B440" s="202"/>
      <c r="C440" s="324"/>
      <c r="D440" s="325"/>
      <c r="E440" s="202"/>
    </row>
    <row r="441" spans="1:5" x14ac:dyDescent="0.2">
      <c r="A441" s="323"/>
      <c r="B441" s="202"/>
      <c r="C441" s="324"/>
      <c r="D441" s="325"/>
      <c r="E441" s="202"/>
    </row>
    <row r="442" spans="1:5" x14ac:dyDescent="0.2">
      <c r="A442" s="323"/>
      <c r="B442" s="202"/>
      <c r="C442" s="324"/>
      <c r="D442" s="325"/>
      <c r="E442" s="202"/>
    </row>
    <row r="443" spans="1:5" x14ac:dyDescent="0.2">
      <c r="A443" s="323"/>
      <c r="B443" s="202"/>
      <c r="C443" s="324"/>
      <c r="D443" s="325"/>
      <c r="E443" s="202"/>
    </row>
    <row r="444" spans="1:5" x14ac:dyDescent="0.2">
      <c r="A444" s="323"/>
      <c r="B444" s="202"/>
      <c r="C444" s="324"/>
      <c r="D444" s="325"/>
      <c r="E444" s="202"/>
    </row>
    <row r="445" spans="1:5" x14ac:dyDescent="0.2">
      <c r="A445" s="323"/>
      <c r="B445" s="202"/>
      <c r="C445" s="324"/>
      <c r="D445" s="325"/>
      <c r="E445" s="202"/>
    </row>
    <row r="446" spans="1:5" x14ac:dyDescent="0.2">
      <c r="A446" s="323"/>
      <c r="B446" s="202"/>
      <c r="C446" s="324"/>
      <c r="D446" s="325"/>
      <c r="E446" s="202"/>
    </row>
    <row r="447" spans="1:5" x14ac:dyDescent="0.2">
      <c r="A447" s="323"/>
      <c r="B447" s="202"/>
      <c r="C447" s="324"/>
      <c r="D447" s="325"/>
      <c r="E447" s="202"/>
    </row>
    <row r="448" spans="1:5" x14ac:dyDescent="0.2">
      <c r="A448" s="323"/>
      <c r="B448" s="202"/>
      <c r="C448" s="324"/>
      <c r="D448" s="325"/>
      <c r="E448" s="202"/>
    </row>
    <row r="449" spans="1:5" x14ac:dyDescent="0.2">
      <c r="A449" s="323"/>
      <c r="B449" s="202"/>
      <c r="C449" s="324"/>
      <c r="D449" s="325"/>
      <c r="E449" s="202"/>
    </row>
    <row r="450" spans="1:5" x14ac:dyDescent="0.2">
      <c r="A450" s="323"/>
      <c r="B450" s="202"/>
      <c r="C450" s="324"/>
      <c r="D450" s="325"/>
      <c r="E450" s="202"/>
    </row>
    <row r="451" spans="1:5" x14ac:dyDescent="0.2">
      <c r="A451" s="323"/>
      <c r="B451" s="202"/>
      <c r="C451" s="324"/>
      <c r="D451" s="325"/>
      <c r="E451" s="202"/>
    </row>
    <row r="452" spans="1:5" x14ac:dyDescent="0.2">
      <c r="A452" s="323"/>
      <c r="B452" s="202"/>
      <c r="C452" s="324"/>
      <c r="D452" s="325"/>
      <c r="E452" s="202"/>
    </row>
    <row r="453" spans="1:5" x14ac:dyDescent="0.2">
      <c r="A453" s="323"/>
      <c r="B453" s="202"/>
      <c r="C453" s="324"/>
      <c r="D453" s="325"/>
      <c r="E453" s="202"/>
    </row>
    <row r="454" spans="1:5" x14ac:dyDescent="0.2">
      <c r="A454" s="323"/>
      <c r="B454" s="202"/>
      <c r="C454" s="324"/>
      <c r="D454" s="325"/>
      <c r="E454" s="202"/>
    </row>
    <row r="455" spans="1:5" x14ac:dyDescent="0.2">
      <c r="A455" s="323"/>
      <c r="B455" s="202"/>
      <c r="C455" s="324"/>
      <c r="D455" s="325"/>
      <c r="E455" s="202"/>
    </row>
    <row r="456" spans="1:5" x14ac:dyDescent="0.2">
      <c r="A456" s="323"/>
      <c r="B456" s="202"/>
      <c r="C456" s="324"/>
      <c r="D456" s="325"/>
      <c r="E456" s="202"/>
    </row>
    <row r="457" spans="1:5" x14ac:dyDescent="0.2">
      <c r="A457" s="323"/>
      <c r="B457" s="202"/>
      <c r="C457" s="324"/>
      <c r="D457" s="325"/>
      <c r="E457" s="202"/>
    </row>
    <row r="458" spans="1:5" x14ac:dyDescent="0.2">
      <c r="A458" s="323"/>
      <c r="B458" s="202"/>
      <c r="C458" s="324"/>
      <c r="D458" s="325"/>
      <c r="E458" s="202"/>
    </row>
    <row r="459" spans="1:5" x14ac:dyDescent="0.2">
      <c r="A459" s="323"/>
      <c r="B459" s="202"/>
      <c r="C459" s="324"/>
      <c r="D459" s="325"/>
      <c r="E459" s="202"/>
    </row>
    <row r="460" spans="1:5" x14ac:dyDescent="0.2">
      <c r="A460" s="323"/>
      <c r="B460" s="202"/>
      <c r="C460" s="324"/>
      <c r="D460" s="325"/>
      <c r="E460" s="202"/>
    </row>
    <row r="461" spans="1:5" x14ac:dyDescent="0.2">
      <c r="A461" s="323"/>
      <c r="B461" s="202"/>
      <c r="C461" s="324"/>
      <c r="D461" s="325"/>
      <c r="E461" s="202"/>
    </row>
    <row r="462" spans="1:5" x14ac:dyDescent="0.2">
      <c r="A462" s="323"/>
      <c r="B462" s="202"/>
      <c r="C462" s="324"/>
      <c r="D462" s="325"/>
      <c r="E462" s="202"/>
    </row>
    <row r="463" spans="1:5" x14ac:dyDescent="0.2">
      <c r="A463" s="323"/>
      <c r="B463" s="202"/>
      <c r="C463" s="324"/>
      <c r="D463" s="325"/>
      <c r="E463" s="202"/>
    </row>
    <row r="464" spans="1:5" x14ac:dyDescent="0.2">
      <c r="A464" s="323"/>
      <c r="B464" s="202"/>
      <c r="C464" s="324"/>
      <c r="D464" s="325"/>
      <c r="E464" s="202"/>
    </row>
    <row r="465" spans="1:5" x14ac:dyDescent="0.2">
      <c r="A465" s="323"/>
      <c r="B465" s="202"/>
      <c r="C465" s="324"/>
      <c r="D465" s="325"/>
      <c r="E465" s="202"/>
    </row>
    <row r="466" spans="1:5" x14ac:dyDescent="0.2">
      <c r="A466" s="323"/>
      <c r="B466" s="202"/>
      <c r="C466" s="324"/>
      <c r="D466" s="325"/>
      <c r="E466" s="202"/>
    </row>
    <row r="467" spans="1:5" x14ac:dyDescent="0.2">
      <c r="A467" s="323"/>
      <c r="B467" s="202"/>
      <c r="C467" s="324"/>
      <c r="D467" s="325"/>
      <c r="E467" s="202"/>
    </row>
    <row r="468" spans="1:5" x14ac:dyDescent="0.2">
      <c r="A468" s="323"/>
      <c r="B468" s="202"/>
      <c r="C468" s="324"/>
      <c r="D468" s="325"/>
      <c r="E468" s="202"/>
    </row>
    <row r="469" spans="1:5" x14ac:dyDescent="0.2">
      <c r="A469" s="323"/>
      <c r="B469" s="202"/>
      <c r="C469" s="324"/>
      <c r="D469" s="325"/>
      <c r="E469" s="202"/>
    </row>
    <row r="470" spans="1:5" x14ac:dyDescent="0.2">
      <c r="A470" s="323"/>
      <c r="B470" s="202"/>
      <c r="C470" s="324"/>
      <c r="D470" s="325"/>
      <c r="E470" s="202"/>
    </row>
    <row r="471" spans="1:5" x14ac:dyDescent="0.2">
      <c r="A471" s="323"/>
      <c r="B471" s="202"/>
      <c r="C471" s="324"/>
      <c r="D471" s="325"/>
      <c r="E471" s="202"/>
    </row>
    <row r="472" spans="1:5" x14ac:dyDescent="0.2">
      <c r="A472" s="323"/>
      <c r="B472" s="202"/>
      <c r="C472" s="324"/>
      <c r="D472" s="325"/>
      <c r="E472" s="202"/>
    </row>
    <row r="473" spans="1:5" x14ac:dyDescent="0.2">
      <c r="A473" s="323"/>
      <c r="B473" s="202"/>
      <c r="C473" s="324"/>
      <c r="D473" s="325"/>
      <c r="E473" s="202"/>
    </row>
    <row r="474" spans="1:5" x14ac:dyDescent="0.2">
      <c r="A474" s="323"/>
      <c r="B474" s="202"/>
      <c r="C474" s="324"/>
      <c r="D474" s="325"/>
      <c r="E474" s="202"/>
    </row>
    <row r="475" spans="1:5" x14ac:dyDescent="0.2">
      <c r="A475" s="323"/>
      <c r="B475" s="202"/>
      <c r="C475" s="324"/>
      <c r="D475" s="325"/>
      <c r="E475" s="202"/>
    </row>
    <row r="476" spans="1:5" x14ac:dyDescent="0.2">
      <c r="A476" s="323"/>
      <c r="B476" s="202"/>
      <c r="C476" s="324"/>
      <c r="D476" s="325"/>
      <c r="E476" s="202"/>
    </row>
    <row r="477" spans="1:5" x14ac:dyDescent="0.2">
      <c r="A477" s="323"/>
      <c r="B477" s="202"/>
      <c r="C477" s="324"/>
      <c r="D477" s="325"/>
      <c r="E477" s="202"/>
    </row>
    <row r="478" spans="1:5" x14ac:dyDescent="0.2">
      <c r="A478" s="323"/>
      <c r="B478" s="202"/>
      <c r="C478" s="324"/>
      <c r="D478" s="325"/>
      <c r="E478" s="202"/>
    </row>
    <row r="479" spans="1:5" x14ac:dyDescent="0.2">
      <c r="A479" s="323"/>
      <c r="B479" s="202"/>
      <c r="C479" s="324"/>
      <c r="D479" s="325"/>
      <c r="E479" s="202"/>
    </row>
    <row r="480" spans="1:5" x14ac:dyDescent="0.2">
      <c r="A480" s="323"/>
      <c r="B480" s="202"/>
      <c r="C480" s="324"/>
      <c r="D480" s="325"/>
      <c r="E480" s="202"/>
    </row>
    <row r="481" spans="1:5" x14ac:dyDescent="0.2">
      <c r="A481" s="323"/>
      <c r="B481" s="202"/>
      <c r="C481" s="324"/>
      <c r="D481" s="325"/>
      <c r="E481" s="202"/>
    </row>
    <row r="482" spans="1:5" x14ac:dyDescent="0.2">
      <c r="A482" s="323"/>
      <c r="B482" s="202"/>
      <c r="C482" s="324"/>
      <c r="D482" s="325"/>
      <c r="E482" s="202"/>
    </row>
    <row r="483" spans="1:5" x14ac:dyDescent="0.2">
      <c r="A483" s="323"/>
      <c r="B483" s="202"/>
      <c r="C483" s="324"/>
      <c r="D483" s="325"/>
      <c r="E483" s="202"/>
    </row>
    <row r="484" spans="1:5" x14ac:dyDescent="0.2">
      <c r="A484" s="323"/>
      <c r="B484" s="202"/>
      <c r="C484" s="324"/>
      <c r="D484" s="325"/>
      <c r="E484" s="202"/>
    </row>
    <row r="485" spans="1:5" x14ac:dyDescent="0.2">
      <c r="A485" s="323"/>
      <c r="B485" s="202"/>
      <c r="C485" s="324"/>
      <c r="D485" s="325"/>
      <c r="E485" s="202"/>
    </row>
    <row r="486" spans="1:5" x14ac:dyDescent="0.2">
      <c r="A486" s="323"/>
      <c r="B486" s="202"/>
      <c r="C486" s="324"/>
      <c r="D486" s="325"/>
      <c r="E486" s="202"/>
    </row>
    <row r="487" spans="1:5" x14ac:dyDescent="0.2">
      <c r="A487" s="323"/>
      <c r="B487" s="202"/>
      <c r="C487" s="324"/>
      <c r="D487" s="325"/>
      <c r="E487" s="202"/>
    </row>
    <row r="488" spans="1:5" x14ac:dyDescent="0.2">
      <c r="A488" s="323"/>
      <c r="B488" s="202"/>
      <c r="C488" s="324"/>
      <c r="D488" s="325"/>
      <c r="E488" s="202"/>
    </row>
    <row r="489" spans="1:5" x14ac:dyDescent="0.2">
      <c r="A489" s="323"/>
      <c r="B489" s="202"/>
      <c r="C489" s="324"/>
      <c r="D489" s="325"/>
      <c r="E489" s="202"/>
    </row>
    <row r="490" spans="1:5" x14ac:dyDescent="0.2">
      <c r="A490" s="323"/>
      <c r="B490" s="202"/>
      <c r="C490" s="324"/>
      <c r="D490" s="325"/>
      <c r="E490" s="202"/>
    </row>
    <row r="491" spans="1:5" x14ac:dyDescent="0.2">
      <c r="A491" s="323"/>
      <c r="B491" s="202"/>
      <c r="C491" s="324"/>
      <c r="D491" s="325"/>
      <c r="E491" s="202"/>
    </row>
    <row r="492" spans="1:5" x14ac:dyDescent="0.2">
      <c r="A492" s="323"/>
      <c r="B492" s="202"/>
      <c r="C492" s="324"/>
      <c r="D492" s="325"/>
      <c r="E492" s="202"/>
    </row>
    <row r="493" spans="1:5" x14ac:dyDescent="0.2">
      <c r="A493" s="323"/>
      <c r="B493" s="202"/>
      <c r="C493" s="324"/>
      <c r="D493" s="325"/>
      <c r="E493" s="202"/>
    </row>
    <row r="494" spans="1:5" x14ac:dyDescent="0.2">
      <c r="A494" s="323"/>
      <c r="B494" s="202"/>
      <c r="C494" s="324"/>
      <c r="D494" s="325"/>
      <c r="E494" s="202"/>
    </row>
    <row r="495" spans="1:5" x14ac:dyDescent="0.2">
      <c r="A495" s="323"/>
      <c r="B495" s="202"/>
      <c r="C495" s="324"/>
      <c r="D495" s="325"/>
      <c r="E495" s="202"/>
    </row>
    <row r="496" spans="1:5" x14ac:dyDescent="0.2">
      <c r="A496" s="323"/>
      <c r="B496" s="202"/>
      <c r="C496" s="324"/>
      <c r="D496" s="325"/>
      <c r="E496" s="202"/>
    </row>
    <row r="497" spans="1:5" x14ac:dyDescent="0.2">
      <c r="A497" s="323"/>
      <c r="B497" s="202"/>
      <c r="C497" s="324"/>
      <c r="D497" s="325"/>
      <c r="E497" s="202"/>
    </row>
    <row r="498" spans="1:5" x14ac:dyDescent="0.2">
      <c r="A498" s="323"/>
      <c r="B498" s="202"/>
      <c r="C498" s="324"/>
      <c r="D498" s="325"/>
      <c r="E498" s="202"/>
    </row>
    <row r="499" spans="1:5" x14ac:dyDescent="0.2">
      <c r="A499" s="323"/>
      <c r="B499" s="202"/>
      <c r="C499" s="324"/>
      <c r="D499" s="325"/>
      <c r="E499" s="202"/>
    </row>
    <row r="500" spans="1:5" x14ac:dyDescent="0.2">
      <c r="A500" s="323"/>
      <c r="B500" s="202"/>
      <c r="C500" s="324"/>
      <c r="D500" s="325"/>
      <c r="E500" s="202"/>
    </row>
    <row r="501" spans="1:5" x14ac:dyDescent="0.2">
      <c r="A501" s="323"/>
      <c r="B501" s="202"/>
      <c r="C501" s="324"/>
      <c r="D501" s="325"/>
      <c r="E501" s="202"/>
    </row>
    <row r="502" spans="1:5" x14ac:dyDescent="0.2">
      <c r="A502" s="323"/>
      <c r="B502" s="202"/>
      <c r="C502" s="324"/>
      <c r="D502" s="325"/>
      <c r="E502" s="202"/>
    </row>
    <row r="503" spans="1:5" x14ac:dyDescent="0.2">
      <c r="A503" s="323"/>
      <c r="B503" s="202"/>
      <c r="C503" s="324"/>
      <c r="D503" s="325"/>
      <c r="E503" s="202"/>
    </row>
    <row r="504" spans="1:5" x14ac:dyDescent="0.2">
      <c r="A504" s="323"/>
      <c r="B504" s="202"/>
      <c r="C504" s="324"/>
      <c r="D504" s="325"/>
      <c r="E504" s="202"/>
    </row>
    <row r="505" spans="1:5" x14ac:dyDescent="0.2">
      <c r="A505" s="323"/>
      <c r="B505" s="202"/>
      <c r="C505" s="324"/>
      <c r="D505" s="325"/>
      <c r="E505" s="202"/>
    </row>
    <row r="506" spans="1:5" x14ac:dyDescent="0.2">
      <c r="A506" s="323"/>
      <c r="B506" s="202"/>
      <c r="C506" s="324"/>
      <c r="D506" s="325"/>
      <c r="E506" s="202"/>
    </row>
    <row r="507" spans="1:5" x14ac:dyDescent="0.2">
      <c r="A507" s="323"/>
      <c r="B507" s="202"/>
      <c r="C507" s="324"/>
      <c r="D507" s="325"/>
      <c r="E507" s="202"/>
    </row>
    <row r="508" spans="1:5" x14ac:dyDescent="0.2">
      <c r="A508" s="323"/>
      <c r="B508" s="202"/>
      <c r="C508" s="324"/>
      <c r="D508" s="325"/>
      <c r="E508" s="202"/>
    </row>
    <row r="509" spans="1:5" x14ac:dyDescent="0.2">
      <c r="A509" s="323"/>
      <c r="B509" s="202"/>
      <c r="C509" s="324"/>
      <c r="D509" s="325"/>
      <c r="E509" s="202"/>
    </row>
    <row r="510" spans="1:5" x14ac:dyDescent="0.2">
      <c r="A510" s="323"/>
      <c r="B510" s="202"/>
      <c r="C510" s="324"/>
      <c r="D510" s="325"/>
      <c r="E510" s="202"/>
    </row>
    <row r="511" spans="1:5" x14ac:dyDescent="0.2">
      <c r="A511" s="323"/>
      <c r="B511" s="202"/>
      <c r="C511" s="324"/>
      <c r="D511" s="325"/>
      <c r="E511" s="202"/>
    </row>
    <row r="512" spans="1:5" x14ac:dyDescent="0.2">
      <c r="A512" s="323"/>
      <c r="B512" s="202"/>
      <c r="C512" s="324"/>
      <c r="D512" s="325"/>
      <c r="E512" s="202"/>
    </row>
    <row r="513" spans="1:5" x14ac:dyDescent="0.2">
      <c r="A513" s="323"/>
      <c r="B513" s="202"/>
      <c r="C513" s="324"/>
      <c r="D513" s="325"/>
      <c r="E513" s="202"/>
    </row>
    <row r="514" spans="1:5" x14ac:dyDescent="0.2">
      <c r="A514" s="323"/>
      <c r="B514" s="202"/>
      <c r="C514" s="324"/>
      <c r="D514" s="325"/>
      <c r="E514" s="202"/>
    </row>
    <row r="515" spans="1:5" x14ac:dyDescent="0.2">
      <c r="A515" s="323"/>
      <c r="B515" s="202"/>
      <c r="C515" s="324"/>
      <c r="D515" s="325"/>
      <c r="E515" s="202"/>
    </row>
    <row r="516" spans="1:5" x14ac:dyDescent="0.2">
      <c r="A516" s="323"/>
      <c r="B516" s="202"/>
      <c r="C516" s="324"/>
      <c r="D516" s="325"/>
      <c r="E516" s="202"/>
    </row>
    <row r="517" spans="1:5" x14ac:dyDescent="0.2">
      <c r="A517" s="323"/>
      <c r="B517" s="202"/>
      <c r="C517" s="324"/>
      <c r="D517" s="325"/>
      <c r="E517" s="202"/>
    </row>
    <row r="518" spans="1:5" x14ac:dyDescent="0.2">
      <c r="A518" s="323"/>
      <c r="B518" s="202"/>
      <c r="C518" s="324"/>
      <c r="D518" s="325"/>
      <c r="E518" s="202"/>
    </row>
    <row r="519" spans="1:5" x14ac:dyDescent="0.2">
      <c r="A519" s="323"/>
      <c r="B519" s="202"/>
      <c r="C519" s="324"/>
      <c r="D519" s="325"/>
      <c r="E519" s="202"/>
    </row>
    <row r="520" spans="1:5" x14ac:dyDescent="0.2">
      <c r="A520" s="323"/>
      <c r="B520" s="202"/>
      <c r="C520" s="324"/>
      <c r="D520" s="325"/>
      <c r="E520" s="202"/>
    </row>
    <row r="521" spans="1:5" x14ac:dyDescent="0.2">
      <c r="A521" s="323"/>
      <c r="B521" s="202"/>
      <c r="C521" s="324"/>
      <c r="D521" s="325"/>
      <c r="E521" s="202"/>
    </row>
    <row r="522" spans="1:5" x14ac:dyDescent="0.2">
      <c r="A522" s="323"/>
      <c r="B522" s="202"/>
      <c r="C522" s="324"/>
      <c r="D522" s="325"/>
      <c r="E522" s="202"/>
    </row>
    <row r="523" spans="1:5" x14ac:dyDescent="0.2">
      <c r="A523" s="323"/>
      <c r="B523" s="202"/>
      <c r="C523" s="324"/>
      <c r="D523" s="325"/>
      <c r="E523" s="202"/>
    </row>
    <row r="524" spans="1:5" x14ac:dyDescent="0.2">
      <c r="A524" s="323"/>
      <c r="B524" s="202"/>
      <c r="C524" s="324"/>
      <c r="D524" s="325"/>
      <c r="E524" s="202"/>
    </row>
    <row r="525" spans="1:5" x14ac:dyDescent="0.2">
      <c r="A525" s="323"/>
      <c r="B525" s="202"/>
      <c r="C525" s="324"/>
      <c r="D525" s="325"/>
      <c r="E525" s="202"/>
    </row>
    <row r="526" spans="1:5" x14ac:dyDescent="0.2">
      <c r="A526" s="323"/>
      <c r="B526" s="202"/>
      <c r="C526" s="324"/>
      <c r="D526" s="325"/>
      <c r="E526" s="202"/>
    </row>
    <row r="527" spans="1:5" x14ac:dyDescent="0.2">
      <c r="A527" s="323"/>
      <c r="B527" s="202"/>
      <c r="C527" s="324"/>
      <c r="D527" s="325"/>
      <c r="E527" s="202"/>
    </row>
    <row r="528" spans="1:5" x14ac:dyDescent="0.2">
      <c r="A528" s="323"/>
      <c r="B528" s="202"/>
      <c r="C528" s="324"/>
      <c r="D528" s="325"/>
      <c r="E528" s="202"/>
    </row>
    <row r="529" spans="1:5" x14ac:dyDescent="0.2">
      <c r="A529" s="323"/>
      <c r="B529" s="202"/>
      <c r="C529" s="324"/>
      <c r="D529" s="325"/>
      <c r="E529" s="202"/>
    </row>
    <row r="530" spans="1:5" x14ac:dyDescent="0.2">
      <c r="A530" s="323"/>
      <c r="B530" s="202"/>
      <c r="C530" s="324"/>
      <c r="D530" s="325"/>
      <c r="E530" s="202"/>
    </row>
    <row r="531" spans="1:5" x14ac:dyDescent="0.2">
      <c r="A531" s="323"/>
      <c r="B531" s="202"/>
      <c r="C531" s="324"/>
      <c r="D531" s="325"/>
      <c r="E531" s="202"/>
    </row>
    <row r="532" spans="1:5" x14ac:dyDescent="0.2">
      <c r="A532" s="323"/>
      <c r="B532" s="202"/>
      <c r="C532" s="324"/>
      <c r="D532" s="325"/>
      <c r="E532" s="202"/>
    </row>
    <row r="533" spans="1:5" x14ac:dyDescent="0.2">
      <c r="A533" s="323"/>
      <c r="B533" s="202"/>
      <c r="C533" s="324"/>
      <c r="D533" s="325"/>
      <c r="E533" s="202"/>
    </row>
    <row r="534" spans="1:5" x14ac:dyDescent="0.2">
      <c r="A534" s="323"/>
      <c r="B534" s="202"/>
      <c r="C534" s="324"/>
      <c r="D534" s="325"/>
      <c r="E534" s="202"/>
    </row>
    <row r="535" spans="1:5" x14ac:dyDescent="0.2">
      <c r="A535" s="323"/>
      <c r="B535" s="202"/>
      <c r="C535" s="324"/>
      <c r="D535" s="325"/>
      <c r="E535" s="202"/>
    </row>
    <row r="536" spans="1:5" x14ac:dyDescent="0.2">
      <c r="A536" s="323"/>
      <c r="B536" s="202"/>
      <c r="C536" s="324"/>
      <c r="D536" s="325"/>
      <c r="E536" s="202"/>
    </row>
    <row r="537" spans="1:5" x14ac:dyDescent="0.2">
      <c r="A537" s="323"/>
      <c r="B537" s="202"/>
      <c r="C537" s="324"/>
      <c r="D537" s="325"/>
      <c r="E537" s="202"/>
    </row>
    <row r="538" spans="1:5" x14ac:dyDescent="0.2">
      <c r="A538" s="323"/>
      <c r="B538" s="202"/>
      <c r="C538" s="324"/>
      <c r="D538" s="325"/>
      <c r="E538" s="202"/>
    </row>
    <row r="539" spans="1:5" x14ac:dyDescent="0.2">
      <c r="A539" s="323"/>
      <c r="B539" s="202"/>
      <c r="C539" s="324"/>
      <c r="D539" s="325"/>
      <c r="E539" s="202"/>
    </row>
    <row r="540" spans="1:5" x14ac:dyDescent="0.2">
      <c r="A540" s="323"/>
      <c r="B540" s="202"/>
      <c r="C540" s="324"/>
      <c r="D540" s="325"/>
      <c r="E540" s="202"/>
    </row>
    <row r="541" spans="1:5" x14ac:dyDescent="0.2">
      <c r="A541" s="323"/>
      <c r="B541" s="202"/>
      <c r="C541" s="324"/>
      <c r="D541" s="325"/>
      <c r="E541" s="202"/>
    </row>
    <row r="542" spans="1:5" x14ac:dyDescent="0.2">
      <c r="A542" s="323"/>
      <c r="B542" s="202"/>
      <c r="C542" s="324"/>
      <c r="D542" s="325"/>
      <c r="E542" s="202"/>
    </row>
    <row r="543" spans="1:5" x14ac:dyDescent="0.2">
      <c r="A543" s="323"/>
      <c r="B543" s="202"/>
      <c r="C543" s="324"/>
      <c r="D543" s="325"/>
      <c r="E543" s="202"/>
    </row>
    <row r="544" spans="1:5" x14ac:dyDescent="0.2">
      <c r="A544" s="323"/>
      <c r="B544" s="202"/>
      <c r="C544" s="324"/>
      <c r="D544" s="325"/>
      <c r="E544" s="202"/>
    </row>
    <row r="545" spans="1:5" x14ac:dyDescent="0.2">
      <c r="A545" s="323"/>
      <c r="B545" s="202"/>
      <c r="C545" s="324"/>
      <c r="D545" s="325"/>
      <c r="E545" s="202"/>
    </row>
    <row r="546" spans="1:5" x14ac:dyDescent="0.2">
      <c r="A546" s="323"/>
      <c r="B546" s="202"/>
      <c r="C546" s="324"/>
      <c r="D546" s="325"/>
      <c r="E546" s="202"/>
    </row>
    <row r="547" spans="1:5" x14ac:dyDescent="0.2">
      <c r="A547" s="323"/>
      <c r="B547" s="202"/>
      <c r="C547" s="324"/>
      <c r="D547" s="325"/>
      <c r="E547" s="202"/>
    </row>
    <row r="548" spans="1:5" x14ac:dyDescent="0.2">
      <c r="A548" s="323"/>
      <c r="B548" s="202"/>
      <c r="C548" s="324"/>
      <c r="D548" s="325"/>
      <c r="E548" s="202"/>
    </row>
    <row r="549" spans="1:5" x14ac:dyDescent="0.2">
      <c r="A549" s="323"/>
      <c r="B549" s="202"/>
      <c r="C549" s="324"/>
      <c r="D549" s="325"/>
      <c r="E549" s="202"/>
    </row>
    <row r="550" spans="1:5" x14ac:dyDescent="0.2">
      <c r="A550" s="323"/>
      <c r="B550" s="202"/>
      <c r="C550" s="324"/>
      <c r="D550" s="325"/>
      <c r="E550" s="202"/>
    </row>
    <row r="551" spans="1:5" x14ac:dyDescent="0.2">
      <c r="A551" s="323"/>
      <c r="B551" s="202"/>
      <c r="C551" s="324"/>
      <c r="D551" s="325"/>
      <c r="E551" s="202"/>
    </row>
    <row r="552" spans="1:5" x14ac:dyDescent="0.2">
      <c r="A552" s="323"/>
      <c r="B552" s="202"/>
      <c r="C552" s="324"/>
      <c r="D552" s="325"/>
      <c r="E552" s="202"/>
    </row>
    <row r="553" spans="1:5" x14ac:dyDescent="0.2">
      <c r="A553" s="323"/>
      <c r="B553" s="202"/>
      <c r="C553" s="324"/>
      <c r="D553" s="325"/>
      <c r="E553" s="202"/>
    </row>
    <row r="554" spans="1:5" x14ac:dyDescent="0.2">
      <c r="A554" s="323"/>
      <c r="B554" s="202"/>
      <c r="C554" s="324"/>
      <c r="D554" s="325"/>
      <c r="E554" s="202"/>
    </row>
    <row r="555" spans="1:5" x14ac:dyDescent="0.2">
      <c r="A555" s="323"/>
      <c r="B555" s="202"/>
      <c r="C555" s="324"/>
      <c r="D555" s="325"/>
      <c r="E555" s="202"/>
    </row>
    <row r="556" spans="1:5" x14ac:dyDescent="0.2">
      <c r="A556" s="323"/>
      <c r="B556" s="202"/>
      <c r="C556" s="324"/>
      <c r="D556" s="325"/>
      <c r="E556" s="202"/>
    </row>
    <row r="557" spans="1:5" x14ac:dyDescent="0.2">
      <c r="A557" s="323"/>
      <c r="B557" s="202"/>
      <c r="C557" s="324"/>
      <c r="D557" s="325"/>
      <c r="E557" s="202"/>
    </row>
    <row r="558" spans="1:5" x14ac:dyDescent="0.2">
      <c r="A558" s="323"/>
      <c r="B558" s="202"/>
      <c r="C558" s="324"/>
      <c r="D558" s="325"/>
      <c r="E558" s="202"/>
    </row>
    <row r="559" spans="1:5" x14ac:dyDescent="0.2">
      <c r="A559" s="323"/>
      <c r="B559" s="202"/>
      <c r="C559" s="324"/>
      <c r="D559" s="325"/>
      <c r="E559" s="202"/>
    </row>
    <row r="560" spans="1:5" x14ac:dyDescent="0.2">
      <c r="A560" s="323"/>
      <c r="B560" s="202"/>
      <c r="C560" s="324"/>
      <c r="D560" s="325"/>
      <c r="E560" s="202"/>
    </row>
    <row r="561" spans="1:5" x14ac:dyDescent="0.2">
      <c r="A561" s="323"/>
      <c r="B561" s="202"/>
      <c r="C561" s="324"/>
      <c r="D561" s="325"/>
      <c r="E561" s="202"/>
    </row>
    <row r="562" spans="1:5" x14ac:dyDescent="0.2">
      <c r="A562" s="323"/>
      <c r="B562" s="202"/>
      <c r="C562" s="324"/>
      <c r="D562" s="325"/>
      <c r="E562" s="202"/>
    </row>
    <row r="563" spans="1:5" x14ac:dyDescent="0.2">
      <c r="A563" s="323"/>
      <c r="B563" s="202"/>
      <c r="C563" s="324"/>
      <c r="D563" s="325"/>
      <c r="E563" s="202"/>
    </row>
    <row r="564" spans="1:5" x14ac:dyDescent="0.2">
      <c r="A564" s="323"/>
      <c r="B564" s="202"/>
      <c r="C564" s="324"/>
      <c r="D564" s="325"/>
      <c r="E564" s="202"/>
    </row>
    <row r="565" spans="1:5" x14ac:dyDescent="0.2">
      <c r="A565" s="323"/>
      <c r="B565" s="202"/>
      <c r="C565" s="324"/>
      <c r="D565" s="325"/>
      <c r="E565" s="202"/>
    </row>
    <row r="566" spans="1:5" x14ac:dyDescent="0.2">
      <c r="A566" s="323"/>
      <c r="B566" s="202"/>
      <c r="C566" s="324"/>
      <c r="D566" s="325"/>
      <c r="E566" s="202"/>
    </row>
    <row r="567" spans="1:5" x14ac:dyDescent="0.2">
      <c r="A567" s="323"/>
      <c r="B567" s="202"/>
      <c r="C567" s="324"/>
      <c r="D567" s="325"/>
      <c r="E567" s="202"/>
    </row>
    <row r="568" spans="1:5" x14ac:dyDescent="0.2">
      <c r="A568" s="323"/>
      <c r="B568" s="202"/>
      <c r="C568" s="324"/>
      <c r="D568" s="325"/>
      <c r="E568" s="202"/>
    </row>
    <row r="569" spans="1:5" x14ac:dyDescent="0.2">
      <c r="A569" s="323"/>
      <c r="B569" s="202"/>
      <c r="C569" s="324"/>
      <c r="D569" s="325"/>
      <c r="E569" s="202"/>
    </row>
    <row r="570" spans="1:5" x14ac:dyDescent="0.2">
      <c r="A570" s="323"/>
      <c r="B570" s="202"/>
      <c r="C570" s="324"/>
      <c r="D570" s="325"/>
      <c r="E570" s="202"/>
    </row>
    <row r="571" spans="1:5" x14ac:dyDescent="0.2">
      <c r="A571" s="323"/>
      <c r="B571" s="202"/>
      <c r="C571" s="324"/>
      <c r="D571" s="325"/>
      <c r="E571" s="202"/>
    </row>
    <row r="572" spans="1:5" x14ac:dyDescent="0.2">
      <c r="A572" s="323"/>
      <c r="B572" s="202"/>
      <c r="C572" s="324"/>
      <c r="D572" s="325"/>
      <c r="E572" s="202"/>
    </row>
    <row r="573" spans="1:5" x14ac:dyDescent="0.2">
      <c r="A573" s="323"/>
      <c r="B573" s="202"/>
      <c r="C573" s="324"/>
      <c r="D573" s="325"/>
      <c r="E573" s="202"/>
    </row>
    <row r="574" spans="1:5" x14ac:dyDescent="0.2">
      <c r="A574" s="323"/>
      <c r="B574" s="202"/>
      <c r="C574" s="324"/>
      <c r="D574" s="325"/>
      <c r="E574" s="202"/>
    </row>
    <row r="575" spans="1:5" x14ac:dyDescent="0.2">
      <c r="A575" s="323"/>
      <c r="B575" s="202"/>
      <c r="C575" s="324"/>
      <c r="D575" s="325"/>
      <c r="E575" s="202"/>
    </row>
    <row r="576" spans="1:5" x14ac:dyDescent="0.2">
      <c r="A576" s="323"/>
      <c r="B576" s="202"/>
      <c r="C576" s="324"/>
      <c r="D576" s="325"/>
      <c r="E576" s="202"/>
    </row>
    <row r="577" spans="1:5" x14ac:dyDescent="0.2">
      <c r="A577" s="323"/>
      <c r="B577" s="202"/>
      <c r="C577" s="324"/>
      <c r="D577" s="325"/>
      <c r="E577" s="202"/>
    </row>
    <row r="578" spans="1:5" x14ac:dyDescent="0.2">
      <c r="A578" s="323"/>
      <c r="B578" s="202"/>
      <c r="C578" s="324"/>
      <c r="D578" s="325"/>
      <c r="E578" s="202"/>
    </row>
    <row r="579" spans="1:5" x14ac:dyDescent="0.2">
      <c r="A579" s="323"/>
      <c r="B579" s="202"/>
      <c r="C579" s="324"/>
      <c r="D579" s="325"/>
      <c r="E579" s="202"/>
    </row>
    <row r="580" spans="1:5" x14ac:dyDescent="0.2">
      <c r="A580" s="323"/>
      <c r="B580" s="202"/>
      <c r="C580" s="324"/>
      <c r="D580" s="325"/>
      <c r="E580" s="202"/>
    </row>
    <row r="581" spans="1:5" x14ac:dyDescent="0.2">
      <c r="A581" s="323"/>
      <c r="B581" s="202"/>
      <c r="C581" s="324"/>
      <c r="D581" s="325"/>
      <c r="E581" s="202"/>
    </row>
    <row r="582" spans="1:5" x14ac:dyDescent="0.2">
      <c r="A582" s="323"/>
      <c r="B582" s="202"/>
      <c r="C582" s="324"/>
      <c r="D582" s="325"/>
      <c r="E582" s="202"/>
    </row>
    <row r="583" spans="1:5" x14ac:dyDescent="0.2">
      <c r="A583" s="323"/>
      <c r="B583" s="202"/>
      <c r="C583" s="324"/>
      <c r="D583" s="325"/>
      <c r="E583" s="202"/>
    </row>
    <row r="584" spans="1:5" x14ac:dyDescent="0.2">
      <c r="A584" s="323"/>
      <c r="B584" s="202"/>
      <c r="C584" s="324"/>
      <c r="D584" s="325"/>
      <c r="E584" s="202"/>
    </row>
    <row r="585" spans="1:5" x14ac:dyDescent="0.2">
      <c r="A585" s="323"/>
      <c r="B585" s="202"/>
      <c r="C585" s="324"/>
      <c r="D585" s="325"/>
      <c r="E585" s="202"/>
    </row>
    <row r="586" spans="1:5" x14ac:dyDescent="0.2">
      <c r="A586" s="323"/>
      <c r="B586" s="202"/>
      <c r="C586" s="324"/>
      <c r="D586" s="325"/>
      <c r="E586" s="202"/>
    </row>
    <row r="587" spans="1:5" x14ac:dyDescent="0.2">
      <c r="A587" s="323"/>
      <c r="B587" s="202"/>
      <c r="C587" s="324"/>
      <c r="D587" s="325"/>
      <c r="E587" s="202"/>
    </row>
    <row r="588" spans="1:5" x14ac:dyDescent="0.2">
      <c r="A588" s="323"/>
      <c r="B588" s="202"/>
      <c r="C588" s="324"/>
      <c r="D588" s="325"/>
      <c r="E588" s="202"/>
    </row>
    <row r="589" spans="1:5" x14ac:dyDescent="0.2">
      <c r="A589" s="323"/>
      <c r="B589" s="202"/>
      <c r="C589" s="324"/>
      <c r="D589" s="325"/>
      <c r="E589" s="202"/>
    </row>
    <row r="590" spans="1:5" x14ac:dyDescent="0.2">
      <c r="A590" s="323"/>
      <c r="B590" s="202"/>
      <c r="C590" s="324"/>
      <c r="D590" s="325"/>
      <c r="E590" s="202"/>
    </row>
    <row r="591" spans="1:5" x14ac:dyDescent="0.2">
      <c r="A591" s="323"/>
      <c r="B591" s="202"/>
      <c r="C591" s="324"/>
      <c r="D591" s="325"/>
      <c r="E591" s="202"/>
    </row>
    <row r="592" spans="1:5" x14ac:dyDescent="0.2">
      <c r="A592" s="323"/>
      <c r="B592" s="202"/>
      <c r="C592" s="324"/>
      <c r="D592" s="325"/>
      <c r="E592" s="202"/>
    </row>
    <row r="593" spans="1:5" x14ac:dyDescent="0.2">
      <c r="A593" s="323"/>
      <c r="B593" s="202"/>
      <c r="C593" s="324"/>
      <c r="D593" s="325"/>
      <c r="E593" s="202"/>
    </row>
    <row r="594" spans="1:5" x14ac:dyDescent="0.2">
      <c r="A594" s="323"/>
      <c r="B594" s="202"/>
      <c r="C594" s="324"/>
      <c r="D594" s="325"/>
      <c r="E594" s="202"/>
    </row>
    <row r="595" spans="1:5" x14ac:dyDescent="0.2">
      <c r="A595" s="323"/>
      <c r="B595" s="202"/>
      <c r="C595" s="324"/>
      <c r="D595" s="325"/>
      <c r="E595" s="202"/>
    </row>
    <row r="596" spans="1:5" x14ac:dyDescent="0.2">
      <c r="A596" s="323"/>
      <c r="B596" s="202"/>
      <c r="C596" s="324"/>
      <c r="D596" s="325"/>
      <c r="E596" s="202"/>
    </row>
    <row r="597" spans="1:5" x14ac:dyDescent="0.2">
      <c r="A597" s="323"/>
      <c r="B597" s="202"/>
      <c r="C597" s="324"/>
      <c r="D597" s="325"/>
      <c r="E597" s="202"/>
    </row>
    <row r="598" spans="1:5" x14ac:dyDescent="0.2">
      <c r="A598" s="323"/>
      <c r="B598" s="202"/>
      <c r="C598" s="324"/>
      <c r="D598" s="325"/>
      <c r="E598" s="202"/>
    </row>
    <row r="599" spans="1:5" x14ac:dyDescent="0.2">
      <c r="A599" s="323"/>
      <c r="B599" s="202"/>
      <c r="C599" s="324"/>
      <c r="D599" s="325"/>
      <c r="E599" s="202"/>
    </row>
    <row r="600" spans="1:5" x14ac:dyDescent="0.2">
      <c r="A600" s="323"/>
      <c r="B600" s="202"/>
      <c r="C600" s="324"/>
      <c r="D600" s="325"/>
      <c r="E600" s="202"/>
    </row>
    <row r="601" spans="1:5" x14ac:dyDescent="0.2">
      <c r="A601" s="323"/>
      <c r="B601" s="202"/>
      <c r="C601" s="324"/>
      <c r="D601" s="325"/>
      <c r="E601" s="202"/>
    </row>
    <row r="602" spans="1:5" x14ac:dyDescent="0.2">
      <c r="A602" s="323"/>
      <c r="B602" s="202"/>
      <c r="C602" s="324"/>
      <c r="D602" s="325"/>
      <c r="E602" s="202"/>
    </row>
    <row r="603" spans="1:5" x14ac:dyDescent="0.2">
      <c r="A603" s="323"/>
      <c r="B603" s="202"/>
      <c r="C603" s="324"/>
      <c r="D603" s="325"/>
      <c r="E603" s="202"/>
    </row>
    <row r="604" spans="1:5" x14ac:dyDescent="0.2">
      <c r="A604" s="323"/>
      <c r="B604" s="202"/>
      <c r="C604" s="324"/>
      <c r="D604" s="325"/>
      <c r="E604" s="202"/>
    </row>
    <row r="605" spans="1:5" x14ac:dyDescent="0.2">
      <c r="A605" s="323"/>
      <c r="B605" s="202"/>
      <c r="C605" s="324"/>
      <c r="D605" s="325"/>
      <c r="E605" s="202"/>
    </row>
    <row r="606" spans="1:5" x14ac:dyDescent="0.2">
      <c r="A606" s="323"/>
      <c r="B606" s="202"/>
      <c r="C606" s="324"/>
      <c r="D606" s="325"/>
      <c r="E606" s="202"/>
    </row>
    <row r="607" spans="1:5" x14ac:dyDescent="0.2">
      <c r="A607" s="323"/>
      <c r="B607" s="202"/>
      <c r="C607" s="324"/>
      <c r="D607" s="325"/>
      <c r="E607" s="202"/>
    </row>
    <row r="608" spans="1:5" x14ac:dyDescent="0.2">
      <c r="A608" s="323"/>
      <c r="B608" s="202"/>
      <c r="C608" s="324"/>
      <c r="D608" s="325"/>
      <c r="E608" s="202"/>
    </row>
    <row r="609" spans="1:5" x14ac:dyDescent="0.2">
      <c r="A609" s="323"/>
      <c r="B609" s="202"/>
      <c r="C609" s="324"/>
      <c r="D609" s="325"/>
      <c r="E609" s="202"/>
    </row>
    <row r="610" spans="1:5" x14ac:dyDescent="0.2">
      <c r="A610" s="323"/>
      <c r="B610" s="202"/>
      <c r="C610" s="324"/>
      <c r="D610" s="325"/>
      <c r="E610" s="202"/>
    </row>
    <row r="611" spans="1:5" x14ac:dyDescent="0.2">
      <c r="A611" s="323"/>
      <c r="B611" s="202"/>
      <c r="C611" s="324"/>
      <c r="D611" s="325"/>
      <c r="E611" s="202"/>
    </row>
    <row r="612" spans="1:5" x14ac:dyDescent="0.2">
      <c r="A612" s="323"/>
      <c r="B612" s="202"/>
      <c r="C612" s="324"/>
      <c r="D612" s="325"/>
      <c r="E612" s="202"/>
    </row>
    <row r="613" spans="1:5" x14ac:dyDescent="0.2">
      <c r="A613" s="323"/>
      <c r="B613" s="202"/>
      <c r="C613" s="324"/>
      <c r="D613" s="325"/>
      <c r="E613" s="202"/>
    </row>
    <row r="614" spans="1:5" x14ac:dyDescent="0.2">
      <c r="A614" s="323"/>
      <c r="B614" s="202"/>
      <c r="C614" s="324"/>
      <c r="D614" s="325"/>
      <c r="E614" s="202"/>
    </row>
    <row r="615" spans="1:5" x14ac:dyDescent="0.2">
      <c r="A615" s="323"/>
      <c r="B615" s="202"/>
      <c r="C615" s="324"/>
      <c r="D615" s="325"/>
      <c r="E615" s="202"/>
    </row>
    <row r="616" spans="1:5" x14ac:dyDescent="0.2">
      <c r="A616" s="323"/>
      <c r="B616" s="202"/>
      <c r="C616" s="324"/>
      <c r="D616" s="325"/>
      <c r="E616" s="202"/>
    </row>
    <row r="617" spans="1:5" x14ac:dyDescent="0.2">
      <c r="A617" s="323"/>
      <c r="B617" s="202"/>
      <c r="C617" s="324"/>
      <c r="D617" s="325"/>
      <c r="E617" s="202"/>
    </row>
    <row r="618" spans="1:5" x14ac:dyDescent="0.2">
      <c r="A618" s="323"/>
      <c r="B618" s="202"/>
      <c r="C618" s="324"/>
      <c r="D618" s="325"/>
      <c r="E618" s="202"/>
    </row>
    <row r="619" spans="1:5" x14ac:dyDescent="0.2">
      <c r="A619" s="323"/>
      <c r="B619" s="202"/>
      <c r="C619" s="324"/>
      <c r="D619" s="325"/>
      <c r="E619" s="202"/>
    </row>
    <row r="620" spans="1:5" x14ac:dyDescent="0.2">
      <c r="A620" s="323"/>
      <c r="B620" s="202"/>
      <c r="C620" s="324"/>
      <c r="D620" s="325"/>
      <c r="E620" s="202"/>
    </row>
    <row r="621" spans="1:5" x14ac:dyDescent="0.2">
      <c r="A621" s="323"/>
      <c r="B621" s="202"/>
      <c r="C621" s="324"/>
      <c r="D621" s="325"/>
      <c r="E621" s="202"/>
    </row>
    <row r="622" spans="1:5" x14ac:dyDescent="0.2">
      <c r="A622" s="323"/>
      <c r="B622" s="202"/>
      <c r="C622" s="324"/>
      <c r="D622" s="325"/>
      <c r="E622" s="202"/>
    </row>
    <row r="623" spans="1:5" x14ac:dyDescent="0.2">
      <c r="A623" s="323"/>
      <c r="B623" s="202"/>
      <c r="C623" s="324"/>
      <c r="D623" s="325"/>
      <c r="E623" s="202"/>
    </row>
    <row r="624" spans="1:5" x14ac:dyDescent="0.2">
      <c r="A624" s="323"/>
      <c r="B624" s="202"/>
      <c r="C624" s="324"/>
      <c r="D624" s="325"/>
      <c r="E624" s="202"/>
    </row>
    <row r="625" spans="1:5" x14ac:dyDescent="0.2">
      <c r="A625" s="323"/>
      <c r="B625" s="202"/>
      <c r="C625" s="324"/>
      <c r="D625" s="325"/>
      <c r="E625" s="202"/>
    </row>
    <row r="626" spans="1:5" x14ac:dyDescent="0.2">
      <c r="A626" s="323"/>
      <c r="B626" s="202"/>
      <c r="C626" s="324"/>
      <c r="D626" s="325"/>
      <c r="E626" s="202"/>
    </row>
    <row r="627" spans="1:5" x14ac:dyDescent="0.2">
      <c r="A627" s="323"/>
      <c r="B627" s="202"/>
      <c r="C627" s="324"/>
      <c r="D627" s="325"/>
      <c r="E627" s="202"/>
    </row>
    <row r="628" spans="1:5" x14ac:dyDescent="0.2">
      <c r="A628" s="323"/>
      <c r="B628" s="202"/>
      <c r="C628" s="324"/>
      <c r="D628" s="325"/>
      <c r="E628" s="202"/>
    </row>
    <row r="629" spans="1:5" x14ac:dyDescent="0.2">
      <c r="A629" s="323"/>
      <c r="B629" s="202"/>
      <c r="C629" s="324"/>
      <c r="D629" s="325"/>
      <c r="E629" s="202"/>
    </row>
    <row r="630" spans="1:5" x14ac:dyDescent="0.2">
      <c r="A630" s="323"/>
      <c r="B630" s="202"/>
      <c r="C630" s="324"/>
      <c r="D630" s="325"/>
      <c r="E630" s="202"/>
    </row>
    <row r="631" spans="1:5" x14ac:dyDescent="0.2">
      <c r="A631" s="323"/>
      <c r="B631" s="202"/>
      <c r="C631" s="324"/>
      <c r="D631" s="325"/>
      <c r="E631" s="202"/>
    </row>
    <row r="632" spans="1:5" x14ac:dyDescent="0.2">
      <c r="A632" s="323"/>
      <c r="B632" s="202"/>
      <c r="C632" s="324"/>
      <c r="D632" s="325"/>
      <c r="E632" s="202"/>
    </row>
    <row r="633" spans="1:5" x14ac:dyDescent="0.2">
      <c r="A633" s="323"/>
      <c r="B633" s="202"/>
      <c r="C633" s="324"/>
      <c r="D633" s="325"/>
      <c r="E633" s="202"/>
    </row>
    <row r="634" spans="1:5" x14ac:dyDescent="0.2">
      <c r="A634" s="323"/>
      <c r="B634" s="202"/>
      <c r="C634" s="324"/>
      <c r="D634" s="325"/>
      <c r="E634" s="202"/>
    </row>
    <row r="635" spans="1:5" x14ac:dyDescent="0.2">
      <c r="A635" s="323"/>
      <c r="B635" s="202"/>
      <c r="C635" s="324"/>
      <c r="D635" s="325"/>
      <c r="E635" s="202"/>
    </row>
    <row r="636" spans="1:5" x14ac:dyDescent="0.2">
      <c r="A636" s="323"/>
      <c r="B636" s="202"/>
      <c r="C636" s="324"/>
      <c r="D636" s="325"/>
      <c r="E636" s="202"/>
    </row>
    <row r="637" spans="1:5" x14ac:dyDescent="0.2">
      <c r="A637" s="323"/>
      <c r="B637" s="202"/>
      <c r="C637" s="324"/>
      <c r="D637" s="325"/>
      <c r="E637" s="202"/>
    </row>
    <row r="638" spans="1:5" x14ac:dyDescent="0.2">
      <c r="A638" s="323"/>
      <c r="B638" s="202"/>
      <c r="C638" s="324"/>
      <c r="D638" s="325"/>
      <c r="E638" s="202"/>
    </row>
    <row r="639" spans="1:5" x14ac:dyDescent="0.2">
      <c r="A639" s="323"/>
      <c r="B639" s="202"/>
      <c r="C639" s="324"/>
      <c r="D639" s="325"/>
      <c r="E639" s="202"/>
    </row>
    <row r="640" spans="1:5" x14ac:dyDescent="0.2">
      <c r="A640" s="323"/>
      <c r="B640" s="202"/>
      <c r="C640" s="324"/>
      <c r="D640" s="325"/>
      <c r="E640" s="202"/>
    </row>
    <row r="641" spans="1:5" x14ac:dyDescent="0.2">
      <c r="A641" s="323"/>
      <c r="B641" s="202"/>
      <c r="C641" s="324"/>
      <c r="D641" s="325"/>
      <c r="E641" s="202"/>
    </row>
    <row r="642" spans="1:5" x14ac:dyDescent="0.2">
      <c r="A642" s="323"/>
      <c r="B642" s="202"/>
      <c r="C642" s="324"/>
      <c r="D642" s="325"/>
      <c r="E642" s="202"/>
    </row>
    <row r="643" spans="1:5" x14ac:dyDescent="0.2">
      <c r="A643" s="323"/>
      <c r="B643" s="202"/>
      <c r="C643" s="324"/>
      <c r="D643" s="325"/>
      <c r="E643" s="202"/>
    </row>
    <row r="644" spans="1:5" x14ac:dyDescent="0.2">
      <c r="A644" s="323"/>
      <c r="B644" s="202"/>
      <c r="C644" s="324"/>
      <c r="D644" s="325"/>
      <c r="E644" s="202"/>
    </row>
    <row r="645" spans="1:5" x14ac:dyDescent="0.2">
      <c r="A645" s="323"/>
      <c r="B645" s="202"/>
      <c r="C645" s="324"/>
      <c r="D645" s="325"/>
      <c r="E645" s="202"/>
    </row>
    <row r="646" spans="1:5" x14ac:dyDescent="0.2">
      <c r="A646" s="323"/>
      <c r="B646" s="202"/>
      <c r="C646" s="324"/>
      <c r="D646" s="325"/>
      <c r="E646" s="202"/>
    </row>
    <row r="647" spans="1:5" x14ac:dyDescent="0.2">
      <c r="A647" s="323"/>
      <c r="B647" s="202"/>
      <c r="C647" s="324"/>
      <c r="D647" s="325"/>
      <c r="E647" s="202"/>
    </row>
    <row r="648" spans="1:5" x14ac:dyDescent="0.2">
      <c r="A648" s="323"/>
      <c r="B648" s="202"/>
      <c r="C648" s="324"/>
      <c r="D648" s="325"/>
      <c r="E648" s="202"/>
    </row>
    <row r="649" spans="1:5" x14ac:dyDescent="0.2">
      <c r="A649" s="323"/>
      <c r="B649" s="202"/>
      <c r="C649" s="324"/>
      <c r="D649" s="325"/>
      <c r="E649" s="202"/>
    </row>
    <row r="650" spans="1:5" x14ac:dyDescent="0.2">
      <c r="A650" s="323"/>
      <c r="B650" s="202"/>
      <c r="C650" s="324"/>
      <c r="D650" s="325"/>
      <c r="E650" s="202"/>
    </row>
    <row r="651" spans="1:5" x14ac:dyDescent="0.2">
      <c r="A651" s="323"/>
      <c r="B651" s="202"/>
      <c r="C651" s="324"/>
      <c r="D651" s="325"/>
      <c r="E651" s="202"/>
    </row>
    <row r="652" spans="1:5" x14ac:dyDescent="0.2">
      <c r="A652" s="323"/>
      <c r="B652" s="202"/>
      <c r="C652" s="324"/>
      <c r="D652" s="325"/>
      <c r="E652" s="202"/>
    </row>
    <row r="653" spans="1:5" x14ac:dyDescent="0.2">
      <c r="A653" s="323"/>
      <c r="B653" s="202"/>
      <c r="C653" s="324"/>
      <c r="D653" s="325"/>
      <c r="E653" s="202"/>
    </row>
    <row r="654" spans="1:5" x14ac:dyDescent="0.2">
      <c r="A654" s="323"/>
      <c r="B654" s="202"/>
      <c r="C654" s="324"/>
      <c r="D654" s="325"/>
      <c r="E654" s="202"/>
    </row>
    <row r="655" spans="1:5" x14ac:dyDescent="0.2">
      <c r="A655" s="323"/>
      <c r="B655" s="202"/>
      <c r="C655" s="324"/>
      <c r="D655" s="325"/>
      <c r="E655" s="202"/>
    </row>
    <row r="656" spans="1:5" x14ac:dyDescent="0.2">
      <c r="A656" s="323"/>
      <c r="B656" s="202"/>
      <c r="C656" s="324"/>
      <c r="D656" s="325"/>
      <c r="E656" s="202"/>
    </row>
    <row r="657" spans="1:5" x14ac:dyDescent="0.2">
      <c r="A657" s="323"/>
      <c r="B657" s="202"/>
      <c r="C657" s="324"/>
      <c r="D657" s="325"/>
      <c r="E657" s="202"/>
    </row>
    <row r="658" spans="1:5" x14ac:dyDescent="0.2">
      <c r="A658" s="323"/>
      <c r="B658" s="202"/>
      <c r="C658" s="324"/>
      <c r="D658" s="325"/>
      <c r="E658" s="202"/>
    </row>
    <row r="659" spans="1:5" x14ac:dyDescent="0.2">
      <c r="A659" s="323"/>
      <c r="B659" s="202"/>
      <c r="C659" s="324"/>
      <c r="D659" s="325"/>
      <c r="E659" s="202"/>
    </row>
    <row r="660" spans="1:5" x14ac:dyDescent="0.2">
      <c r="A660" s="323"/>
      <c r="B660" s="202"/>
      <c r="C660" s="324"/>
      <c r="D660" s="325"/>
      <c r="E660" s="202"/>
    </row>
    <row r="661" spans="1:5" x14ac:dyDescent="0.2">
      <c r="A661" s="323"/>
      <c r="B661" s="202"/>
      <c r="C661" s="324"/>
      <c r="D661" s="325"/>
      <c r="E661" s="202"/>
    </row>
    <row r="662" spans="1:5" x14ac:dyDescent="0.2">
      <c r="A662" s="323"/>
      <c r="B662" s="202"/>
      <c r="C662" s="324"/>
      <c r="D662" s="325"/>
      <c r="E662" s="202"/>
    </row>
    <row r="663" spans="1:5" x14ac:dyDescent="0.2">
      <c r="A663" s="323"/>
      <c r="B663" s="202"/>
      <c r="C663" s="324"/>
      <c r="D663" s="325"/>
      <c r="E663" s="202"/>
    </row>
    <row r="664" spans="1:5" x14ac:dyDescent="0.2">
      <c r="A664" s="323"/>
      <c r="B664" s="202"/>
      <c r="C664" s="324"/>
      <c r="D664" s="325"/>
      <c r="E664" s="202"/>
    </row>
    <row r="665" spans="1:5" x14ac:dyDescent="0.2">
      <c r="A665" s="323"/>
      <c r="B665" s="202"/>
      <c r="C665" s="324"/>
      <c r="D665" s="325"/>
      <c r="E665" s="202"/>
    </row>
    <row r="666" spans="1:5" x14ac:dyDescent="0.2">
      <c r="A666" s="323"/>
      <c r="B666" s="202"/>
      <c r="C666" s="324"/>
      <c r="D666" s="325"/>
      <c r="E666" s="202"/>
    </row>
    <row r="667" spans="1:5" x14ac:dyDescent="0.2">
      <c r="A667" s="323"/>
      <c r="B667" s="202"/>
      <c r="C667" s="324"/>
      <c r="D667" s="325"/>
      <c r="E667" s="202"/>
    </row>
    <row r="668" spans="1:5" x14ac:dyDescent="0.2">
      <c r="A668" s="323"/>
      <c r="B668" s="202"/>
      <c r="C668" s="324"/>
      <c r="D668" s="325"/>
      <c r="E668" s="202"/>
    </row>
    <row r="669" spans="1:5" x14ac:dyDescent="0.2">
      <c r="A669" s="323"/>
      <c r="B669" s="202"/>
      <c r="C669" s="324"/>
      <c r="D669" s="325"/>
      <c r="E669" s="202"/>
    </row>
    <row r="670" spans="1:5" x14ac:dyDescent="0.2">
      <c r="A670" s="323"/>
      <c r="B670" s="202"/>
      <c r="C670" s="324"/>
      <c r="D670" s="325"/>
      <c r="E670" s="202"/>
    </row>
    <row r="671" spans="1:5" x14ac:dyDescent="0.2">
      <c r="A671" s="323"/>
      <c r="B671" s="202"/>
      <c r="C671" s="324"/>
      <c r="D671" s="325"/>
      <c r="E671" s="202"/>
    </row>
    <row r="672" spans="1:5" x14ac:dyDescent="0.2">
      <c r="A672" s="323"/>
      <c r="B672" s="202"/>
      <c r="C672" s="324"/>
      <c r="D672" s="325"/>
      <c r="E672" s="202"/>
    </row>
    <row r="673" spans="1:5" x14ac:dyDescent="0.2">
      <c r="A673" s="323"/>
      <c r="B673" s="202"/>
      <c r="C673" s="324"/>
      <c r="D673" s="325"/>
      <c r="E673" s="202"/>
    </row>
    <row r="674" spans="1:5" x14ac:dyDescent="0.2">
      <c r="A674" s="323"/>
      <c r="B674" s="202"/>
      <c r="C674" s="324"/>
      <c r="D674" s="325"/>
      <c r="E674" s="202"/>
    </row>
    <row r="675" spans="1:5" x14ac:dyDescent="0.2">
      <c r="A675" s="323"/>
      <c r="B675" s="202"/>
      <c r="C675" s="324"/>
      <c r="D675" s="325"/>
      <c r="E675" s="202"/>
    </row>
    <row r="676" spans="1:5" x14ac:dyDescent="0.2">
      <c r="A676" s="323"/>
      <c r="B676" s="202"/>
      <c r="C676" s="324"/>
      <c r="D676" s="325"/>
      <c r="E676" s="202"/>
    </row>
    <row r="677" spans="1:5" x14ac:dyDescent="0.2">
      <c r="A677" s="323"/>
      <c r="B677" s="202"/>
      <c r="C677" s="324"/>
      <c r="D677" s="325"/>
      <c r="E677" s="202"/>
    </row>
    <row r="678" spans="1:5" x14ac:dyDescent="0.2">
      <c r="A678" s="323"/>
      <c r="B678" s="202"/>
      <c r="C678" s="324"/>
      <c r="D678" s="325"/>
      <c r="E678" s="202"/>
    </row>
    <row r="679" spans="1:5" x14ac:dyDescent="0.2">
      <c r="A679" s="323"/>
      <c r="B679" s="202"/>
      <c r="C679" s="324"/>
      <c r="D679" s="325"/>
      <c r="E679" s="202"/>
    </row>
    <row r="680" spans="1:5" x14ac:dyDescent="0.2">
      <c r="A680" s="323"/>
      <c r="B680" s="202"/>
      <c r="C680" s="324"/>
      <c r="D680" s="325"/>
      <c r="E680" s="202"/>
    </row>
    <row r="681" spans="1:5" x14ac:dyDescent="0.2">
      <c r="A681" s="323"/>
      <c r="B681" s="202"/>
      <c r="C681" s="324"/>
      <c r="D681" s="325"/>
      <c r="E681" s="202"/>
    </row>
    <row r="682" spans="1:5" x14ac:dyDescent="0.2">
      <c r="A682" s="323"/>
      <c r="B682" s="202"/>
      <c r="C682" s="324"/>
      <c r="D682" s="325"/>
      <c r="E682" s="202"/>
    </row>
    <row r="683" spans="1:5" x14ac:dyDescent="0.2">
      <c r="A683" s="323"/>
      <c r="B683" s="202"/>
      <c r="C683" s="324"/>
      <c r="D683" s="325"/>
      <c r="E683" s="202"/>
    </row>
    <row r="684" spans="1:5" x14ac:dyDescent="0.2">
      <c r="A684" s="323"/>
      <c r="B684" s="202"/>
      <c r="C684" s="324"/>
      <c r="D684" s="325"/>
      <c r="E684" s="202"/>
    </row>
    <row r="685" spans="1:5" x14ac:dyDescent="0.2">
      <c r="A685" s="323"/>
      <c r="B685" s="202"/>
      <c r="C685" s="324"/>
      <c r="D685" s="325"/>
      <c r="E685" s="202"/>
    </row>
    <row r="686" spans="1:5" x14ac:dyDescent="0.2">
      <c r="A686" s="323"/>
      <c r="B686" s="202"/>
      <c r="C686" s="324"/>
      <c r="D686" s="325"/>
      <c r="E686" s="202"/>
    </row>
    <row r="687" spans="1:5" x14ac:dyDescent="0.2">
      <c r="A687" s="323"/>
      <c r="B687" s="202"/>
      <c r="C687" s="324"/>
      <c r="D687" s="325"/>
      <c r="E687" s="202"/>
    </row>
  </sheetData>
  <sheetProtection algorithmName="SHA-512" hashValue="1pm/6EWrENnlH5IzUOhoZlWZvK9m6q619FTCE6YRT+r+sz6BuGes9TIj18MUQZSk97MBTjDtMHq6dTgOnMBYIw==" saltValue="rNcuEqQiBH/ewfjE9uRETA==" spinCount="100000" sheet="1" objects="1" scenarios="1"/>
  <autoFilter ref="A9:F186" xr:uid="{FC071D53-112A-46EB-9AD7-887F2F942298}"/>
  <mergeCells count="12">
    <mergeCell ref="A1:F1"/>
    <mergeCell ref="B2:F2"/>
    <mergeCell ref="B3:F3"/>
    <mergeCell ref="B4:F4"/>
    <mergeCell ref="C5:D5"/>
    <mergeCell ref="E5:F5"/>
    <mergeCell ref="C6:D6"/>
    <mergeCell ref="E6:F6"/>
    <mergeCell ref="C7:D7"/>
    <mergeCell ref="E7:F7"/>
    <mergeCell ref="C8:D8"/>
    <mergeCell ref="E8:F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14D03-4277-4ADB-93E1-E4509044DF44}">
  <dimension ref="A1:H585"/>
  <sheetViews>
    <sheetView showGridLines="0" workbookViewId="0">
      <selection activeCell="F106" sqref="F106:F107"/>
    </sheetView>
  </sheetViews>
  <sheetFormatPr defaultColWidth="11.1640625" defaultRowHeight="12" x14ac:dyDescent="0.2"/>
  <cols>
    <col min="1" max="1" width="61.5" style="299" customWidth="1"/>
    <col min="2" max="2" width="26.5" style="297" customWidth="1"/>
    <col min="3" max="3" width="19.83203125" style="297" customWidth="1"/>
    <col min="4" max="4" width="19.83203125" style="298" customWidth="1"/>
    <col min="5" max="5" width="19.83203125" style="297" customWidth="1"/>
    <col min="6" max="6" width="19.83203125" style="298" customWidth="1"/>
    <col min="7" max="7" width="15.5" style="298" customWidth="1"/>
    <col min="8" max="8" width="11.5" style="299" bestFit="1" customWidth="1"/>
    <col min="9" max="256" width="11.1640625" style="299"/>
    <col min="257" max="257" width="67.5" style="299" customWidth="1"/>
    <col min="258" max="258" width="20.5" style="299" customWidth="1"/>
    <col min="259" max="261" width="19.1640625" style="299" customWidth="1"/>
    <col min="262" max="263" width="15.5" style="299" customWidth="1"/>
    <col min="264" max="264" width="11.5" style="299" bestFit="1" customWidth="1"/>
    <col min="265" max="512" width="11.1640625" style="299"/>
    <col min="513" max="513" width="67.5" style="299" customWidth="1"/>
    <col min="514" max="514" width="20.5" style="299" customWidth="1"/>
    <col min="515" max="517" width="19.1640625" style="299" customWidth="1"/>
    <col min="518" max="519" width="15.5" style="299" customWidth="1"/>
    <col min="520" max="520" width="11.5" style="299" bestFit="1" customWidth="1"/>
    <col min="521" max="768" width="11.1640625" style="299"/>
    <col min="769" max="769" width="67.5" style="299" customWidth="1"/>
    <col min="770" max="770" width="20.5" style="299" customWidth="1"/>
    <col min="771" max="773" width="19.1640625" style="299" customWidth="1"/>
    <col min="774" max="775" width="15.5" style="299" customWidth="1"/>
    <col min="776" max="776" width="11.5" style="299" bestFit="1" customWidth="1"/>
    <col min="777" max="1024" width="11.1640625" style="299"/>
    <col min="1025" max="1025" width="67.5" style="299" customWidth="1"/>
    <col min="1026" max="1026" width="20.5" style="299" customWidth="1"/>
    <col min="1027" max="1029" width="19.1640625" style="299" customWidth="1"/>
    <col min="1030" max="1031" width="15.5" style="299" customWidth="1"/>
    <col min="1032" max="1032" width="11.5" style="299" bestFit="1" customWidth="1"/>
    <col min="1033" max="1280" width="11.1640625" style="299"/>
    <col min="1281" max="1281" width="67.5" style="299" customWidth="1"/>
    <col min="1282" max="1282" width="20.5" style="299" customWidth="1"/>
    <col min="1283" max="1285" width="19.1640625" style="299" customWidth="1"/>
    <col min="1286" max="1287" width="15.5" style="299" customWidth="1"/>
    <col min="1288" max="1288" width="11.5" style="299" bestFit="1" customWidth="1"/>
    <col min="1289" max="1536" width="11.1640625" style="299"/>
    <col min="1537" max="1537" width="67.5" style="299" customWidth="1"/>
    <col min="1538" max="1538" width="20.5" style="299" customWidth="1"/>
    <col min="1539" max="1541" width="19.1640625" style="299" customWidth="1"/>
    <col min="1542" max="1543" width="15.5" style="299" customWidth="1"/>
    <col min="1544" max="1544" width="11.5" style="299" bestFit="1" customWidth="1"/>
    <col min="1545" max="1792" width="11.1640625" style="299"/>
    <col min="1793" max="1793" width="67.5" style="299" customWidth="1"/>
    <col min="1794" max="1794" width="20.5" style="299" customWidth="1"/>
    <col min="1795" max="1797" width="19.1640625" style="299" customWidth="1"/>
    <col min="1798" max="1799" width="15.5" style="299" customWidth="1"/>
    <col min="1800" max="1800" width="11.5" style="299" bestFit="1" customWidth="1"/>
    <col min="1801" max="2048" width="11.1640625" style="299"/>
    <col min="2049" max="2049" width="67.5" style="299" customWidth="1"/>
    <col min="2050" max="2050" width="20.5" style="299" customWidth="1"/>
    <col min="2051" max="2053" width="19.1640625" style="299" customWidth="1"/>
    <col min="2054" max="2055" width="15.5" style="299" customWidth="1"/>
    <col min="2056" max="2056" width="11.5" style="299" bestFit="1" customWidth="1"/>
    <col min="2057" max="2304" width="11.1640625" style="299"/>
    <col min="2305" max="2305" width="67.5" style="299" customWidth="1"/>
    <col min="2306" max="2306" width="20.5" style="299" customWidth="1"/>
    <col min="2307" max="2309" width="19.1640625" style="299" customWidth="1"/>
    <col min="2310" max="2311" width="15.5" style="299" customWidth="1"/>
    <col min="2312" max="2312" width="11.5" style="299" bestFit="1" customWidth="1"/>
    <col min="2313" max="2560" width="11.1640625" style="299"/>
    <col min="2561" max="2561" width="67.5" style="299" customWidth="1"/>
    <col min="2562" max="2562" width="20.5" style="299" customWidth="1"/>
    <col min="2563" max="2565" width="19.1640625" style="299" customWidth="1"/>
    <col min="2566" max="2567" width="15.5" style="299" customWidth="1"/>
    <col min="2568" max="2568" width="11.5" style="299" bestFit="1" customWidth="1"/>
    <col min="2569" max="2816" width="11.1640625" style="299"/>
    <col min="2817" max="2817" width="67.5" style="299" customWidth="1"/>
    <col min="2818" max="2818" width="20.5" style="299" customWidth="1"/>
    <col min="2819" max="2821" width="19.1640625" style="299" customWidth="1"/>
    <col min="2822" max="2823" width="15.5" style="299" customWidth="1"/>
    <col min="2824" max="2824" width="11.5" style="299" bestFit="1" customWidth="1"/>
    <col min="2825" max="3072" width="11.1640625" style="299"/>
    <col min="3073" max="3073" width="67.5" style="299" customWidth="1"/>
    <col min="3074" max="3074" width="20.5" style="299" customWidth="1"/>
    <col min="3075" max="3077" width="19.1640625" style="299" customWidth="1"/>
    <col min="3078" max="3079" width="15.5" style="299" customWidth="1"/>
    <col min="3080" max="3080" width="11.5" style="299" bestFit="1" customWidth="1"/>
    <col min="3081" max="3328" width="11.1640625" style="299"/>
    <col min="3329" max="3329" width="67.5" style="299" customWidth="1"/>
    <col min="3330" max="3330" width="20.5" style="299" customWidth="1"/>
    <col min="3331" max="3333" width="19.1640625" style="299" customWidth="1"/>
    <col min="3334" max="3335" width="15.5" style="299" customWidth="1"/>
    <col min="3336" max="3336" width="11.5" style="299" bestFit="1" customWidth="1"/>
    <col min="3337" max="3584" width="11.1640625" style="299"/>
    <col min="3585" max="3585" width="67.5" style="299" customWidth="1"/>
    <col min="3586" max="3586" width="20.5" style="299" customWidth="1"/>
    <col min="3587" max="3589" width="19.1640625" style="299" customWidth="1"/>
    <col min="3590" max="3591" width="15.5" style="299" customWidth="1"/>
    <col min="3592" max="3592" width="11.5" style="299" bestFit="1" customWidth="1"/>
    <col min="3593" max="3840" width="11.1640625" style="299"/>
    <col min="3841" max="3841" width="67.5" style="299" customWidth="1"/>
    <col min="3842" max="3842" width="20.5" style="299" customWidth="1"/>
    <col min="3843" max="3845" width="19.1640625" style="299" customWidth="1"/>
    <col min="3846" max="3847" width="15.5" style="299" customWidth="1"/>
    <col min="3848" max="3848" width="11.5" style="299" bestFit="1" customWidth="1"/>
    <col min="3849" max="4096" width="11.1640625" style="299"/>
    <col min="4097" max="4097" width="67.5" style="299" customWidth="1"/>
    <col min="4098" max="4098" width="20.5" style="299" customWidth="1"/>
    <col min="4099" max="4101" width="19.1640625" style="299" customWidth="1"/>
    <col min="4102" max="4103" width="15.5" style="299" customWidth="1"/>
    <col min="4104" max="4104" width="11.5" style="299" bestFit="1" customWidth="1"/>
    <col min="4105" max="4352" width="11.1640625" style="299"/>
    <col min="4353" max="4353" width="67.5" style="299" customWidth="1"/>
    <col min="4354" max="4354" width="20.5" style="299" customWidth="1"/>
    <col min="4355" max="4357" width="19.1640625" style="299" customWidth="1"/>
    <col min="4358" max="4359" width="15.5" style="299" customWidth="1"/>
    <col min="4360" max="4360" width="11.5" style="299" bestFit="1" customWidth="1"/>
    <col min="4361" max="4608" width="11.1640625" style="299"/>
    <col min="4609" max="4609" width="67.5" style="299" customWidth="1"/>
    <col min="4610" max="4610" width="20.5" style="299" customWidth="1"/>
    <col min="4611" max="4613" width="19.1640625" style="299" customWidth="1"/>
    <col min="4614" max="4615" width="15.5" style="299" customWidth="1"/>
    <col min="4616" max="4616" width="11.5" style="299" bestFit="1" customWidth="1"/>
    <col min="4617" max="4864" width="11.1640625" style="299"/>
    <col min="4865" max="4865" width="67.5" style="299" customWidth="1"/>
    <col min="4866" max="4866" width="20.5" style="299" customWidth="1"/>
    <col min="4867" max="4869" width="19.1640625" style="299" customWidth="1"/>
    <col min="4870" max="4871" width="15.5" style="299" customWidth="1"/>
    <col min="4872" max="4872" width="11.5" style="299" bestFit="1" customWidth="1"/>
    <col min="4873" max="5120" width="11.1640625" style="299"/>
    <col min="5121" max="5121" width="67.5" style="299" customWidth="1"/>
    <col min="5122" max="5122" width="20.5" style="299" customWidth="1"/>
    <col min="5123" max="5125" width="19.1640625" style="299" customWidth="1"/>
    <col min="5126" max="5127" width="15.5" style="299" customWidth="1"/>
    <col min="5128" max="5128" width="11.5" style="299" bestFit="1" customWidth="1"/>
    <col min="5129" max="5376" width="11.1640625" style="299"/>
    <col min="5377" max="5377" width="67.5" style="299" customWidth="1"/>
    <col min="5378" max="5378" width="20.5" style="299" customWidth="1"/>
    <col min="5379" max="5381" width="19.1640625" style="299" customWidth="1"/>
    <col min="5382" max="5383" width="15.5" style="299" customWidth="1"/>
    <col min="5384" max="5384" width="11.5" style="299" bestFit="1" customWidth="1"/>
    <col min="5385" max="5632" width="11.1640625" style="299"/>
    <col min="5633" max="5633" width="67.5" style="299" customWidth="1"/>
    <col min="5634" max="5634" width="20.5" style="299" customWidth="1"/>
    <col min="5635" max="5637" width="19.1640625" style="299" customWidth="1"/>
    <col min="5638" max="5639" width="15.5" style="299" customWidth="1"/>
    <col min="5640" max="5640" width="11.5" style="299" bestFit="1" customWidth="1"/>
    <col min="5641" max="5888" width="11.1640625" style="299"/>
    <col min="5889" max="5889" width="67.5" style="299" customWidth="1"/>
    <col min="5890" max="5890" width="20.5" style="299" customWidth="1"/>
    <col min="5891" max="5893" width="19.1640625" style="299" customWidth="1"/>
    <col min="5894" max="5895" width="15.5" style="299" customWidth="1"/>
    <col min="5896" max="5896" width="11.5" style="299" bestFit="1" customWidth="1"/>
    <col min="5897" max="6144" width="11.1640625" style="299"/>
    <col min="6145" max="6145" width="67.5" style="299" customWidth="1"/>
    <col min="6146" max="6146" width="20.5" style="299" customWidth="1"/>
    <col min="6147" max="6149" width="19.1640625" style="299" customWidth="1"/>
    <col min="6150" max="6151" width="15.5" style="299" customWidth="1"/>
    <col min="6152" max="6152" width="11.5" style="299" bestFit="1" customWidth="1"/>
    <col min="6153" max="6400" width="11.1640625" style="299"/>
    <col min="6401" max="6401" width="67.5" style="299" customWidth="1"/>
    <col min="6402" max="6402" width="20.5" style="299" customWidth="1"/>
    <col min="6403" max="6405" width="19.1640625" style="299" customWidth="1"/>
    <col min="6406" max="6407" width="15.5" style="299" customWidth="1"/>
    <col min="6408" max="6408" width="11.5" style="299" bestFit="1" customWidth="1"/>
    <col min="6409" max="6656" width="11.1640625" style="299"/>
    <col min="6657" max="6657" width="67.5" style="299" customWidth="1"/>
    <col min="6658" max="6658" width="20.5" style="299" customWidth="1"/>
    <col min="6659" max="6661" width="19.1640625" style="299" customWidth="1"/>
    <col min="6662" max="6663" width="15.5" style="299" customWidth="1"/>
    <col min="6664" max="6664" width="11.5" style="299" bestFit="1" customWidth="1"/>
    <col min="6665" max="6912" width="11.1640625" style="299"/>
    <col min="6913" max="6913" width="67.5" style="299" customWidth="1"/>
    <col min="6914" max="6914" width="20.5" style="299" customWidth="1"/>
    <col min="6915" max="6917" width="19.1640625" style="299" customWidth="1"/>
    <col min="6918" max="6919" width="15.5" style="299" customWidth="1"/>
    <col min="6920" max="6920" width="11.5" style="299" bestFit="1" customWidth="1"/>
    <col min="6921" max="7168" width="11.1640625" style="299"/>
    <col min="7169" max="7169" width="67.5" style="299" customWidth="1"/>
    <col min="7170" max="7170" width="20.5" style="299" customWidth="1"/>
    <col min="7171" max="7173" width="19.1640625" style="299" customWidth="1"/>
    <col min="7174" max="7175" width="15.5" style="299" customWidth="1"/>
    <col min="7176" max="7176" width="11.5" style="299" bestFit="1" customWidth="1"/>
    <col min="7177" max="7424" width="11.1640625" style="299"/>
    <col min="7425" max="7425" width="67.5" style="299" customWidth="1"/>
    <col min="7426" max="7426" width="20.5" style="299" customWidth="1"/>
    <col min="7427" max="7429" width="19.1640625" style="299" customWidth="1"/>
    <col min="7430" max="7431" width="15.5" style="299" customWidth="1"/>
    <col min="7432" max="7432" width="11.5" style="299" bestFit="1" customWidth="1"/>
    <col min="7433" max="7680" width="11.1640625" style="299"/>
    <col min="7681" max="7681" width="67.5" style="299" customWidth="1"/>
    <col min="7682" max="7682" width="20.5" style="299" customWidth="1"/>
    <col min="7683" max="7685" width="19.1640625" style="299" customWidth="1"/>
    <col min="7686" max="7687" width="15.5" style="299" customWidth="1"/>
    <col min="7688" max="7688" width="11.5" style="299" bestFit="1" customWidth="1"/>
    <col min="7689" max="7936" width="11.1640625" style="299"/>
    <col min="7937" max="7937" width="67.5" style="299" customWidth="1"/>
    <col min="7938" max="7938" width="20.5" style="299" customWidth="1"/>
    <col min="7939" max="7941" width="19.1640625" style="299" customWidth="1"/>
    <col min="7942" max="7943" width="15.5" style="299" customWidth="1"/>
    <col min="7944" max="7944" width="11.5" style="299" bestFit="1" customWidth="1"/>
    <col min="7945" max="8192" width="11.1640625" style="299"/>
    <col min="8193" max="8193" width="67.5" style="299" customWidth="1"/>
    <col min="8194" max="8194" width="20.5" style="299" customWidth="1"/>
    <col min="8195" max="8197" width="19.1640625" style="299" customWidth="1"/>
    <col min="8198" max="8199" width="15.5" style="299" customWidth="1"/>
    <col min="8200" max="8200" width="11.5" style="299" bestFit="1" customWidth="1"/>
    <col min="8201" max="8448" width="11.1640625" style="299"/>
    <col min="8449" max="8449" width="67.5" style="299" customWidth="1"/>
    <col min="8450" max="8450" width="20.5" style="299" customWidth="1"/>
    <col min="8451" max="8453" width="19.1640625" style="299" customWidth="1"/>
    <col min="8454" max="8455" width="15.5" style="299" customWidth="1"/>
    <col min="8456" max="8456" width="11.5" style="299" bestFit="1" customWidth="1"/>
    <col min="8457" max="8704" width="11.1640625" style="299"/>
    <col min="8705" max="8705" width="67.5" style="299" customWidth="1"/>
    <col min="8706" max="8706" width="20.5" style="299" customWidth="1"/>
    <col min="8707" max="8709" width="19.1640625" style="299" customWidth="1"/>
    <col min="8710" max="8711" width="15.5" style="299" customWidth="1"/>
    <col min="8712" max="8712" width="11.5" style="299" bestFit="1" customWidth="1"/>
    <col min="8713" max="8960" width="11.1640625" style="299"/>
    <col min="8961" max="8961" width="67.5" style="299" customWidth="1"/>
    <col min="8962" max="8962" width="20.5" style="299" customWidth="1"/>
    <col min="8963" max="8965" width="19.1640625" style="299" customWidth="1"/>
    <col min="8966" max="8967" width="15.5" style="299" customWidth="1"/>
    <col min="8968" max="8968" width="11.5" style="299" bestFit="1" customWidth="1"/>
    <col min="8969" max="9216" width="11.1640625" style="299"/>
    <col min="9217" max="9217" width="67.5" style="299" customWidth="1"/>
    <col min="9218" max="9218" width="20.5" style="299" customWidth="1"/>
    <col min="9219" max="9221" width="19.1640625" style="299" customWidth="1"/>
    <col min="9222" max="9223" width="15.5" style="299" customWidth="1"/>
    <col min="9224" max="9224" width="11.5" style="299" bestFit="1" customWidth="1"/>
    <col min="9225" max="9472" width="11.1640625" style="299"/>
    <col min="9473" max="9473" width="67.5" style="299" customWidth="1"/>
    <col min="9474" max="9474" width="20.5" style="299" customWidth="1"/>
    <col min="9475" max="9477" width="19.1640625" style="299" customWidth="1"/>
    <col min="9478" max="9479" width="15.5" style="299" customWidth="1"/>
    <col min="9480" max="9480" width="11.5" style="299" bestFit="1" customWidth="1"/>
    <col min="9481" max="9728" width="11.1640625" style="299"/>
    <col min="9729" max="9729" width="67.5" style="299" customWidth="1"/>
    <col min="9730" max="9730" width="20.5" style="299" customWidth="1"/>
    <col min="9731" max="9733" width="19.1640625" style="299" customWidth="1"/>
    <col min="9734" max="9735" width="15.5" style="299" customWidth="1"/>
    <col min="9736" max="9736" width="11.5" style="299" bestFit="1" customWidth="1"/>
    <col min="9737" max="9984" width="11.1640625" style="299"/>
    <col min="9985" max="9985" width="67.5" style="299" customWidth="1"/>
    <col min="9986" max="9986" width="20.5" style="299" customWidth="1"/>
    <col min="9987" max="9989" width="19.1640625" style="299" customWidth="1"/>
    <col min="9990" max="9991" width="15.5" style="299" customWidth="1"/>
    <col min="9992" max="9992" width="11.5" style="299" bestFit="1" customWidth="1"/>
    <col min="9993" max="10240" width="11.1640625" style="299"/>
    <col min="10241" max="10241" width="67.5" style="299" customWidth="1"/>
    <col min="10242" max="10242" width="20.5" style="299" customWidth="1"/>
    <col min="10243" max="10245" width="19.1640625" style="299" customWidth="1"/>
    <col min="10246" max="10247" width="15.5" style="299" customWidth="1"/>
    <col min="10248" max="10248" width="11.5" style="299" bestFit="1" customWidth="1"/>
    <col min="10249" max="10496" width="11.1640625" style="299"/>
    <col min="10497" max="10497" width="67.5" style="299" customWidth="1"/>
    <col min="10498" max="10498" width="20.5" style="299" customWidth="1"/>
    <col min="10499" max="10501" width="19.1640625" style="299" customWidth="1"/>
    <col min="10502" max="10503" width="15.5" style="299" customWidth="1"/>
    <col min="10504" max="10504" width="11.5" style="299" bestFit="1" customWidth="1"/>
    <col min="10505" max="10752" width="11.1640625" style="299"/>
    <col min="10753" max="10753" width="67.5" style="299" customWidth="1"/>
    <col min="10754" max="10754" width="20.5" style="299" customWidth="1"/>
    <col min="10755" max="10757" width="19.1640625" style="299" customWidth="1"/>
    <col min="10758" max="10759" width="15.5" style="299" customWidth="1"/>
    <col min="10760" max="10760" width="11.5" style="299" bestFit="1" customWidth="1"/>
    <col min="10761" max="11008" width="11.1640625" style="299"/>
    <col min="11009" max="11009" width="67.5" style="299" customWidth="1"/>
    <col min="11010" max="11010" width="20.5" style="299" customWidth="1"/>
    <col min="11011" max="11013" width="19.1640625" style="299" customWidth="1"/>
    <col min="11014" max="11015" width="15.5" style="299" customWidth="1"/>
    <col min="11016" max="11016" width="11.5" style="299" bestFit="1" customWidth="1"/>
    <col min="11017" max="11264" width="11.1640625" style="299"/>
    <col min="11265" max="11265" width="67.5" style="299" customWidth="1"/>
    <col min="11266" max="11266" width="20.5" style="299" customWidth="1"/>
    <col min="11267" max="11269" width="19.1640625" style="299" customWidth="1"/>
    <col min="11270" max="11271" width="15.5" style="299" customWidth="1"/>
    <col min="11272" max="11272" width="11.5" style="299" bestFit="1" customWidth="1"/>
    <col min="11273" max="11520" width="11.1640625" style="299"/>
    <col min="11521" max="11521" width="67.5" style="299" customWidth="1"/>
    <col min="11522" max="11522" width="20.5" style="299" customWidth="1"/>
    <col min="11523" max="11525" width="19.1640625" style="299" customWidth="1"/>
    <col min="11526" max="11527" width="15.5" style="299" customWidth="1"/>
    <col min="11528" max="11528" width="11.5" style="299" bestFit="1" customWidth="1"/>
    <col min="11529" max="11776" width="11.1640625" style="299"/>
    <col min="11777" max="11777" width="67.5" style="299" customWidth="1"/>
    <col min="11778" max="11778" width="20.5" style="299" customWidth="1"/>
    <col min="11779" max="11781" width="19.1640625" style="299" customWidth="1"/>
    <col min="11782" max="11783" width="15.5" style="299" customWidth="1"/>
    <col min="11784" max="11784" width="11.5" style="299" bestFit="1" customWidth="1"/>
    <col min="11785" max="12032" width="11.1640625" style="299"/>
    <col min="12033" max="12033" width="67.5" style="299" customWidth="1"/>
    <col min="12034" max="12034" width="20.5" style="299" customWidth="1"/>
    <col min="12035" max="12037" width="19.1640625" style="299" customWidth="1"/>
    <col min="12038" max="12039" width="15.5" style="299" customWidth="1"/>
    <col min="12040" max="12040" width="11.5" style="299" bestFit="1" customWidth="1"/>
    <col min="12041" max="12288" width="11.1640625" style="299"/>
    <col min="12289" max="12289" width="67.5" style="299" customWidth="1"/>
    <col min="12290" max="12290" width="20.5" style="299" customWidth="1"/>
    <col min="12291" max="12293" width="19.1640625" style="299" customWidth="1"/>
    <col min="12294" max="12295" width="15.5" style="299" customWidth="1"/>
    <col min="12296" max="12296" width="11.5" style="299" bestFit="1" customWidth="1"/>
    <col min="12297" max="12544" width="11.1640625" style="299"/>
    <col min="12545" max="12545" width="67.5" style="299" customWidth="1"/>
    <col min="12546" max="12546" width="20.5" style="299" customWidth="1"/>
    <col min="12547" max="12549" width="19.1640625" style="299" customWidth="1"/>
    <col min="12550" max="12551" width="15.5" style="299" customWidth="1"/>
    <col min="12552" max="12552" width="11.5" style="299" bestFit="1" customWidth="1"/>
    <col min="12553" max="12800" width="11.1640625" style="299"/>
    <col min="12801" max="12801" width="67.5" style="299" customWidth="1"/>
    <col min="12802" max="12802" width="20.5" style="299" customWidth="1"/>
    <col min="12803" max="12805" width="19.1640625" style="299" customWidth="1"/>
    <col min="12806" max="12807" width="15.5" style="299" customWidth="1"/>
    <col min="12808" max="12808" width="11.5" style="299" bestFit="1" customWidth="1"/>
    <col min="12809" max="13056" width="11.1640625" style="299"/>
    <col min="13057" max="13057" width="67.5" style="299" customWidth="1"/>
    <col min="13058" max="13058" width="20.5" style="299" customWidth="1"/>
    <col min="13059" max="13061" width="19.1640625" style="299" customWidth="1"/>
    <col min="13062" max="13063" width="15.5" style="299" customWidth="1"/>
    <col min="13064" max="13064" width="11.5" style="299" bestFit="1" customWidth="1"/>
    <col min="13065" max="13312" width="11.1640625" style="299"/>
    <col min="13313" max="13313" width="67.5" style="299" customWidth="1"/>
    <col min="13314" max="13314" width="20.5" style="299" customWidth="1"/>
    <col min="13315" max="13317" width="19.1640625" style="299" customWidth="1"/>
    <col min="13318" max="13319" width="15.5" style="299" customWidth="1"/>
    <col min="13320" max="13320" width="11.5" style="299" bestFit="1" customWidth="1"/>
    <col min="13321" max="13568" width="11.1640625" style="299"/>
    <col min="13569" max="13569" width="67.5" style="299" customWidth="1"/>
    <col min="13570" max="13570" width="20.5" style="299" customWidth="1"/>
    <col min="13571" max="13573" width="19.1640625" style="299" customWidth="1"/>
    <col min="13574" max="13575" width="15.5" style="299" customWidth="1"/>
    <col min="13576" max="13576" width="11.5" style="299" bestFit="1" customWidth="1"/>
    <col min="13577" max="13824" width="11.1640625" style="299"/>
    <col min="13825" max="13825" width="67.5" style="299" customWidth="1"/>
    <col min="13826" max="13826" width="20.5" style="299" customWidth="1"/>
    <col min="13827" max="13829" width="19.1640625" style="299" customWidth="1"/>
    <col min="13830" max="13831" width="15.5" style="299" customWidth="1"/>
    <col min="13832" max="13832" width="11.5" style="299" bestFit="1" customWidth="1"/>
    <col min="13833" max="14080" width="11.1640625" style="299"/>
    <col min="14081" max="14081" width="67.5" style="299" customWidth="1"/>
    <col min="14082" max="14082" width="20.5" style="299" customWidth="1"/>
    <col min="14083" max="14085" width="19.1640625" style="299" customWidth="1"/>
    <col min="14086" max="14087" width="15.5" style="299" customWidth="1"/>
    <col min="14088" max="14088" width="11.5" style="299" bestFit="1" customWidth="1"/>
    <col min="14089" max="14336" width="11.1640625" style="299"/>
    <col min="14337" max="14337" width="67.5" style="299" customWidth="1"/>
    <col min="14338" max="14338" width="20.5" style="299" customWidth="1"/>
    <col min="14339" max="14341" width="19.1640625" style="299" customWidth="1"/>
    <col min="14342" max="14343" width="15.5" style="299" customWidth="1"/>
    <col min="14344" max="14344" width="11.5" style="299" bestFit="1" customWidth="1"/>
    <col min="14345" max="14592" width="11.1640625" style="299"/>
    <col min="14593" max="14593" width="67.5" style="299" customWidth="1"/>
    <col min="14594" max="14594" width="20.5" style="299" customWidth="1"/>
    <col min="14595" max="14597" width="19.1640625" style="299" customWidth="1"/>
    <col min="14598" max="14599" width="15.5" style="299" customWidth="1"/>
    <col min="14600" max="14600" width="11.5" style="299" bestFit="1" customWidth="1"/>
    <col min="14601" max="14848" width="11.1640625" style="299"/>
    <col min="14849" max="14849" width="67.5" style="299" customWidth="1"/>
    <col min="14850" max="14850" width="20.5" style="299" customWidth="1"/>
    <col min="14851" max="14853" width="19.1640625" style="299" customWidth="1"/>
    <col min="14854" max="14855" width="15.5" style="299" customWidth="1"/>
    <col min="14856" max="14856" width="11.5" style="299" bestFit="1" customWidth="1"/>
    <col min="14857" max="15104" width="11.1640625" style="299"/>
    <col min="15105" max="15105" width="67.5" style="299" customWidth="1"/>
    <col min="15106" max="15106" width="20.5" style="299" customWidth="1"/>
    <col min="15107" max="15109" width="19.1640625" style="299" customWidth="1"/>
    <col min="15110" max="15111" width="15.5" style="299" customWidth="1"/>
    <col min="15112" max="15112" width="11.5" style="299" bestFit="1" customWidth="1"/>
    <col min="15113" max="15360" width="11.1640625" style="299"/>
    <col min="15361" max="15361" width="67.5" style="299" customWidth="1"/>
    <col min="15362" max="15362" width="20.5" style="299" customWidth="1"/>
    <col min="15363" max="15365" width="19.1640625" style="299" customWidth="1"/>
    <col min="15366" max="15367" width="15.5" style="299" customWidth="1"/>
    <col min="15368" max="15368" width="11.5" style="299" bestFit="1" customWidth="1"/>
    <col min="15369" max="15616" width="11.1640625" style="299"/>
    <col min="15617" max="15617" width="67.5" style="299" customWidth="1"/>
    <col min="15618" max="15618" width="20.5" style="299" customWidth="1"/>
    <col min="15619" max="15621" width="19.1640625" style="299" customWidth="1"/>
    <col min="15622" max="15623" width="15.5" style="299" customWidth="1"/>
    <col min="15624" max="15624" width="11.5" style="299" bestFit="1" customWidth="1"/>
    <col min="15625" max="15872" width="11.1640625" style="299"/>
    <col min="15873" max="15873" width="67.5" style="299" customWidth="1"/>
    <col min="15874" max="15874" width="20.5" style="299" customWidth="1"/>
    <col min="15875" max="15877" width="19.1640625" style="299" customWidth="1"/>
    <col min="15878" max="15879" width="15.5" style="299" customWidth="1"/>
    <col min="15880" max="15880" width="11.5" style="299" bestFit="1" customWidth="1"/>
    <col min="15881" max="16128" width="11.1640625" style="299"/>
    <col min="16129" max="16129" width="67.5" style="299" customWidth="1"/>
    <col min="16130" max="16130" width="20.5" style="299" customWidth="1"/>
    <col min="16131" max="16133" width="19.1640625" style="299" customWidth="1"/>
    <col min="16134" max="16135" width="15.5" style="299" customWidth="1"/>
    <col min="16136" max="16136" width="11.5" style="299" bestFit="1" customWidth="1"/>
    <col min="16137" max="16384" width="11.1640625" style="299"/>
  </cols>
  <sheetData>
    <row r="1" spans="1:6" ht="19.5" customHeight="1" thickBot="1" x14ac:dyDescent="0.25">
      <c r="A1" s="606" t="s">
        <v>2985</v>
      </c>
      <c r="B1" s="586"/>
      <c r="C1" s="586"/>
      <c r="D1" s="586"/>
      <c r="E1" s="586"/>
      <c r="F1" s="587"/>
    </row>
    <row r="2" spans="1:6" ht="19.5" customHeight="1" x14ac:dyDescent="0.2">
      <c r="A2" s="367" t="s">
        <v>2082</v>
      </c>
      <c r="B2" s="588" t="str">
        <f>'Rekapitulace stavby'!K6</f>
        <v>ISŠT Mělník - hlavní  budova, spojovací krček, novostavba, dílny, jeřábová hala, vrátnice</v>
      </c>
      <c r="C2" s="588"/>
      <c r="D2" s="588"/>
      <c r="E2" s="588"/>
      <c r="F2" s="589"/>
    </row>
    <row r="3" spans="1:6" ht="19.5" customHeight="1" x14ac:dyDescent="0.2">
      <c r="A3" s="368" t="s">
        <v>2084</v>
      </c>
      <c r="B3" s="590" t="s">
        <v>2979</v>
      </c>
      <c r="C3" s="590"/>
      <c r="D3" s="590"/>
      <c r="E3" s="590"/>
      <c r="F3" s="591"/>
    </row>
    <row r="4" spans="1:6" ht="19.5" customHeight="1" thickBot="1" x14ac:dyDescent="0.25">
      <c r="A4" s="369" t="s">
        <v>44</v>
      </c>
      <c r="B4" s="592" t="s">
        <v>2980</v>
      </c>
      <c r="C4" s="592"/>
      <c r="D4" s="592"/>
      <c r="E4" s="592"/>
      <c r="F4" s="593"/>
    </row>
    <row r="5" spans="1:6" ht="19.5" customHeight="1" thickBot="1" x14ac:dyDescent="0.25">
      <c r="A5" s="336"/>
      <c r="B5" s="335"/>
      <c r="C5" s="607" t="s">
        <v>2087</v>
      </c>
      <c r="D5" s="608"/>
      <c r="E5" s="609"/>
      <c r="F5" s="610"/>
    </row>
    <row r="6" spans="1:6" ht="19.5" customHeight="1" x14ac:dyDescent="0.2">
      <c r="A6" s="372" t="s">
        <v>2089</v>
      </c>
      <c r="B6" s="340">
        <f>F109</f>
        <v>0</v>
      </c>
      <c r="C6" s="598" t="s">
        <v>2981</v>
      </c>
      <c r="D6" s="599"/>
      <c r="E6" s="600"/>
      <c r="F6" s="601"/>
    </row>
    <row r="7" spans="1:6" ht="19.5" customHeight="1" x14ac:dyDescent="0.2">
      <c r="A7" s="373" t="s">
        <v>2092</v>
      </c>
      <c r="B7" s="341">
        <f>B6*0.21</f>
        <v>0</v>
      </c>
      <c r="C7" s="598" t="s">
        <v>2982</v>
      </c>
      <c r="D7" s="599"/>
      <c r="E7" s="600" t="s">
        <v>2094</v>
      </c>
      <c r="F7" s="601"/>
    </row>
    <row r="8" spans="1:6" ht="19.5" customHeight="1" thickBot="1" x14ac:dyDescent="0.25">
      <c r="A8" s="374" t="s">
        <v>2095</v>
      </c>
      <c r="B8" s="342">
        <f>B6+B7</f>
        <v>0</v>
      </c>
      <c r="C8" s="602" t="s">
        <v>19</v>
      </c>
      <c r="D8" s="603"/>
      <c r="E8" s="604" t="s">
        <v>2096</v>
      </c>
      <c r="F8" s="605"/>
    </row>
    <row r="9" spans="1:6" x14ac:dyDescent="0.2">
      <c r="A9" s="299" t="s">
        <v>52</v>
      </c>
      <c r="B9" s="297" t="s">
        <v>2431</v>
      </c>
      <c r="C9" s="297" t="s">
        <v>2425</v>
      </c>
      <c r="D9" s="298" t="s">
        <v>2421</v>
      </c>
      <c r="E9" s="297" t="s">
        <v>2427</v>
      </c>
      <c r="F9" s="298" t="s">
        <v>2422</v>
      </c>
    </row>
    <row r="10" spans="1:6" ht="15" x14ac:dyDescent="0.2">
      <c r="A10" s="339" t="s">
        <v>2423</v>
      </c>
      <c r="B10" s="337"/>
      <c r="C10" s="337"/>
      <c r="D10" s="337"/>
      <c r="E10" s="337"/>
      <c r="F10" s="338" t="str">
        <f t="shared" ref="F10:F73" si="0">IF(ISNUMBER(D10),D10*E10,"")</f>
        <v/>
      </c>
    </row>
    <row r="11" spans="1:6" x14ac:dyDescent="0.2">
      <c r="A11" s="302" t="s">
        <v>52</v>
      </c>
      <c r="B11" s="303" t="s">
        <v>2424</v>
      </c>
      <c r="C11" s="303" t="s">
        <v>2425</v>
      </c>
      <c r="D11" s="303" t="s">
        <v>2426</v>
      </c>
      <c r="E11" s="303" t="s">
        <v>2427</v>
      </c>
      <c r="F11" s="301" t="str">
        <f t="shared" si="0"/>
        <v/>
      </c>
    </row>
    <row r="12" spans="1:6" x14ac:dyDescent="0.2">
      <c r="A12" s="304" t="s">
        <v>2428</v>
      </c>
      <c r="B12" s="305" t="s">
        <v>2429</v>
      </c>
      <c r="C12" s="300"/>
      <c r="D12" s="363"/>
      <c r="E12" s="305">
        <v>1</v>
      </c>
      <c r="F12" s="301" t="str">
        <f t="shared" si="0"/>
        <v/>
      </c>
    </row>
    <row r="13" spans="1:6" ht="15" x14ac:dyDescent="0.2">
      <c r="A13" s="339" t="s">
        <v>2430</v>
      </c>
      <c r="B13" s="337"/>
      <c r="C13" s="337"/>
      <c r="D13" s="337"/>
      <c r="E13" s="337"/>
      <c r="F13" s="338" t="str">
        <f t="shared" si="0"/>
        <v/>
      </c>
    </row>
    <row r="14" spans="1:6" x14ac:dyDescent="0.2">
      <c r="A14" s="302" t="s">
        <v>52</v>
      </c>
      <c r="B14" s="303" t="s">
        <v>2431</v>
      </c>
      <c r="C14" s="303" t="s">
        <v>2425</v>
      </c>
      <c r="D14" s="303" t="s">
        <v>2426</v>
      </c>
      <c r="E14" s="303" t="s">
        <v>2427</v>
      </c>
      <c r="F14" s="301" t="str">
        <f t="shared" si="0"/>
        <v/>
      </c>
    </row>
    <row r="15" spans="1:6" x14ac:dyDescent="0.2">
      <c r="A15" s="304" t="s">
        <v>2432</v>
      </c>
      <c r="B15" s="305" t="s">
        <v>2433</v>
      </c>
      <c r="C15" s="305" t="s">
        <v>2434</v>
      </c>
      <c r="D15" s="363"/>
      <c r="E15" s="305">
        <v>3</v>
      </c>
      <c r="F15" s="301" t="str">
        <f t="shared" si="0"/>
        <v/>
      </c>
    </row>
    <row r="16" spans="1:6" ht="15" x14ac:dyDescent="0.2">
      <c r="A16" s="339" t="s">
        <v>2435</v>
      </c>
      <c r="B16" s="337"/>
      <c r="C16" s="337"/>
      <c r="D16" s="337"/>
      <c r="E16" s="337"/>
      <c r="F16" s="338" t="str">
        <f t="shared" si="0"/>
        <v/>
      </c>
    </row>
    <row r="17" spans="1:6" x14ac:dyDescent="0.2">
      <c r="A17" s="302" t="s">
        <v>52</v>
      </c>
      <c r="B17" s="303" t="s">
        <v>2431</v>
      </c>
      <c r="C17" s="303" t="s">
        <v>2425</v>
      </c>
      <c r="D17" s="303" t="s">
        <v>2426</v>
      </c>
      <c r="E17" s="303" t="s">
        <v>2427</v>
      </c>
      <c r="F17" s="301" t="str">
        <f t="shared" si="0"/>
        <v/>
      </c>
    </row>
    <row r="18" spans="1:6" x14ac:dyDescent="0.2">
      <c r="A18" s="304" t="s">
        <v>2436</v>
      </c>
      <c r="B18" s="305" t="s">
        <v>2433</v>
      </c>
      <c r="C18" s="305" t="s">
        <v>2437</v>
      </c>
      <c r="D18" s="363"/>
      <c r="E18" s="305">
        <v>3</v>
      </c>
      <c r="F18" s="301" t="str">
        <f t="shared" si="0"/>
        <v/>
      </c>
    </row>
    <row r="19" spans="1:6" ht="15" x14ac:dyDescent="0.2">
      <c r="A19" s="339" t="s">
        <v>2438</v>
      </c>
      <c r="B19" s="337"/>
      <c r="C19" s="337"/>
      <c r="D19" s="337"/>
      <c r="E19" s="337"/>
      <c r="F19" s="338" t="str">
        <f t="shared" si="0"/>
        <v/>
      </c>
    </row>
    <row r="20" spans="1:6" x14ac:dyDescent="0.2">
      <c r="A20" s="302" t="s">
        <v>52</v>
      </c>
      <c r="B20" s="303" t="s">
        <v>2431</v>
      </c>
      <c r="C20" s="303" t="s">
        <v>2425</v>
      </c>
      <c r="D20" s="303" t="s">
        <v>2426</v>
      </c>
      <c r="E20" s="303" t="s">
        <v>2427</v>
      </c>
      <c r="F20" s="301" t="str">
        <f t="shared" si="0"/>
        <v/>
      </c>
    </row>
    <row r="21" spans="1:6" x14ac:dyDescent="0.2">
      <c r="A21" s="306" t="s">
        <v>2439</v>
      </c>
      <c r="B21" s="305" t="s">
        <v>2440</v>
      </c>
      <c r="C21" s="305">
        <v>757</v>
      </c>
      <c r="D21" s="363"/>
      <c r="E21" s="486"/>
      <c r="F21" s="301" t="str">
        <f t="shared" si="0"/>
        <v/>
      </c>
    </row>
    <row r="22" spans="1:6" ht="15" x14ac:dyDescent="0.2">
      <c r="A22" s="339" t="s">
        <v>2441</v>
      </c>
      <c r="B22" s="337"/>
      <c r="C22" s="337"/>
      <c r="D22" s="337"/>
      <c r="E22" s="337"/>
      <c r="F22" s="338" t="str">
        <f t="shared" si="0"/>
        <v/>
      </c>
    </row>
    <row r="23" spans="1:6" x14ac:dyDescent="0.2">
      <c r="A23" s="302" t="s">
        <v>2442</v>
      </c>
      <c r="B23" s="303" t="s">
        <v>2443</v>
      </c>
      <c r="C23" s="303" t="s">
        <v>2425</v>
      </c>
      <c r="D23" s="303" t="s">
        <v>2426</v>
      </c>
      <c r="E23" s="303" t="s">
        <v>2444</v>
      </c>
      <c r="F23" s="301" t="str">
        <f t="shared" si="0"/>
        <v/>
      </c>
    </row>
    <row r="24" spans="1:6" x14ac:dyDescent="0.2">
      <c r="A24" s="306" t="s">
        <v>2445</v>
      </c>
      <c r="B24" s="305">
        <v>110</v>
      </c>
      <c r="C24" s="305" t="s">
        <v>2446</v>
      </c>
      <c r="D24" s="363"/>
      <c r="E24" s="305">
        <v>28</v>
      </c>
      <c r="F24" s="301" t="str">
        <f t="shared" si="0"/>
        <v/>
      </c>
    </row>
    <row r="25" spans="1:6" x14ac:dyDescent="0.2">
      <c r="A25" s="302" t="s">
        <v>2447</v>
      </c>
      <c r="B25" s="303" t="s">
        <v>2448</v>
      </c>
      <c r="C25" s="303" t="s">
        <v>2425</v>
      </c>
      <c r="D25" s="303" t="s">
        <v>2426</v>
      </c>
      <c r="E25" s="303" t="s">
        <v>2449</v>
      </c>
      <c r="F25" s="301" t="str">
        <f t="shared" si="0"/>
        <v/>
      </c>
    </row>
    <row r="26" spans="1:6" ht="13.5" x14ac:dyDescent="0.2">
      <c r="A26" s="306" t="s">
        <v>2450</v>
      </c>
      <c r="B26" s="305" t="s">
        <v>2451</v>
      </c>
      <c r="C26" s="305" t="s">
        <v>2452</v>
      </c>
      <c r="D26" s="363"/>
      <c r="E26" s="305">
        <v>4</v>
      </c>
      <c r="F26" s="301" t="str">
        <f t="shared" si="0"/>
        <v/>
      </c>
    </row>
    <row r="27" spans="1:6" ht="13.5" x14ac:dyDescent="0.2">
      <c r="A27" s="306" t="s">
        <v>2450</v>
      </c>
      <c r="B27" s="305" t="s">
        <v>2453</v>
      </c>
      <c r="C27" s="305" t="s">
        <v>2452</v>
      </c>
      <c r="D27" s="363"/>
      <c r="E27" s="305">
        <v>13</v>
      </c>
      <c r="F27" s="301" t="str">
        <f t="shared" si="0"/>
        <v/>
      </c>
    </row>
    <row r="28" spans="1:6" ht="13.5" x14ac:dyDescent="0.2">
      <c r="A28" s="306" t="s">
        <v>2454</v>
      </c>
      <c r="B28" s="305" t="s">
        <v>2455</v>
      </c>
      <c r="C28" s="305" t="s">
        <v>2452</v>
      </c>
      <c r="D28" s="363"/>
      <c r="E28" s="305">
        <v>2</v>
      </c>
      <c r="F28" s="301" t="str">
        <f t="shared" si="0"/>
        <v/>
      </c>
    </row>
    <row r="29" spans="1:6" x14ac:dyDescent="0.2">
      <c r="A29" s="306" t="s">
        <v>2456</v>
      </c>
      <c r="B29" s="305">
        <v>110</v>
      </c>
      <c r="C29" s="305" t="s">
        <v>2452</v>
      </c>
      <c r="D29" s="363"/>
      <c r="E29" s="305">
        <v>1</v>
      </c>
      <c r="F29" s="301" t="str">
        <f t="shared" si="0"/>
        <v/>
      </c>
    </row>
    <row r="30" spans="1:6" ht="15" x14ac:dyDescent="0.2">
      <c r="A30" s="339" t="s">
        <v>2457</v>
      </c>
      <c r="B30" s="337"/>
      <c r="C30" s="337"/>
      <c r="D30" s="337"/>
      <c r="E30" s="337"/>
      <c r="F30" s="338" t="str">
        <f t="shared" si="0"/>
        <v/>
      </c>
    </row>
    <row r="31" spans="1:6" x14ac:dyDescent="0.2">
      <c r="A31" s="302" t="s">
        <v>2442</v>
      </c>
      <c r="B31" s="303" t="s">
        <v>2443</v>
      </c>
      <c r="C31" s="303" t="s">
        <v>2425</v>
      </c>
      <c r="D31" s="303" t="s">
        <v>2426</v>
      </c>
      <c r="E31" s="303" t="s">
        <v>2444</v>
      </c>
      <c r="F31" s="301" t="str">
        <f t="shared" si="0"/>
        <v/>
      </c>
    </row>
    <row r="32" spans="1:6" x14ac:dyDescent="0.2">
      <c r="A32" s="306" t="s">
        <v>2445</v>
      </c>
      <c r="B32" s="305">
        <v>32</v>
      </c>
      <c r="C32" s="305" t="s">
        <v>2458</v>
      </c>
      <c r="D32" s="363"/>
      <c r="E32" s="305">
        <v>4</v>
      </c>
      <c r="F32" s="301" t="str">
        <f t="shared" si="0"/>
        <v/>
      </c>
    </row>
    <row r="33" spans="1:6" x14ac:dyDescent="0.2">
      <c r="A33" s="306" t="s">
        <v>2445</v>
      </c>
      <c r="B33" s="305">
        <v>50</v>
      </c>
      <c r="C33" s="305" t="s">
        <v>2458</v>
      </c>
      <c r="D33" s="363"/>
      <c r="E33" s="305">
        <v>18</v>
      </c>
      <c r="F33" s="301" t="str">
        <f t="shared" si="0"/>
        <v/>
      </c>
    </row>
    <row r="34" spans="1:6" x14ac:dyDescent="0.2">
      <c r="A34" s="306" t="s">
        <v>2445</v>
      </c>
      <c r="B34" s="305">
        <v>75</v>
      </c>
      <c r="C34" s="305" t="s">
        <v>2458</v>
      </c>
      <c r="D34" s="363"/>
      <c r="E34" s="305">
        <v>6</v>
      </c>
      <c r="F34" s="301" t="str">
        <f t="shared" si="0"/>
        <v/>
      </c>
    </row>
    <row r="35" spans="1:6" x14ac:dyDescent="0.2">
      <c r="A35" s="302" t="s">
        <v>2447</v>
      </c>
      <c r="B35" s="303" t="s">
        <v>2448</v>
      </c>
      <c r="C35" s="303" t="s">
        <v>2425</v>
      </c>
      <c r="D35" s="303" t="s">
        <v>2426</v>
      </c>
      <c r="E35" s="303" t="s">
        <v>2449</v>
      </c>
      <c r="F35" s="301" t="str">
        <f t="shared" si="0"/>
        <v/>
      </c>
    </row>
    <row r="36" spans="1:6" ht="13.5" x14ac:dyDescent="0.2">
      <c r="A36" s="306" t="s">
        <v>2450</v>
      </c>
      <c r="B36" s="305" t="s">
        <v>2459</v>
      </c>
      <c r="C36" s="305" t="s">
        <v>2458</v>
      </c>
      <c r="D36" s="363"/>
      <c r="E36" s="305">
        <v>4</v>
      </c>
      <c r="F36" s="301" t="str">
        <f t="shared" si="0"/>
        <v/>
      </c>
    </row>
    <row r="37" spans="1:6" ht="13.5" x14ac:dyDescent="0.2">
      <c r="A37" s="306" t="s">
        <v>2450</v>
      </c>
      <c r="B37" s="305" t="s">
        <v>2460</v>
      </c>
      <c r="C37" s="305" t="s">
        <v>2458</v>
      </c>
      <c r="D37" s="363"/>
      <c r="E37" s="305">
        <v>8</v>
      </c>
      <c r="F37" s="301" t="str">
        <f t="shared" si="0"/>
        <v/>
      </c>
    </row>
    <row r="38" spans="1:6" ht="13.5" x14ac:dyDescent="0.2">
      <c r="A38" s="306" t="s">
        <v>2450</v>
      </c>
      <c r="B38" s="305" t="s">
        <v>2461</v>
      </c>
      <c r="C38" s="305" t="s">
        <v>2458</v>
      </c>
      <c r="D38" s="363"/>
      <c r="E38" s="305">
        <v>16</v>
      </c>
      <c r="F38" s="301" t="str">
        <f t="shared" si="0"/>
        <v/>
      </c>
    </row>
    <row r="39" spans="1:6" ht="13.5" x14ac:dyDescent="0.2">
      <c r="A39" s="306" t="s">
        <v>2450</v>
      </c>
      <c r="B39" s="305" t="s">
        <v>2462</v>
      </c>
      <c r="C39" s="305" t="s">
        <v>2458</v>
      </c>
      <c r="D39" s="363"/>
      <c r="E39" s="305">
        <v>2</v>
      </c>
      <c r="F39" s="301" t="str">
        <f t="shared" si="0"/>
        <v/>
      </c>
    </row>
    <row r="40" spans="1:6" ht="13.5" x14ac:dyDescent="0.2">
      <c r="A40" s="306" t="s">
        <v>2450</v>
      </c>
      <c r="B40" s="305" t="s">
        <v>2463</v>
      </c>
      <c r="C40" s="305" t="s">
        <v>2458</v>
      </c>
      <c r="D40" s="363"/>
      <c r="E40" s="305">
        <v>4</v>
      </c>
      <c r="F40" s="301" t="str">
        <f t="shared" si="0"/>
        <v/>
      </c>
    </row>
    <row r="41" spans="1:6" ht="13.5" x14ac:dyDescent="0.2">
      <c r="A41" s="306" t="s">
        <v>2454</v>
      </c>
      <c r="B41" s="305" t="s">
        <v>2464</v>
      </c>
      <c r="C41" s="305" t="s">
        <v>2458</v>
      </c>
      <c r="D41" s="363"/>
      <c r="E41" s="305">
        <v>3</v>
      </c>
      <c r="F41" s="301" t="str">
        <f t="shared" si="0"/>
        <v/>
      </c>
    </row>
    <row r="42" spans="1:6" ht="13.5" x14ac:dyDescent="0.2">
      <c r="A42" s="306" t="s">
        <v>2454</v>
      </c>
      <c r="B42" s="305" t="s">
        <v>2465</v>
      </c>
      <c r="C42" s="305" t="s">
        <v>2458</v>
      </c>
      <c r="D42" s="363"/>
      <c r="E42" s="305">
        <v>1</v>
      </c>
      <c r="F42" s="301" t="str">
        <f t="shared" si="0"/>
        <v/>
      </c>
    </row>
    <row r="43" spans="1:6" ht="13.5" x14ac:dyDescent="0.2">
      <c r="A43" s="306" t="s">
        <v>2454</v>
      </c>
      <c r="B43" s="305" t="s">
        <v>2466</v>
      </c>
      <c r="C43" s="305" t="s">
        <v>2458</v>
      </c>
      <c r="D43" s="363"/>
      <c r="E43" s="305">
        <v>1</v>
      </c>
      <c r="F43" s="301" t="str">
        <f t="shared" si="0"/>
        <v/>
      </c>
    </row>
    <row r="44" spans="1:6" x14ac:dyDescent="0.2">
      <c r="A44" s="306" t="s">
        <v>2467</v>
      </c>
      <c r="B44" s="305" t="s">
        <v>2468</v>
      </c>
      <c r="C44" s="305" t="s">
        <v>2458</v>
      </c>
      <c r="D44" s="363"/>
      <c r="E44" s="305">
        <v>5</v>
      </c>
      <c r="F44" s="301" t="str">
        <f t="shared" si="0"/>
        <v/>
      </c>
    </row>
    <row r="45" spans="1:6" x14ac:dyDescent="0.2">
      <c r="A45" s="306" t="s">
        <v>2467</v>
      </c>
      <c r="B45" s="305" t="s">
        <v>2469</v>
      </c>
      <c r="C45" s="305" t="s">
        <v>2458</v>
      </c>
      <c r="D45" s="363"/>
      <c r="E45" s="305">
        <v>2</v>
      </c>
      <c r="F45" s="301" t="str">
        <f t="shared" si="0"/>
        <v/>
      </c>
    </row>
    <row r="46" spans="1:6" x14ac:dyDescent="0.2">
      <c r="A46" s="306" t="s">
        <v>2467</v>
      </c>
      <c r="B46" s="305" t="s">
        <v>2470</v>
      </c>
      <c r="C46" s="305" t="s">
        <v>2458</v>
      </c>
      <c r="D46" s="363"/>
      <c r="E46" s="305">
        <v>1</v>
      </c>
      <c r="F46" s="301" t="str">
        <f t="shared" si="0"/>
        <v/>
      </c>
    </row>
    <row r="47" spans="1:6" x14ac:dyDescent="0.2">
      <c r="A47" s="306" t="s">
        <v>2456</v>
      </c>
      <c r="B47" s="305">
        <v>75</v>
      </c>
      <c r="C47" s="305" t="s">
        <v>2458</v>
      </c>
      <c r="D47" s="363"/>
      <c r="E47" s="305">
        <v>1</v>
      </c>
      <c r="F47" s="301" t="str">
        <f t="shared" si="0"/>
        <v/>
      </c>
    </row>
    <row r="48" spans="1:6" x14ac:dyDescent="0.2">
      <c r="A48" s="306" t="s">
        <v>2471</v>
      </c>
      <c r="B48" s="305">
        <v>75</v>
      </c>
      <c r="C48" s="305" t="s">
        <v>2458</v>
      </c>
      <c r="D48" s="363"/>
      <c r="E48" s="305">
        <v>1</v>
      </c>
      <c r="F48" s="301" t="str">
        <f t="shared" si="0"/>
        <v/>
      </c>
    </row>
    <row r="49" spans="1:6" ht="15" x14ac:dyDescent="0.2">
      <c r="A49" s="339" t="s">
        <v>2472</v>
      </c>
      <c r="B49" s="337"/>
      <c r="C49" s="337"/>
      <c r="D49" s="337"/>
      <c r="E49" s="337"/>
      <c r="F49" s="338" t="str">
        <f t="shared" si="0"/>
        <v/>
      </c>
    </row>
    <row r="50" spans="1:6" x14ac:dyDescent="0.2">
      <c r="A50" s="302" t="s">
        <v>52</v>
      </c>
      <c r="B50" s="303" t="s">
        <v>2431</v>
      </c>
      <c r="C50" s="300"/>
      <c r="D50" s="303" t="s">
        <v>2426</v>
      </c>
      <c r="E50" s="303" t="s">
        <v>2427</v>
      </c>
      <c r="F50" s="301" t="str">
        <f t="shared" si="0"/>
        <v/>
      </c>
    </row>
    <row r="51" spans="1:6" x14ac:dyDescent="0.2">
      <c r="A51" s="306" t="s">
        <v>2473</v>
      </c>
      <c r="B51" s="305" t="s">
        <v>2474</v>
      </c>
      <c r="C51" s="300"/>
      <c r="D51" s="363"/>
      <c r="E51" s="305">
        <v>8</v>
      </c>
      <c r="F51" s="301" t="str">
        <f t="shared" si="0"/>
        <v/>
      </c>
    </row>
    <row r="52" spans="1:6" x14ac:dyDescent="0.2">
      <c r="A52" s="306" t="s">
        <v>2475</v>
      </c>
      <c r="B52" s="305" t="s">
        <v>2476</v>
      </c>
      <c r="C52" s="300"/>
      <c r="D52" s="363"/>
      <c r="E52" s="305">
        <v>4</v>
      </c>
      <c r="F52" s="301" t="str">
        <f t="shared" si="0"/>
        <v/>
      </c>
    </row>
    <row r="53" spans="1:6" x14ac:dyDescent="0.2">
      <c r="A53" s="306" t="s">
        <v>2477</v>
      </c>
      <c r="B53" s="305" t="s">
        <v>2478</v>
      </c>
      <c r="C53" s="300"/>
      <c r="D53" s="363"/>
      <c r="E53" s="305">
        <v>6</v>
      </c>
      <c r="F53" s="301" t="str">
        <f t="shared" si="0"/>
        <v/>
      </c>
    </row>
    <row r="54" spans="1:6" x14ac:dyDescent="0.2">
      <c r="A54" s="306"/>
      <c r="B54" s="300"/>
      <c r="C54" s="300"/>
      <c r="D54" s="300"/>
      <c r="E54" s="300"/>
      <c r="F54" s="301" t="str">
        <f t="shared" si="0"/>
        <v/>
      </c>
    </row>
    <row r="55" spans="1:6" x14ac:dyDescent="0.2">
      <c r="A55" s="306" t="s">
        <v>2479</v>
      </c>
      <c r="B55" s="305" t="s">
        <v>2480</v>
      </c>
      <c r="C55" s="300"/>
      <c r="D55" s="363"/>
      <c r="E55" s="305">
        <v>12</v>
      </c>
      <c r="F55" s="301" t="str">
        <f t="shared" si="0"/>
        <v/>
      </c>
    </row>
    <row r="56" spans="1:6" x14ac:dyDescent="0.2">
      <c r="A56" s="306" t="s">
        <v>2481</v>
      </c>
      <c r="B56" s="300"/>
      <c r="C56" s="300"/>
      <c r="D56" s="363"/>
      <c r="E56" s="305">
        <v>12</v>
      </c>
      <c r="F56" s="301" t="str">
        <f t="shared" si="0"/>
        <v/>
      </c>
    </row>
    <row r="57" spans="1:6" x14ac:dyDescent="0.2">
      <c r="A57" s="306"/>
      <c r="B57" s="300"/>
      <c r="C57" s="300"/>
      <c r="D57" s="300"/>
      <c r="E57" s="300"/>
      <c r="F57" s="301" t="str">
        <f t="shared" si="0"/>
        <v/>
      </c>
    </row>
    <row r="58" spans="1:6" x14ac:dyDescent="0.2">
      <c r="A58" s="306" t="s">
        <v>2479</v>
      </c>
      <c r="B58" s="305" t="s">
        <v>2482</v>
      </c>
      <c r="C58" s="300"/>
      <c r="D58" s="363"/>
      <c r="E58" s="305">
        <v>6</v>
      </c>
      <c r="F58" s="301" t="str">
        <f t="shared" si="0"/>
        <v/>
      </c>
    </row>
    <row r="59" spans="1:6" x14ac:dyDescent="0.2">
      <c r="A59" s="306" t="s">
        <v>2483</v>
      </c>
      <c r="B59" s="300"/>
      <c r="C59" s="300"/>
      <c r="D59" s="363"/>
      <c r="E59" s="305">
        <v>6</v>
      </c>
      <c r="F59" s="301" t="str">
        <f t="shared" si="0"/>
        <v/>
      </c>
    </row>
    <row r="60" spans="1:6" ht="15" x14ac:dyDescent="0.2">
      <c r="A60" s="339" t="s">
        <v>2484</v>
      </c>
      <c r="B60" s="337"/>
      <c r="C60" s="337"/>
      <c r="D60" s="337"/>
      <c r="E60" s="337"/>
      <c r="F60" s="338" t="str">
        <f t="shared" si="0"/>
        <v/>
      </c>
    </row>
    <row r="61" spans="1:6" x14ac:dyDescent="0.2">
      <c r="A61" s="302" t="s">
        <v>2442</v>
      </c>
      <c r="B61" s="303" t="s">
        <v>2443</v>
      </c>
      <c r="C61" s="303" t="s">
        <v>2425</v>
      </c>
      <c r="D61" s="303" t="s">
        <v>2426</v>
      </c>
      <c r="E61" s="303" t="s">
        <v>2444</v>
      </c>
      <c r="F61" s="301" t="str">
        <f t="shared" si="0"/>
        <v/>
      </c>
    </row>
    <row r="62" spans="1:6" x14ac:dyDescent="0.2">
      <c r="A62" s="306" t="s">
        <v>2445</v>
      </c>
      <c r="B62" s="305">
        <v>110</v>
      </c>
      <c r="C62" s="305" t="s">
        <v>2446</v>
      </c>
      <c r="D62" s="363"/>
      <c r="E62" s="305">
        <v>4</v>
      </c>
      <c r="F62" s="301" t="str">
        <f t="shared" si="0"/>
        <v/>
      </c>
    </row>
    <row r="63" spans="1:6" x14ac:dyDescent="0.2">
      <c r="A63" s="306" t="s">
        <v>2445</v>
      </c>
      <c r="B63" s="305">
        <v>125</v>
      </c>
      <c r="C63" s="305" t="s">
        <v>2446</v>
      </c>
      <c r="D63" s="363"/>
      <c r="E63" s="305">
        <v>40</v>
      </c>
      <c r="F63" s="301" t="str">
        <f t="shared" si="0"/>
        <v/>
      </c>
    </row>
    <row r="64" spans="1:6" x14ac:dyDescent="0.2">
      <c r="A64" s="306" t="s">
        <v>2445</v>
      </c>
      <c r="B64" s="305">
        <v>160</v>
      </c>
      <c r="C64" s="305" t="s">
        <v>2446</v>
      </c>
      <c r="D64" s="363"/>
      <c r="E64" s="305">
        <v>42</v>
      </c>
      <c r="F64" s="301" t="str">
        <f t="shared" si="0"/>
        <v/>
      </c>
    </row>
    <row r="65" spans="1:6" x14ac:dyDescent="0.2">
      <c r="A65" s="306" t="s">
        <v>2445</v>
      </c>
      <c r="B65" s="305">
        <v>200</v>
      </c>
      <c r="C65" s="305" t="s">
        <v>2446</v>
      </c>
      <c r="D65" s="363"/>
      <c r="E65" s="305">
        <v>25</v>
      </c>
      <c r="F65" s="301" t="str">
        <f t="shared" si="0"/>
        <v/>
      </c>
    </row>
    <row r="66" spans="1:6" x14ac:dyDescent="0.2">
      <c r="A66" s="302" t="s">
        <v>2447</v>
      </c>
      <c r="B66" s="303" t="s">
        <v>2448</v>
      </c>
      <c r="C66" s="303" t="s">
        <v>2425</v>
      </c>
      <c r="D66" s="303" t="s">
        <v>2426</v>
      </c>
      <c r="E66" s="303" t="s">
        <v>2449</v>
      </c>
      <c r="F66" s="301" t="str">
        <f t="shared" si="0"/>
        <v/>
      </c>
    </row>
    <row r="67" spans="1:6" ht="13.5" x14ac:dyDescent="0.2">
      <c r="A67" s="306" t="s">
        <v>2450</v>
      </c>
      <c r="B67" s="305" t="s">
        <v>2485</v>
      </c>
      <c r="C67" s="305" t="s">
        <v>2452</v>
      </c>
      <c r="D67" s="363"/>
      <c r="E67" s="305">
        <v>18</v>
      </c>
      <c r="F67" s="301" t="str">
        <f t="shared" si="0"/>
        <v/>
      </c>
    </row>
    <row r="68" spans="1:6" ht="13.5" x14ac:dyDescent="0.2">
      <c r="A68" s="306" t="s">
        <v>2450</v>
      </c>
      <c r="B68" s="305" t="s">
        <v>2486</v>
      </c>
      <c r="C68" s="305" t="s">
        <v>2452</v>
      </c>
      <c r="D68" s="363"/>
      <c r="E68" s="305">
        <v>5</v>
      </c>
      <c r="F68" s="301" t="str">
        <f t="shared" si="0"/>
        <v/>
      </c>
    </row>
    <row r="69" spans="1:6" ht="13.5" x14ac:dyDescent="0.2">
      <c r="A69" s="306" t="s">
        <v>2450</v>
      </c>
      <c r="B69" s="305" t="s">
        <v>2487</v>
      </c>
      <c r="C69" s="305" t="s">
        <v>2452</v>
      </c>
      <c r="D69" s="363"/>
      <c r="E69" s="305">
        <v>4</v>
      </c>
      <c r="F69" s="301" t="str">
        <f t="shared" si="0"/>
        <v/>
      </c>
    </row>
    <row r="70" spans="1:6" ht="13.5" x14ac:dyDescent="0.2">
      <c r="A70" s="306" t="s">
        <v>2454</v>
      </c>
      <c r="B70" s="305" t="s">
        <v>2488</v>
      </c>
      <c r="C70" s="305" t="s">
        <v>2452</v>
      </c>
      <c r="D70" s="363"/>
      <c r="E70" s="305">
        <v>3</v>
      </c>
      <c r="F70" s="301" t="str">
        <f t="shared" si="0"/>
        <v/>
      </c>
    </row>
    <row r="71" spans="1:6" ht="13.5" x14ac:dyDescent="0.2">
      <c r="A71" s="306" t="s">
        <v>2454</v>
      </c>
      <c r="B71" s="305" t="s">
        <v>2489</v>
      </c>
      <c r="C71" s="305" t="s">
        <v>2452</v>
      </c>
      <c r="D71" s="363"/>
      <c r="E71" s="305">
        <v>1</v>
      </c>
      <c r="F71" s="301" t="str">
        <f t="shared" si="0"/>
        <v/>
      </c>
    </row>
    <row r="72" spans="1:6" ht="13.5" x14ac:dyDescent="0.2">
      <c r="A72" s="306" t="s">
        <v>2454</v>
      </c>
      <c r="B72" s="305" t="s">
        <v>2490</v>
      </c>
      <c r="C72" s="305" t="s">
        <v>2452</v>
      </c>
      <c r="D72" s="363"/>
      <c r="E72" s="305">
        <v>1</v>
      </c>
      <c r="F72" s="301" t="str">
        <f t="shared" si="0"/>
        <v/>
      </c>
    </row>
    <row r="73" spans="1:6" x14ac:dyDescent="0.2">
      <c r="A73" s="306" t="s">
        <v>2467</v>
      </c>
      <c r="B73" s="305" t="s">
        <v>2491</v>
      </c>
      <c r="C73" s="305" t="s">
        <v>2452</v>
      </c>
      <c r="D73" s="363"/>
      <c r="E73" s="305">
        <v>6</v>
      </c>
      <c r="F73" s="301" t="str">
        <f t="shared" si="0"/>
        <v/>
      </c>
    </row>
    <row r="74" spans="1:6" x14ac:dyDescent="0.2">
      <c r="A74" s="306" t="s">
        <v>2467</v>
      </c>
      <c r="B74" s="305" t="s">
        <v>2492</v>
      </c>
      <c r="C74" s="305" t="s">
        <v>2452</v>
      </c>
      <c r="D74" s="363"/>
      <c r="E74" s="305">
        <v>2</v>
      </c>
      <c r="F74" s="301" t="str">
        <f t="shared" ref="F74:F101" si="1">IF(ISNUMBER(D74),D74*E74,"")</f>
        <v/>
      </c>
    </row>
    <row r="75" spans="1:6" x14ac:dyDescent="0.2">
      <c r="A75" s="306" t="s">
        <v>2467</v>
      </c>
      <c r="B75" s="305" t="s">
        <v>2493</v>
      </c>
      <c r="C75" s="305" t="s">
        <v>2452</v>
      </c>
      <c r="D75" s="363"/>
      <c r="E75" s="305">
        <v>1</v>
      </c>
      <c r="F75" s="301" t="str">
        <f t="shared" si="1"/>
        <v/>
      </c>
    </row>
    <row r="76" spans="1:6" ht="15" x14ac:dyDescent="0.2">
      <c r="A76" s="339" t="s">
        <v>2494</v>
      </c>
      <c r="B76" s="337"/>
      <c r="C76" s="337"/>
      <c r="D76" s="337"/>
      <c r="E76" s="337"/>
      <c r="F76" s="338" t="str">
        <f t="shared" si="1"/>
        <v/>
      </c>
    </row>
    <row r="77" spans="1:6" x14ac:dyDescent="0.2">
      <c r="A77" s="302" t="s">
        <v>2442</v>
      </c>
      <c r="B77" s="303" t="s">
        <v>2443</v>
      </c>
      <c r="C77" s="303" t="s">
        <v>2425</v>
      </c>
      <c r="D77" s="303" t="s">
        <v>2426</v>
      </c>
      <c r="E77" s="303" t="s">
        <v>2444</v>
      </c>
      <c r="F77" s="301" t="str">
        <f t="shared" si="1"/>
        <v/>
      </c>
    </row>
    <row r="78" spans="1:6" x14ac:dyDescent="0.2">
      <c r="A78" s="306" t="s">
        <v>2495</v>
      </c>
      <c r="B78" s="305">
        <v>110</v>
      </c>
      <c r="C78" s="305" t="s">
        <v>2496</v>
      </c>
      <c r="D78" s="363"/>
      <c r="E78" s="305">
        <v>12</v>
      </c>
      <c r="F78" s="301" t="str">
        <f t="shared" si="1"/>
        <v/>
      </c>
    </row>
    <row r="79" spans="1:6" x14ac:dyDescent="0.2">
      <c r="A79" s="302" t="s">
        <v>2447</v>
      </c>
      <c r="B79" s="303" t="s">
        <v>2448</v>
      </c>
      <c r="C79" s="303" t="s">
        <v>2425</v>
      </c>
      <c r="D79" s="303" t="s">
        <v>2426</v>
      </c>
      <c r="E79" s="303" t="s">
        <v>2449</v>
      </c>
      <c r="F79" s="301" t="str">
        <f t="shared" si="1"/>
        <v/>
      </c>
    </row>
    <row r="80" spans="1:6" x14ac:dyDescent="0.2">
      <c r="A80" s="306" t="s">
        <v>2456</v>
      </c>
      <c r="B80" s="305">
        <v>110</v>
      </c>
      <c r="C80" s="305" t="s">
        <v>2496</v>
      </c>
      <c r="D80" s="300"/>
      <c r="E80" s="305">
        <v>3</v>
      </c>
      <c r="F80" s="301" t="str">
        <f t="shared" si="1"/>
        <v/>
      </c>
    </row>
    <row r="81" spans="1:6" ht="13.5" x14ac:dyDescent="0.2">
      <c r="A81" s="302" t="s">
        <v>2497</v>
      </c>
      <c r="B81" s="303" t="s">
        <v>2498</v>
      </c>
      <c r="C81" s="303" t="s">
        <v>2425</v>
      </c>
      <c r="D81" s="303" t="s">
        <v>2426</v>
      </c>
      <c r="E81" s="303" t="s">
        <v>2499</v>
      </c>
      <c r="F81" s="301" t="str">
        <f t="shared" si="1"/>
        <v/>
      </c>
    </row>
    <row r="82" spans="1:6" x14ac:dyDescent="0.2">
      <c r="A82" s="306" t="s">
        <v>2500</v>
      </c>
      <c r="B82" s="305" t="s">
        <v>2501</v>
      </c>
      <c r="C82" s="300"/>
      <c r="D82" s="363"/>
      <c r="E82" s="305">
        <v>4</v>
      </c>
      <c r="F82" s="301" t="str">
        <f t="shared" si="1"/>
        <v/>
      </c>
    </row>
    <row r="83" spans="1:6" x14ac:dyDescent="0.2">
      <c r="A83" s="306"/>
      <c r="B83" s="300"/>
      <c r="C83" s="300"/>
      <c r="D83" s="300"/>
      <c r="E83" s="300"/>
      <c r="F83" s="301" t="str">
        <f t="shared" si="1"/>
        <v/>
      </c>
    </row>
    <row r="84" spans="1:6" x14ac:dyDescent="0.2">
      <c r="A84" s="306" t="s">
        <v>2502</v>
      </c>
      <c r="B84" s="305" t="s">
        <v>2503</v>
      </c>
      <c r="C84" s="300"/>
      <c r="D84" s="363"/>
      <c r="E84" s="305">
        <v>1</v>
      </c>
      <c r="F84" s="301" t="str">
        <f t="shared" si="1"/>
        <v/>
      </c>
    </row>
    <row r="85" spans="1:6" x14ac:dyDescent="0.2">
      <c r="A85" s="306" t="s">
        <v>2504</v>
      </c>
      <c r="B85" s="305" t="s">
        <v>2505</v>
      </c>
      <c r="C85" s="300"/>
      <c r="D85" s="363"/>
      <c r="E85" s="305">
        <v>1</v>
      </c>
      <c r="F85" s="301" t="str">
        <f t="shared" si="1"/>
        <v/>
      </c>
    </row>
    <row r="86" spans="1:6" ht="15" x14ac:dyDescent="0.2">
      <c r="A86" s="339" t="s">
        <v>2506</v>
      </c>
      <c r="B86" s="337"/>
      <c r="C86" s="337"/>
      <c r="D86" s="337"/>
      <c r="E86" s="337"/>
      <c r="F86" s="338" t="str">
        <f t="shared" si="1"/>
        <v/>
      </c>
    </row>
    <row r="87" spans="1:6" x14ac:dyDescent="0.2">
      <c r="A87" s="302" t="s">
        <v>52</v>
      </c>
      <c r="B87" s="303" t="s">
        <v>2431</v>
      </c>
      <c r="C87" s="300"/>
      <c r="D87" s="303" t="s">
        <v>2426</v>
      </c>
      <c r="E87" s="303" t="s">
        <v>2427</v>
      </c>
      <c r="F87" s="301" t="str">
        <f t="shared" si="1"/>
        <v/>
      </c>
    </row>
    <row r="88" spans="1:6" x14ac:dyDescent="0.2">
      <c r="A88" s="306" t="s">
        <v>2507</v>
      </c>
      <c r="B88" s="305" t="s">
        <v>2478</v>
      </c>
      <c r="C88" s="300"/>
      <c r="D88" s="363"/>
      <c r="E88" s="305">
        <v>9</v>
      </c>
      <c r="F88" s="301" t="str">
        <f t="shared" si="1"/>
        <v/>
      </c>
    </row>
    <row r="89" spans="1:6" x14ac:dyDescent="0.2">
      <c r="A89" s="306"/>
      <c r="B89" s="300"/>
      <c r="C89" s="300"/>
      <c r="D89" s="300"/>
      <c r="E89" s="300"/>
      <c r="F89" s="301" t="str">
        <f t="shared" si="1"/>
        <v/>
      </c>
    </row>
    <row r="90" spans="1:6" x14ac:dyDescent="0.2">
      <c r="A90" s="306" t="s">
        <v>2479</v>
      </c>
      <c r="B90" s="305" t="s">
        <v>2482</v>
      </c>
      <c r="C90" s="300"/>
      <c r="D90" s="363"/>
      <c r="E90" s="305">
        <v>9</v>
      </c>
      <c r="F90" s="301" t="str">
        <f t="shared" si="1"/>
        <v/>
      </c>
    </row>
    <row r="91" spans="1:6" x14ac:dyDescent="0.2">
      <c r="A91" s="306" t="s">
        <v>2483</v>
      </c>
      <c r="B91" s="300"/>
      <c r="C91" s="300"/>
      <c r="D91" s="363"/>
      <c r="E91" s="305">
        <v>9</v>
      </c>
      <c r="F91" s="301" t="str">
        <f t="shared" si="1"/>
        <v/>
      </c>
    </row>
    <row r="92" spans="1:6" ht="15" x14ac:dyDescent="0.2">
      <c r="A92" s="339" t="s">
        <v>2508</v>
      </c>
      <c r="B92" s="337"/>
      <c r="C92" s="337"/>
      <c r="D92" s="337"/>
      <c r="E92" s="337"/>
      <c r="F92" s="338" t="str">
        <f t="shared" si="1"/>
        <v/>
      </c>
    </row>
    <row r="93" spans="1:6" x14ac:dyDescent="0.2">
      <c r="A93" s="302" t="s">
        <v>2509</v>
      </c>
      <c r="B93" s="303" t="s">
        <v>2510</v>
      </c>
      <c r="C93" s="303" t="s">
        <v>2425</v>
      </c>
      <c r="D93" s="303" t="s">
        <v>2511</v>
      </c>
      <c r="E93" s="303" t="s">
        <v>2444</v>
      </c>
      <c r="F93" s="301" t="str">
        <f t="shared" si="1"/>
        <v/>
      </c>
    </row>
    <row r="94" spans="1:6" x14ac:dyDescent="0.2">
      <c r="A94" s="306" t="s">
        <v>2512</v>
      </c>
      <c r="B94" s="305" t="s">
        <v>2513</v>
      </c>
      <c r="C94" s="305" t="s">
        <v>2514</v>
      </c>
      <c r="D94" s="363"/>
      <c r="E94" s="305">
        <v>5</v>
      </c>
      <c r="F94" s="301" t="str">
        <f t="shared" si="1"/>
        <v/>
      </c>
    </row>
    <row r="95" spans="1:6" x14ac:dyDescent="0.2">
      <c r="A95" s="306" t="s">
        <v>2515</v>
      </c>
      <c r="B95" s="300"/>
      <c r="C95" s="300"/>
      <c r="D95" s="300"/>
      <c r="E95" s="300"/>
      <c r="F95" s="301" t="str">
        <f t="shared" si="1"/>
        <v/>
      </c>
    </row>
    <row r="96" spans="1:6" ht="15" x14ac:dyDescent="0.2">
      <c r="A96" s="339" t="s">
        <v>2516</v>
      </c>
      <c r="B96" s="337"/>
      <c r="C96" s="337"/>
      <c r="D96" s="337"/>
      <c r="E96" s="337"/>
      <c r="F96" s="338" t="str">
        <f t="shared" si="1"/>
        <v/>
      </c>
    </row>
    <row r="97" spans="1:8" x14ac:dyDescent="0.2">
      <c r="A97" s="302" t="s">
        <v>52</v>
      </c>
      <c r="B97" s="303" t="s">
        <v>2431</v>
      </c>
      <c r="C97" s="303" t="s">
        <v>2425</v>
      </c>
      <c r="D97" s="303" t="s">
        <v>2426</v>
      </c>
      <c r="E97" s="303" t="s">
        <v>2427</v>
      </c>
      <c r="F97" s="301" t="str">
        <f t="shared" si="1"/>
        <v/>
      </c>
    </row>
    <row r="98" spans="1:8" x14ac:dyDescent="0.2">
      <c r="A98" s="306" t="s">
        <v>2517</v>
      </c>
      <c r="B98" s="305" t="s">
        <v>2518</v>
      </c>
      <c r="C98" s="305" t="s">
        <v>2519</v>
      </c>
      <c r="D98" s="363"/>
      <c r="E98" s="305">
        <v>4</v>
      </c>
      <c r="F98" s="301" t="str">
        <f t="shared" si="1"/>
        <v/>
      </c>
    </row>
    <row r="99" spans="1:8" x14ac:dyDescent="0.2">
      <c r="A99" s="306"/>
      <c r="B99" s="300"/>
      <c r="C99" s="300"/>
      <c r="D99" s="300"/>
      <c r="E99" s="300"/>
      <c r="F99" s="301" t="str">
        <f t="shared" si="1"/>
        <v/>
      </c>
    </row>
    <row r="100" spans="1:8" x14ac:dyDescent="0.2">
      <c r="A100" s="306" t="s">
        <v>2479</v>
      </c>
      <c r="B100" s="305" t="s">
        <v>2480</v>
      </c>
      <c r="C100" s="305" t="s">
        <v>2519</v>
      </c>
      <c r="D100" s="363"/>
      <c r="E100" s="305">
        <v>4</v>
      </c>
      <c r="F100" s="301" t="str">
        <f t="shared" si="1"/>
        <v/>
      </c>
    </row>
    <row r="101" spans="1:8" x14ac:dyDescent="0.2">
      <c r="A101" s="306" t="s">
        <v>2481</v>
      </c>
      <c r="B101" s="300"/>
      <c r="C101" s="305" t="s">
        <v>2520</v>
      </c>
      <c r="D101" s="363"/>
      <c r="E101" s="305">
        <v>4</v>
      </c>
      <c r="F101" s="301" t="str">
        <f t="shared" si="1"/>
        <v/>
      </c>
    </row>
    <row r="102" spans="1:8" s="311" customFormat="1" ht="12.75" x14ac:dyDescent="0.2">
      <c r="A102" s="307" t="s">
        <v>2521</v>
      </c>
      <c r="B102" s="308"/>
      <c r="C102" s="308"/>
      <c r="D102" s="309"/>
      <c r="E102" s="309"/>
      <c r="F102" s="496"/>
      <c r="G102" s="310"/>
      <c r="H102" s="310"/>
    </row>
    <row r="103" spans="1:8" x14ac:dyDescent="0.2">
      <c r="A103" s="304"/>
      <c r="B103" s="300"/>
      <c r="C103" s="305"/>
      <c r="D103" s="312"/>
      <c r="E103" s="300"/>
      <c r="F103" s="301"/>
    </row>
    <row r="104" spans="1:8" s="311" customFormat="1" ht="12.75" x14ac:dyDescent="0.2">
      <c r="A104" s="313" t="s">
        <v>2522</v>
      </c>
      <c r="B104" s="314"/>
      <c r="C104" s="314"/>
      <c r="D104" s="315"/>
      <c r="E104" s="315"/>
      <c r="F104" s="316">
        <f>SUM(F9:F103)</f>
        <v>0</v>
      </c>
      <c r="G104" s="317"/>
    </row>
    <row r="105" spans="1:8" x14ac:dyDescent="0.2">
      <c r="A105" s="318"/>
      <c r="B105" s="319"/>
      <c r="C105" s="319"/>
      <c r="D105" s="301"/>
      <c r="E105" s="319"/>
      <c r="F105" s="301"/>
    </row>
    <row r="106" spans="1:8" s="311" customFormat="1" ht="12.75" x14ac:dyDescent="0.2">
      <c r="A106" s="320" t="s">
        <v>2523</v>
      </c>
      <c r="B106" s="308"/>
      <c r="C106" s="309"/>
      <c r="D106" s="309"/>
      <c r="E106" s="309"/>
      <c r="F106" s="495"/>
      <c r="G106" s="317"/>
    </row>
    <row r="107" spans="1:8" s="311" customFormat="1" ht="12.75" x14ac:dyDescent="0.2">
      <c r="A107" s="320" t="s">
        <v>2524</v>
      </c>
      <c r="B107" s="308"/>
      <c r="C107" s="309"/>
      <c r="D107" s="322"/>
      <c r="E107" s="308"/>
      <c r="F107" s="495"/>
      <c r="G107" s="317"/>
    </row>
    <row r="108" spans="1:8" s="311" customFormat="1" ht="12.75" x14ac:dyDescent="0.2">
      <c r="A108" s="320"/>
      <c r="B108" s="308"/>
      <c r="C108" s="309"/>
      <c r="D108" s="322"/>
      <c r="E108" s="308"/>
      <c r="F108" s="321"/>
      <c r="G108" s="317"/>
    </row>
    <row r="109" spans="1:8" s="311" customFormat="1" ht="15" x14ac:dyDescent="0.25">
      <c r="A109" s="330" t="s">
        <v>2525</v>
      </c>
      <c r="B109" s="331"/>
      <c r="C109" s="332"/>
      <c r="D109" s="333"/>
      <c r="E109" s="331"/>
      <c r="F109" s="334">
        <f>SUM(F104:F107)</f>
        <v>0</v>
      </c>
      <c r="G109" s="317"/>
    </row>
    <row r="110" spans="1:8" x14ac:dyDescent="0.2">
      <c r="A110" s="323"/>
      <c r="B110" s="202"/>
      <c r="C110" s="324"/>
      <c r="D110" s="325"/>
      <c r="E110" s="202"/>
    </row>
    <row r="111" spans="1:8" x14ac:dyDescent="0.2">
      <c r="A111" s="323"/>
      <c r="B111" s="202"/>
      <c r="C111" s="324"/>
      <c r="D111" s="325"/>
      <c r="E111" s="202"/>
    </row>
    <row r="112" spans="1:8" x14ac:dyDescent="0.2">
      <c r="A112" s="323"/>
      <c r="B112" s="202"/>
      <c r="C112" s="324"/>
      <c r="D112" s="325"/>
      <c r="E112" s="202"/>
    </row>
    <row r="113" spans="1:5" x14ac:dyDescent="0.2">
      <c r="A113" s="323"/>
      <c r="B113" s="202"/>
      <c r="C113" s="324"/>
      <c r="D113" s="325"/>
      <c r="E113" s="202"/>
    </row>
    <row r="114" spans="1:5" x14ac:dyDescent="0.2">
      <c r="A114" s="323"/>
      <c r="B114" s="202"/>
      <c r="C114" s="324"/>
      <c r="D114" s="325"/>
      <c r="E114" s="202"/>
    </row>
    <row r="115" spans="1:5" x14ac:dyDescent="0.2">
      <c r="A115" s="323"/>
      <c r="B115" s="202"/>
      <c r="C115" s="324"/>
      <c r="D115" s="325"/>
      <c r="E115" s="202"/>
    </row>
    <row r="116" spans="1:5" x14ac:dyDescent="0.2">
      <c r="A116" s="323"/>
      <c r="B116" s="202"/>
      <c r="C116" s="324"/>
      <c r="D116" s="325"/>
      <c r="E116" s="202"/>
    </row>
    <row r="117" spans="1:5" x14ac:dyDescent="0.2">
      <c r="A117" s="323"/>
      <c r="B117" s="202"/>
      <c r="C117" s="324"/>
      <c r="D117" s="325"/>
      <c r="E117" s="202"/>
    </row>
    <row r="118" spans="1:5" x14ac:dyDescent="0.2">
      <c r="A118" s="323"/>
      <c r="B118" s="202"/>
      <c r="C118" s="324"/>
      <c r="D118" s="325"/>
      <c r="E118" s="202"/>
    </row>
    <row r="119" spans="1:5" x14ac:dyDescent="0.2">
      <c r="A119" s="323"/>
      <c r="B119" s="202"/>
      <c r="C119" s="324"/>
      <c r="D119" s="325"/>
      <c r="E119" s="202"/>
    </row>
    <row r="120" spans="1:5" x14ac:dyDescent="0.2">
      <c r="A120" s="323"/>
      <c r="B120" s="202"/>
      <c r="C120" s="324"/>
      <c r="D120" s="325"/>
      <c r="E120" s="202"/>
    </row>
    <row r="121" spans="1:5" x14ac:dyDescent="0.2">
      <c r="A121" s="323"/>
      <c r="B121" s="202"/>
      <c r="C121" s="324"/>
      <c r="D121" s="325"/>
      <c r="E121" s="202"/>
    </row>
    <row r="122" spans="1:5" x14ac:dyDescent="0.2">
      <c r="A122" s="323"/>
      <c r="B122" s="202"/>
      <c r="C122" s="324"/>
      <c r="D122" s="325"/>
      <c r="E122" s="202"/>
    </row>
    <row r="123" spans="1:5" x14ac:dyDescent="0.2">
      <c r="A123" s="323"/>
      <c r="B123" s="202"/>
      <c r="C123" s="324"/>
      <c r="D123" s="325"/>
      <c r="E123" s="202"/>
    </row>
    <row r="124" spans="1:5" x14ac:dyDescent="0.2">
      <c r="A124" s="323"/>
      <c r="B124" s="202"/>
      <c r="C124" s="324"/>
      <c r="D124" s="325"/>
      <c r="E124" s="202"/>
    </row>
    <row r="125" spans="1:5" x14ac:dyDescent="0.2">
      <c r="A125" s="323"/>
      <c r="B125" s="202"/>
      <c r="C125" s="324"/>
      <c r="D125" s="325"/>
      <c r="E125" s="202"/>
    </row>
    <row r="126" spans="1:5" x14ac:dyDescent="0.2">
      <c r="A126" s="323"/>
      <c r="B126" s="202"/>
      <c r="C126" s="324"/>
      <c r="D126" s="325"/>
      <c r="E126" s="202"/>
    </row>
    <row r="127" spans="1:5" x14ac:dyDescent="0.2">
      <c r="A127" s="323"/>
      <c r="B127" s="202"/>
      <c r="C127" s="324"/>
      <c r="D127" s="325"/>
      <c r="E127" s="202"/>
    </row>
    <row r="128" spans="1:5" x14ac:dyDescent="0.2">
      <c r="A128" s="323"/>
      <c r="B128" s="202"/>
      <c r="C128" s="324"/>
      <c r="D128" s="325"/>
      <c r="E128" s="202"/>
    </row>
    <row r="129" spans="1:5" x14ac:dyDescent="0.2">
      <c r="A129" s="323"/>
      <c r="B129" s="202"/>
      <c r="C129" s="324"/>
      <c r="D129" s="325"/>
      <c r="E129" s="202"/>
    </row>
    <row r="130" spans="1:5" x14ac:dyDescent="0.2">
      <c r="A130" s="323"/>
      <c r="B130" s="202"/>
      <c r="C130" s="324"/>
      <c r="D130" s="325"/>
      <c r="E130" s="202"/>
    </row>
    <row r="131" spans="1:5" x14ac:dyDescent="0.2">
      <c r="A131" s="323"/>
      <c r="B131" s="202"/>
      <c r="C131" s="324"/>
      <c r="D131" s="325"/>
      <c r="E131" s="202"/>
    </row>
    <row r="132" spans="1:5" x14ac:dyDescent="0.2">
      <c r="A132" s="323"/>
      <c r="B132" s="202"/>
      <c r="C132" s="324"/>
      <c r="D132" s="325"/>
      <c r="E132" s="202"/>
    </row>
    <row r="133" spans="1:5" x14ac:dyDescent="0.2">
      <c r="A133" s="323"/>
      <c r="B133" s="202"/>
      <c r="C133" s="324"/>
      <c r="D133" s="325"/>
      <c r="E133" s="202"/>
    </row>
    <row r="134" spans="1:5" x14ac:dyDescent="0.2">
      <c r="A134" s="323"/>
      <c r="B134" s="202"/>
      <c r="C134" s="324"/>
      <c r="D134" s="325"/>
      <c r="E134" s="202"/>
    </row>
    <row r="135" spans="1:5" x14ac:dyDescent="0.2">
      <c r="A135" s="323"/>
      <c r="B135" s="202"/>
      <c r="C135" s="324"/>
      <c r="D135" s="325"/>
      <c r="E135" s="202"/>
    </row>
    <row r="136" spans="1:5" x14ac:dyDescent="0.2">
      <c r="A136" s="323"/>
      <c r="B136" s="202"/>
      <c r="C136" s="324"/>
      <c r="D136" s="325"/>
      <c r="E136" s="202"/>
    </row>
    <row r="137" spans="1:5" x14ac:dyDescent="0.2">
      <c r="A137" s="323"/>
      <c r="B137" s="202"/>
      <c r="C137" s="324"/>
      <c r="D137" s="325"/>
      <c r="E137" s="202"/>
    </row>
    <row r="138" spans="1:5" x14ac:dyDescent="0.2">
      <c r="A138" s="323"/>
      <c r="B138" s="202"/>
      <c r="C138" s="324"/>
      <c r="D138" s="325"/>
      <c r="E138" s="202"/>
    </row>
    <row r="139" spans="1:5" x14ac:dyDescent="0.2">
      <c r="A139" s="323"/>
      <c r="B139" s="202"/>
      <c r="C139" s="324"/>
      <c r="D139" s="325"/>
      <c r="E139" s="202"/>
    </row>
    <row r="140" spans="1:5" x14ac:dyDescent="0.2">
      <c r="A140" s="323"/>
      <c r="B140" s="202"/>
      <c r="C140" s="324"/>
      <c r="D140" s="325"/>
      <c r="E140" s="202"/>
    </row>
    <row r="141" spans="1:5" x14ac:dyDescent="0.2">
      <c r="A141" s="323"/>
      <c r="B141" s="202"/>
      <c r="C141" s="324"/>
      <c r="D141" s="325"/>
      <c r="E141" s="202"/>
    </row>
    <row r="142" spans="1:5" x14ac:dyDescent="0.2">
      <c r="A142" s="323"/>
      <c r="B142" s="202"/>
      <c r="C142" s="324"/>
      <c r="D142" s="325"/>
      <c r="E142" s="202"/>
    </row>
    <row r="143" spans="1:5" x14ac:dyDescent="0.2">
      <c r="A143" s="323"/>
      <c r="B143" s="202"/>
      <c r="C143" s="324"/>
      <c r="D143" s="325"/>
      <c r="E143" s="202"/>
    </row>
    <row r="144" spans="1:5" x14ac:dyDescent="0.2">
      <c r="A144" s="323"/>
      <c r="B144" s="202"/>
      <c r="C144" s="324"/>
      <c r="D144" s="325"/>
      <c r="E144" s="202"/>
    </row>
    <row r="145" spans="1:5" x14ac:dyDescent="0.2">
      <c r="A145" s="323"/>
      <c r="B145" s="202"/>
      <c r="C145" s="324"/>
      <c r="D145" s="325"/>
      <c r="E145" s="202"/>
    </row>
    <row r="146" spans="1:5" x14ac:dyDescent="0.2">
      <c r="A146" s="323"/>
      <c r="B146" s="202"/>
      <c r="C146" s="324"/>
      <c r="D146" s="325"/>
      <c r="E146" s="202"/>
    </row>
    <row r="147" spans="1:5" x14ac:dyDescent="0.2">
      <c r="A147" s="323"/>
      <c r="B147" s="202"/>
      <c r="C147" s="324"/>
      <c r="D147" s="325"/>
      <c r="E147" s="202"/>
    </row>
    <row r="148" spans="1:5" x14ac:dyDescent="0.2">
      <c r="A148" s="323"/>
      <c r="B148" s="202"/>
      <c r="C148" s="324"/>
      <c r="D148" s="325"/>
      <c r="E148" s="202"/>
    </row>
    <row r="149" spans="1:5" x14ac:dyDescent="0.2">
      <c r="A149" s="323"/>
      <c r="B149" s="202"/>
      <c r="C149" s="324"/>
      <c r="D149" s="325"/>
      <c r="E149" s="202"/>
    </row>
    <row r="150" spans="1:5" x14ac:dyDescent="0.2">
      <c r="A150" s="323"/>
      <c r="B150" s="202"/>
      <c r="C150" s="324"/>
      <c r="D150" s="325"/>
      <c r="E150" s="202"/>
    </row>
    <row r="151" spans="1:5" x14ac:dyDescent="0.2">
      <c r="A151" s="323"/>
      <c r="B151" s="202"/>
      <c r="C151" s="324"/>
      <c r="D151" s="325"/>
      <c r="E151" s="202"/>
    </row>
    <row r="152" spans="1:5" x14ac:dyDescent="0.2">
      <c r="A152" s="323"/>
      <c r="B152" s="202"/>
      <c r="C152" s="324"/>
      <c r="D152" s="325"/>
      <c r="E152" s="202"/>
    </row>
    <row r="153" spans="1:5" x14ac:dyDescent="0.2">
      <c r="A153" s="323"/>
      <c r="B153" s="202"/>
      <c r="C153" s="324"/>
      <c r="D153" s="325"/>
      <c r="E153" s="202"/>
    </row>
    <row r="154" spans="1:5" x14ac:dyDescent="0.2">
      <c r="A154" s="323"/>
      <c r="B154" s="202"/>
      <c r="C154" s="324"/>
      <c r="D154" s="325"/>
      <c r="E154" s="202"/>
    </row>
    <row r="155" spans="1:5" x14ac:dyDescent="0.2">
      <c r="A155" s="323"/>
      <c r="B155" s="202"/>
      <c r="C155" s="324"/>
      <c r="D155" s="325"/>
      <c r="E155" s="202"/>
    </row>
    <row r="156" spans="1:5" x14ac:dyDescent="0.2">
      <c r="A156" s="323"/>
      <c r="B156" s="202"/>
      <c r="C156" s="324"/>
      <c r="D156" s="325"/>
      <c r="E156" s="202"/>
    </row>
    <row r="157" spans="1:5" x14ac:dyDescent="0.2">
      <c r="A157" s="323"/>
      <c r="B157" s="202"/>
      <c r="C157" s="324"/>
      <c r="D157" s="325"/>
      <c r="E157" s="202"/>
    </row>
    <row r="158" spans="1:5" x14ac:dyDescent="0.2">
      <c r="A158" s="323"/>
      <c r="B158" s="202"/>
      <c r="C158" s="324"/>
      <c r="D158" s="325"/>
      <c r="E158" s="202"/>
    </row>
    <row r="159" spans="1:5" x14ac:dyDescent="0.2">
      <c r="A159" s="323"/>
      <c r="B159" s="202"/>
      <c r="C159" s="324"/>
      <c r="D159" s="325"/>
      <c r="E159" s="202"/>
    </row>
    <row r="160" spans="1:5" x14ac:dyDescent="0.2">
      <c r="A160" s="323"/>
      <c r="B160" s="202"/>
      <c r="C160" s="324"/>
      <c r="D160" s="325"/>
      <c r="E160" s="202"/>
    </row>
    <row r="161" spans="1:5" x14ac:dyDescent="0.2">
      <c r="A161" s="323"/>
      <c r="B161" s="202"/>
      <c r="C161" s="324"/>
      <c r="D161" s="325"/>
      <c r="E161" s="202"/>
    </row>
    <row r="162" spans="1:5" x14ac:dyDescent="0.2">
      <c r="A162" s="323"/>
      <c r="B162" s="202"/>
      <c r="C162" s="324"/>
      <c r="D162" s="325"/>
      <c r="E162" s="202"/>
    </row>
    <row r="163" spans="1:5" x14ac:dyDescent="0.2">
      <c r="A163" s="323"/>
      <c r="B163" s="202"/>
      <c r="C163" s="324"/>
      <c r="D163" s="325"/>
      <c r="E163" s="202"/>
    </row>
    <row r="164" spans="1:5" x14ac:dyDescent="0.2">
      <c r="A164" s="323"/>
      <c r="B164" s="202"/>
      <c r="C164" s="324"/>
      <c r="D164" s="325"/>
      <c r="E164" s="202"/>
    </row>
    <row r="165" spans="1:5" x14ac:dyDescent="0.2">
      <c r="A165" s="323"/>
      <c r="B165" s="202"/>
      <c r="C165" s="324"/>
      <c r="D165" s="325"/>
      <c r="E165" s="202"/>
    </row>
    <row r="166" spans="1:5" x14ac:dyDescent="0.2">
      <c r="A166" s="323"/>
      <c r="B166" s="202"/>
      <c r="C166" s="324"/>
      <c r="D166" s="325"/>
      <c r="E166" s="202"/>
    </row>
    <row r="167" spans="1:5" x14ac:dyDescent="0.2">
      <c r="A167" s="323"/>
      <c r="B167" s="202"/>
      <c r="C167" s="324"/>
      <c r="D167" s="325"/>
      <c r="E167" s="202"/>
    </row>
    <row r="168" spans="1:5" x14ac:dyDescent="0.2">
      <c r="A168" s="323"/>
      <c r="B168" s="202"/>
      <c r="C168" s="324"/>
      <c r="D168" s="325"/>
      <c r="E168" s="202"/>
    </row>
    <row r="169" spans="1:5" x14ac:dyDescent="0.2">
      <c r="A169" s="323"/>
      <c r="B169" s="202"/>
      <c r="C169" s="324"/>
      <c r="D169" s="325"/>
      <c r="E169" s="202"/>
    </row>
    <row r="170" spans="1:5" x14ac:dyDescent="0.2">
      <c r="A170" s="323"/>
      <c r="B170" s="202"/>
      <c r="C170" s="324"/>
      <c r="D170" s="325"/>
      <c r="E170" s="202"/>
    </row>
    <row r="171" spans="1:5" x14ac:dyDescent="0.2">
      <c r="A171" s="323"/>
      <c r="B171" s="202"/>
      <c r="C171" s="324"/>
      <c r="D171" s="325"/>
      <c r="E171" s="202"/>
    </row>
    <row r="172" spans="1:5" x14ac:dyDescent="0.2">
      <c r="A172" s="323"/>
      <c r="B172" s="202"/>
      <c r="C172" s="324"/>
      <c r="D172" s="325"/>
      <c r="E172" s="202"/>
    </row>
    <row r="173" spans="1:5" x14ac:dyDescent="0.2">
      <c r="A173" s="323"/>
      <c r="B173" s="202"/>
      <c r="C173" s="324"/>
      <c r="D173" s="325"/>
      <c r="E173" s="202"/>
    </row>
    <row r="174" spans="1:5" x14ac:dyDescent="0.2">
      <c r="A174" s="323"/>
      <c r="B174" s="202"/>
      <c r="C174" s="324"/>
      <c r="D174" s="325"/>
      <c r="E174" s="202"/>
    </row>
    <row r="175" spans="1:5" x14ac:dyDescent="0.2">
      <c r="A175" s="323"/>
      <c r="B175" s="202"/>
      <c r="C175" s="324"/>
      <c r="D175" s="325"/>
      <c r="E175" s="202"/>
    </row>
    <row r="176" spans="1:5" x14ac:dyDescent="0.2">
      <c r="A176" s="323"/>
      <c r="B176" s="202"/>
      <c r="C176" s="324"/>
      <c r="D176" s="325"/>
      <c r="E176" s="202"/>
    </row>
    <row r="177" spans="1:5" x14ac:dyDescent="0.2">
      <c r="A177" s="323"/>
      <c r="B177" s="202"/>
      <c r="C177" s="324"/>
      <c r="D177" s="325"/>
      <c r="E177" s="202"/>
    </row>
    <row r="178" spans="1:5" x14ac:dyDescent="0.2">
      <c r="A178" s="323"/>
      <c r="B178" s="202"/>
      <c r="C178" s="324"/>
      <c r="D178" s="325"/>
      <c r="E178" s="202"/>
    </row>
    <row r="179" spans="1:5" x14ac:dyDescent="0.2">
      <c r="A179" s="323"/>
      <c r="B179" s="202"/>
      <c r="C179" s="324"/>
      <c r="D179" s="325"/>
      <c r="E179" s="202"/>
    </row>
    <row r="180" spans="1:5" x14ac:dyDescent="0.2">
      <c r="A180" s="323"/>
      <c r="B180" s="202"/>
      <c r="C180" s="324"/>
      <c r="D180" s="325"/>
      <c r="E180" s="202"/>
    </row>
    <row r="181" spans="1:5" x14ac:dyDescent="0.2">
      <c r="A181" s="323"/>
      <c r="B181" s="202"/>
      <c r="C181" s="324"/>
      <c r="D181" s="325"/>
      <c r="E181" s="202"/>
    </row>
    <row r="182" spans="1:5" x14ac:dyDescent="0.2">
      <c r="A182" s="323"/>
      <c r="B182" s="202"/>
      <c r="C182" s="324"/>
      <c r="D182" s="325"/>
      <c r="E182" s="202"/>
    </row>
    <row r="183" spans="1:5" x14ac:dyDescent="0.2">
      <c r="A183" s="323"/>
      <c r="B183" s="202"/>
      <c r="C183" s="324"/>
      <c r="D183" s="325"/>
      <c r="E183" s="202"/>
    </row>
    <row r="184" spans="1:5" x14ac:dyDescent="0.2">
      <c r="A184" s="323"/>
      <c r="B184" s="202"/>
      <c r="C184" s="324"/>
      <c r="D184" s="325"/>
      <c r="E184" s="202"/>
    </row>
    <row r="185" spans="1:5" x14ac:dyDescent="0.2">
      <c r="A185" s="323"/>
      <c r="B185" s="202"/>
      <c r="C185" s="324"/>
      <c r="D185" s="325"/>
      <c r="E185" s="202"/>
    </row>
    <row r="186" spans="1:5" x14ac:dyDescent="0.2">
      <c r="A186" s="323"/>
      <c r="B186" s="202"/>
      <c r="C186" s="324"/>
      <c r="D186" s="325"/>
      <c r="E186" s="202"/>
    </row>
    <row r="187" spans="1:5" x14ac:dyDescent="0.2">
      <c r="A187" s="323"/>
      <c r="B187" s="202"/>
      <c r="C187" s="324"/>
      <c r="D187" s="325"/>
      <c r="E187" s="202"/>
    </row>
    <row r="188" spans="1:5" x14ac:dyDescent="0.2">
      <c r="A188" s="323"/>
      <c r="B188" s="202"/>
      <c r="C188" s="324"/>
      <c r="D188" s="325"/>
      <c r="E188" s="202"/>
    </row>
    <row r="189" spans="1:5" x14ac:dyDescent="0.2">
      <c r="A189" s="323"/>
      <c r="B189" s="202"/>
      <c r="C189" s="324"/>
      <c r="D189" s="325"/>
      <c r="E189" s="202"/>
    </row>
    <row r="190" spans="1:5" x14ac:dyDescent="0.2">
      <c r="A190" s="323"/>
      <c r="B190" s="202"/>
      <c r="C190" s="324"/>
      <c r="D190" s="325"/>
      <c r="E190" s="202"/>
    </row>
    <row r="191" spans="1:5" x14ac:dyDescent="0.2">
      <c r="A191" s="323"/>
      <c r="B191" s="202"/>
      <c r="C191" s="324"/>
      <c r="D191" s="325"/>
      <c r="E191" s="202"/>
    </row>
    <row r="192" spans="1:5" x14ac:dyDescent="0.2">
      <c r="A192" s="323"/>
      <c r="B192" s="202"/>
      <c r="C192" s="324"/>
      <c r="D192" s="325"/>
      <c r="E192" s="202"/>
    </row>
    <row r="193" spans="1:5" x14ac:dyDescent="0.2">
      <c r="A193" s="323"/>
      <c r="B193" s="202"/>
      <c r="C193" s="324"/>
      <c r="D193" s="325"/>
      <c r="E193" s="202"/>
    </row>
    <row r="194" spans="1:5" x14ac:dyDescent="0.2">
      <c r="A194" s="323"/>
      <c r="B194" s="202"/>
      <c r="C194" s="324"/>
      <c r="D194" s="325"/>
      <c r="E194" s="202"/>
    </row>
    <row r="195" spans="1:5" x14ac:dyDescent="0.2">
      <c r="A195" s="323"/>
      <c r="B195" s="202"/>
      <c r="C195" s="324"/>
      <c r="D195" s="325"/>
      <c r="E195" s="202"/>
    </row>
    <row r="196" spans="1:5" x14ac:dyDescent="0.2">
      <c r="A196" s="323"/>
      <c r="B196" s="202"/>
      <c r="C196" s="324"/>
      <c r="D196" s="325"/>
      <c r="E196" s="202"/>
    </row>
    <row r="197" spans="1:5" x14ac:dyDescent="0.2">
      <c r="A197" s="323"/>
      <c r="B197" s="202"/>
      <c r="C197" s="324"/>
      <c r="D197" s="325"/>
      <c r="E197" s="202"/>
    </row>
    <row r="198" spans="1:5" x14ac:dyDescent="0.2">
      <c r="A198" s="323"/>
      <c r="B198" s="202"/>
      <c r="C198" s="324"/>
      <c r="D198" s="325"/>
      <c r="E198" s="202"/>
    </row>
    <row r="199" spans="1:5" x14ac:dyDescent="0.2">
      <c r="A199" s="323"/>
      <c r="B199" s="202"/>
      <c r="C199" s="324"/>
      <c r="D199" s="325"/>
      <c r="E199" s="202"/>
    </row>
    <row r="200" spans="1:5" x14ac:dyDescent="0.2">
      <c r="A200" s="323"/>
      <c r="B200" s="202"/>
      <c r="C200" s="324"/>
      <c r="D200" s="325"/>
      <c r="E200" s="202"/>
    </row>
    <row r="201" spans="1:5" x14ac:dyDescent="0.2">
      <c r="A201" s="323"/>
      <c r="B201" s="202"/>
      <c r="C201" s="324"/>
      <c r="D201" s="325"/>
      <c r="E201" s="202"/>
    </row>
    <row r="202" spans="1:5" x14ac:dyDescent="0.2">
      <c r="A202" s="323"/>
      <c r="B202" s="202"/>
      <c r="C202" s="324"/>
      <c r="D202" s="325"/>
      <c r="E202" s="202"/>
    </row>
    <row r="203" spans="1:5" x14ac:dyDescent="0.2">
      <c r="A203" s="323"/>
      <c r="B203" s="202"/>
      <c r="C203" s="324"/>
      <c r="D203" s="325"/>
      <c r="E203" s="202"/>
    </row>
    <row r="204" spans="1:5" x14ac:dyDescent="0.2">
      <c r="A204" s="323"/>
      <c r="B204" s="202"/>
      <c r="C204" s="324"/>
      <c r="D204" s="325"/>
      <c r="E204" s="202"/>
    </row>
    <row r="205" spans="1:5" x14ac:dyDescent="0.2">
      <c r="A205" s="323"/>
      <c r="B205" s="202"/>
      <c r="C205" s="324"/>
      <c r="D205" s="325"/>
      <c r="E205" s="202"/>
    </row>
    <row r="206" spans="1:5" x14ac:dyDescent="0.2">
      <c r="A206" s="323"/>
      <c r="B206" s="202"/>
      <c r="C206" s="324"/>
      <c r="D206" s="325"/>
      <c r="E206" s="202"/>
    </row>
    <row r="207" spans="1:5" x14ac:dyDescent="0.2">
      <c r="A207" s="323"/>
      <c r="B207" s="202"/>
      <c r="C207" s="324"/>
      <c r="D207" s="325"/>
      <c r="E207" s="202"/>
    </row>
    <row r="208" spans="1:5" x14ac:dyDescent="0.2">
      <c r="A208" s="323"/>
      <c r="B208" s="202"/>
      <c r="C208" s="324"/>
      <c r="D208" s="325"/>
      <c r="E208" s="202"/>
    </row>
    <row r="209" spans="1:5" x14ac:dyDescent="0.2">
      <c r="A209" s="323"/>
      <c r="B209" s="202"/>
      <c r="C209" s="324"/>
      <c r="D209" s="325"/>
      <c r="E209" s="202"/>
    </row>
    <row r="210" spans="1:5" x14ac:dyDescent="0.2">
      <c r="A210" s="323"/>
      <c r="B210" s="202"/>
      <c r="C210" s="324"/>
      <c r="D210" s="325"/>
      <c r="E210" s="202"/>
    </row>
    <row r="211" spans="1:5" x14ac:dyDescent="0.2">
      <c r="A211" s="323"/>
      <c r="B211" s="202"/>
      <c r="C211" s="324"/>
      <c r="D211" s="325"/>
      <c r="E211" s="202"/>
    </row>
    <row r="212" spans="1:5" x14ac:dyDescent="0.2">
      <c r="A212" s="323"/>
      <c r="B212" s="202"/>
      <c r="C212" s="324"/>
      <c r="D212" s="325"/>
      <c r="E212" s="202"/>
    </row>
    <row r="213" spans="1:5" x14ac:dyDescent="0.2">
      <c r="A213" s="323"/>
      <c r="B213" s="202"/>
      <c r="C213" s="324"/>
      <c r="D213" s="325"/>
      <c r="E213" s="202"/>
    </row>
    <row r="214" spans="1:5" x14ac:dyDescent="0.2">
      <c r="A214" s="323"/>
      <c r="B214" s="202"/>
      <c r="C214" s="324"/>
      <c r="D214" s="325"/>
      <c r="E214" s="202"/>
    </row>
    <row r="215" spans="1:5" x14ac:dyDescent="0.2">
      <c r="A215" s="323"/>
      <c r="B215" s="202"/>
      <c r="C215" s="324"/>
      <c r="D215" s="325"/>
      <c r="E215" s="202"/>
    </row>
    <row r="216" spans="1:5" x14ac:dyDescent="0.2">
      <c r="A216" s="323"/>
      <c r="B216" s="202"/>
      <c r="C216" s="324"/>
      <c r="D216" s="325"/>
      <c r="E216" s="202"/>
    </row>
    <row r="217" spans="1:5" x14ac:dyDescent="0.2">
      <c r="A217" s="323"/>
      <c r="B217" s="202"/>
      <c r="C217" s="324"/>
      <c r="D217" s="325"/>
      <c r="E217" s="202"/>
    </row>
    <row r="218" spans="1:5" x14ac:dyDescent="0.2">
      <c r="A218" s="323"/>
      <c r="B218" s="202"/>
      <c r="C218" s="324"/>
      <c r="D218" s="325"/>
      <c r="E218" s="202"/>
    </row>
    <row r="219" spans="1:5" x14ac:dyDescent="0.2">
      <c r="A219" s="323"/>
      <c r="B219" s="202"/>
      <c r="C219" s="324"/>
      <c r="D219" s="325"/>
      <c r="E219" s="202"/>
    </row>
    <row r="220" spans="1:5" x14ac:dyDescent="0.2">
      <c r="A220" s="323"/>
      <c r="B220" s="202"/>
      <c r="C220" s="324"/>
      <c r="D220" s="325"/>
      <c r="E220" s="202"/>
    </row>
    <row r="221" spans="1:5" x14ac:dyDescent="0.2">
      <c r="A221" s="323"/>
      <c r="B221" s="202"/>
      <c r="C221" s="324"/>
      <c r="D221" s="325"/>
      <c r="E221" s="202"/>
    </row>
    <row r="222" spans="1:5" x14ac:dyDescent="0.2">
      <c r="A222" s="323"/>
      <c r="B222" s="202"/>
      <c r="C222" s="324"/>
      <c r="D222" s="325"/>
      <c r="E222" s="202"/>
    </row>
    <row r="223" spans="1:5" x14ac:dyDescent="0.2">
      <c r="A223" s="323"/>
      <c r="B223" s="202"/>
      <c r="C223" s="324"/>
      <c r="D223" s="325"/>
      <c r="E223" s="202"/>
    </row>
    <row r="224" spans="1:5" x14ac:dyDescent="0.2">
      <c r="A224" s="323"/>
      <c r="B224" s="202"/>
      <c r="C224" s="324"/>
      <c r="D224" s="325"/>
      <c r="E224" s="202"/>
    </row>
    <row r="225" spans="1:5" x14ac:dyDescent="0.2">
      <c r="A225" s="323"/>
      <c r="B225" s="202"/>
      <c r="C225" s="324"/>
      <c r="D225" s="325"/>
      <c r="E225" s="202"/>
    </row>
    <row r="226" spans="1:5" x14ac:dyDescent="0.2">
      <c r="A226" s="323"/>
      <c r="B226" s="202"/>
      <c r="C226" s="324"/>
      <c r="D226" s="325"/>
      <c r="E226" s="202"/>
    </row>
    <row r="227" spans="1:5" x14ac:dyDescent="0.2">
      <c r="A227" s="323"/>
      <c r="B227" s="202"/>
      <c r="C227" s="324"/>
      <c r="D227" s="325"/>
      <c r="E227" s="202"/>
    </row>
    <row r="228" spans="1:5" x14ac:dyDescent="0.2">
      <c r="A228" s="323"/>
      <c r="B228" s="202"/>
      <c r="C228" s="324"/>
      <c r="D228" s="325"/>
      <c r="E228" s="202"/>
    </row>
    <row r="229" spans="1:5" x14ac:dyDescent="0.2">
      <c r="A229" s="323"/>
      <c r="B229" s="202"/>
      <c r="C229" s="324"/>
      <c r="D229" s="325"/>
      <c r="E229" s="202"/>
    </row>
    <row r="230" spans="1:5" x14ac:dyDescent="0.2">
      <c r="A230" s="323"/>
      <c r="B230" s="202"/>
      <c r="C230" s="324"/>
      <c r="D230" s="325"/>
      <c r="E230" s="202"/>
    </row>
    <row r="231" spans="1:5" x14ac:dyDescent="0.2">
      <c r="A231" s="323"/>
      <c r="B231" s="202"/>
      <c r="C231" s="324"/>
      <c r="D231" s="325"/>
      <c r="E231" s="202"/>
    </row>
    <row r="232" spans="1:5" x14ac:dyDescent="0.2">
      <c r="A232" s="323"/>
      <c r="B232" s="202"/>
      <c r="C232" s="324"/>
      <c r="D232" s="325"/>
      <c r="E232" s="202"/>
    </row>
    <row r="233" spans="1:5" x14ac:dyDescent="0.2">
      <c r="A233" s="323"/>
      <c r="B233" s="202"/>
      <c r="C233" s="324"/>
      <c r="D233" s="325"/>
      <c r="E233" s="202"/>
    </row>
    <row r="234" spans="1:5" x14ac:dyDescent="0.2">
      <c r="A234" s="323"/>
      <c r="B234" s="202"/>
      <c r="C234" s="324"/>
      <c r="D234" s="325"/>
      <c r="E234" s="202"/>
    </row>
    <row r="235" spans="1:5" x14ac:dyDescent="0.2">
      <c r="A235" s="323"/>
      <c r="B235" s="202"/>
      <c r="C235" s="324"/>
      <c r="D235" s="325"/>
      <c r="E235" s="202"/>
    </row>
    <row r="236" spans="1:5" x14ac:dyDescent="0.2">
      <c r="A236" s="323"/>
      <c r="B236" s="202"/>
      <c r="C236" s="324"/>
      <c r="D236" s="325"/>
      <c r="E236" s="202"/>
    </row>
    <row r="237" spans="1:5" x14ac:dyDescent="0.2">
      <c r="A237" s="323"/>
      <c r="B237" s="202"/>
      <c r="C237" s="324"/>
      <c r="D237" s="325"/>
      <c r="E237" s="202"/>
    </row>
    <row r="238" spans="1:5" x14ac:dyDescent="0.2">
      <c r="A238" s="323"/>
      <c r="B238" s="202"/>
      <c r="C238" s="324"/>
      <c r="D238" s="325"/>
      <c r="E238" s="202"/>
    </row>
    <row r="239" spans="1:5" x14ac:dyDescent="0.2">
      <c r="A239" s="323"/>
      <c r="B239" s="202"/>
      <c r="C239" s="324"/>
      <c r="D239" s="325"/>
      <c r="E239" s="202"/>
    </row>
    <row r="240" spans="1:5" x14ac:dyDescent="0.2">
      <c r="A240" s="323"/>
      <c r="B240" s="202"/>
      <c r="C240" s="324"/>
      <c r="D240" s="325"/>
      <c r="E240" s="202"/>
    </row>
    <row r="241" spans="1:5" x14ac:dyDescent="0.2">
      <c r="A241" s="323"/>
      <c r="B241" s="202"/>
      <c r="C241" s="324"/>
      <c r="D241" s="325"/>
      <c r="E241" s="202"/>
    </row>
    <row r="242" spans="1:5" x14ac:dyDescent="0.2">
      <c r="A242" s="323"/>
      <c r="B242" s="202"/>
      <c r="C242" s="324"/>
      <c r="D242" s="325"/>
      <c r="E242" s="202"/>
    </row>
    <row r="243" spans="1:5" x14ac:dyDescent="0.2">
      <c r="A243" s="323"/>
      <c r="B243" s="202"/>
      <c r="C243" s="324"/>
      <c r="D243" s="325"/>
      <c r="E243" s="202"/>
    </row>
    <row r="244" spans="1:5" x14ac:dyDescent="0.2">
      <c r="A244" s="323"/>
      <c r="B244" s="202"/>
      <c r="C244" s="324"/>
      <c r="D244" s="325"/>
      <c r="E244" s="202"/>
    </row>
    <row r="245" spans="1:5" x14ac:dyDescent="0.2">
      <c r="A245" s="323"/>
      <c r="B245" s="202"/>
      <c r="C245" s="324"/>
      <c r="D245" s="325"/>
      <c r="E245" s="202"/>
    </row>
    <row r="246" spans="1:5" x14ac:dyDescent="0.2">
      <c r="A246" s="323"/>
      <c r="B246" s="202"/>
      <c r="C246" s="324"/>
      <c r="D246" s="325"/>
      <c r="E246" s="202"/>
    </row>
    <row r="247" spans="1:5" x14ac:dyDescent="0.2">
      <c r="A247" s="323"/>
      <c r="B247" s="202"/>
      <c r="C247" s="324"/>
      <c r="D247" s="325"/>
      <c r="E247" s="202"/>
    </row>
    <row r="248" spans="1:5" x14ac:dyDescent="0.2">
      <c r="A248" s="323"/>
      <c r="B248" s="202"/>
      <c r="C248" s="324"/>
      <c r="D248" s="325"/>
      <c r="E248" s="202"/>
    </row>
    <row r="249" spans="1:5" x14ac:dyDescent="0.2">
      <c r="A249" s="323"/>
      <c r="B249" s="202"/>
      <c r="C249" s="324"/>
      <c r="D249" s="325"/>
      <c r="E249" s="202"/>
    </row>
    <row r="250" spans="1:5" x14ac:dyDescent="0.2">
      <c r="A250" s="323"/>
      <c r="B250" s="202"/>
      <c r="C250" s="324"/>
      <c r="D250" s="325"/>
      <c r="E250" s="202"/>
    </row>
    <row r="251" spans="1:5" x14ac:dyDescent="0.2">
      <c r="A251" s="323"/>
      <c r="B251" s="202"/>
      <c r="C251" s="324"/>
      <c r="D251" s="325"/>
      <c r="E251" s="202"/>
    </row>
    <row r="252" spans="1:5" x14ac:dyDescent="0.2">
      <c r="A252" s="323"/>
      <c r="B252" s="202"/>
      <c r="C252" s="324"/>
      <c r="D252" s="325"/>
      <c r="E252" s="202"/>
    </row>
    <row r="253" spans="1:5" x14ac:dyDescent="0.2">
      <c r="A253" s="323"/>
      <c r="B253" s="202"/>
      <c r="C253" s="324"/>
      <c r="D253" s="325"/>
      <c r="E253" s="202"/>
    </row>
    <row r="254" spans="1:5" x14ac:dyDescent="0.2">
      <c r="A254" s="323"/>
      <c r="B254" s="202"/>
      <c r="C254" s="324"/>
      <c r="D254" s="325"/>
      <c r="E254" s="202"/>
    </row>
    <row r="255" spans="1:5" x14ac:dyDescent="0.2">
      <c r="A255" s="323"/>
      <c r="B255" s="202"/>
      <c r="C255" s="324"/>
      <c r="D255" s="325"/>
      <c r="E255" s="202"/>
    </row>
    <row r="256" spans="1:5" x14ac:dyDescent="0.2">
      <c r="A256" s="323"/>
      <c r="B256" s="202"/>
      <c r="C256" s="324"/>
      <c r="D256" s="325"/>
      <c r="E256" s="202"/>
    </row>
    <row r="257" spans="1:5" x14ac:dyDescent="0.2">
      <c r="A257" s="323"/>
      <c r="B257" s="202"/>
      <c r="C257" s="324"/>
      <c r="D257" s="325"/>
      <c r="E257" s="202"/>
    </row>
    <row r="258" spans="1:5" x14ac:dyDescent="0.2">
      <c r="A258" s="323"/>
      <c r="B258" s="202"/>
      <c r="C258" s="324"/>
      <c r="D258" s="325"/>
      <c r="E258" s="202"/>
    </row>
    <row r="259" spans="1:5" x14ac:dyDescent="0.2">
      <c r="A259" s="323"/>
      <c r="B259" s="202"/>
      <c r="C259" s="324"/>
      <c r="D259" s="325"/>
      <c r="E259" s="202"/>
    </row>
    <row r="260" spans="1:5" x14ac:dyDescent="0.2">
      <c r="A260" s="323"/>
      <c r="B260" s="202"/>
      <c r="C260" s="324"/>
      <c r="D260" s="325"/>
      <c r="E260" s="202"/>
    </row>
    <row r="261" spans="1:5" x14ac:dyDescent="0.2">
      <c r="A261" s="323"/>
      <c r="B261" s="202"/>
      <c r="C261" s="324"/>
      <c r="D261" s="325"/>
      <c r="E261" s="202"/>
    </row>
    <row r="262" spans="1:5" x14ac:dyDescent="0.2">
      <c r="A262" s="323"/>
      <c r="B262" s="202"/>
      <c r="C262" s="324"/>
      <c r="D262" s="325"/>
      <c r="E262" s="202"/>
    </row>
    <row r="263" spans="1:5" x14ac:dyDescent="0.2">
      <c r="A263" s="323"/>
      <c r="B263" s="202"/>
      <c r="C263" s="324"/>
      <c r="D263" s="325"/>
      <c r="E263" s="202"/>
    </row>
    <row r="264" spans="1:5" x14ac:dyDescent="0.2">
      <c r="A264" s="323"/>
      <c r="B264" s="202"/>
      <c r="C264" s="324"/>
      <c r="D264" s="325"/>
      <c r="E264" s="202"/>
    </row>
    <row r="265" spans="1:5" x14ac:dyDescent="0.2">
      <c r="A265" s="323"/>
      <c r="B265" s="202"/>
      <c r="C265" s="324"/>
      <c r="D265" s="325"/>
      <c r="E265" s="202"/>
    </row>
    <row r="266" spans="1:5" x14ac:dyDescent="0.2">
      <c r="A266" s="323"/>
      <c r="B266" s="202"/>
      <c r="C266" s="324"/>
      <c r="D266" s="325"/>
      <c r="E266" s="202"/>
    </row>
    <row r="267" spans="1:5" x14ac:dyDescent="0.2">
      <c r="A267" s="323"/>
      <c r="B267" s="202"/>
      <c r="C267" s="324"/>
      <c r="D267" s="325"/>
      <c r="E267" s="202"/>
    </row>
    <row r="268" spans="1:5" x14ac:dyDescent="0.2">
      <c r="A268" s="323"/>
      <c r="B268" s="202"/>
      <c r="C268" s="324"/>
      <c r="D268" s="325"/>
      <c r="E268" s="202"/>
    </row>
    <row r="269" spans="1:5" x14ac:dyDescent="0.2">
      <c r="A269" s="323"/>
      <c r="B269" s="202"/>
      <c r="C269" s="324"/>
      <c r="D269" s="325"/>
      <c r="E269" s="202"/>
    </row>
    <row r="270" spans="1:5" x14ac:dyDescent="0.2">
      <c r="A270" s="323"/>
      <c r="B270" s="202"/>
      <c r="C270" s="324"/>
      <c r="D270" s="325"/>
      <c r="E270" s="202"/>
    </row>
    <row r="271" spans="1:5" x14ac:dyDescent="0.2">
      <c r="A271" s="323"/>
      <c r="B271" s="202"/>
      <c r="C271" s="324"/>
      <c r="D271" s="325"/>
      <c r="E271" s="202"/>
    </row>
    <row r="272" spans="1:5" x14ac:dyDescent="0.2">
      <c r="A272" s="323"/>
      <c r="B272" s="202"/>
      <c r="C272" s="324"/>
      <c r="D272" s="325"/>
      <c r="E272" s="202"/>
    </row>
    <row r="273" spans="1:5" x14ac:dyDescent="0.2">
      <c r="A273" s="323"/>
      <c r="B273" s="202"/>
      <c r="C273" s="324"/>
      <c r="D273" s="325"/>
      <c r="E273" s="202"/>
    </row>
    <row r="274" spans="1:5" x14ac:dyDescent="0.2">
      <c r="A274" s="323"/>
      <c r="B274" s="202"/>
      <c r="C274" s="324"/>
      <c r="D274" s="325"/>
      <c r="E274" s="202"/>
    </row>
    <row r="275" spans="1:5" x14ac:dyDescent="0.2">
      <c r="A275" s="323"/>
      <c r="B275" s="202"/>
      <c r="C275" s="324"/>
      <c r="D275" s="325"/>
      <c r="E275" s="202"/>
    </row>
    <row r="276" spans="1:5" x14ac:dyDescent="0.2">
      <c r="A276" s="323"/>
      <c r="B276" s="202"/>
      <c r="C276" s="324"/>
      <c r="D276" s="325"/>
      <c r="E276" s="202"/>
    </row>
    <row r="277" spans="1:5" x14ac:dyDescent="0.2">
      <c r="A277" s="323"/>
      <c r="B277" s="202"/>
      <c r="C277" s="324"/>
      <c r="D277" s="325"/>
      <c r="E277" s="202"/>
    </row>
    <row r="278" spans="1:5" x14ac:dyDescent="0.2">
      <c r="A278" s="323"/>
      <c r="B278" s="202"/>
      <c r="C278" s="324"/>
      <c r="D278" s="325"/>
      <c r="E278" s="202"/>
    </row>
    <row r="279" spans="1:5" x14ac:dyDescent="0.2">
      <c r="A279" s="323"/>
      <c r="B279" s="202"/>
      <c r="C279" s="324"/>
      <c r="D279" s="325"/>
      <c r="E279" s="202"/>
    </row>
    <row r="280" spans="1:5" x14ac:dyDescent="0.2">
      <c r="A280" s="323"/>
      <c r="B280" s="202"/>
      <c r="C280" s="324"/>
      <c r="D280" s="325"/>
      <c r="E280" s="202"/>
    </row>
    <row r="281" spans="1:5" x14ac:dyDescent="0.2">
      <c r="A281" s="323"/>
      <c r="B281" s="202"/>
      <c r="C281" s="324"/>
      <c r="D281" s="325"/>
      <c r="E281" s="202"/>
    </row>
    <row r="282" spans="1:5" x14ac:dyDescent="0.2">
      <c r="A282" s="323"/>
      <c r="B282" s="202"/>
      <c r="C282" s="324"/>
      <c r="D282" s="325"/>
      <c r="E282" s="202"/>
    </row>
    <row r="283" spans="1:5" x14ac:dyDescent="0.2">
      <c r="A283" s="323"/>
      <c r="B283" s="202"/>
      <c r="C283" s="324"/>
      <c r="D283" s="325"/>
      <c r="E283" s="202"/>
    </row>
    <row r="284" spans="1:5" x14ac:dyDescent="0.2">
      <c r="A284" s="323"/>
      <c r="B284" s="202"/>
      <c r="C284" s="324"/>
      <c r="D284" s="325"/>
      <c r="E284" s="202"/>
    </row>
    <row r="285" spans="1:5" x14ac:dyDescent="0.2">
      <c r="A285" s="323"/>
      <c r="B285" s="202"/>
      <c r="C285" s="324"/>
      <c r="D285" s="325"/>
      <c r="E285" s="202"/>
    </row>
    <row r="286" spans="1:5" x14ac:dyDescent="0.2">
      <c r="A286" s="323"/>
      <c r="B286" s="202"/>
      <c r="C286" s="324"/>
      <c r="D286" s="325"/>
      <c r="E286" s="202"/>
    </row>
    <row r="287" spans="1:5" x14ac:dyDescent="0.2">
      <c r="A287" s="323"/>
      <c r="B287" s="202"/>
      <c r="C287" s="324"/>
      <c r="D287" s="325"/>
      <c r="E287" s="202"/>
    </row>
    <row r="288" spans="1:5" x14ac:dyDescent="0.2">
      <c r="A288" s="323"/>
      <c r="B288" s="202"/>
      <c r="C288" s="324"/>
      <c r="D288" s="325"/>
      <c r="E288" s="202"/>
    </row>
    <row r="289" spans="1:5" x14ac:dyDescent="0.2">
      <c r="A289" s="323"/>
      <c r="B289" s="202"/>
      <c r="C289" s="324"/>
      <c r="D289" s="325"/>
      <c r="E289" s="202"/>
    </row>
    <row r="290" spans="1:5" x14ac:dyDescent="0.2">
      <c r="A290" s="323"/>
      <c r="B290" s="202"/>
      <c r="C290" s="324"/>
      <c r="D290" s="325"/>
      <c r="E290" s="202"/>
    </row>
    <row r="291" spans="1:5" x14ac:dyDescent="0.2">
      <c r="A291" s="323"/>
      <c r="B291" s="202"/>
      <c r="C291" s="324"/>
      <c r="D291" s="325"/>
      <c r="E291" s="202"/>
    </row>
    <row r="292" spans="1:5" x14ac:dyDescent="0.2">
      <c r="A292" s="323"/>
      <c r="B292" s="202"/>
      <c r="C292" s="324"/>
      <c r="D292" s="325"/>
      <c r="E292" s="202"/>
    </row>
    <row r="293" spans="1:5" x14ac:dyDescent="0.2">
      <c r="A293" s="323"/>
      <c r="B293" s="202"/>
      <c r="C293" s="324"/>
      <c r="D293" s="325"/>
      <c r="E293" s="202"/>
    </row>
    <row r="294" spans="1:5" x14ac:dyDescent="0.2">
      <c r="A294" s="323"/>
      <c r="B294" s="202"/>
      <c r="C294" s="324"/>
      <c r="D294" s="325"/>
      <c r="E294" s="202"/>
    </row>
    <row r="295" spans="1:5" x14ac:dyDescent="0.2">
      <c r="A295" s="323"/>
      <c r="B295" s="202"/>
      <c r="C295" s="324"/>
      <c r="D295" s="325"/>
      <c r="E295" s="202"/>
    </row>
    <row r="296" spans="1:5" x14ac:dyDescent="0.2">
      <c r="A296" s="323"/>
      <c r="B296" s="202"/>
      <c r="C296" s="324"/>
      <c r="D296" s="325"/>
      <c r="E296" s="202"/>
    </row>
    <row r="297" spans="1:5" x14ac:dyDescent="0.2">
      <c r="A297" s="323"/>
      <c r="B297" s="202"/>
      <c r="C297" s="324"/>
      <c r="D297" s="325"/>
      <c r="E297" s="202"/>
    </row>
    <row r="298" spans="1:5" x14ac:dyDescent="0.2">
      <c r="A298" s="323"/>
      <c r="B298" s="202"/>
      <c r="C298" s="324"/>
      <c r="D298" s="325"/>
      <c r="E298" s="202"/>
    </row>
    <row r="299" spans="1:5" x14ac:dyDescent="0.2">
      <c r="A299" s="323"/>
      <c r="B299" s="202"/>
      <c r="C299" s="324"/>
      <c r="D299" s="325"/>
      <c r="E299" s="202"/>
    </row>
    <row r="300" spans="1:5" x14ac:dyDescent="0.2">
      <c r="A300" s="323"/>
      <c r="B300" s="202"/>
      <c r="C300" s="324"/>
      <c r="D300" s="325"/>
      <c r="E300" s="202"/>
    </row>
    <row r="301" spans="1:5" x14ac:dyDescent="0.2">
      <c r="A301" s="323"/>
      <c r="B301" s="202"/>
      <c r="C301" s="324"/>
      <c r="D301" s="325"/>
      <c r="E301" s="202"/>
    </row>
    <row r="302" spans="1:5" x14ac:dyDescent="0.2">
      <c r="A302" s="323"/>
      <c r="B302" s="202"/>
      <c r="C302" s="324"/>
      <c r="D302" s="325"/>
      <c r="E302" s="202"/>
    </row>
    <row r="303" spans="1:5" x14ac:dyDescent="0.2">
      <c r="A303" s="323"/>
      <c r="B303" s="202"/>
      <c r="C303" s="324"/>
      <c r="D303" s="325"/>
      <c r="E303" s="202"/>
    </row>
    <row r="304" spans="1:5" x14ac:dyDescent="0.2">
      <c r="A304" s="323"/>
      <c r="B304" s="202"/>
      <c r="C304" s="324"/>
      <c r="D304" s="325"/>
      <c r="E304" s="202"/>
    </row>
    <row r="305" spans="1:5" x14ac:dyDescent="0.2">
      <c r="A305" s="323"/>
      <c r="B305" s="202"/>
      <c r="C305" s="324"/>
      <c r="D305" s="325"/>
      <c r="E305" s="202"/>
    </row>
    <row r="306" spans="1:5" x14ac:dyDescent="0.2">
      <c r="A306" s="323"/>
      <c r="B306" s="202"/>
      <c r="C306" s="324"/>
      <c r="D306" s="325"/>
      <c r="E306" s="202"/>
    </row>
    <row r="307" spans="1:5" x14ac:dyDescent="0.2">
      <c r="A307" s="323"/>
      <c r="B307" s="202"/>
      <c r="C307" s="324"/>
      <c r="D307" s="325"/>
      <c r="E307" s="202"/>
    </row>
    <row r="308" spans="1:5" x14ac:dyDescent="0.2">
      <c r="A308" s="323"/>
      <c r="B308" s="202"/>
      <c r="C308" s="324"/>
      <c r="D308" s="325"/>
      <c r="E308" s="202"/>
    </row>
    <row r="309" spans="1:5" x14ac:dyDescent="0.2">
      <c r="A309" s="323"/>
      <c r="B309" s="202"/>
      <c r="C309" s="324"/>
      <c r="D309" s="325"/>
      <c r="E309" s="202"/>
    </row>
    <row r="310" spans="1:5" x14ac:dyDescent="0.2">
      <c r="A310" s="323"/>
      <c r="B310" s="202"/>
      <c r="C310" s="324"/>
      <c r="D310" s="325"/>
      <c r="E310" s="202"/>
    </row>
    <row r="311" spans="1:5" x14ac:dyDescent="0.2">
      <c r="A311" s="323"/>
      <c r="B311" s="202"/>
      <c r="C311" s="324"/>
      <c r="D311" s="325"/>
      <c r="E311" s="202"/>
    </row>
    <row r="312" spans="1:5" x14ac:dyDescent="0.2">
      <c r="A312" s="323"/>
      <c r="B312" s="202"/>
      <c r="C312" s="324"/>
      <c r="D312" s="325"/>
      <c r="E312" s="202"/>
    </row>
    <row r="313" spans="1:5" x14ac:dyDescent="0.2">
      <c r="A313" s="323"/>
      <c r="B313" s="202"/>
      <c r="C313" s="324"/>
      <c r="D313" s="325"/>
      <c r="E313" s="202"/>
    </row>
    <row r="314" spans="1:5" x14ac:dyDescent="0.2">
      <c r="A314" s="323"/>
      <c r="B314" s="202"/>
      <c r="C314" s="324"/>
      <c r="D314" s="325"/>
      <c r="E314" s="202"/>
    </row>
    <row r="315" spans="1:5" x14ac:dyDescent="0.2">
      <c r="A315" s="323"/>
      <c r="B315" s="202"/>
      <c r="C315" s="324"/>
      <c r="D315" s="325"/>
      <c r="E315" s="202"/>
    </row>
    <row r="316" spans="1:5" x14ac:dyDescent="0.2">
      <c r="A316" s="323"/>
      <c r="B316" s="202"/>
      <c r="C316" s="324"/>
      <c r="D316" s="325"/>
      <c r="E316" s="202"/>
    </row>
    <row r="317" spans="1:5" x14ac:dyDescent="0.2">
      <c r="A317" s="323"/>
      <c r="B317" s="202"/>
      <c r="C317" s="324"/>
      <c r="D317" s="325"/>
      <c r="E317" s="202"/>
    </row>
    <row r="318" spans="1:5" x14ac:dyDescent="0.2">
      <c r="A318" s="323"/>
      <c r="B318" s="202"/>
      <c r="C318" s="324"/>
      <c r="D318" s="325"/>
      <c r="E318" s="202"/>
    </row>
    <row r="319" spans="1:5" x14ac:dyDescent="0.2">
      <c r="A319" s="323"/>
      <c r="B319" s="202"/>
      <c r="C319" s="324"/>
      <c r="D319" s="325"/>
      <c r="E319" s="202"/>
    </row>
    <row r="320" spans="1:5" x14ac:dyDescent="0.2">
      <c r="A320" s="323"/>
      <c r="B320" s="202"/>
      <c r="C320" s="324"/>
      <c r="D320" s="325"/>
      <c r="E320" s="202"/>
    </row>
    <row r="321" spans="1:5" x14ac:dyDescent="0.2">
      <c r="A321" s="323"/>
      <c r="B321" s="202"/>
      <c r="C321" s="324"/>
      <c r="D321" s="325"/>
      <c r="E321" s="202"/>
    </row>
    <row r="322" spans="1:5" x14ac:dyDescent="0.2">
      <c r="A322" s="323"/>
      <c r="B322" s="202"/>
      <c r="C322" s="324"/>
      <c r="D322" s="325"/>
      <c r="E322" s="202"/>
    </row>
    <row r="323" spans="1:5" x14ac:dyDescent="0.2">
      <c r="A323" s="323"/>
      <c r="B323" s="202"/>
      <c r="C323" s="324"/>
      <c r="D323" s="325"/>
      <c r="E323" s="202"/>
    </row>
    <row r="324" spans="1:5" x14ac:dyDescent="0.2">
      <c r="A324" s="323"/>
      <c r="B324" s="202"/>
      <c r="C324" s="324"/>
      <c r="D324" s="325"/>
      <c r="E324" s="202"/>
    </row>
    <row r="325" spans="1:5" x14ac:dyDescent="0.2">
      <c r="A325" s="323"/>
      <c r="B325" s="202"/>
      <c r="C325" s="324"/>
      <c r="D325" s="325"/>
      <c r="E325" s="202"/>
    </row>
    <row r="326" spans="1:5" x14ac:dyDescent="0.2">
      <c r="A326" s="323"/>
      <c r="B326" s="202"/>
      <c r="C326" s="324"/>
      <c r="D326" s="325"/>
      <c r="E326" s="202"/>
    </row>
    <row r="327" spans="1:5" x14ac:dyDescent="0.2">
      <c r="A327" s="323"/>
      <c r="B327" s="202"/>
      <c r="C327" s="324"/>
      <c r="D327" s="325"/>
      <c r="E327" s="202"/>
    </row>
    <row r="328" spans="1:5" x14ac:dyDescent="0.2">
      <c r="A328" s="323"/>
      <c r="B328" s="202"/>
      <c r="C328" s="324"/>
      <c r="D328" s="325"/>
      <c r="E328" s="202"/>
    </row>
    <row r="329" spans="1:5" x14ac:dyDescent="0.2">
      <c r="A329" s="323"/>
      <c r="B329" s="202"/>
      <c r="C329" s="324"/>
      <c r="D329" s="325"/>
      <c r="E329" s="202"/>
    </row>
    <row r="330" spans="1:5" x14ac:dyDescent="0.2">
      <c r="A330" s="323"/>
      <c r="B330" s="202"/>
      <c r="C330" s="324"/>
      <c r="D330" s="325"/>
      <c r="E330" s="202"/>
    </row>
    <row r="331" spans="1:5" x14ac:dyDescent="0.2">
      <c r="A331" s="323"/>
      <c r="B331" s="202"/>
      <c r="C331" s="324"/>
      <c r="D331" s="325"/>
      <c r="E331" s="202"/>
    </row>
    <row r="332" spans="1:5" x14ac:dyDescent="0.2">
      <c r="A332" s="323"/>
      <c r="B332" s="202"/>
      <c r="C332" s="324"/>
      <c r="D332" s="325"/>
      <c r="E332" s="202"/>
    </row>
    <row r="333" spans="1:5" x14ac:dyDescent="0.2">
      <c r="A333" s="323"/>
      <c r="B333" s="202"/>
      <c r="C333" s="324"/>
      <c r="D333" s="325"/>
      <c r="E333" s="202"/>
    </row>
    <row r="334" spans="1:5" x14ac:dyDescent="0.2">
      <c r="A334" s="323"/>
      <c r="B334" s="202"/>
      <c r="C334" s="324"/>
      <c r="D334" s="325"/>
      <c r="E334" s="202"/>
    </row>
    <row r="335" spans="1:5" x14ac:dyDescent="0.2">
      <c r="A335" s="323"/>
      <c r="B335" s="202"/>
      <c r="C335" s="324"/>
      <c r="D335" s="325"/>
      <c r="E335" s="202"/>
    </row>
    <row r="336" spans="1:5" x14ac:dyDescent="0.2">
      <c r="A336" s="323"/>
      <c r="B336" s="202"/>
      <c r="C336" s="324"/>
      <c r="D336" s="325"/>
      <c r="E336" s="202"/>
    </row>
    <row r="337" spans="1:5" x14ac:dyDescent="0.2">
      <c r="A337" s="323"/>
      <c r="B337" s="202"/>
      <c r="C337" s="324"/>
      <c r="D337" s="325"/>
      <c r="E337" s="202"/>
    </row>
    <row r="338" spans="1:5" x14ac:dyDescent="0.2">
      <c r="A338" s="323"/>
      <c r="B338" s="202"/>
      <c r="C338" s="324"/>
      <c r="D338" s="325"/>
      <c r="E338" s="202"/>
    </row>
    <row r="339" spans="1:5" x14ac:dyDescent="0.2">
      <c r="A339" s="323"/>
      <c r="B339" s="202"/>
      <c r="C339" s="324"/>
      <c r="D339" s="325"/>
      <c r="E339" s="202"/>
    </row>
    <row r="340" spans="1:5" x14ac:dyDescent="0.2">
      <c r="A340" s="323"/>
      <c r="B340" s="202"/>
      <c r="C340" s="324"/>
      <c r="D340" s="325"/>
      <c r="E340" s="202"/>
    </row>
    <row r="341" spans="1:5" x14ac:dyDescent="0.2">
      <c r="A341" s="323"/>
      <c r="B341" s="202"/>
      <c r="C341" s="324"/>
      <c r="D341" s="325"/>
      <c r="E341" s="202"/>
    </row>
    <row r="342" spans="1:5" x14ac:dyDescent="0.2">
      <c r="A342" s="323"/>
      <c r="B342" s="202"/>
      <c r="C342" s="324"/>
      <c r="D342" s="325"/>
      <c r="E342" s="202"/>
    </row>
    <row r="343" spans="1:5" x14ac:dyDescent="0.2">
      <c r="A343" s="323"/>
      <c r="B343" s="202"/>
      <c r="C343" s="324"/>
      <c r="D343" s="325"/>
      <c r="E343" s="202"/>
    </row>
    <row r="344" spans="1:5" x14ac:dyDescent="0.2">
      <c r="A344" s="323"/>
      <c r="B344" s="202"/>
      <c r="C344" s="324"/>
      <c r="D344" s="325"/>
      <c r="E344" s="202"/>
    </row>
    <row r="345" spans="1:5" x14ac:dyDescent="0.2">
      <c r="A345" s="323"/>
      <c r="B345" s="202"/>
      <c r="C345" s="324"/>
      <c r="D345" s="325"/>
      <c r="E345" s="202"/>
    </row>
    <row r="346" spans="1:5" x14ac:dyDescent="0.2">
      <c r="A346" s="323"/>
      <c r="B346" s="202"/>
      <c r="C346" s="324"/>
      <c r="D346" s="325"/>
      <c r="E346" s="202"/>
    </row>
    <row r="347" spans="1:5" x14ac:dyDescent="0.2">
      <c r="A347" s="323"/>
      <c r="B347" s="202"/>
      <c r="C347" s="324"/>
      <c r="D347" s="325"/>
      <c r="E347" s="202"/>
    </row>
    <row r="348" spans="1:5" x14ac:dyDescent="0.2">
      <c r="A348" s="323"/>
      <c r="B348" s="202"/>
      <c r="C348" s="324"/>
      <c r="D348" s="325"/>
      <c r="E348" s="202"/>
    </row>
    <row r="349" spans="1:5" x14ac:dyDescent="0.2">
      <c r="A349" s="323"/>
      <c r="B349" s="202"/>
      <c r="C349" s="324"/>
      <c r="D349" s="325"/>
      <c r="E349" s="202"/>
    </row>
    <row r="350" spans="1:5" x14ac:dyDescent="0.2">
      <c r="A350" s="323"/>
      <c r="B350" s="202"/>
      <c r="C350" s="324"/>
      <c r="D350" s="325"/>
      <c r="E350" s="202"/>
    </row>
    <row r="351" spans="1:5" x14ac:dyDescent="0.2">
      <c r="A351" s="323"/>
      <c r="B351" s="202"/>
      <c r="C351" s="324"/>
      <c r="D351" s="325"/>
      <c r="E351" s="202"/>
    </row>
    <row r="352" spans="1:5" x14ac:dyDescent="0.2">
      <c r="A352" s="323"/>
      <c r="B352" s="202"/>
      <c r="C352" s="324"/>
      <c r="D352" s="325"/>
      <c r="E352" s="202"/>
    </row>
    <row r="353" spans="1:5" x14ac:dyDescent="0.2">
      <c r="A353" s="323"/>
      <c r="B353" s="202"/>
      <c r="C353" s="324"/>
      <c r="D353" s="325"/>
      <c r="E353" s="202"/>
    </row>
    <row r="354" spans="1:5" x14ac:dyDescent="0.2">
      <c r="A354" s="323"/>
      <c r="B354" s="202"/>
      <c r="C354" s="324"/>
      <c r="D354" s="325"/>
      <c r="E354" s="202"/>
    </row>
    <row r="355" spans="1:5" x14ac:dyDescent="0.2">
      <c r="A355" s="323"/>
      <c r="B355" s="202"/>
      <c r="C355" s="324"/>
      <c r="D355" s="325"/>
      <c r="E355" s="202"/>
    </row>
    <row r="356" spans="1:5" x14ac:dyDescent="0.2">
      <c r="A356" s="323"/>
      <c r="B356" s="202"/>
      <c r="C356" s="324"/>
      <c r="D356" s="325"/>
      <c r="E356" s="202"/>
    </row>
    <row r="357" spans="1:5" x14ac:dyDescent="0.2">
      <c r="A357" s="323"/>
      <c r="B357" s="202"/>
      <c r="C357" s="324"/>
      <c r="D357" s="325"/>
      <c r="E357" s="202"/>
    </row>
    <row r="358" spans="1:5" x14ac:dyDescent="0.2">
      <c r="A358" s="323"/>
      <c r="B358" s="202"/>
      <c r="C358" s="324"/>
      <c r="D358" s="325"/>
      <c r="E358" s="202"/>
    </row>
    <row r="359" spans="1:5" x14ac:dyDescent="0.2">
      <c r="A359" s="323"/>
      <c r="B359" s="202"/>
      <c r="C359" s="324"/>
      <c r="D359" s="325"/>
      <c r="E359" s="202"/>
    </row>
    <row r="360" spans="1:5" x14ac:dyDescent="0.2">
      <c r="A360" s="323"/>
      <c r="B360" s="202"/>
      <c r="C360" s="324"/>
      <c r="D360" s="325"/>
      <c r="E360" s="202"/>
    </row>
    <row r="361" spans="1:5" x14ac:dyDescent="0.2">
      <c r="A361" s="323"/>
      <c r="B361" s="202"/>
      <c r="C361" s="324"/>
      <c r="D361" s="325"/>
      <c r="E361" s="202"/>
    </row>
    <row r="362" spans="1:5" x14ac:dyDescent="0.2">
      <c r="A362" s="323"/>
      <c r="B362" s="202"/>
      <c r="C362" s="324"/>
      <c r="D362" s="325"/>
      <c r="E362" s="202"/>
    </row>
    <row r="363" spans="1:5" x14ac:dyDescent="0.2">
      <c r="A363" s="323"/>
      <c r="B363" s="202"/>
      <c r="C363" s="324"/>
      <c r="D363" s="325"/>
      <c r="E363" s="202"/>
    </row>
    <row r="364" spans="1:5" x14ac:dyDescent="0.2">
      <c r="A364" s="323"/>
      <c r="B364" s="202"/>
      <c r="C364" s="324"/>
      <c r="D364" s="325"/>
      <c r="E364" s="202"/>
    </row>
    <row r="365" spans="1:5" x14ac:dyDescent="0.2">
      <c r="A365" s="323"/>
      <c r="B365" s="202"/>
      <c r="C365" s="324"/>
      <c r="D365" s="325"/>
      <c r="E365" s="202"/>
    </row>
    <row r="366" spans="1:5" x14ac:dyDescent="0.2">
      <c r="A366" s="323"/>
      <c r="B366" s="202"/>
      <c r="C366" s="324"/>
      <c r="D366" s="325"/>
      <c r="E366" s="202"/>
    </row>
    <row r="367" spans="1:5" x14ac:dyDescent="0.2">
      <c r="A367" s="323"/>
      <c r="B367" s="202"/>
      <c r="C367" s="324"/>
      <c r="D367" s="325"/>
      <c r="E367" s="202"/>
    </row>
    <row r="368" spans="1:5" x14ac:dyDescent="0.2">
      <c r="A368" s="323"/>
      <c r="B368" s="202"/>
      <c r="C368" s="324"/>
      <c r="D368" s="325"/>
      <c r="E368" s="202"/>
    </row>
    <row r="369" spans="1:5" x14ac:dyDescent="0.2">
      <c r="A369" s="323"/>
      <c r="B369" s="202"/>
      <c r="C369" s="324"/>
      <c r="D369" s="325"/>
      <c r="E369" s="202"/>
    </row>
    <row r="370" spans="1:5" x14ac:dyDescent="0.2">
      <c r="A370" s="323"/>
      <c r="B370" s="202"/>
      <c r="C370" s="324"/>
      <c r="D370" s="325"/>
      <c r="E370" s="202"/>
    </row>
    <row r="371" spans="1:5" x14ac:dyDescent="0.2">
      <c r="A371" s="323"/>
      <c r="B371" s="202"/>
      <c r="C371" s="324"/>
      <c r="D371" s="325"/>
      <c r="E371" s="202"/>
    </row>
    <row r="372" spans="1:5" x14ac:dyDescent="0.2">
      <c r="A372" s="323"/>
      <c r="B372" s="202"/>
      <c r="C372" s="324"/>
      <c r="D372" s="325"/>
      <c r="E372" s="202"/>
    </row>
    <row r="373" spans="1:5" x14ac:dyDescent="0.2">
      <c r="A373" s="323"/>
      <c r="B373" s="202"/>
      <c r="C373" s="324"/>
      <c r="D373" s="325"/>
      <c r="E373" s="202"/>
    </row>
    <row r="374" spans="1:5" x14ac:dyDescent="0.2">
      <c r="A374" s="323"/>
      <c r="B374" s="202"/>
      <c r="C374" s="324"/>
      <c r="D374" s="325"/>
      <c r="E374" s="202"/>
    </row>
    <row r="375" spans="1:5" x14ac:dyDescent="0.2">
      <c r="A375" s="323"/>
      <c r="B375" s="202"/>
      <c r="C375" s="324"/>
      <c r="D375" s="325"/>
      <c r="E375" s="202"/>
    </row>
    <row r="376" spans="1:5" x14ac:dyDescent="0.2">
      <c r="A376" s="323"/>
      <c r="B376" s="202"/>
      <c r="C376" s="324"/>
      <c r="D376" s="325"/>
      <c r="E376" s="202"/>
    </row>
    <row r="377" spans="1:5" x14ac:dyDescent="0.2">
      <c r="A377" s="323"/>
      <c r="B377" s="202"/>
      <c r="C377" s="324"/>
      <c r="D377" s="325"/>
      <c r="E377" s="202"/>
    </row>
    <row r="378" spans="1:5" x14ac:dyDescent="0.2">
      <c r="A378" s="323"/>
      <c r="B378" s="202"/>
      <c r="C378" s="324"/>
      <c r="D378" s="325"/>
      <c r="E378" s="202"/>
    </row>
    <row r="379" spans="1:5" x14ac:dyDescent="0.2">
      <c r="A379" s="323"/>
      <c r="B379" s="202"/>
      <c r="C379" s="324"/>
      <c r="D379" s="325"/>
      <c r="E379" s="202"/>
    </row>
    <row r="380" spans="1:5" x14ac:dyDescent="0.2">
      <c r="A380" s="323"/>
      <c r="B380" s="202"/>
      <c r="C380" s="324"/>
      <c r="D380" s="325"/>
      <c r="E380" s="202"/>
    </row>
    <row r="381" spans="1:5" x14ac:dyDescent="0.2">
      <c r="A381" s="323"/>
      <c r="B381" s="202"/>
      <c r="C381" s="324"/>
      <c r="D381" s="325"/>
      <c r="E381" s="202"/>
    </row>
    <row r="382" spans="1:5" x14ac:dyDescent="0.2">
      <c r="A382" s="323"/>
      <c r="B382" s="202"/>
      <c r="C382" s="324"/>
      <c r="D382" s="325"/>
      <c r="E382" s="202"/>
    </row>
    <row r="383" spans="1:5" x14ac:dyDescent="0.2">
      <c r="A383" s="323"/>
      <c r="B383" s="202"/>
      <c r="C383" s="324"/>
      <c r="D383" s="325"/>
      <c r="E383" s="202"/>
    </row>
    <row r="384" spans="1:5" x14ac:dyDescent="0.2">
      <c r="A384" s="323"/>
      <c r="B384" s="202"/>
      <c r="C384" s="324"/>
      <c r="D384" s="325"/>
      <c r="E384" s="202"/>
    </row>
    <row r="385" spans="1:5" x14ac:dyDescent="0.2">
      <c r="A385" s="323"/>
      <c r="B385" s="202"/>
      <c r="C385" s="324"/>
      <c r="D385" s="325"/>
      <c r="E385" s="202"/>
    </row>
    <row r="386" spans="1:5" x14ac:dyDescent="0.2">
      <c r="A386" s="323"/>
      <c r="B386" s="202"/>
      <c r="C386" s="324"/>
      <c r="D386" s="325"/>
      <c r="E386" s="202"/>
    </row>
    <row r="387" spans="1:5" x14ac:dyDescent="0.2">
      <c r="A387" s="323"/>
      <c r="B387" s="202"/>
      <c r="C387" s="324"/>
      <c r="D387" s="325"/>
      <c r="E387" s="202"/>
    </row>
    <row r="388" spans="1:5" x14ac:dyDescent="0.2">
      <c r="A388" s="323"/>
      <c r="B388" s="202"/>
      <c r="C388" s="324"/>
      <c r="D388" s="325"/>
      <c r="E388" s="202"/>
    </row>
    <row r="389" spans="1:5" x14ac:dyDescent="0.2">
      <c r="A389" s="323"/>
      <c r="B389" s="202"/>
      <c r="C389" s="324"/>
      <c r="D389" s="325"/>
      <c r="E389" s="202"/>
    </row>
    <row r="390" spans="1:5" x14ac:dyDescent="0.2">
      <c r="A390" s="323"/>
      <c r="B390" s="202"/>
      <c r="C390" s="324"/>
      <c r="D390" s="325"/>
      <c r="E390" s="202"/>
    </row>
    <row r="391" spans="1:5" x14ac:dyDescent="0.2">
      <c r="A391" s="323"/>
      <c r="B391" s="202"/>
      <c r="C391" s="324"/>
      <c r="D391" s="325"/>
      <c r="E391" s="202"/>
    </row>
    <row r="392" spans="1:5" x14ac:dyDescent="0.2">
      <c r="A392" s="323"/>
      <c r="B392" s="202"/>
      <c r="C392" s="324"/>
      <c r="D392" s="325"/>
      <c r="E392" s="202"/>
    </row>
    <row r="393" spans="1:5" x14ac:dyDescent="0.2">
      <c r="A393" s="323"/>
      <c r="B393" s="202"/>
      <c r="C393" s="324"/>
      <c r="D393" s="325"/>
      <c r="E393" s="202"/>
    </row>
    <row r="394" spans="1:5" x14ac:dyDescent="0.2">
      <c r="A394" s="323"/>
      <c r="B394" s="202"/>
      <c r="C394" s="324"/>
      <c r="D394" s="325"/>
      <c r="E394" s="202"/>
    </row>
    <row r="395" spans="1:5" x14ac:dyDescent="0.2">
      <c r="A395" s="323"/>
      <c r="B395" s="202"/>
      <c r="C395" s="324"/>
      <c r="D395" s="325"/>
      <c r="E395" s="202"/>
    </row>
    <row r="396" spans="1:5" x14ac:dyDescent="0.2">
      <c r="A396" s="323"/>
      <c r="B396" s="202"/>
      <c r="C396" s="324"/>
      <c r="D396" s="325"/>
      <c r="E396" s="202"/>
    </row>
    <row r="397" spans="1:5" x14ac:dyDescent="0.2">
      <c r="A397" s="323"/>
      <c r="B397" s="202"/>
      <c r="C397" s="324"/>
      <c r="D397" s="325"/>
      <c r="E397" s="202"/>
    </row>
    <row r="398" spans="1:5" x14ac:dyDescent="0.2">
      <c r="A398" s="323"/>
      <c r="B398" s="202"/>
      <c r="C398" s="324"/>
      <c r="D398" s="325"/>
      <c r="E398" s="202"/>
    </row>
    <row r="399" spans="1:5" x14ac:dyDescent="0.2">
      <c r="A399" s="323"/>
      <c r="B399" s="202"/>
      <c r="C399" s="324"/>
      <c r="D399" s="325"/>
      <c r="E399" s="202"/>
    </row>
    <row r="400" spans="1:5" x14ac:dyDescent="0.2">
      <c r="A400" s="323"/>
      <c r="B400" s="202"/>
      <c r="C400" s="324"/>
      <c r="D400" s="325"/>
      <c r="E400" s="202"/>
    </row>
    <row r="401" spans="1:5" x14ac:dyDescent="0.2">
      <c r="A401" s="323"/>
      <c r="B401" s="202"/>
      <c r="C401" s="324"/>
      <c r="D401" s="325"/>
      <c r="E401" s="202"/>
    </row>
    <row r="402" spans="1:5" x14ac:dyDescent="0.2">
      <c r="A402" s="323"/>
      <c r="B402" s="202"/>
      <c r="C402" s="324"/>
      <c r="D402" s="325"/>
      <c r="E402" s="202"/>
    </row>
    <row r="403" spans="1:5" x14ac:dyDescent="0.2">
      <c r="A403" s="323"/>
      <c r="B403" s="202"/>
      <c r="C403" s="324"/>
      <c r="D403" s="325"/>
      <c r="E403" s="202"/>
    </row>
    <row r="404" spans="1:5" x14ac:dyDescent="0.2">
      <c r="A404" s="323"/>
      <c r="B404" s="202"/>
      <c r="C404" s="324"/>
      <c r="D404" s="325"/>
      <c r="E404" s="202"/>
    </row>
    <row r="405" spans="1:5" x14ac:dyDescent="0.2">
      <c r="A405" s="323"/>
      <c r="B405" s="202"/>
      <c r="C405" s="324"/>
      <c r="D405" s="325"/>
      <c r="E405" s="202"/>
    </row>
    <row r="406" spans="1:5" x14ac:dyDescent="0.2">
      <c r="A406" s="323"/>
      <c r="B406" s="202"/>
      <c r="C406" s="324"/>
      <c r="D406" s="325"/>
      <c r="E406" s="202"/>
    </row>
    <row r="407" spans="1:5" x14ac:dyDescent="0.2">
      <c r="A407" s="323"/>
      <c r="B407" s="202"/>
      <c r="C407" s="324"/>
      <c r="D407" s="325"/>
      <c r="E407" s="202"/>
    </row>
    <row r="408" spans="1:5" x14ac:dyDescent="0.2">
      <c r="A408" s="323"/>
      <c r="B408" s="202"/>
      <c r="C408" s="324"/>
      <c r="D408" s="325"/>
      <c r="E408" s="202"/>
    </row>
    <row r="409" spans="1:5" x14ac:dyDescent="0.2">
      <c r="A409" s="323"/>
      <c r="B409" s="202"/>
      <c r="C409" s="324"/>
      <c r="D409" s="325"/>
      <c r="E409" s="202"/>
    </row>
    <row r="410" spans="1:5" x14ac:dyDescent="0.2">
      <c r="A410" s="323"/>
      <c r="B410" s="202"/>
      <c r="C410" s="324"/>
      <c r="D410" s="325"/>
      <c r="E410" s="202"/>
    </row>
    <row r="411" spans="1:5" x14ac:dyDescent="0.2">
      <c r="A411" s="323"/>
      <c r="B411" s="202"/>
      <c r="C411" s="324"/>
      <c r="D411" s="325"/>
      <c r="E411" s="202"/>
    </row>
    <row r="412" spans="1:5" x14ac:dyDescent="0.2">
      <c r="A412" s="323"/>
      <c r="B412" s="202"/>
      <c r="C412" s="324"/>
      <c r="D412" s="325"/>
      <c r="E412" s="202"/>
    </row>
    <row r="413" spans="1:5" x14ac:dyDescent="0.2">
      <c r="A413" s="323"/>
      <c r="B413" s="202"/>
      <c r="C413" s="324"/>
      <c r="D413" s="325"/>
      <c r="E413" s="202"/>
    </row>
    <row r="414" spans="1:5" x14ac:dyDescent="0.2">
      <c r="A414" s="323"/>
      <c r="B414" s="202"/>
      <c r="C414" s="324"/>
      <c r="D414" s="325"/>
      <c r="E414" s="202"/>
    </row>
    <row r="415" spans="1:5" x14ac:dyDescent="0.2">
      <c r="A415" s="323"/>
      <c r="B415" s="202"/>
      <c r="C415" s="324"/>
      <c r="D415" s="325"/>
      <c r="E415" s="202"/>
    </row>
    <row r="416" spans="1:5" x14ac:dyDescent="0.2">
      <c r="A416" s="323"/>
      <c r="B416" s="202"/>
      <c r="C416" s="324"/>
      <c r="D416" s="325"/>
      <c r="E416" s="202"/>
    </row>
    <row r="417" spans="1:5" x14ac:dyDescent="0.2">
      <c r="A417" s="323"/>
      <c r="B417" s="202"/>
      <c r="C417" s="324"/>
      <c r="D417" s="325"/>
      <c r="E417" s="202"/>
    </row>
    <row r="418" spans="1:5" x14ac:dyDescent="0.2">
      <c r="A418" s="323"/>
      <c r="B418" s="202"/>
      <c r="C418" s="324"/>
      <c r="D418" s="325"/>
      <c r="E418" s="202"/>
    </row>
    <row r="419" spans="1:5" x14ac:dyDescent="0.2">
      <c r="A419" s="323"/>
      <c r="B419" s="202"/>
      <c r="C419" s="324"/>
      <c r="D419" s="325"/>
      <c r="E419" s="202"/>
    </row>
    <row r="420" spans="1:5" x14ac:dyDescent="0.2">
      <c r="A420" s="323"/>
      <c r="B420" s="202"/>
      <c r="C420" s="324"/>
      <c r="D420" s="325"/>
      <c r="E420" s="202"/>
    </row>
    <row r="421" spans="1:5" x14ac:dyDescent="0.2">
      <c r="A421" s="323"/>
      <c r="B421" s="202"/>
      <c r="C421" s="324"/>
      <c r="D421" s="325"/>
      <c r="E421" s="202"/>
    </row>
    <row r="422" spans="1:5" x14ac:dyDescent="0.2">
      <c r="A422" s="323"/>
      <c r="B422" s="202"/>
      <c r="C422" s="324"/>
      <c r="D422" s="325"/>
      <c r="E422" s="202"/>
    </row>
    <row r="423" spans="1:5" x14ac:dyDescent="0.2">
      <c r="A423" s="323"/>
      <c r="B423" s="202"/>
      <c r="C423" s="324"/>
      <c r="D423" s="325"/>
      <c r="E423" s="202"/>
    </row>
    <row r="424" spans="1:5" x14ac:dyDescent="0.2">
      <c r="A424" s="323"/>
      <c r="B424" s="202"/>
      <c r="C424" s="324"/>
      <c r="D424" s="325"/>
      <c r="E424" s="202"/>
    </row>
    <row r="425" spans="1:5" x14ac:dyDescent="0.2">
      <c r="A425" s="323"/>
      <c r="B425" s="202"/>
      <c r="C425" s="324"/>
      <c r="D425" s="325"/>
      <c r="E425" s="202"/>
    </row>
    <row r="426" spans="1:5" x14ac:dyDescent="0.2">
      <c r="A426" s="323"/>
      <c r="B426" s="202"/>
      <c r="C426" s="324"/>
      <c r="D426" s="325"/>
      <c r="E426" s="202"/>
    </row>
    <row r="427" spans="1:5" x14ac:dyDescent="0.2">
      <c r="A427" s="323"/>
      <c r="B427" s="202"/>
      <c r="C427" s="324"/>
      <c r="D427" s="325"/>
      <c r="E427" s="202"/>
    </row>
    <row r="428" spans="1:5" x14ac:dyDescent="0.2">
      <c r="A428" s="323"/>
      <c r="B428" s="202"/>
      <c r="C428" s="324"/>
      <c r="D428" s="325"/>
      <c r="E428" s="202"/>
    </row>
    <row r="429" spans="1:5" x14ac:dyDescent="0.2">
      <c r="A429" s="323"/>
      <c r="B429" s="202"/>
      <c r="C429" s="324"/>
      <c r="D429" s="325"/>
      <c r="E429" s="202"/>
    </row>
    <row r="430" spans="1:5" x14ac:dyDescent="0.2">
      <c r="A430" s="323"/>
      <c r="B430" s="202"/>
      <c r="C430" s="324"/>
      <c r="D430" s="325"/>
      <c r="E430" s="202"/>
    </row>
    <row r="431" spans="1:5" x14ac:dyDescent="0.2">
      <c r="A431" s="323"/>
      <c r="B431" s="202"/>
      <c r="C431" s="324"/>
      <c r="D431" s="325"/>
      <c r="E431" s="202"/>
    </row>
    <row r="432" spans="1:5" x14ac:dyDescent="0.2">
      <c r="A432" s="323"/>
      <c r="B432" s="202"/>
      <c r="C432" s="324"/>
      <c r="D432" s="325"/>
      <c r="E432" s="202"/>
    </row>
    <row r="433" spans="1:5" x14ac:dyDescent="0.2">
      <c r="A433" s="323"/>
      <c r="B433" s="202"/>
      <c r="C433" s="324"/>
      <c r="D433" s="325"/>
      <c r="E433" s="202"/>
    </row>
    <row r="434" spans="1:5" x14ac:dyDescent="0.2">
      <c r="A434" s="323"/>
      <c r="B434" s="202"/>
      <c r="C434" s="324"/>
      <c r="D434" s="325"/>
      <c r="E434" s="202"/>
    </row>
    <row r="435" spans="1:5" x14ac:dyDescent="0.2">
      <c r="A435" s="323"/>
      <c r="B435" s="202"/>
      <c r="C435" s="324"/>
      <c r="D435" s="325"/>
      <c r="E435" s="202"/>
    </row>
    <row r="436" spans="1:5" x14ac:dyDescent="0.2">
      <c r="A436" s="323"/>
      <c r="B436" s="202"/>
      <c r="C436" s="324"/>
      <c r="D436" s="325"/>
      <c r="E436" s="202"/>
    </row>
    <row r="437" spans="1:5" x14ac:dyDescent="0.2">
      <c r="A437" s="323"/>
      <c r="B437" s="202"/>
      <c r="C437" s="324"/>
      <c r="D437" s="325"/>
      <c r="E437" s="202"/>
    </row>
    <row r="438" spans="1:5" x14ac:dyDescent="0.2">
      <c r="A438" s="323"/>
      <c r="B438" s="202"/>
      <c r="C438" s="324"/>
      <c r="D438" s="325"/>
      <c r="E438" s="202"/>
    </row>
    <row r="439" spans="1:5" x14ac:dyDescent="0.2">
      <c r="A439" s="323"/>
      <c r="B439" s="202"/>
      <c r="C439" s="324"/>
      <c r="D439" s="325"/>
      <c r="E439" s="202"/>
    </row>
    <row r="440" spans="1:5" x14ac:dyDescent="0.2">
      <c r="A440" s="323"/>
      <c r="B440" s="202"/>
      <c r="C440" s="324"/>
      <c r="D440" s="325"/>
      <c r="E440" s="202"/>
    </row>
    <row r="441" spans="1:5" x14ac:dyDescent="0.2">
      <c r="A441" s="323"/>
      <c r="B441" s="202"/>
      <c r="C441" s="324"/>
      <c r="D441" s="325"/>
      <c r="E441" s="202"/>
    </row>
    <row r="442" spans="1:5" x14ac:dyDescent="0.2">
      <c r="A442" s="323"/>
      <c r="B442" s="202"/>
      <c r="C442" s="324"/>
      <c r="D442" s="325"/>
      <c r="E442" s="202"/>
    </row>
    <row r="443" spans="1:5" x14ac:dyDescent="0.2">
      <c r="A443" s="323"/>
      <c r="B443" s="202"/>
      <c r="C443" s="324"/>
      <c r="D443" s="325"/>
      <c r="E443" s="202"/>
    </row>
    <row r="444" spans="1:5" x14ac:dyDescent="0.2">
      <c r="A444" s="323"/>
      <c r="B444" s="202"/>
      <c r="C444" s="324"/>
      <c r="D444" s="325"/>
      <c r="E444" s="202"/>
    </row>
    <row r="445" spans="1:5" x14ac:dyDescent="0.2">
      <c r="A445" s="323"/>
      <c r="B445" s="202"/>
      <c r="C445" s="324"/>
      <c r="D445" s="325"/>
      <c r="E445" s="202"/>
    </row>
    <row r="446" spans="1:5" x14ac:dyDescent="0.2">
      <c r="A446" s="323"/>
      <c r="B446" s="202"/>
      <c r="C446" s="324"/>
      <c r="D446" s="325"/>
      <c r="E446" s="202"/>
    </row>
    <row r="447" spans="1:5" x14ac:dyDescent="0.2">
      <c r="A447" s="323"/>
      <c r="B447" s="202"/>
      <c r="C447" s="324"/>
      <c r="D447" s="325"/>
      <c r="E447" s="202"/>
    </row>
    <row r="448" spans="1:5" x14ac:dyDescent="0.2">
      <c r="A448" s="323"/>
      <c r="B448" s="202"/>
      <c r="C448" s="324"/>
      <c r="D448" s="325"/>
      <c r="E448" s="202"/>
    </row>
    <row r="449" spans="1:5" x14ac:dyDescent="0.2">
      <c r="A449" s="323"/>
      <c r="B449" s="202"/>
      <c r="C449" s="324"/>
      <c r="D449" s="325"/>
      <c r="E449" s="202"/>
    </row>
    <row r="450" spans="1:5" x14ac:dyDescent="0.2">
      <c r="A450" s="323"/>
      <c r="B450" s="202"/>
      <c r="C450" s="324"/>
      <c r="D450" s="325"/>
      <c r="E450" s="202"/>
    </row>
    <row r="451" spans="1:5" x14ac:dyDescent="0.2">
      <c r="A451" s="323"/>
      <c r="B451" s="202"/>
      <c r="C451" s="324"/>
      <c r="D451" s="325"/>
      <c r="E451" s="202"/>
    </row>
    <row r="452" spans="1:5" x14ac:dyDescent="0.2">
      <c r="A452" s="323"/>
      <c r="B452" s="202"/>
      <c r="C452" s="324"/>
      <c r="D452" s="325"/>
      <c r="E452" s="202"/>
    </row>
    <row r="453" spans="1:5" x14ac:dyDescent="0.2">
      <c r="A453" s="323"/>
      <c r="B453" s="202"/>
      <c r="C453" s="324"/>
      <c r="D453" s="325"/>
      <c r="E453" s="202"/>
    </row>
    <row r="454" spans="1:5" x14ac:dyDescent="0.2">
      <c r="A454" s="323"/>
      <c r="B454" s="202"/>
      <c r="C454" s="324"/>
      <c r="D454" s="325"/>
      <c r="E454" s="202"/>
    </row>
    <row r="455" spans="1:5" x14ac:dyDescent="0.2">
      <c r="A455" s="323"/>
      <c r="B455" s="202"/>
      <c r="C455" s="324"/>
      <c r="D455" s="325"/>
      <c r="E455" s="202"/>
    </row>
    <row r="456" spans="1:5" x14ac:dyDescent="0.2">
      <c r="A456" s="323"/>
      <c r="B456" s="202"/>
      <c r="C456" s="324"/>
      <c r="D456" s="325"/>
      <c r="E456" s="202"/>
    </row>
    <row r="457" spans="1:5" x14ac:dyDescent="0.2">
      <c r="A457" s="323"/>
      <c r="B457" s="202"/>
      <c r="C457" s="324"/>
      <c r="D457" s="325"/>
      <c r="E457" s="202"/>
    </row>
    <row r="458" spans="1:5" x14ac:dyDescent="0.2">
      <c r="A458" s="323"/>
      <c r="B458" s="202"/>
      <c r="C458" s="324"/>
      <c r="D458" s="325"/>
      <c r="E458" s="202"/>
    </row>
    <row r="459" spans="1:5" x14ac:dyDescent="0.2">
      <c r="A459" s="323"/>
      <c r="B459" s="202"/>
      <c r="C459" s="324"/>
      <c r="D459" s="325"/>
      <c r="E459" s="202"/>
    </row>
    <row r="460" spans="1:5" x14ac:dyDescent="0.2">
      <c r="A460" s="323"/>
      <c r="B460" s="202"/>
      <c r="C460" s="324"/>
      <c r="D460" s="325"/>
      <c r="E460" s="202"/>
    </row>
    <row r="461" spans="1:5" x14ac:dyDescent="0.2">
      <c r="A461" s="323"/>
      <c r="B461" s="202"/>
      <c r="C461" s="324"/>
      <c r="D461" s="325"/>
      <c r="E461" s="202"/>
    </row>
    <row r="462" spans="1:5" x14ac:dyDescent="0.2">
      <c r="A462" s="323"/>
      <c r="B462" s="202"/>
      <c r="C462" s="324"/>
      <c r="D462" s="325"/>
      <c r="E462" s="202"/>
    </row>
    <row r="463" spans="1:5" x14ac:dyDescent="0.2">
      <c r="A463" s="323"/>
      <c r="B463" s="202"/>
      <c r="C463" s="324"/>
      <c r="D463" s="325"/>
      <c r="E463" s="202"/>
    </row>
    <row r="464" spans="1:5" x14ac:dyDescent="0.2">
      <c r="A464" s="323"/>
      <c r="B464" s="202"/>
      <c r="C464" s="324"/>
      <c r="D464" s="325"/>
      <c r="E464" s="202"/>
    </row>
    <row r="465" spans="1:5" x14ac:dyDescent="0.2">
      <c r="A465" s="323"/>
      <c r="B465" s="202"/>
      <c r="C465" s="324"/>
      <c r="D465" s="325"/>
      <c r="E465" s="202"/>
    </row>
    <row r="466" spans="1:5" x14ac:dyDescent="0.2">
      <c r="A466" s="323"/>
      <c r="B466" s="202"/>
      <c r="C466" s="324"/>
      <c r="D466" s="325"/>
      <c r="E466" s="202"/>
    </row>
    <row r="467" spans="1:5" x14ac:dyDescent="0.2">
      <c r="A467" s="323"/>
      <c r="B467" s="202"/>
      <c r="C467" s="324"/>
      <c r="D467" s="325"/>
      <c r="E467" s="202"/>
    </row>
    <row r="468" spans="1:5" x14ac:dyDescent="0.2">
      <c r="A468" s="323"/>
      <c r="B468" s="202"/>
      <c r="C468" s="324"/>
      <c r="D468" s="325"/>
      <c r="E468" s="202"/>
    </row>
    <row r="469" spans="1:5" x14ac:dyDescent="0.2">
      <c r="A469" s="323"/>
      <c r="B469" s="202"/>
      <c r="C469" s="324"/>
      <c r="D469" s="325"/>
      <c r="E469" s="202"/>
    </row>
    <row r="470" spans="1:5" x14ac:dyDescent="0.2">
      <c r="A470" s="323"/>
      <c r="B470" s="202"/>
      <c r="C470" s="324"/>
      <c r="D470" s="325"/>
      <c r="E470" s="202"/>
    </row>
    <row r="471" spans="1:5" x14ac:dyDescent="0.2">
      <c r="A471" s="323"/>
      <c r="B471" s="202"/>
      <c r="C471" s="324"/>
      <c r="D471" s="325"/>
      <c r="E471" s="202"/>
    </row>
    <row r="472" spans="1:5" x14ac:dyDescent="0.2">
      <c r="A472" s="323"/>
      <c r="B472" s="202"/>
      <c r="C472" s="324"/>
      <c r="D472" s="325"/>
      <c r="E472" s="202"/>
    </row>
    <row r="473" spans="1:5" x14ac:dyDescent="0.2">
      <c r="A473" s="323"/>
      <c r="B473" s="202"/>
      <c r="C473" s="324"/>
      <c r="D473" s="325"/>
      <c r="E473" s="202"/>
    </row>
    <row r="474" spans="1:5" x14ac:dyDescent="0.2">
      <c r="A474" s="323"/>
      <c r="B474" s="202"/>
      <c r="C474" s="324"/>
      <c r="D474" s="325"/>
      <c r="E474" s="202"/>
    </row>
    <row r="475" spans="1:5" x14ac:dyDescent="0.2">
      <c r="A475" s="323"/>
      <c r="B475" s="202"/>
      <c r="C475" s="324"/>
      <c r="D475" s="325"/>
      <c r="E475" s="202"/>
    </row>
    <row r="476" spans="1:5" x14ac:dyDescent="0.2">
      <c r="A476" s="323"/>
      <c r="B476" s="202"/>
      <c r="C476" s="324"/>
      <c r="D476" s="325"/>
      <c r="E476" s="202"/>
    </row>
    <row r="477" spans="1:5" x14ac:dyDescent="0.2">
      <c r="A477" s="323"/>
      <c r="B477" s="202"/>
      <c r="C477" s="324"/>
      <c r="D477" s="325"/>
      <c r="E477" s="202"/>
    </row>
    <row r="478" spans="1:5" x14ac:dyDescent="0.2">
      <c r="A478" s="323"/>
      <c r="B478" s="202"/>
      <c r="C478" s="324"/>
      <c r="D478" s="325"/>
      <c r="E478" s="202"/>
    </row>
    <row r="479" spans="1:5" x14ac:dyDescent="0.2">
      <c r="A479" s="323"/>
      <c r="B479" s="202"/>
      <c r="C479" s="324"/>
      <c r="D479" s="325"/>
      <c r="E479" s="202"/>
    </row>
    <row r="480" spans="1:5" x14ac:dyDescent="0.2">
      <c r="A480" s="323"/>
      <c r="B480" s="202"/>
      <c r="C480" s="324"/>
      <c r="D480" s="325"/>
      <c r="E480" s="202"/>
    </row>
    <row r="481" spans="1:5" x14ac:dyDescent="0.2">
      <c r="A481" s="323"/>
      <c r="B481" s="202"/>
      <c r="C481" s="324"/>
      <c r="D481" s="325"/>
      <c r="E481" s="202"/>
    </row>
    <row r="482" spans="1:5" x14ac:dyDescent="0.2">
      <c r="A482" s="323"/>
      <c r="B482" s="202"/>
      <c r="C482" s="324"/>
      <c r="D482" s="325"/>
      <c r="E482" s="202"/>
    </row>
    <row r="483" spans="1:5" x14ac:dyDescent="0.2">
      <c r="A483" s="323"/>
      <c r="B483" s="202"/>
      <c r="C483" s="324"/>
      <c r="D483" s="325"/>
      <c r="E483" s="202"/>
    </row>
    <row r="484" spans="1:5" x14ac:dyDescent="0.2">
      <c r="A484" s="323"/>
      <c r="B484" s="202"/>
      <c r="C484" s="324"/>
      <c r="D484" s="325"/>
      <c r="E484" s="202"/>
    </row>
    <row r="485" spans="1:5" x14ac:dyDescent="0.2">
      <c r="A485" s="323"/>
      <c r="B485" s="202"/>
      <c r="C485" s="324"/>
      <c r="D485" s="325"/>
      <c r="E485" s="202"/>
    </row>
    <row r="486" spans="1:5" x14ac:dyDescent="0.2">
      <c r="A486" s="323"/>
      <c r="B486" s="202"/>
      <c r="C486" s="324"/>
      <c r="D486" s="325"/>
      <c r="E486" s="202"/>
    </row>
    <row r="487" spans="1:5" x14ac:dyDescent="0.2">
      <c r="A487" s="323"/>
      <c r="B487" s="202"/>
      <c r="C487" s="324"/>
      <c r="D487" s="325"/>
      <c r="E487" s="202"/>
    </row>
    <row r="488" spans="1:5" x14ac:dyDescent="0.2">
      <c r="A488" s="323"/>
      <c r="B488" s="202"/>
      <c r="C488" s="324"/>
      <c r="D488" s="325"/>
      <c r="E488" s="202"/>
    </row>
    <row r="489" spans="1:5" x14ac:dyDescent="0.2">
      <c r="A489" s="323"/>
      <c r="B489" s="202"/>
      <c r="C489" s="324"/>
      <c r="D489" s="325"/>
      <c r="E489" s="202"/>
    </row>
    <row r="490" spans="1:5" x14ac:dyDescent="0.2">
      <c r="A490" s="323"/>
      <c r="B490" s="202"/>
      <c r="C490" s="324"/>
      <c r="D490" s="325"/>
      <c r="E490" s="202"/>
    </row>
    <row r="491" spans="1:5" x14ac:dyDescent="0.2">
      <c r="A491" s="323"/>
      <c r="B491" s="202"/>
      <c r="C491" s="324"/>
      <c r="D491" s="325"/>
      <c r="E491" s="202"/>
    </row>
    <row r="492" spans="1:5" x14ac:dyDescent="0.2">
      <c r="A492" s="323"/>
      <c r="B492" s="202"/>
      <c r="C492" s="324"/>
      <c r="D492" s="325"/>
      <c r="E492" s="202"/>
    </row>
    <row r="493" spans="1:5" x14ac:dyDescent="0.2">
      <c r="A493" s="323"/>
      <c r="B493" s="202"/>
      <c r="C493" s="324"/>
      <c r="D493" s="325"/>
      <c r="E493" s="202"/>
    </row>
    <row r="494" spans="1:5" x14ac:dyDescent="0.2">
      <c r="A494" s="323"/>
      <c r="B494" s="202"/>
      <c r="C494" s="324"/>
      <c r="D494" s="325"/>
      <c r="E494" s="202"/>
    </row>
    <row r="495" spans="1:5" x14ac:dyDescent="0.2">
      <c r="A495" s="323"/>
      <c r="B495" s="202"/>
      <c r="C495" s="324"/>
      <c r="D495" s="325"/>
      <c r="E495" s="202"/>
    </row>
    <row r="496" spans="1:5" x14ac:dyDescent="0.2">
      <c r="A496" s="323"/>
      <c r="B496" s="202"/>
      <c r="C496" s="324"/>
      <c r="D496" s="325"/>
      <c r="E496" s="202"/>
    </row>
    <row r="497" spans="1:5" x14ac:dyDescent="0.2">
      <c r="A497" s="323"/>
      <c r="B497" s="202"/>
      <c r="C497" s="324"/>
      <c r="D497" s="325"/>
      <c r="E497" s="202"/>
    </row>
    <row r="498" spans="1:5" x14ac:dyDescent="0.2">
      <c r="A498" s="323"/>
      <c r="B498" s="202"/>
      <c r="C498" s="324"/>
      <c r="D498" s="325"/>
      <c r="E498" s="202"/>
    </row>
    <row r="499" spans="1:5" x14ac:dyDescent="0.2">
      <c r="A499" s="323"/>
      <c r="B499" s="202"/>
      <c r="C499" s="324"/>
      <c r="D499" s="325"/>
      <c r="E499" s="202"/>
    </row>
    <row r="500" spans="1:5" x14ac:dyDescent="0.2">
      <c r="A500" s="323"/>
      <c r="B500" s="202"/>
      <c r="C500" s="324"/>
      <c r="D500" s="325"/>
      <c r="E500" s="202"/>
    </row>
    <row r="501" spans="1:5" x14ac:dyDescent="0.2">
      <c r="A501" s="323"/>
      <c r="B501" s="202"/>
      <c r="C501" s="324"/>
      <c r="D501" s="325"/>
      <c r="E501" s="202"/>
    </row>
    <row r="502" spans="1:5" x14ac:dyDescent="0.2">
      <c r="A502" s="323"/>
      <c r="B502" s="202"/>
      <c r="C502" s="324"/>
      <c r="D502" s="325"/>
      <c r="E502" s="202"/>
    </row>
    <row r="503" spans="1:5" x14ac:dyDescent="0.2">
      <c r="A503" s="323"/>
      <c r="B503" s="202"/>
      <c r="C503" s="324"/>
      <c r="D503" s="325"/>
      <c r="E503" s="202"/>
    </row>
    <row r="504" spans="1:5" x14ac:dyDescent="0.2">
      <c r="A504" s="323"/>
      <c r="B504" s="202"/>
      <c r="C504" s="324"/>
      <c r="D504" s="325"/>
      <c r="E504" s="202"/>
    </row>
    <row r="505" spans="1:5" x14ac:dyDescent="0.2">
      <c r="A505" s="323"/>
      <c r="B505" s="202"/>
      <c r="C505" s="324"/>
      <c r="D505" s="325"/>
      <c r="E505" s="202"/>
    </row>
    <row r="506" spans="1:5" x14ac:dyDescent="0.2">
      <c r="A506" s="323"/>
      <c r="B506" s="202"/>
      <c r="C506" s="324"/>
      <c r="D506" s="325"/>
      <c r="E506" s="202"/>
    </row>
    <row r="507" spans="1:5" x14ac:dyDescent="0.2">
      <c r="A507" s="323"/>
      <c r="B507" s="202"/>
      <c r="C507" s="324"/>
      <c r="D507" s="325"/>
      <c r="E507" s="202"/>
    </row>
    <row r="508" spans="1:5" x14ac:dyDescent="0.2">
      <c r="A508" s="323"/>
      <c r="B508" s="202"/>
      <c r="C508" s="324"/>
      <c r="D508" s="325"/>
      <c r="E508" s="202"/>
    </row>
    <row r="509" spans="1:5" x14ac:dyDescent="0.2">
      <c r="A509" s="323"/>
      <c r="B509" s="202"/>
      <c r="C509" s="324"/>
      <c r="D509" s="325"/>
      <c r="E509" s="202"/>
    </row>
    <row r="510" spans="1:5" x14ac:dyDescent="0.2">
      <c r="A510" s="323"/>
      <c r="B510" s="202"/>
      <c r="C510" s="324"/>
      <c r="D510" s="325"/>
      <c r="E510" s="202"/>
    </row>
    <row r="511" spans="1:5" x14ac:dyDescent="0.2">
      <c r="A511" s="323"/>
      <c r="B511" s="202"/>
      <c r="C511" s="324"/>
      <c r="D511" s="325"/>
      <c r="E511" s="202"/>
    </row>
    <row r="512" spans="1:5" x14ac:dyDescent="0.2">
      <c r="A512" s="323"/>
      <c r="B512" s="202"/>
      <c r="C512" s="324"/>
      <c r="D512" s="325"/>
      <c r="E512" s="202"/>
    </row>
    <row r="513" spans="1:5" x14ac:dyDescent="0.2">
      <c r="A513" s="323"/>
      <c r="B513" s="202"/>
      <c r="C513" s="324"/>
      <c r="D513" s="325"/>
      <c r="E513" s="202"/>
    </row>
    <row r="514" spans="1:5" x14ac:dyDescent="0.2">
      <c r="A514" s="323"/>
      <c r="B514" s="202"/>
      <c r="C514" s="324"/>
      <c r="D514" s="325"/>
      <c r="E514" s="202"/>
    </row>
    <row r="515" spans="1:5" x14ac:dyDescent="0.2">
      <c r="A515" s="323"/>
      <c r="B515" s="202"/>
      <c r="C515" s="324"/>
      <c r="D515" s="325"/>
      <c r="E515" s="202"/>
    </row>
    <row r="516" spans="1:5" x14ac:dyDescent="0.2">
      <c r="A516" s="323"/>
      <c r="B516" s="202"/>
      <c r="C516" s="324"/>
      <c r="D516" s="325"/>
      <c r="E516" s="202"/>
    </row>
    <row r="517" spans="1:5" x14ac:dyDescent="0.2">
      <c r="A517" s="323"/>
      <c r="B517" s="202"/>
      <c r="C517" s="324"/>
      <c r="D517" s="325"/>
      <c r="E517" s="202"/>
    </row>
    <row r="518" spans="1:5" x14ac:dyDescent="0.2">
      <c r="A518" s="323"/>
      <c r="B518" s="202"/>
      <c r="C518" s="324"/>
      <c r="D518" s="325"/>
      <c r="E518" s="202"/>
    </row>
    <row r="519" spans="1:5" x14ac:dyDescent="0.2">
      <c r="A519" s="323"/>
      <c r="B519" s="202"/>
      <c r="C519" s="324"/>
      <c r="D519" s="325"/>
      <c r="E519" s="202"/>
    </row>
    <row r="520" spans="1:5" x14ac:dyDescent="0.2">
      <c r="A520" s="323"/>
      <c r="B520" s="202"/>
      <c r="C520" s="324"/>
      <c r="D520" s="325"/>
      <c r="E520" s="202"/>
    </row>
    <row r="521" spans="1:5" x14ac:dyDescent="0.2">
      <c r="A521" s="323"/>
      <c r="B521" s="202"/>
      <c r="C521" s="324"/>
      <c r="D521" s="325"/>
      <c r="E521" s="202"/>
    </row>
    <row r="522" spans="1:5" x14ac:dyDescent="0.2">
      <c r="A522" s="323"/>
      <c r="B522" s="202"/>
      <c r="C522" s="324"/>
      <c r="D522" s="325"/>
      <c r="E522" s="202"/>
    </row>
    <row r="523" spans="1:5" x14ac:dyDescent="0.2">
      <c r="A523" s="323"/>
      <c r="B523" s="202"/>
      <c r="C523" s="324"/>
      <c r="D523" s="325"/>
      <c r="E523" s="202"/>
    </row>
    <row r="524" spans="1:5" x14ac:dyDescent="0.2">
      <c r="A524" s="323"/>
      <c r="B524" s="202"/>
      <c r="C524" s="324"/>
      <c r="D524" s="325"/>
      <c r="E524" s="202"/>
    </row>
    <row r="525" spans="1:5" x14ac:dyDescent="0.2">
      <c r="A525" s="323"/>
      <c r="B525" s="202"/>
      <c r="C525" s="324"/>
      <c r="D525" s="325"/>
      <c r="E525" s="202"/>
    </row>
    <row r="526" spans="1:5" x14ac:dyDescent="0.2">
      <c r="A526" s="323"/>
      <c r="B526" s="202"/>
      <c r="C526" s="324"/>
      <c r="D526" s="325"/>
      <c r="E526" s="202"/>
    </row>
    <row r="527" spans="1:5" x14ac:dyDescent="0.2">
      <c r="A527" s="323"/>
      <c r="B527" s="202"/>
      <c r="C527" s="324"/>
      <c r="D527" s="325"/>
      <c r="E527" s="202"/>
    </row>
    <row r="528" spans="1:5" x14ac:dyDescent="0.2">
      <c r="A528" s="323"/>
      <c r="B528" s="202"/>
      <c r="C528" s="324"/>
      <c r="D528" s="325"/>
      <c r="E528" s="202"/>
    </row>
    <row r="529" spans="1:5" x14ac:dyDescent="0.2">
      <c r="A529" s="323"/>
      <c r="B529" s="202"/>
      <c r="C529" s="324"/>
      <c r="D529" s="325"/>
      <c r="E529" s="202"/>
    </row>
    <row r="530" spans="1:5" x14ac:dyDescent="0.2">
      <c r="A530" s="323"/>
      <c r="B530" s="202"/>
      <c r="C530" s="324"/>
      <c r="D530" s="325"/>
      <c r="E530" s="202"/>
    </row>
    <row r="531" spans="1:5" x14ac:dyDescent="0.2">
      <c r="A531" s="323"/>
      <c r="B531" s="202"/>
      <c r="C531" s="324"/>
      <c r="D531" s="325"/>
      <c r="E531" s="202"/>
    </row>
    <row r="532" spans="1:5" x14ac:dyDescent="0.2">
      <c r="A532" s="323"/>
      <c r="B532" s="202"/>
      <c r="C532" s="324"/>
      <c r="D532" s="325"/>
      <c r="E532" s="202"/>
    </row>
    <row r="533" spans="1:5" x14ac:dyDescent="0.2">
      <c r="A533" s="323"/>
      <c r="B533" s="202"/>
      <c r="C533" s="324"/>
      <c r="D533" s="325"/>
      <c r="E533" s="202"/>
    </row>
    <row r="534" spans="1:5" x14ac:dyDescent="0.2">
      <c r="A534" s="323"/>
      <c r="B534" s="202"/>
      <c r="C534" s="324"/>
      <c r="D534" s="325"/>
      <c r="E534" s="202"/>
    </row>
    <row r="535" spans="1:5" x14ac:dyDescent="0.2">
      <c r="A535" s="323"/>
      <c r="B535" s="202"/>
      <c r="C535" s="324"/>
      <c r="D535" s="325"/>
      <c r="E535" s="202"/>
    </row>
    <row r="536" spans="1:5" x14ac:dyDescent="0.2">
      <c r="A536" s="323"/>
      <c r="B536" s="202"/>
      <c r="C536" s="324"/>
      <c r="D536" s="325"/>
      <c r="E536" s="202"/>
    </row>
    <row r="537" spans="1:5" x14ac:dyDescent="0.2">
      <c r="A537" s="323"/>
      <c r="B537" s="202"/>
      <c r="C537" s="324"/>
      <c r="D537" s="325"/>
      <c r="E537" s="202"/>
    </row>
    <row r="538" spans="1:5" x14ac:dyDescent="0.2">
      <c r="A538" s="323"/>
      <c r="B538" s="202"/>
      <c r="C538" s="324"/>
      <c r="D538" s="325"/>
      <c r="E538" s="202"/>
    </row>
    <row r="539" spans="1:5" x14ac:dyDescent="0.2">
      <c r="A539" s="323"/>
      <c r="B539" s="202"/>
      <c r="C539" s="324"/>
      <c r="D539" s="325"/>
      <c r="E539" s="202"/>
    </row>
    <row r="540" spans="1:5" x14ac:dyDescent="0.2">
      <c r="A540" s="323"/>
      <c r="B540" s="202"/>
      <c r="C540" s="324"/>
      <c r="D540" s="325"/>
      <c r="E540" s="202"/>
    </row>
    <row r="541" spans="1:5" x14ac:dyDescent="0.2">
      <c r="A541" s="323"/>
      <c r="B541" s="202"/>
      <c r="C541" s="324"/>
      <c r="D541" s="325"/>
      <c r="E541" s="202"/>
    </row>
    <row r="542" spans="1:5" x14ac:dyDescent="0.2">
      <c r="A542" s="323"/>
      <c r="B542" s="202"/>
      <c r="C542" s="324"/>
      <c r="D542" s="325"/>
      <c r="E542" s="202"/>
    </row>
    <row r="543" spans="1:5" x14ac:dyDescent="0.2">
      <c r="A543" s="323"/>
      <c r="B543" s="202"/>
      <c r="C543" s="324"/>
      <c r="D543" s="325"/>
      <c r="E543" s="202"/>
    </row>
    <row r="544" spans="1:5" x14ac:dyDescent="0.2">
      <c r="A544" s="323"/>
      <c r="B544" s="202"/>
      <c r="C544" s="324"/>
      <c r="D544" s="325"/>
      <c r="E544" s="202"/>
    </row>
    <row r="545" spans="1:5" x14ac:dyDescent="0.2">
      <c r="A545" s="323"/>
      <c r="B545" s="202"/>
      <c r="C545" s="324"/>
      <c r="D545" s="325"/>
      <c r="E545" s="202"/>
    </row>
    <row r="546" spans="1:5" x14ac:dyDescent="0.2">
      <c r="A546" s="323"/>
      <c r="B546" s="202"/>
      <c r="C546" s="324"/>
      <c r="D546" s="325"/>
      <c r="E546" s="202"/>
    </row>
    <row r="547" spans="1:5" x14ac:dyDescent="0.2">
      <c r="A547" s="323"/>
      <c r="B547" s="202"/>
      <c r="C547" s="324"/>
      <c r="D547" s="325"/>
      <c r="E547" s="202"/>
    </row>
    <row r="548" spans="1:5" x14ac:dyDescent="0.2">
      <c r="A548" s="323"/>
      <c r="B548" s="202"/>
      <c r="C548" s="324"/>
      <c r="D548" s="325"/>
      <c r="E548" s="202"/>
    </row>
    <row r="549" spans="1:5" x14ac:dyDescent="0.2">
      <c r="A549" s="323"/>
      <c r="B549" s="202"/>
      <c r="C549" s="324"/>
      <c r="D549" s="325"/>
      <c r="E549" s="202"/>
    </row>
    <row r="550" spans="1:5" x14ac:dyDescent="0.2">
      <c r="A550" s="323"/>
      <c r="B550" s="202"/>
      <c r="C550" s="324"/>
      <c r="D550" s="325"/>
      <c r="E550" s="202"/>
    </row>
    <row r="551" spans="1:5" x14ac:dyDescent="0.2">
      <c r="A551" s="323"/>
      <c r="B551" s="202"/>
      <c r="C551" s="324"/>
      <c r="D551" s="325"/>
      <c r="E551" s="202"/>
    </row>
    <row r="552" spans="1:5" x14ac:dyDescent="0.2">
      <c r="A552" s="323"/>
      <c r="B552" s="202"/>
      <c r="C552" s="324"/>
      <c r="D552" s="325"/>
      <c r="E552" s="202"/>
    </row>
    <row r="553" spans="1:5" x14ac:dyDescent="0.2">
      <c r="A553" s="323"/>
      <c r="B553" s="202"/>
      <c r="C553" s="324"/>
      <c r="D553" s="325"/>
      <c r="E553" s="202"/>
    </row>
    <row r="554" spans="1:5" x14ac:dyDescent="0.2">
      <c r="A554" s="323"/>
      <c r="B554" s="202"/>
      <c r="C554" s="324"/>
      <c r="D554" s="325"/>
      <c r="E554" s="202"/>
    </row>
    <row r="555" spans="1:5" x14ac:dyDescent="0.2">
      <c r="A555" s="323"/>
      <c r="B555" s="202"/>
      <c r="C555" s="324"/>
      <c r="D555" s="325"/>
      <c r="E555" s="202"/>
    </row>
    <row r="556" spans="1:5" x14ac:dyDescent="0.2">
      <c r="A556" s="323"/>
      <c r="B556" s="202"/>
      <c r="C556" s="324"/>
      <c r="D556" s="325"/>
      <c r="E556" s="202"/>
    </row>
    <row r="557" spans="1:5" x14ac:dyDescent="0.2">
      <c r="A557" s="323"/>
      <c r="B557" s="202"/>
      <c r="C557" s="324"/>
      <c r="D557" s="325"/>
      <c r="E557" s="202"/>
    </row>
    <row r="558" spans="1:5" x14ac:dyDescent="0.2">
      <c r="A558" s="323"/>
      <c r="B558" s="202"/>
      <c r="C558" s="324"/>
      <c r="D558" s="325"/>
      <c r="E558" s="202"/>
    </row>
    <row r="559" spans="1:5" x14ac:dyDescent="0.2">
      <c r="A559" s="323"/>
      <c r="B559" s="202"/>
      <c r="C559" s="324"/>
      <c r="D559" s="325"/>
      <c r="E559" s="202"/>
    </row>
    <row r="560" spans="1:5" x14ac:dyDescent="0.2">
      <c r="A560" s="323"/>
      <c r="B560" s="202"/>
      <c r="C560" s="324"/>
      <c r="D560" s="325"/>
      <c r="E560" s="202"/>
    </row>
    <row r="561" spans="1:5" x14ac:dyDescent="0.2">
      <c r="A561" s="323"/>
      <c r="B561" s="202"/>
      <c r="C561" s="324"/>
      <c r="D561" s="325"/>
      <c r="E561" s="202"/>
    </row>
    <row r="562" spans="1:5" x14ac:dyDescent="0.2">
      <c r="A562" s="323"/>
      <c r="B562" s="202"/>
      <c r="C562" s="324"/>
      <c r="D562" s="325"/>
      <c r="E562" s="202"/>
    </row>
    <row r="563" spans="1:5" x14ac:dyDescent="0.2">
      <c r="A563" s="323"/>
      <c r="B563" s="202"/>
      <c r="C563" s="324"/>
      <c r="D563" s="325"/>
      <c r="E563" s="202"/>
    </row>
    <row r="564" spans="1:5" x14ac:dyDescent="0.2">
      <c r="A564" s="323"/>
      <c r="B564" s="202"/>
      <c r="C564" s="324"/>
      <c r="D564" s="325"/>
      <c r="E564" s="202"/>
    </row>
    <row r="565" spans="1:5" x14ac:dyDescent="0.2">
      <c r="A565" s="323"/>
      <c r="B565" s="202"/>
      <c r="C565" s="324"/>
      <c r="D565" s="325"/>
      <c r="E565" s="202"/>
    </row>
    <row r="566" spans="1:5" x14ac:dyDescent="0.2">
      <c r="A566" s="323"/>
      <c r="B566" s="202"/>
      <c r="C566" s="324"/>
      <c r="D566" s="325"/>
      <c r="E566" s="202"/>
    </row>
    <row r="567" spans="1:5" x14ac:dyDescent="0.2">
      <c r="A567" s="323"/>
      <c r="B567" s="202"/>
      <c r="C567" s="324"/>
      <c r="D567" s="325"/>
      <c r="E567" s="202"/>
    </row>
    <row r="568" spans="1:5" x14ac:dyDescent="0.2">
      <c r="A568" s="323"/>
      <c r="B568" s="202"/>
      <c r="C568" s="324"/>
      <c r="D568" s="325"/>
      <c r="E568" s="202"/>
    </row>
    <row r="569" spans="1:5" x14ac:dyDescent="0.2">
      <c r="A569" s="323"/>
      <c r="B569" s="202"/>
      <c r="C569" s="324"/>
      <c r="D569" s="325"/>
      <c r="E569" s="202"/>
    </row>
    <row r="570" spans="1:5" x14ac:dyDescent="0.2">
      <c r="A570" s="323"/>
      <c r="B570" s="202"/>
      <c r="C570" s="324"/>
      <c r="D570" s="325"/>
      <c r="E570" s="202"/>
    </row>
    <row r="571" spans="1:5" x14ac:dyDescent="0.2">
      <c r="A571" s="323"/>
      <c r="B571" s="202"/>
      <c r="C571" s="324"/>
      <c r="D571" s="325"/>
      <c r="E571" s="202"/>
    </row>
    <row r="572" spans="1:5" x14ac:dyDescent="0.2">
      <c r="A572" s="323"/>
      <c r="B572" s="202"/>
      <c r="C572" s="324"/>
      <c r="D572" s="325"/>
      <c r="E572" s="202"/>
    </row>
    <row r="573" spans="1:5" x14ac:dyDescent="0.2">
      <c r="A573" s="323"/>
      <c r="B573" s="202"/>
      <c r="C573" s="324"/>
      <c r="D573" s="325"/>
      <c r="E573" s="202"/>
    </row>
    <row r="574" spans="1:5" x14ac:dyDescent="0.2">
      <c r="A574" s="323"/>
      <c r="B574" s="202"/>
      <c r="C574" s="324"/>
      <c r="D574" s="325"/>
      <c r="E574" s="202"/>
    </row>
    <row r="575" spans="1:5" x14ac:dyDescent="0.2">
      <c r="A575" s="323"/>
      <c r="B575" s="202"/>
      <c r="C575" s="324"/>
      <c r="D575" s="325"/>
      <c r="E575" s="202"/>
    </row>
    <row r="576" spans="1:5" x14ac:dyDescent="0.2">
      <c r="A576" s="323"/>
      <c r="B576" s="202"/>
      <c r="C576" s="324"/>
      <c r="D576" s="325"/>
      <c r="E576" s="202"/>
    </row>
    <row r="577" spans="1:5" x14ac:dyDescent="0.2">
      <c r="A577" s="323"/>
      <c r="B577" s="202"/>
      <c r="C577" s="324"/>
      <c r="D577" s="325"/>
      <c r="E577" s="202"/>
    </row>
    <row r="578" spans="1:5" x14ac:dyDescent="0.2">
      <c r="A578" s="323"/>
      <c r="B578" s="202"/>
      <c r="C578" s="324"/>
      <c r="D578" s="325"/>
      <c r="E578" s="202"/>
    </row>
    <row r="579" spans="1:5" x14ac:dyDescent="0.2">
      <c r="A579" s="323"/>
      <c r="B579" s="202"/>
      <c r="C579" s="324"/>
      <c r="D579" s="325"/>
      <c r="E579" s="202"/>
    </row>
    <row r="580" spans="1:5" x14ac:dyDescent="0.2">
      <c r="A580" s="323"/>
      <c r="B580" s="202"/>
      <c r="C580" s="324"/>
      <c r="D580" s="325"/>
      <c r="E580" s="202"/>
    </row>
    <row r="581" spans="1:5" x14ac:dyDescent="0.2">
      <c r="A581" s="323"/>
      <c r="B581" s="202"/>
      <c r="C581" s="324"/>
      <c r="D581" s="325"/>
      <c r="E581" s="202"/>
    </row>
    <row r="582" spans="1:5" x14ac:dyDescent="0.2">
      <c r="A582" s="323"/>
      <c r="B582" s="202"/>
      <c r="C582" s="324"/>
      <c r="D582" s="325"/>
      <c r="E582" s="202"/>
    </row>
    <row r="583" spans="1:5" x14ac:dyDescent="0.2">
      <c r="A583" s="323"/>
      <c r="B583" s="202"/>
      <c r="C583" s="324"/>
      <c r="D583" s="325"/>
      <c r="E583" s="202"/>
    </row>
    <row r="584" spans="1:5" x14ac:dyDescent="0.2">
      <c r="A584" s="323"/>
      <c r="B584" s="202"/>
      <c r="C584" s="324"/>
      <c r="D584" s="325"/>
      <c r="E584" s="202"/>
    </row>
    <row r="585" spans="1:5" x14ac:dyDescent="0.2">
      <c r="A585" s="323"/>
      <c r="B585" s="202"/>
      <c r="C585" s="324"/>
      <c r="D585" s="325"/>
      <c r="E585" s="202"/>
    </row>
  </sheetData>
  <sheetProtection algorithmName="SHA-512" hashValue="Op2dOMy4+4B8hI0E9forGvN31cj5K3eQJhuR/rgAHqwBj8BqTT3wIH6bnQpChluuqpCT38o2JzG0sa1VWqTACA==" saltValue="BaFttisJTtX63UQ5egw+fg==" spinCount="100000" sheet="1" objects="1" scenarios="1"/>
  <autoFilter ref="A9:F109" xr:uid="{8D992339-9415-489E-8BDC-7FB49009E9D9}"/>
  <mergeCells count="12">
    <mergeCell ref="A1:F1"/>
    <mergeCell ref="B2:F2"/>
    <mergeCell ref="B3:F3"/>
    <mergeCell ref="B4:F4"/>
    <mergeCell ref="C5:D5"/>
    <mergeCell ref="E5:F5"/>
    <mergeCell ref="C6:D6"/>
    <mergeCell ref="E6:F6"/>
    <mergeCell ref="C7:D7"/>
    <mergeCell ref="E7:F7"/>
    <mergeCell ref="C8:D8"/>
    <mergeCell ref="E8:F8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22"/>
  <sheetViews>
    <sheetView showGridLines="0" workbookViewId="0">
      <selection activeCell="I18" sqref="I1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522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14" t="s">
        <v>89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108</v>
      </c>
      <c r="L4" s="17"/>
      <c r="M4" s="93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14</v>
      </c>
      <c r="L6" s="17"/>
    </row>
    <row r="7" spans="1:46" s="1" customFormat="1" ht="16.5" customHeight="1" x14ac:dyDescent="0.2">
      <c r="B7" s="17"/>
      <c r="E7" s="554" t="str">
        <f>'Rekapitulace stavby'!K6</f>
        <v>ISŠT Mělník - hlavní  budova, spojovací krček, novostavba, dílny, jeřábová hala, vrátnice</v>
      </c>
      <c r="F7" s="555"/>
      <c r="G7" s="555"/>
      <c r="H7" s="555"/>
      <c r="L7" s="17"/>
    </row>
    <row r="8" spans="1:46" s="2" customFormat="1" ht="12" customHeight="1" x14ac:dyDescent="0.2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544" t="s">
        <v>1240</v>
      </c>
      <c r="F9" s="553"/>
      <c r="G9" s="553"/>
      <c r="H9" s="55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17</v>
      </c>
      <c r="E12" s="26"/>
      <c r="F12" s="21" t="s">
        <v>22</v>
      </c>
      <c r="G12" s="26"/>
      <c r="H12" s="26"/>
      <c r="I12" s="23" t="s">
        <v>19</v>
      </c>
      <c r="J12" s="49">
        <f>'Rekapitulace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7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23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24</v>
      </c>
      <c r="E17" s="26"/>
      <c r="F17" s="500"/>
      <c r="G17" s="26"/>
      <c r="H17" s="26"/>
      <c r="I17" s="23" t="s">
        <v>21</v>
      </c>
      <c r="J17" s="499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519" t="str">
        <f>'Rekapitulace stavby'!E14</f>
        <v xml:space="preserve"> </v>
      </c>
      <c r="F18" s="519"/>
      <c r="G18" s="519"/>
      <c r="H18" s="519"/>
      <c r="I18" s="23" t="s">
        <v>23</v>
      </c>
      <c r="J18" s="499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23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>Ing.Pavel Michálek</v>
      </c>
      <c r="F24" s="26"/>
      <c r="G24" s="26"/>
      <c r="H24" s="26"/>
      <c r="I24" s="23" t="s">
        <v>23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94"/>
      <c r="B27" s="95"/>
      <c r="C27" s="94"/>
      <c r="D27" s="94"/>
      <c r="E27" s="523" t="s">
        <v>1</v>
      </c>
      <c r="F27" s="523"/>
      <c r="G27" s="523"/>
      <c r="H27" s="52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7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98" t="s">
        <v>34</v>
      </c>
      <c r="E33" s="23" t="s">
        <v>35</v>
      </c>
      <c r="F33" s="99">
        <f>ROUND((SUM(BE118:BE121)),  2)</f>
        <v>0</v>
      </c>
      <c r="G33" s="26"/>
      <c r="H33" s="26"/>
      <c r="I33" s="100">
        <v>0.21</v>
      </c>
      <c r="J33" s="99">
        <f>ROUND(((SUM(BE118:BE121))*I33),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36</v>
      </c>
      <c r="F34" s="99">
        <f>ROUND((SUM(BF118:BF121)),  2)</f>
        <v>0</v>
      </c>
      <c r="G34" s="26"/>
      <c r="H34" s="26"/>
      <c r="I34" s="100">
        <v>0.15</v>
      </c>
      <c r="J34" s="99">
        <f>ROUND(((SUM(BF118:BF121))*I34),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37</v>
      </c>
      <c r="F35" s="99">
        <f>ROUND((SUM(BG118:BG121)),  2)</f>
        <v>0</v>
      </c>
      <c r="G35" s="26"/>
      <c r="H35" s="26"/>
      <c r="I35" s="100">
        <v>0.21</v>
      </c>
      <c r="J35" s="9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38</v>
      </c>
      <c r="F36" s="99">
        <f>ROUND((SUM(BH118:BH121)),  2)</f>
        <v>0</v>
      </c>
      <c r="G36" s="26"/>
      <c r="H36" s="26"/>
      <c r="I36" s="100">
        <v>0.15</v>
      </c>
      <c r="J36" s="9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39</v>
      </c>
      <c r="F37" s="99">
        <f>ROUND((SUM(BI118:BI121)),  2)</f>
        <v>0</v>
      </c>
      <c r="G37" s="26"/>
      <c r="H37" s="26"/>
      <c r="I37" s="100">
        <v>0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101"/>
      <c r="D39" s="102" t="s">
        <v>40</v>
      </c>
      <c r="E39" s="54"/>
      <c r="F39" s="54"/>
      <c r="G39" s="103" t="s">
        <v>41</v>
      </c>
      <c r="H39" s="104" t="s">
        <v>42</v>
      </c>
      <c r="I39" s="54"/>
      <c r="J39" s="105">
        <f>SUM(J30:J37)</f>
        <v>0</v>
      </c>
      <c r="K39" s="10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45</v>
      </c>
      <c r="E61" s="29"/>
      <c r="F61" s="107" t="s">
        <v>46</v>
      </c>
      <c r="G61" s="39" t="s">
        <v>45</v>
      </c>
      <c r="H61" s="29"/>
      <c r="I61" s="29"/>
      <c r="J61" s="108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45</v>
      </c>
      <c r="E76" s="29"/>
      <c r="F76" s="107" t="s">
        <v>46</v>
      </c>
      <c r="G76" s="39" t="s">
        <v>45</v>
      </c>
      <c r="H76" s="29"/>
      <c r="I76" s="29"/>
      <c r="J76" s="108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554" t="str">
        <f>E7</f>
        <v>ISŠT Mělník - hlavní  budova, spojovací krček, novostavba, dílny, jeřábová hala, vrátnice</v>
      </c>
      <c r="F85" s="555"/>
      <c r="G85" s="555"/>
      <c r="H85" s="55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544" t="str">
        <f>E9</f>
        <v>MELNIK 4 - SO-04-MaR</v>
      </c>
      <c r="F87" s="553"/>
      <c r="G87" s="553"/>
      <c r="H87" s="55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Ing.Pavel Michálek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9" t="s">
        <v>112</v>
      </c>
      <c r="D94" s="101"/>
      <c r="E94" s="101"/>
      <c r="F94" s="101"/>
      <c r="G94" s="101"/>
      <c r="H94" s="101"/>
      <c r="I94" s="101"/>
      <c r="J94" s="110" t="s">
        <v>113</v>
      </c>
      <c r="K94" s="10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" customHeight="1" x14ac:dyDescent="0.2">
      <c r="A96" s="26"/>
      <c r="B96" s="27"/>
      <c r="C96" s="111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5" customHeight="1" x14ac:dyDescent="0.2">
      <c r="B97" s="112"/>
      <c r="D97" s="113" t="s">
        <v>1241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 x14ac:dyDescent="0.2">
      <c r="B98" s="116"/>
      <c r="D98" s="117" t="s">
        <v>1242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 x14ac:dyDescent="0.2">
      <c r="A105" s="26"/>
      <c r="B105" s="27"/>
      <c r="C105" s="18" t="s">
        <v>146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554" t="str">
        <f>E7</f>
        <v>ISŠT Mělník - hlavní  budova, spojovací krček, novostavba, dílny, jeřábová hala, vrátnice</v>
      </c>
      <c r="F108" s="555"/>
      <c r="G108" s="555"/>
      <c r="H108" s="555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544" t="str">
        <f>E9</f>
        <v>MELNIK 4 - SO-04-MaR</v>
      </c>
      <c r="F110" s="553"/>
      <c r="G110" s="553"/>
      <c r="H110" s="553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>
        <f>IF(J12="","",J12)</f>
        <v>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 x14ac:dyDescent="0.2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25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 x14ac:dyDescent="0.2">
      <c r="A115" s="26"/>
      <c r="B115" s="27"/>
      <c r="C115" s="23" t="s">
        <v>24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Ing.Pavel Michálek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20"/>
      <c r="B117" s="121"/>
      <c r="C117" s="122" t="s">
        <v>147</v>
      </c>
      <c r="D117" s="123" t="s">
        <v>55</v>
      </c>
      <c r="E117" s="123" t="s">
        <v>51</v>
      </c>
      <c r="F117" s="123" t="s">
        <v>52</v>
      </c>
      <c r="G117" s="123" t="s">
        <v>148</v>
      </c>
      <c r="H117" s="123" t="s">
        <v>149</v>
      </c>
      <c r="I117" s="123" t="s">
        <v>150</v>
      </c>
      <c r="J117" s="124" t="s">
        <v>113</v>
      </c>
      <c r="K117" s="125" t="s">
        <v>151</v>
      </c>
      <c r="L117" s="126"/>
      <c r="M117" s="56" t="s">
        <v>1</v>
      </c>
      <c r="N117" s="57" t="s">
        <v>34</v>
      </c>
      <c r="O117" s="57" t="s">
        <v>152</v>
      </c>
      <c r="P117" s="57" t="s">
        <v>153</v>
      </c>
      <c r="Q117" s="57" t="s">
        <v>154</v>
      </c>
      <c r="R117" s="57" t="s">
        <v>155</v>
      </c>
      <c r="S117" s="57" t="s">
        <v>156</v>
      </c>
      <c r="T117" s="58" t="s">
        <v>157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7" customHeight="1" x14ac:dyDescent="0.25">
      <c r="A118" s="26"/>
      <c r="B118" s="27"/>
      <c r="C118" s="63" t="s">
        <v>158</v>
      </c>
      <c r="D118" s="26"/>
      <c r="E118" s="26"/>
      <c r="F118" s="26"/>
      <c r="G118" s="26"/>
      <c r="H118" s="26"/>
      <c r="I118" s="26"/>
      <c r="J118" s="127">
        <f>BK118</f>
        <v>0</v>
      </c>
      <c r="K118" s="26"/>
      <c r="L118" s="27"/>
      <c r="M118" s="59"/>
      <c r="N118" s="50"/>
      <c r="O118" s="60"/>
      <c r="P118" s="128">
        <f>P119</f>
        <v>0</v>
      </c>
      <c r="Q118" s="60"/>
      <c r="R118" s="128">
        <f>R119</f>
        <v>0</v>
      </c>
      <c r="S118" s="60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115</v>
      </c>
      <c r="BK118" s="130">
        <f>BK119</f>
        <v>0</v>
      </c>
    </row>
    <row r="119" spans="1:65" s="12" customFormat="1" ht="25.9" customHeight="1" x14ac:dyDescent="0.2">
      <c r="B119" s="131"/>
      <c r="D119" s="132" t="s">
        <v>69</v>
      </c>
      <c r="E119" s="133" t="s">
        <v>159</v>
      </c>
      <c r="F119" s="133" t="s">
        <v>159</v>
      </c>
      <c r="J119" s="134">
        <f>BK119</f>
        <v>0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78</v>
      </c>
      <c r="AT119" s="139" t="s">
        <v>69</v>
      </c>
      <c r="AU119" s="139" t="s">
        <v>70</v>
      </c>
      <c r="AY119" s="132" t="s">
        <v>161</v>
      </c>
      <c r="BK119" s="140">
        <f>BK120</f>
        <v>0</v>
      </c>
    </row>
    <row r="120" spans="1:65" s="12" customFormat="1" ht="22.7" customHeight="1" x14ac:dyDescent="0.2">
      <c r="B120" s="131"/>
      <c r="D120" s="132" t="s">
        <v>69</v>
      </c>
      <c r="E120" s="141" t="s">
        <v>1243</v>
      </c>
      <c r="F120" s="141" t="s">
        <v>1244</v>
      </c>
      <c r="J120" s="142">
        <f>BK120</f>
        <v>0</v>
      </c>
      <c r="L120" s="131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2" t="s">
        <v>78</v>
      </c>
      <c r="AT120" s="139" t="s">
        <v>69</v>
      </c>
      <c r="AU120" s="139" t="s">
        <v>78</v>
      </c>
      <c r="AY120" s="132" t="s">
        <v>161</v>
      </c>
      <c r="BK120" s="140">
        <f>BK121</f>
        <v>0</v>
      </c>
    </row>
    <row r="121" spans="1:65" s="2" customFormat="1" ht="16.5" customHeight="1" x14ac:dyDescent="0.2">
      <c r="A121" s="26"/>
      <c r="B121" s="143"/>
      <c r="C121" s="144" t="s">
        <v>78</v>
      </c>
      <c r="D121" s="144" t="s">
        <v>163</v>
      </c>
      <c r="E121" s="145" t="s">
        <v>1245</v>
      </c>
      <c r="F121" s="146" t="s">
        <v>1246</v>
      </c>
      <c r="G121" s="147" t="s">
        <v>1234</v>
      </c>
      <c r="H121" s="148">
        <v>1</v>
      </c>
      <c r="I121" s="149">
        <f>'SO-04 -MaR'!B5</f>
        <v>0</v>
      </c>
      <c r="J121" s="149">
        <f>ROUND(I121*H121,2)</f>
        <v>0</v>
      </c>
      <c r="K121" s="150"/>
      <c r="L121" s="27"/>
      <c r="M121" s="160" t="s">
        <v>1</v>
      </c>
      <c r="N121" s="161" t="s">
        <v>35</v>
      </c>
      <c r="O121" s="162">
        <v>0</v>
      </c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167</v>
      </c>
      <c r="AT121" s="155" t="s">
        <v>163</v>
      </c>
      <c r="AU121" s="155" t="s">
        <v>80</v>
      </c>
      <c r="AY121" s="14" t="s">
        <v>161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4" t="s">
        <v>78</v>
      </c>
      <c r="BK121" s="156">
        <f>ROUND(I121*H121,2)</f>
        <v>0</v>
      </c>
      <c r="BL121" s="14" t="s">
        <v>167</v>
      </c>
      <c r="BM121" s="155" t="s">
        <v>80</v>
      </c>
    </row>
    <row r="122" spans="1:65" s="2" customFormat="1" ht="6.95" customHeight="1" x14ac:dyDescent="0.2">
      <c r="A122" s="26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sheetProtection algorithmName="SHA-512" hashValue="TYHGdw8nhCk4VA4sqc96hCIrf1dYutnq/vXUV8YzlikPDnasuISOaQw3MNGGOj8T4ALsG2BaG7URsqmET0CvRg==" saltValue="rmWoOOsIlXq5H0SWkOFPvw==" spinCount="100000" sheet="1" objects="1" scenarios="1"/>
  <autoFilter ref="C117:K121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64F8D-199C-4693-AE43-A85272AE3EDC}">
  <dimension ref="A1:T365"/>
  <sheetViews>
    <sheetView zoomScale="85" zoomScaleNormal="85" workbookViewId="0">
      <selection activeCell="G306" sqref="G306"/>
    </sheetView>
  </sheetViews>
  <sheetFormatPr defaultColWidth="10.6640625" defaultRowHeight="11.25" x14ac:dyDescent="0.2"/>
  <cols>
    <col min="1" max="1" width="25" style="296" customWidth="1"/>
    <col min="2" max="2" width="73" style="166" customWidth="1"/>
    <col min="3" max="3" width="10.5" style="202" customWidth="1"/>
    <col min="4" max="4" width="6.33203125" style="166" customWidth="1"/>
    <col min="5" max="5" width="7.6640625" style="166" customWidth="1"/>
    <col min="6" max="7" width="16.5" style="166" customWidth="1"/>
    <col min="8" max="8" width="15" style="166" bestFit="1" customWidth="1"/>
    <col min="9" max="9" width="10.6640625" style="245"/>
    <col min="10" max="10" width="15.5" style="245" customWidth="1"/>
    <col min="11" max="12" width="10.6640625" style="245"/>
    <col min="13" max="15" width="10.6640625" style="246"/>
    <col min="16" max="20" width="3.6640625" style="246" customWidth="1"/>
    <col min="21" max="16384" width="10.6640625" style="166"/>
  </cols>
  <sheetData>
    <row r="1" spans="1:20" ht="18.75" customHeight="1" thickBot="1" x14ac:dyDescent="0.25">
      <c r="A1" s="618" t="s">
        <v>2081</v>
      </c>
      <c r="B1" s="619"/>
      <c r="C1" s="619"/>
      <c r="D1" s="619"/>
      <c r="E1" s="619"/>
      <c r="F1" s="619"/>
      <c r="G1" s="620"/>
    </row>
    <row r="2" spans="1:20" s="2" customFormat="1" ht="27.75" customHeight="1" thickBot="1" x14ac:dyDescent="0.25">
      <c r="A2" s="247" t="s">
        <v>2082</v>
      </c>
      <c r="B2" s="621" t="s">
        <v>2083</v>
      </c>
      <c r="C2" s="622"/>
      <c r="D2" s="622"/>
      <c r="E2" s="622"/>
      <c r="F2" s="622"/>
      <c r="G2" s="623"/>
      <c r="I2" s="245"/>
      <c r="J2" s="245"/>
      <c r="K2" s="245"/>
      <c r="L2" s="245"/>
      <c r="M2" s="246"/>
      <c r="N2" s="246"/>
      <c r="O2" s="246"/>
      <c r="P2" s="246"/>
      <c r="Q2" s="246"/>
      <c r="R2" s="246"/>
      <c r="S2" s="246"/>
      <c r="T2" s="246"/>
    </row>
    <row r="3" spans="1:20" s="2" customFormat="1" ht="13.5" thickBot="1" x14ac:dyDescent="0.25">
      <c r="A3" s="247" t="s">
        <v>2084</v>
      </c>
      <c r="B3" s="248" t="s">
        <v>2085</v>
      </c>
      <c r="C3" s="249"/>
      <c r="D3" s="250"/>
      <c r="E3" s="250"/>
      <c r="F3" s="251"/>
      <c r="G3" s="252"/>
      <c r="I3" s="245"/>
      <c r="J3" s="245"/>
      <c r="K3" s="245"/>
      <c r="L3" s="245"/>
      <c r="M3" s="246"/>
      <c r="N3" s="246"/>
      <c r="O3" s="246"/>
      <c r="P3" s="246"/>
      <c r="Q3" s="246"/>
      <c r="R3" s="246"/>
      <c r="S3" s="246"/>
      <c r="T3" s="246"/>
    </row>
    <row r="4" spans="1:20" ht="16.5" customHeight="1" thickBot="1" x14ac:dyDescent="0.25">
      <c r="A4" s="253" t="s">
        <v>44</v>
      </c>
      <c r="B4" s="254" t="s">
        <v>2086</v>
      </c>
      <c r="C4" s="255" t="s">
        <v>2087</v>
      </c>
      <c r="D4" s="256"/>
      <c r="E4" s="257"/>
      <c r="F4" s="624" t="s">
        <v>2088</v>
      </c>
      <c r="G4" s="625"/>
    </row>
    <row r="5" spans="1:20" s="2" customFormat="1" ht="29.25" customHeight="1" thickBot="1" x14ac:dyDescent="0.25">
      <c r="A5" s="258" t="s">
        <v>2089</v>
      </c>
      <c r="B5" s="259">
        <f>SUM(G12:G359)</f>
        <v>0</v>
      </c>
      <c r="C5" s="621" t="s">
        <v>2090</v>
      </c>
      <c r="D5" s="622"/>
      <c r="E5" s="623"/>
      <c r="F5" s="626" t="s">
        <v>2091</v>
      </c>
      <c r="G5" s="627"/>
      <c r="I5" s="245"/>
      <c r="J5" s="245"/>
      <c r="K5" s="245"/>
      <c r="L5" s="245"/>
      <c r="M5" s="246"/>
      <c r="N5" s="246"/>
      <c r="O5" s="246"/>
      <c r="P5" s="246"/>
      <c r="Q5" s="246"/>
      <c r="R5" s="246"/>
      <c r="S5" s="246"/>
      <c r="T5" s="246"/>
    </row>
    <row r="6" spans="1:20" s="2" customFormat="1" ht="20.25" customHeight="1" thickBot="1" x14ac:dyDescent="0.25">
      <c r="A6" s="260" t="s">
        <v>2092</v>
      </c>
      <c r="B6" s="261">
        <f>B5*0.21</f>
        <v>0</v>
      </c>
      <c r="C6" s="262" t="s">
        <v>2093</v>
      </c>
      <c r="D6" s="263"/>
      <c r="E6" s="264"/>
      <c r="F6" s="613" t="s">
        <v>2094</v>
      </c>
      <c r="G6" s="614"/>
      <c r="I6" s="245"/>
      <c r="J6" s="245"/>
      <c r="K6" s="245"/>
      <c r="L6" s="245"/>
      <c r="M6" s="246"/>
      <c r="N6" s="246"/>
      <c r="O6" s="246"/>
      <c r="P6" s="246"/>
      <c r="Q6" s="246"/>
      <c r="R6" s="246"/>
      <c r="S6" s="246"/>
      <c r="T6" s="246"/>
    </row>
    <row r="7" spans="1:20" ht="18" customHeight="1" thickBot="1" x14ac:dyDescent="0.25">
      <c r="A7" s="258" t="s">
        <v>2095</v>
      </c>
      <c r="B7" s="265">
        <f>B5+B6</f>
        <v>0</v>
      </c>
      <c r="C7" s="262" t="s">
        <v>19</v>
      </c>
      <c r="D7" s="611"/>
      <c r="E7" s="612"/>
      <c r="F7" s="613" t="s">
        <v>2096</v>
      </c>
      <c r="G7" s="614"/>
    </row>
    <row r="8" spans="1:20" ht="13.5" thickBot="1" x14ac:dyDescent="0.25">
      <c r="A8" s="266" t="s">
        <v>2097</v>
      </c>
      <c r="B8" s="267" t="s">
        <v>2098</v>
      </c>
      <c r="C8" s="268" t="s">
        <v>149</v>
      </c>
      <c r="D8" s="267" t="s">
        <v>148</v>
      </c>
      <c r="E8" s="267" t="s">
        <v>2099</v>
      </c>
      <c r="F8" s="268" t="s">
        <v>2100</v>
      </c>
      <c r="G8" s="269" t="s">
        <v>2101</v>
      </c>
    </row>
    <row r="9" spans="1:20" s="270" customFormat="1" ht="26.25" x14ac:dyDescent="0.4">
      <c r="A9" s="615" t="s">
        <v>2102</v>
      </c>
      <c r="B9" s="616"/>
      <c r="C9" s="616"/>
      <c r="D9" s="616"/>
      <c r="E9" s="616"/>
      <c r="F9" s="616"/>
      <c r="G9" s="617"/>
      <c r="I9" s="271"/>
      <c r="J9" s="271"/>
      <c r="K9" s="271"/>
      <c r="L9" s="271"/>
      <c r="M9" s="246"/>
      <c r="N9" s="246"/>
      <c r="O9" s="246"/>
      <c r="P9" s="246"/>
      <c r="Q9" s="246"/>
      <c r="R9" s="246"/>
      <c r="S9" s="246"/>
      <c r="T9" s="246"/>
    </row>
    <row r="10" spans="1:20" ht="15.75" x14ac:dyDescent="0.2">
      <c r="A10" s="272"/>
      <c r="B10" s="273" t="s">
        <v>2103</v>
      </c>
      <c r="C10" s="272"/>
      <c r="D10" s="272"/>
      <c r="E10" s="272"/>
      <c r="F10" s="272"/>
      <c r="G10" s="272"/>
    </row>
    <row r="11" spans="1:20" ht="15" x14ac:dyDescent="0.2">
      <c r="A11" s="274"/>
      <c r="B11" s="274" t="s">
        <v>2104</v>
      </c>
      <c r="C11" s="274"/>
      <c r="D11" s="274"/>
      <c r="E11" s="274"/>
      <c r="F11" s="274"/>
      <c r="G11" s="274"/>
    </row>
    <row r="12" spans="1:20" ht="57" x14ac:dyDescent="0.2">
      <c r="A12" s="343" t="s">
        <v>2105</v>
      </c>
      <c r="B12" s="344" t="s">
        <v>2106</v>
      </c>
      <c r="C12" s="345">
        <v>1</v>
      </c>
      <c r="D12" s="346" t="s">
        <v>483</v>
      </c>
      <c r="E12" s="346" t="s">
        <v>2107</v>
      </c>
      <c r="F12" s="492"/>
      <c r="G12" s="347">
        <f>SUM(C12*F12)</f>
        <v>0</v>
      </c>
      <c r="H12" s="187"/>
    </row>
    <row r="13" spans="1:20" s="2" customFormat="1" ht="15" x14ac:dyDescent="0.2">
      <c r="A13" s="357"/>
      <c r="B13" s="357" t="s">
        <v>2108</v>
      </c>
      <c r="C13" s="357"/>
      <c r="D13" s="357"/>
      <c r="E13" s="357"/>
      <c r="F13" s="358"/>
      <c r="G13" s="358"/>
      <c r="H13" s="187"/>
      <c r="I13" s="245"/>
      <c r="J13" s="245"/>
      <c r="K13" s="245"/>
      <c r="L13" s="245"/>
      <c r="M13" s="246"/>
      <c r="N13" s="246"/>
      <c r="O13" s="246"/>
      <c r="P13" s="246"/>
      <c r="Q13" s="246"/>
      <c r="R13" s="246"/>
      <c r="S13" s="246"/>
      <c r="T13" s="246"/>
    </row>
    <row r="14" spans="1:20" s="2" customFormat="1" ht="28.5" x14ac:dyDescent="0.2">
      <c r="A14" s="343" t="s">
        <v>2109</v>
      </c>
      <c r="B14" s="343" t="s">
        <v>2110</v>
      </c>
      <c r="C14" s="345">
        <v>1</v>
      </c>
      <c r="D14" s="346" t="s">
        <v>483</v>
      </c>
      <c r="E14" s="346" t="s">
        <v>2111</v>
      </c>
      <c r="F14" s="492"/>
      <c r="G14" s="347">
        <f>SUM(C14*F14)</f>
        <v>0</v>
      </c>
      <c r="H14" s="187"/>
      <c r="I14" s="245"/>
      <c r="J14" s="245"/>
      <c r="K14" s="245"/>
      <c r="L14" s="245"/>
      <c r="M14" s="246"/>
      <c r="N14" s="246"/>
      <c r="O14" s="246"/>
      <c r="P14" s="246"/>
      <c r="Q14" s="246"/>
      <c r="R14" s="246"/>
      <c r="S14" s="246"/>
      <c r="T14" s="246"/>
    </row>
    <row r="15" spans="1:20" ht="28.5" x14ac:dyDescent="0.2">
      <c r="A15" s="343" t="s">
        <v>2112</v>
      </c>
      <c r="B15" s="343" t="s">
        <v>2113</v>
      </c>
      <c r="C15" s="345">
        <v>2</v>
      </c>
      <c r="D15" s="346" t="s">
        <v>483</v>
      </c>
      <c r="E15" s="346" t="s">
        <v>2114</v>
      </c>
      <c r="F15" s="492"/>
      <c r="G15" s="347">
        <f>SUM(C15*F15)</f>
        <v>0</v>
      </c>
      <c r="H15" s="187"/>
    </row>
    <row r="16" spans="1:20" ht="28.5" x14ac:dyDescent="0.2">
      <c r="A16" s="343" t="s">
        <v>2115</v>
      </c>
      <c r="B16" s="343" t="s">
        <v>2116</v>
      </c>
      <c r="C16" s="345">
        <v>1</v>
      </c>
      <c r="D16" s="346" t="s">
        <v>483</v>
      </c>
      <c r="E16" s="346" t="s">
        <v>2107</v>
      </c>
      <c r="F16" s="492"/>
      <c r="G16" s="347">
        <f>SUM(C16*F16)</f>
        <v>0</v>
      </c>
      <c r="H16" s="187"/>
    </row>
    <row r="17" spans="1:20" ht="28.5" x14ac:dyDescent="0.2">
      <c r="A17" s="343" t="s">
        <v>2117</v>
      </c>
      <c r="B17" s="343" t="s">
        <v>2118</v>
      </c>
      <c r="C17" s="345">
        <v>1</v>
      </c>
      <c r="D17" s="346" t="s">
        <v>483</v>
      </c>
      <c r="E17" s="346" t="s">
        <v>2111</v>
      </c>
      <c r="F17" s="492"/>
      <c r="G17" s="347">
        <f t="shared" ref="G17" si="0">SUM(C17*F17)</f>
        <v>0</v>
      </c>
      <c r="H17" s="187"/>
    </row>
    <row r="18" spans="1:20" s="2" customFormat="1" ht="15" x14ac:dyDescent="0.2">
      <c r="A18" s="357"/>
      <c r="B18" s="357" t="s">
        <v>2119</v>
      </c>
      <c r="C18" s="357"/>
      <c r="D18" s="357"/>
      <c r="E18" s="357"/>
      <c r="F18" s="358"/>
      <c r="G18" s="358"/>
      <c r="H18" s="187"/>
      <c r="I18" s="245"/>
      <c r="J18" s="245"/>
      <c r="K18" s="245"/>
      <c r="L18" s="245"/>
      <c r="M18" s="246"/>
      <c r="N18" s="246"/>
      <c r="O18" s="246"/>
      <c r="P18" s="246"/>
      <c r="Q18" s="246"/>
      <c r="R18" s="246"/>
      <c r="S18" s="246"/>
      <c r="T18" s="246"/>
    </row>
    <row r="19" spans="1:20" s="2" customFormat="1" ht="42.75" x14ac:dyDescent="0.2">
      <c r="A19" s="343" t="s">
        <v>2120</v>
      </c>
      <c r="B19" s="343" t="s">
        <v>2121</v>
      </c>
      <c r="C19" s="345">
        <v>1</v>
      </c>
      <c r="D19" s="346" t="s">
        <v>483</v>
      </c>
      <c r="E19" s="346" t="s">
        <v>2114</v>
      </c>
      <c r="F19" s="492"/>
      <c r="G19" s="347">
        <f t="shared" ref="G19:G30" si="1">SUM(C19*F19)</f>
        <v>0</v>
      </c>
      <c r="H19" s="187"/>
      <c r="I19" s="245"/>
      <c r="J19" s="245"/>
      <c r="K19" s="245"/>
      <c r="L19" s="245"/>
      <c r="M19" s="246"/>
      <c r="N19" s="246"/>
      <c r="O19" s="246"/>
      <c r="P19" s="246"/>
      <c r="Q19" s="246"/>
      <c r="R19" s="246"/>
      <c r="S19" s="246"/>
      <c r="T19" s="246"/>
    </row>
    <row r="20" spans="1:20" ht="28.5" x14ac:dyDescent="0.2">
      <c r="A20" s="343"/>
      <c r="B20" s="343" t="s">
        <v>2122</v>
      </c>
      <c r="C20" s="345">
        <v>1</v>
      </c>
      <c r="D20" s="346" t="s">
        <v>483</v>
      </c>
      <c r="E20" s="346" t="s">
        <v>2114</v>
      </c>
      <c r="F20" s="492"/>
      <c r="G20" s="347">
        <f t="shared" si="1"/>
        <v>0</v>
      </c>
      <c r="H20" s="187"/>
    </row>
    <row r="21" spans="1:20" ht="14.25" x14ac:dyDescent="0.2">
      <c r="A21" s="343"/>
      <c r="B21" s="343" t="s">
        <v>2123</v>
      </c>
      <c r="C21" s="345">
        <v>1</v>
      </c>
      <c r="D21" s="346" t="s">
        <v>483</v>
      </c>
      <c r="E21" s="346" t="s">
        <v>2114</v>
      </c>
      <c r="F21" s="492"/>
      <c r="G21" s="347">
        <f t="shared" si="1"/>
        <v>0</v>
      </c>
      <c r="H21" s="187"/>
    </row>
    <row r="22" spans="1:20" ht="14.25" x14ac:dyDescent="0.2">
      <c r="A22" s="343"/>
      <c r="B22" s="343" t="s">
        <v>2124</v>
      </c>
      <c r="C22" s="345">
        <v>2</v>
      </c>
      <c r="D22" s="346" t="s">
        <v>483</v>
      </c>
      <c r="E22" s="346" t="s">
        <v>2114</v>
      </c>
      <c r="F22" s="492"/>
      <c r="G22" s="347">
        <f t="shared" si="1"/>
        <v>0</v>
      </c>
      <c r="H22" s="187"/>
    </row>
    <row r="23" spans="1:20" ht="14.25" x14ac:dyDescent="0.2">
      <c r="A23" s="343"/>
      <c r="B23" s="343" t="s">
        <v>2125</v>
      </c>
      <c r="C23" s="345">
        <v>3</v>
      </c>
      <c r="D23" s="346" t="s">
        <v>483</v>
      </c>
      <c r="E23" s="346" t="s">
        <v>2114</v>
      </c>
      <c r="F23" s="492"/>
      <c r="G23" s="347">
        <f t="shared" si="1"/>
        <v>0</v>
      </c>
      <c r="H23" s="187"/>
    </row>
    <row r="24" spans="1:20" ht="14.25" x14ac:dyDescent="0.2">
      <c r="A24" s="343"/>
      <c r="B24" s="343" t="s">
        <v>2126</v>
      </c>
      <c r="C24" s="345">
        <v>1</v>
      </c>
      <c r="D24" s="346" t="s">
        <v>483</v>
      </c>
      <c r="E24" s="346" t="s">
        <v>2114</v>
      </c>
      <c r="F24" s="492"/>
      <c r="G24" s="347">
        <f t="shared" si="1"/>
        <v>0</v>
      </c>
      <c r="H24" s="187"/>
    </row>
    <row r="25" spans="1:20" ht="14.25" x14ac:dyDescent="0.2">
      <c r="A25" s="343"/>
      <c r="B25" s="343" t="s">
        <v>2127</v>
      </c>
      <c r="C25" s="345">
        <v>1</v>
      </c>
      <c r="D25" s="346" t="s">
        <v>483</v>
      </c>
      <c r="E25" s="346" t="s">
        <v>2114</v>
      </c>
      <c r="F25" s="492"/>
      <c r="G25" s="347">
        <f t="shared" si="1"/>
        <v>0</v>
      </c>
      <c r="H25" s="187"/>
    </row>
    <row r="26" spans="1:20" ht="14.25" x14ac:dyDescent="0.2">
      <c r="A26" s="343"/>
      <c r="B26" s="343" t="s">
        <v>2128</v>
      </c>
      <c r="C26" s="345">
        <v>1</v>
      </c>
      <c r="D26" s="346" t="s">
        <v>483</v>
      </c>
      <c r="E26" s="346" t="s">
        <v>2114</v>
      </c>
      <c r="F26" s="492"/>
      <c r="G26" s="347">
        <f t="shared" si="1"/>
        <v>0</v>
      </c>
      <c r="H26" s="187"/>
    </row>
    <row r="27" spans="1:20" ht="14.25" x14ac:dyDescent="0.2">
      <c r="A27" s="343"/>
      <c r="B27" s="343" t="s">
        <v>2129</v>
      </c>
      <c r="C27" s="345">
        <v>1</v>
      </c>
      <c r="D27" s="346" t="s">
        <v>483</v>
      </c>
      <c r="E27" s="346" t="s">
        <v>2114</v>
      </c>
      <c r="F27" s="492"/>
      <c r="G27" s="347">
        <f t="shared" si="1"/>
        <v>0</v>
      </c>
      <c r="H27" s="187"/>
    </row>
    <row r="28" spans="1:20" ht="14.25" x14ac:dyDescent="0.2">
      <c r="A28" s="343"/>
      <c r="B28" s="343" t="s">
        <v>2130</v>
      </c>
      <c r="C28" s="345">
        <v>2</v>
      </c>
      <c r="D28" s="346" t="s">
        <v>483</v>
      </c>
      <c r="E28" s="346" t="s">
        <v>2114</v>
      </c>
      <c r="F28" s="492"/>
      <c r="G28" s="347">
        <f t="shared" si="1"/>
        <v>0</v>
      </c>
      <c r="H28" s="187"/>
    </row>
    <row r="29" spans="1:20" ht="28.5" x14ac:dyDescent="0.2">
      <c r="A29" s="343"/>
      <c r="B29" s="343" t="s">
        <v>2131</v>
      </c>
      <c r="C29" s="345">
        <v>1</v>
      </c>
      <c r="D29" s="346" t="s">
        <v>483</v>
      </c>
      <c r="E29" s="346" t="s">
        <v>2114</v>
      </c>
      <c r="F29" s="492"/>
      <c r="G29" s="347">
        <f t="shared" si="1"/>
        <v>0</v>
      </c>
      <c r="H29" s="187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</row>
    <row r="30" spans="1:20" ht="28.5" x14ac:dyDescent="0.2">
      <c r="A30" s="343"/>
      <c r="B30" s="343" t="s">
        <v>2132</v>
      </c>
      <c r="C30" s="345">
        <v>1</v>
      </c>
      <c r="D30" s="346" t="s">
        <v>483</v>
      </c>
      <c r="E30" s="346" t="s">
        <v>2114</v>
      </c>
      <c r="F30" s="492"/>
      <c r="G30" s="347">
        <f t="shared" si="1"/>
        <v>0</v>
      </c>
      <c r="H30" s="187"/>
    </row>
    <row r="31" spans="1:20" ht="15" x14ac:dyDescent="0.2">
      <c r="A31" s="359"/>
      <c r="B31" s="357" t="s">
        <v>2133</v>
      </c>
      <c r="C31" s="360"/>
      <c r="D31" s="360"/>
      <c r="E31" s="360"/>
      <c r="F31" s="361"/>
      <c r="G31" s="362"/>
    </row>
    <row r="32" spans="1:20" ht="42.75" x14ac:dyDescent="0.2">
      <c r="A32" s="343" t="s">
        <v>2134</v>
      </c>
      <c r="B32" s="343" t="s">
        <v>2135</v>
      </c>
      <c r="C32" s="345">
        <v>3</v>
      </c>
      <c r="D32" s="346" t="s">
        <v>483</v>
      </c>
      <c r="E32" s="346" t="s">
        <v>2107</v>
      </c>
      <c r="F32" s="492"/>
      <c r="G32" s="347">
        <f>SUM(C32*F32)</f>
        <v>0</v>
      </c>
      <c r="H32" s="187"/>
    </row>
    <row r="33" spans="1:20" ht="42.75" x14ac:dyDescent="0.2">
      <c r="A33" s="343" t="s">
        <v>2136</v>
      </c>
      <c r="B33" s="343" t="s">
        <v>2137</v>
      </c>
      <c r="C33" s="345">
        <v>3</v>
      </c>
      <c r="D33" s="346" t="s">
        <v>483</v>
      </c>
      <c r="E33" s="346" t="s">
        <v>2107</v>
      </c>
      <c r="F33" s="492"/>
      <c r="G33" s="347">
        <f>SUM(C33*F33)</f>
        <v>0</v>
      </c>
      <c r="H33" s="187"/>
    </row>
    <row r="34" spans="1:20" ht="57" x14ac:dyDescent="0.2">
      <c r="A34" s="343" t="s">
        <v>2138</v>
      </c>
      <c r="B34" s="343" t="s">
        <v>2139</v>
      </c>
      <c r="C34" s="345">
        <v>3</v>
      </c>
      <c r="D34" s="346" t="s">
        <v>483</v>
      </c>
      <c r="E34" s="346" t="s">
        <v>2114</v>
      </c>
      <c r="F34" s="492"/>
      <c r="G34" s="347">
        <f t="shared" ref="G34:G35" si="2">SUM(C34*F34)</f>
        <v>0</v>
      </c>
      <c r="H34" s="187"/>
    </row>
    <row r="35" spans="1:20" ht="28.5" x14ac:dyDescent="0.2">
      <c r="A35" s="343" t="s">
        <v>2140</v>
      </c>
      <c r="B35" s="343" t="s">
        <v>2141</v>
      </c>
      <c r="C35" s="345">
        <v>1</v>
      </c>
      <c r="D35" s="346" t="s">
        <v>483</v>
      </c>
      <c r="E35" s="346" t="s">
        <v>2114</v>
      </c>
      <c r="F35" s="492"/>
      <c r="G35" s="347">
        <f t="shared" si="2"/>
        <v>0</v>
      </c>
      <c r="H35" s="187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</row>
    <row r="36" spans="1:20" ht="14.25" x14ac:dyDescent="0.2">
      <c r="A36" s="275"/>
      <c r="B36" s="275"/>
      <c r="C36" s="276"/>
      <c r="D36" s="277"/>
      <c r="E36" s="277"/>
      <c r="F36" s="278"/>
      <c r="G36" s="278"/>
    </row>
    <row r="37" spans="1:20" ht="15" x14ac:dyDescent="0.2">
      <c r="A37" s="274"/>
      <c r="B37" s="274" t="s">
        <v>2142</v>
      </c>
      <c r="C37" s="274"/>
      <c r="D37" s="274"/>
      <c r="E37" s="274"/>
      <c r="F37" s="279"/>
      <c r="G37" s="279"/>
    </row>
    <row r="38" spans="1:20" ht="57" x14ac:dyDescent="0.2">
      <c r="A38" s="343" t="s">
        <v>2143</v>
      </c>
      <c r="B38" s="344" t="s">
        <v>2144</v>
      </c>
      <c r="C38" s="345">
        <v>1</v>
      </c>
      <c r="D38" s="346" t="s">
        <v>483</v>
      </c>
      <c r="E38" s="346" t="s">
        <v>2107</v>
      </c>
      <c r="F38" s="492"/>
      <c r="G38" s="347">
        <f>SUM(C38*F38)</f>
        <v>0</v>
      </c>
    </row>
    <row r="39" spans="1:20" s="2" customFormat="1" ht="15" x14ac:dyDescent="0.2">
      <c r="A39" s="357"/>
      <c r="B39" s="357" t="s">
        <v>2108</v>
      </c>
      <c r="C39" s="357"/>
      <c r="D39" s="357"/>
      <c r="E39" s="357"/>
      <c r="F39" s="358"/>
      <c r="G39" s="358"/>
      <c r="I39" s="245"/>
      <c r="J39" s="245"/>
      <c r="K39" s="245"/>
      <c r="L39" s="245"/>
      <c r="M39" s="246"/>
      <c r="N39" s="246"/>
      <c r="O39" s="246"/>
      <c r="P39" s="246"/>
      <c r="Q39" s="246"/>
      <c r="R39" s="246"/>
      <c r="S39" s="246"/>
      <c r="T39" s="246"/>
    </row>
    <row r="40" spans="1:20" s="2" customFormat="1" ht="28.5" x14ac:dyDescent="0.2">
      <c r="A40" s="343" t="s">
        <v>2145</v>
      </c>
      <c r="B40" s="343" t="s">
        <v>2110</v>
      </c>
      <c r="C40" s="345">
        <v>1</v>
      </c>
      <c r="D40" s="346" t="s">
        <v>483</v>
      </c>
      <c r="E40" s="346" t="s">
        <v>2111</v>
      </c>
      <c r="F40" s="492"/>
      <c r="G40" s="347">
        <f>SUM(C40*F40)</f>
        <v>0</v>
      </c>
      <c r="H40" s="187"/>
      <c r="I40" s="245"/>
      <c r="J40" s="245"/>
      <c r="K40" s="245"/>
      <c r="L40" s="245"/>
      <c r="M40" s="246"/>
      <c r="N40" s="246"/>
      <c r="O40" s="246"/>
      <c r="P40" s="246"/>
      <c r="Q40" s="246"/>
      <c r="R40" s="246"/>
      <c r="S40" s="246"/>
      <c r="T40" s="246"/>
    </row>
    <row r="41" spans="1:20" ht="28.5" x14ac:dyDescent="0.2">
      <c r="A41" s="343" t="s">
        <v>2146</v>
      </c>
      <c r="B41" s="343" t="s">
        <v>2113</v>
      </c>
      <c r="C41" s="345">
        <v>2</v>
      </c>
      <c r="D41" s="346" t="s">
        <v>483</v>
      </c>
      <c r="E41" s="346" t="s">
        <v>2114</v>
      </c>
      <c r="F41" s="492"/>
      <c r="G41" s="347">
        <f>SUM(C41*F41)</f>
        <v>0</v>
      </c>
      <c r="H41" s="187"/>
    </row>
    <row r="42" spans="1:20" ht="28.5" x14ac:dyDescent="0.2">
      <c r="A42" s="343" t="s">
        <v>2147</v>
      </c>
      <c r="B42" s="343" t="s">
        <v>2116</v>
      </c>
      <c r="C42" s="345">
        <v>1</v>
      </c>
      <c r="D42" s="346" t="s">
        <v>483</v>
      </c>
      <c r="E42" s="346" t="s">
        <v>2107</v>
      </c>
      <c r="F42" s="492"/>
      <c r="G42" s="347">
        <f>SUM(C42*F42)</f>
        <v>0</v>
      </c>
      <c r="H42" s="187"/>
    </row>
    <row r="43" spans="1:20" ht="28.5" x14ac:dyDescent="0.2">
      <c r="A43" s="343" t="s">
        <v>2148</v>
      </c>
      <c r="B43" s="343" t="s">
        <v>2118</v>
      </c>
      <c r="C43" s="345">
        <v>1</v>
      </c>
      <c r="D43" s="346" t="s">
        <v>483</v>
      </c>
      <c r="E43" s="346" t="s">
        <v>2111</v>
      </c>
      <c r="F43" s="492"/>
      <c r="G43" s="347">
        <f t="shared" ref="G43" si="3">SUM(C43*F43)</f>
        <v>0</v>
      </c>
      <c r="H43" s="187"/>
    </row>
    <row r="44" spans="1:20" ht="14.25" x14ac:dyDescent="0.2">
      <c r="A44" s="275"/>
      <c r="B44" s="275"/>
      <c r="C44" s="276"/>
      <c r="D44" s="277"/>
      <c r="E44" s="277"/>
      <c r="F44" s="278"/>
      <c r="G44" s="278"/>
      <c r="H44" s="187"/>
    </row>
    <row r="45" spans="1:20" ht="15" x14ac:dyDescent="0.2">
      <c r="A45" s="274"/>
      <c r="B45" s="274" t="s">
        <v>2149</v>
      </c>
      <c r="C45" s="274"/>
      <c r="D45" s="274"/>
      <c r="E45" s="274"/>
      <c r="F45" s="279"/>
      <c r="G45" s="279"/>
      <c r="H45" s="187"/>
    </row>
    <row r="46" spans="1:20" ht="57" x14ac:dyDescent="0.2">
      <c r="A46" s="343" t="s">
        <v>2150</v>
      </c>
      <c r="B46" s="344" t="s">
        <v>2144</v>
      </c>
      <c r="C46" s="345">
        <v>1</v>
      </c>
      <c r="D46" s="346" t="s">
        <v>483</v>
      </c>
      <c r="E46" s="346" t="s">
        <v>2107</v>
      </c>
      <c r="F46" s="492"/>
      <c r="G46" s="347">
        <f>SUM(C46*F46)</f>
        <v>0</v>
      </c>
      <c r="H46" s="187"/>
    </row>
    <row r="47" spans="1:20" s="2" customFormat="1" ht="15" x14ac:dyDescent="0.2">
      <c r="A47" s="357"/>
      <c r="B47" s="357" t="s">
        <v>2108</v>
      </c>
      <c r="C47" s="357"/>
      <c r="D47" s="357"/>
      <c r="E47" s="357"/>
      <c r="F47" s="358"/>
      <c r="G47" s="358"/>
      <c r="H47" s="187"/>
      <c r="I47" s="245"/>
      <c r="J47" s="245"/>
      <c r="K47" s="245"/>
      <c r="L47" s="245"/>
      <c r="M47" s="246"/>
      <c r="N47" s="246"/>
      <c r="O47" s="246"/>
      <c r="P47" s="246"/>
      <c r="Q47" s="246"/>
      <c r="R47" s="246"/>
      <c r="S47" s="246"/>
      <c r="T47" s="246"/>
    </row>
    <row r="48" spans="1:20" s="2" customFormat="1" ht="28.5" x14ac:dyDescent="0.2">
      <c r="A48" s="343" t="s">
        <v>2151</v>
      </c>
      <c r="B48" s="343" t="s">
        <v>2110</v>
      </c>
      <c r="C48" s="345">
        <v>1</v>
      </c>
      <c r="D48" s="346" t="s">
        <v>483</v>
      </c>
      <c r="E48" s="346" t="s">
        <v>2111</v>
      </c>
      <c r="F48" s="492"/>
      <c r="G48" s="347">
        <f>SUM(C48*F48)</f>
        <v>0</v>
      </c>
      <c r="H48" s="187"/>
      <c r="I48" s="245"/>
      <c r="J48" s="245"/>
      <c r="K48" s="245"/>
      <c r="L48" s="245"/>
      <c r="M48" s="246"/>
      <c r="N48" s="246"/>
      <c r="O48" s="246"/>
      <c r="P48" s="246"/>
      <c r="Q48" s="246"/>
      <c r="R48" s="246"/>
      <c r="S48" s="246"/>
      <c r="T48" s="246"/>
    </row>
    <row r="49" spans="1:20" ht="28.5" x14ac:dyDescent="0.2">
      <c r="A49" s="343" t="s">
        <v>2152</v>
      </c>
      <c r="B49" s="343" t="s">
        <v>2113</v>
      </c>
      <c r="C49" s="345">
        <v>2</v>
      </c>
      <c r="D49" s="346" t="s">
        <v>483</v>
      </c>
      <c r="E49" s="346" t="s">
        <v>2114</v>
      </c>
      <c r="F49" s="492"/>
      <c r="G49" s="347">
        <f>SUM(C49*F49)</f>
        <v>0</v>
      </c>
      <c r="H49" s="187"/>
    </row>
    <row r="50" spans="1:20" ht="28.5" x14ac:dyDescent="0.2">
      <c r="A50" s="343" t="s">
        <v>2153</v>
      </c>
      <c r="B50" s="343" t="s">
        <v>2116</v>
      </c>
      <c r="C50" s="345">
        <v>1</v>
      </c>
      <c r="D50" s="346" t="s">
        <v>483</v>
      </c>
      <c r="E50" s="346" t="s">
        <v>2107</v>
      </c>
      <c r="F50" s="492"/>
      <c r="G50" s="347">
        <f>SUM(C50*F50)</f>
        <v>0</v>
      </c>
      <c r="H50" s="187"/>
    </row>
    <row r="51" spans="1:20" ht="28.5" x14ac:dyDescent="0.2">
      <c r="A51" s="343" t="s">
        <v>2154</v>
      </c>
      <c r="B51" s="343" t="s">
        <v>2118</v>
      </c>
      <c r="C51" s="345">
        <v>1</v>
      </c>
      <c r="D51" s="346" t="s">
        <v>483</v>
      </c>
      <c r="E51" s="346" t="s">
        <v>2111</v>
      </c>
      <c r="F51" s="492"/>
      <c r="G51" s="347">
        <f t="shared" ref="G51" si="4">SUM(C51*F51)</f>
        <v>0</v>
      </c>
      <c r="H51" s="187"/>
    </row>
    <row r="52" spans="1:20" s="2" customFormat="1" ht="15" x14ac:dyDescent="0.2">
      <c r="A52" s="357"/>
      <c r="B52" s="357" t="s">
        <v>2155</v>
      </c>
      <c r="C52" s="357"/>
      <c r="D52" s="357"/>
      <c r="E52" s="357"/>
      <c r="F52" s="358"/>
      <c r="G52" s="358"/>
      <c r="I52" s="245"/>
      <c r="J52" s="245"/>
      <c r="K52" s="245"/>
      <c r="L52" s="245"/>
      <c r="M52" s="246"/>
      <c r="N52" s="246"/>
      <c r="O52" s="246"/>
      <c r="P52" s="246"/>
      <c r="Q52" s="246"/>
      <c r="R52" s="246"/>
      <c r="S52" s="246"/>
      <c r="T52" s="246"/>
    </row>
    <row r="53" spans="1:20" s="2" customFormat="1" ht="42.75" x14ac:dyDescent="0.2">
      <c r="A53" s="343" t="s">
        <v>2156</v>
      </c>
      <c r="B53" s="343" t="s">
        <v>2157</v>
      </c>
      <c r="C53" s="345">
        <v>1</v>
      </c>
      <c r="D53" s="346" t="s">
        <v>483</v>
      </c>
      <c r="E53" s="346" t="s">
        <v>2114</v>
      </c>
      <c r="F53" s="492"/>
      <c r="G53" s="347">
        <f t="shared" ref="G53" si="5">SUM(C53*F53)</f>
        <v>0</v>
      </c>
      <c r="H53" s="280"/>
      <c r="I53" s="245"/>
      <c r="J53" s="245"/>
      <c r="K53" s="245"/>
      <c r="L53" s="245"/>
      <c r="M53" s="246"/>
      <c r="N53" s="246"/>
      <c r="O53" s="246"/>
      <c r="P53" s="246"/>
      <c r="Q53" s="246"/>
      <c r="R53" s="246"/>
      <c r="S53" s="246"/>
      <c r="T53" s="246"/>
    </row>
    <row r="54" spans="1:20" ht="42.75" x14ac:dyDescent="0.2">
      <c r="A54" s="343"/>
      <c r="B54" s="343" t="s">
        <v>2158</v>
      </c>
      <c r="C54" s="345">
        <v>1</v>
      </c>
      <c r="D54" s="346" t="s">
        <v>483</v>
      </c>
      <c r="E54" s="346" t="s">
        <v>2114</v>
      </c>
      <c r="F54" s="492"/>
      <c r="G54" s="347">
        <f>SUM(C54*F54)</f>
        <v>0</v>
      </c>
      <c r="H54" s="280"/>
    </row>
    <row r="55" spans="1:20" ht="14.25" x14ac:dyDescent="0.2">
      <c r="A55" s="343"/>
      <c r="B55" s="343" t="s">
        <v>2159</v>
      </c>
      <c r="C55" s="345">
        <v>1</v>
      </c>
      <c r="D55" s="346" t="s">
        <v>483</v>
      </c>
      <c r="E55" s="346" t="s">
        <v>2114</v>
      </c>
      <c r="F55" s="492"/>
      <c r="G55" s="347">
        <f t="shared" ref="G55:G65" si="6">SUM(C55*F55)</f>
        <v>0</v>
      </c>
      <c r="H55" s="280"/>
    </row>
    <row r="56" spans="1:20" ht="14.25" x14ac:dyDescent="0.2">
      <c r="A56" s="343"/>
      <c r="B56" s="343" t="s">
        <v>2123</v>
      </c>
      <c r="C56" s="345">
        <v>1</v>
      </c>
      <c r="D56" s="346" t="s">
        <v>483</v>
      </c>
      <c r="E56" s="346" t="s">
        <v>2114</v>
      </c>
      <c r="F56" s="492"/>
      <c r="G56" s="347">
        <f t="shared" si="6"/>
        <v>0</v>
      </c>
      <c r="H56" s="280"/>
    </row>
    <row r="57" spans="1:20" ht="14.25" x14ac:dyDescent="0.2">
      <c r="A57" s="343"/>
      <c r="B57" s="343" t="s">
        <v>2124</v>
      </c>
      <c r="C57" s="345">
        <v>2</v>
      </c>
      <c r="D57" s="346" t="s">
        <v>483</v>
      </c>
      <c r="E57" s="346" t="s">
        <v>2114</v>
      </c>
      <c r="F57" s="492"/>
      <c r="G57" s="347">
        <f t="shared" si="6"/>
        <v>0</v>
      </c>
      <c r="H57" s="280"/>
    </row>
    <row r="58" spans="1:20" ht="14.25" x14ac:dyDescent="0.2">
      <c r="A58" s="343"/>
      <c r="B58" s="343" t="s">
        <v>2125</v>
      </c>
      <c r="C58" s="345">
        <v>4</v>
      </c>
      <c r="D58" s="346" t="s">
        <v>483</v>
      </c>
      <c r="E58" s="346" t="s">
        <v>2114</v>
      </c>
      <c r="F58" s="492"/>
      <c r="G58" s="347">
        <f t="shared" si="6"/>
        <v>0</v>
      </c>
      <c r="H58" s="280"/>
    </row>
    <row r="59" spans="1:20" ht="14.25" x14ac:dyDescent="0.2">
      <c r="A59" s="343"/>
      <c r="B59" s="343" t="s">
        <v>2126</v>
      </c>
      <c r="C59" s="345">
        <v>4</v>
      </c>
      <c r="D59" s="346" t="s">
        <v>483</v>
      </c>
      <c r="E59" s="346" t="s">
        <v>2114</v>
      </c>
      <c r="F59" s="492"/>
      <c r="G59" s="347">
        <f t="shared" si="6"/>
        <v>0</v>
      </c>
      <c r="H59" s="280"/>
    </row>
    <row r="60" spans="1:20" ht="14.25" x14ac:dyDescent="0.2">
      <c r="A60" s="343"/>
      <c r="B60" s="343" t="s">
        <v>2160</v>
      </c>
      <c r="C60" s="345">
        <v>2</v>
      </c>
      <c r="D60" s="346" t="s">
        <v>483</v>
      </c>
      <c r="E60" s="346" t="s">
        <v>2114</v>
      </c>
      <c r="F60" s="492"/>
      <c r="G60" s="347">
        <f t="shared" si="6"/>
        <v>0</v>
      </c>
      <c r="H60" s="280"/>
    </row>
    <row r="61" spans="1:20" ht="14.25" x14ac:dyDescent="0.2">
      <c r="A61" s="343"/>
      <c r="B61" s="343" t="s">
        <v>2128</v>
      </c>
      <c r="C61" s="345">
        <v>1</v>
      </c>
      <c r="D61" s="346" t="s">
        <v>483</v>
      </c>
      <c r="E61" s="346" t="s">
        <v>2114</v>
      </c>
      <c r="F61" s="492"/>
      <c r="G61" s="347">
        <f t="shared" si="6"/>
        <v>0</v>
      </c>
      <c r="H61" s="280"/>
    </row>
    <row r="62" spans="1:20" ht="14.25" x14ac:dyDescent="0.2">
      <c r="A62" s="343"/>
      <c r="B62" s="343" t="s">
        <v>2129</v>
      </c>
      <c r="C62" s="345">
        <v>1</v>
      </c>
      <c r="D62" s="346" t="s">
        <v>483</v>
      </c>
      <c r="E62" s="346" t="s">
        <v>2114</v>
      </c>
      <c r="F62" s="492"/>
      <c r="G62" s="347">
        <f t="shared" si="6"/>
        <v>0</v>
      </c>
      <c r="H62" s="280"/>
    </row>
    <row r="63" spans="1:20" ht="14.25" x14ac:dyDescent="0.2">
      <c r="A63" s="343"/>
      <c r="B63" s="343" t="s">
        <v>2130</v>
      </c>
      <c r="C63" s="345">
        <v>2</v>
      </c>
      <c r="D63" s="346" t="s">
        <v>483</v>
      </c>
      <c r="E63" s="346" t="s">
        <v>2114</v>
      </c>
      <c r="F63" s="492"/>
      <c r="G63" s="347">
        <f t="shared" si="6"/>
        <v>0</v>
      </c>
      <c r="H63" s="280"/>
    </row>
    <row r="64" spans="1:20" ht="28.5" x14ac:dyDescent="0.2">
      <c r="A64" s="343"/>
      <c r="B64" s="343" t="s">
        <v>2131</v>
      </c>
      <c r="C64" s="345">
        <v>2</v>
      </c>
      <c r="D64" s="346" t="s">
        <v>483</v>
      </c>
      <c r="E64" s="346" t="s">
        <v>2114</v>
      </c>
      <c r="F64" s="492"/>
      <c r="G64" s="347">
        <f t="shared" si="6"/>
        <v>0</v>
      </c>
      <c r="H64" s="280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</row>
    <row r="65" spans="1:20" ht="28.5" x14ac:dyDescent="0.2">
      <c r="A65" s="343"/>
      <c r="B65" s="343" t="s">
        <v>2132</v>
      </c>
      <c r="C65" s="345">
        <v>1</v>
      </c>
      <c r="D65" s="346" t="s">
        <v>483</v>
      </c>
      <c r="E65" s="346" t="s">
        <v>2114</v>
      </c>
      <c r="F65" s="492"/>
      <c r="G65" s="347">
        <f t="shared" si="6"/>
        <v>0</v>
      </c>
      <c r="H65" s="280"/>
    </row>
    <row r="66" spans="1:20" ht="15" x14ac:dyDescent="0.2">
      <c r="A66" s="359"/>
      <c r="B66" s="357" t="s">
        <v>2161</v>
      </c>
      <c r="C66" s="360"/>
      <c r="D66" s="360"/>
      <c r="E66" s="360"/>
      <c r="F66" s="361"/>
      <c r="G66" s="362"/>
    </row>
    <row r="67" spans="1:20" ht="85.5" x14ac:dyDescent="0.2">
      <c r="A67" s="343" t="s">
        <v>2162</v>
      </c>
      <c r="B67" s="343" t="s">
        <v>2135</v>
      </c>
      <c r="C67" s="345">
        <v>12</v>
      </c>
      <c r="D67" s="346" t="s">
        <v>483</v>
      </c>
      <c r="E67" s="346" t="s">
        <v>2107</v>
      </c>
      <c r="F67" s="492"/>
      <c r="G67" s="347">
        <f>SUM(C67*F67)</f>
        <v>0</v>
      </c>
      <c r="H67" s="187"/>
    </row>
    <row r="68" spans="1:20" ht="85.5" x14ac:dyDescent="0.2">
      <c r="A68" s="343" t="s">
        <v>2163</v>
      </c>
      <c r="B68" s="343" t="s">
        <v>2137</v>
      </c>
      <c r="C68" s="345">
        <v>12</v>
      </c>
      <c r="D68" s="346" t="s">
        <v>483</v>
      </c>
      <c r="E68" s="346" t="s">
        <v>2107</v>
      </c>
      <c r="F68" s="492"/>
      <c r="G68" s="347">
        <f>SUM(C68*F68)</f>
        <v>0</v>
      </c>
      <c r="H68" s="187"/>
    </row>
    <row r="69" spans="1:20" ht="57" x14ac:dyDescent="0.2">
      <c r="A69" s="343" t="s">
        <v>2164</v>
      </c>
      <c r="B69" s="343" t="s">
        <v>2165</v>
      </c>
      <c r="C69" s="345">
        <v>12</v>
      </c>
      <c r="D69" s="346" t="s">
        <v>483</v>
      </c>
      <c r="E69" s="346" t="s">
        <v>2114</v>
      </c>
      <c r="F69" s="492"/>
      <c r="G69" s="347">
        <f t="shared" ref="G69:G70" si="7">SUM(C69*F69)</f>
        <v>0</v>
      </c>
      <c r="H69" s="187"/>
    </row>
    <row r="70" spans="1:20" ht="28.5" x14ac:dyDescent="0.2">
      <c r="A70" s="343" t="s">
        <v>2166</v>
      </c>
      <c r="B70" s="343" t="s">
        <v>2141</v>
      </c>
      <c r="C70" s="345">
        <v>2</v>
      </c>
      <c r="D70" s="346" t="s">
        <v>483</v>
      </c>
      <c r="E70" s="346" t="s">
        <v>2114</v>
      </c>
      <c r="F70" s="492"/>
      <c r="G70" s="347">
        <f t="shared" si="7"/>
        <v>0</v>
      </c>
      <c r="H70" s="187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</row>
    <row r="71" spans="1:20" ht="14.25" x14ac:dyDescent="0.2">
      <c r="A71" s="275"/>
      <c r="B71" s="275"/>
      <c r="C71" s="276"/>
      <c r="D71" s="277"/>
      <c r="E71" s="277"/>
      <c r="F71" s="278"/>
      <c r="G71" s="278"/>
      <c r="H71" s="187"/>
    </row>
    <row r="72" spans="1:20" ht="15" x14ac:dyDescent="0.2">
      <c r="A72" s="274"/>
      <c r="B72" s="274" t="s">
        <v>2167</v>
      </c>
      <c r="C72" s="274"/>
      <c r="D72" s="274"/>
      <c r="E72" s="274"/>
      <c r="F72" s="279"/>
      <c r="G72" s="279"/>
      <c r="H72" s="187"/>
    </row>
    <row r="73" spans="1:20" ht="57" x14ac:dyDescent="0.2">
      <c r="A73" s="343" t="s">
        <v>2168</v>
      </c>
      <c r="B73" s="344" t="s">
        <v>2144</v>
      </c>
      <c r="C73" s="345">
        <v>1</v>
      </c>
      <c r="D73" s="346" t="s">
        <v>483</v>
      </c>
      <c r="E73" s="346" t="s">
        <v>2107</v>
      </c>
      <c r="F73" s="492"/>
      <c r="G73" s="347">
        <f>SUM(C73*F73)</f>
        <v>0</v>
      </c>
      <c r="H73" s="187"/>
    </row>
    <row r="74" spans="1:20" s="2" customFormat="1" ht="15" x14ac:dyDescent="0.2">
      <c r="A74" s="357"/>
      <c r="B74" s="357" t="s">
        <v>2108</v>
      </c>
      <c r="C74" s="357"/>
      <c r="D74" s="357"/>
      <c r="E74" s="357"/>
      <c r="F74" s="358"/>
      <c r="G74" s="358"/>
      <c r="H74" s="187"/>
      <c r="I74" s="245"/>
      <c r="J74" s="245"/>
      <c r="K74" s="245"/>
      <c r="L74" s="245"/>
      <c r="M74" s="246"/>
      <c r="N74" s="246"/>
      <c r="O74" s="246"/>
      <c r="P74" s="246"/>
      <c r="Q74" s="246"/>
      <c r="R74" s="246"/>
      <c r="S74" s="246"/>
      <c r="T74" s="246"/>
    </row>
    <row r="75" spans="1:20" s="2" customFormat="1" ht="28.5" x14ac:dyDescent="0.2">
      <c r="A75" s="343" t="s">
        <v>2169</v>
      </c>
      <c r="B75" s="343" t="s">
        <v>2110</v>
      </c>
      <c r="C75" s="345">
        <v>1</v>
      </c>
      <c r="D75" s="346" t="s">
        <v>483</v>
      </c>
      <c r="E75" s="346" t="s">
        <v>2111</v>
      </c>
      <c r="F75" s="492"/>
      <c r="G75" s="347">
        <f>SUM(C75*F75)</f>
        <v>0</v>
      </c>
      <c r="H75" s="187"/>
      <c r="I75" s="245"/>
      <c r="J75" s="245"/>
      <c r="K75" s="245"/>
      <c r="L75" s="245"/>
      <c r="M75" s="246"/>
      <c r="N75" s="246"/>
      <c r="O75" s="246"/>
      <c r="P75" s="246"/>
      <c r="Q75" s="246"/>
      <c r="R75" s="246"/>
      <c r="S75" s="246"/>
      <c r="T75" s="246"/>
    </row>
    <row r="76" spans="1:20" ht="28.5" x14ac:dyDescent="0.2">
      <c r="A76" s="343" t="s">
        <v>2170</v>
      </c>
      <c r="B76" s="343" t="s">
        <v>2113</v>
      </c>
      <c r="C76" s="345">
        <v>2</v>
      </c>
      <c r="D76" s="346" t="s">
        <v>483</v>
      </c>
      <c r="E76" s="346" t="s">
        <v>2114</v>
      </c>
      <c r="F76" s="492"/>
      <c r="G76" s="347">
        <f>SUM(C76*F76)</f>
        <v>0</v>
      </c>
      <c r="H76" s="187"/>
    </row>
    <row r="77" spans="1:20" ht="28.5" x14ac:dyDescent="0.2">
      <c r="A77" s="343" t="s">
        <v>2171</v>
      </c>
      <c r="B77" s="343" t="s">
        <v>2116</v>
      </c>
      <c r="C77" s="345">
        <v>1</v>
      </c>
      <c r="D77" s="346" t="s">
        <v>483</v>
      </c>
      <c r="E77" s="346" t="s">
        <v>2107</v>
      </c>
      <c r="F77" s="492"/>
      <c r="G77" s="347">
        <f>SUM(C77*F77)</f>
        <v>0</v>
      </c>
      <c r="H77" s="187"/>
    </row>
    <row r="78" spans="1:20" ht="28.5" x14ac:dyDescent="0.2">
      <c r="A78" s="343" t="s">
        <v>2172</v>
      </c>
      <c r="B78" s="343" t="s">
        <v>2118</v>
      </c>
      <c r="C78" s="345">
        <v>1</v>
      </c>
      <c r="D78" s="346" t="s">
        <v>483</v>
      </c>
      <c r="E78" s="346" t="s">
        <v>2111</v>
      </c>
      <c r="F78" s="492"/>
      <c r="G78" s="347">
        <f t="shared" ref="G78" si="8">SUM(C78*F78)</f>
        <v>0</v>
      </c>
      <c r="H78" s="187"/>
    </row>
    <row r="79" spans="1:20" s="2" customFormat="1" ht="15" x14ac:dyDescent="0.2">
      <c r="A79" s="357"/>
      <c r="B79" s="357" t="s">
        <v>2173</v>
      </c>
      <c r="C79" s="357"/>
      <c r="D79" s="357"/>
      <c r="E79" s="357"/>
      <c r="F79" s="358"/>
      <c r="G79" s="358"/>
      <c r="I79" s="245"/>
      <c r="J79" s="245"/>
      <c r="K79" s="245"/>
      <c r="L79" s="245"/>
      <c r="M79" s="246"/>
      <c r="N79" s="246"/>
      <c r="O79" s="246"/>
      <c r="P79" s="246"/>
      <c r="Q79" s="246"/>
      <c r="R79" s="246"/>
      <c r="S79" s="246"/>
      <c r="T79" s="246"/>
    </row>
    <row r="80" spans="1:20" s="2" customFormat="1" ht="42.75" x14ac:dyDescent="0.2">
      <c r="A80" s="343" t="s">
        <v>2174</v>
      </c>
      <c r="B80" s="343" t="s">
        <v>2121</v>
      </c>
      <c r="C80" s="345">
        <v>1</v>
      </c>
      <c r="D80" s="346" t="s">
        <v>483</v>
      </c>
      <c r="E80" s="346" t="s">
        <v>2114</v>
      </c>
      <c r="F80" s="492"/>
      <c r="G80" s="347">
        <f t="shared" ref="G80:G89" si="9">SUM(C80*F80)</f>
        <v>0</v>
      </c>
      <c r="H80" s="280"/>
      <c r="I80" s="245"/>
      <c r="J80" s="245"/>
      <c r="K80" s="245"/>
      <c r="L80" s="245"/>
      <c r="M80" s="246"/>
      <c r="N80" s="246"/>
      <c r="O80" s="246"/>
      <c r="P80" s="246"/>
      <c r="Q80" s="246"/>
      <c r="R80" s="246"/>
      <c r="S80" s="246"/>
      <c r="T80" s="246"/>
    </row>
    <row r="81" spans="1:8" ht="28.5" x14ac:dyDescent="0.2">
      <c r="A81" s="343"/>
      <c r="B81" s="343" t="s">
        <v>2122</v>
      </c>
      <c r="C81" s="345">
        <v>1</v>
      </c>
      <c r="D81" s="346" t="s">
        <v>483</v>
      </c>
      <c r="E81" s="346" t="s">
        <v>2114</v>
      </c>
      <c r="F81" s="492"/>
      <c r="G81" s="347">
        <f t="shared" si="9"/>
        <v>0</v>
      </c>
      <c r="H81" s="280"/>
    </row>
    <row r="82" spans="1:8" ht="14.25" x14ac:dyDescent="0.2">
      <c r="A82" s="343"/>
      <c r="B82" s="343" t="s">
        <v>2123</v>
      </c>
      <c r="C82" s="345">
        <v>1</v>
      </c>
      <c r="D82" s="346" t="s">
        <v>483</v>
      </c>
      <c r="E82" s="346" t="s">
        <v>2114</v>
      </c>
      <c r="F82" s="492"/>
      <c r="G82" s="347">
        <f t="shared" si="9"/>
        <v>0</v>
      </c>
      <c r="H82" s="280"/>
    </row>
    <row r="83" spans="1:8" ht="14.25" x14ac:dyDescent="0.2">
      <c r="A83" s="343"/>
      <c r="B83" s="343" t="s">
        <v>2124</v>
      </c>
      <c r="C83" s="345">
        <v>2</v>
      </c>
      <c r="D83" s="346" t="s">
        <v>483</v>
      </c>
      <c r="E83" s="346" t="s">
        <v>2114</v>
      </c>
      <c r="F83" s="492"/>
      <c r="G83" s="347">
        <f t="shared" si="9"/>
        <v>0</v>
      </c>
      <c r="H83" s="280"/>
    </row>
    <row r="84" spans="1:8" ht="14.25" x14ac:dyDescent="0.2">
      <c r="A84" s="343"/>
      <c r="B84" s="343" t="s">
        <v>2125</v>
      </c>
      <c r="C84" s="345">
        <v>3</v>
      </c>
      <c r="D84" s="346" t="s">
        <v>483</v>
      </c>
      <c r="E84" s="346" t="s">
        <v>2114</v>
      </c>
      <c r="F84" s="492"/>
      <c r="G84" s="347">
        <f t="shared" si="9"/>
        <v>0</v>
      </c>
      <c r="H84" s="280"/>
    </row>
    <row r="85" spans="1:8" ht="14.25" x14ac:dyDescent="0.2">
      <c r="A85" s="343"/>
      <c r="B85" s="343" t="s">
        <v>2126</v>
      </c>
      <c r="C85" s="345">
        <v>2</v>
      </c>
      <c r="D85" s="346" t="s">
        <v>483</v>
      </c>
      <c r="E85" s="346" t="s">
        <v>2114</v>
      </c>
      <c r="F85" s="492"/>
      <c r="G85" s="347">
        <f t="shared" si="9"/>
        <v>0</v>
      </c>
      <c r="H85" s="280"/>
    </row>
    <row r="86" spans="1:8" ht="14.25" x14ac:dyDescent="0.2">
      <c r="A86" s="343"/>
      <c r="B86" s="343" t="s">
        <v>2127</v>
      </c>
      <c r="C86" s="345">
        <v>1</v>
      </c>
      <c r="D86" s="346" t="s">
        <v>483</v>
      </c>
      <c r="E86" s="346" t="s">
        <v>2114</v>
      </c>
      <c r="F86" s="492"/>
      <c r="G86" s="347">
        <f t="shared" si="9"/>
        <v>0</v>
      </c>
      <c r="H86" s="280"/>
    </row>
    <row r="87" spans="1:8" ht="14.25" x14ac:dyDescent="0.2">
      <c r="A87" s="343"/>
      <c r="B87" s="343" t="s">
        <v>2128</v>
      </c>
      <c r="C87" s="345">
        <v>1</v>
      </c>
      <c r="D87" s="346" t="s">
        <v>483</v>
      </c>
      <c r="E87" s="346" t="s">
        <v>2114</v>
      </c>
      <c r="F87" s="492"/>
      <c r="G87" s="347">
        <f t="shared" si="9"/>
        <v>0</v>
      </c>
      <c r="H87" s="280"/>
    </row>
    <row r="88" spans="1:8" ht="14.25" x14ac:dyDescent="0.2">
      <c r="A88" s="343"/>
      <c r="B88" s="343" t="s">
        <v>2129</v>
      </c>
      <c r="C88" s="345">
        <v>1</v>
      </c>
      <c r="D88" s="346" t="s">
        <v>483</v>
      </c>
      <c r="E88" s="346" t="s">
        <v>2114</v>
      </c>
      <c r="F88" s="492"/>
      <c r="G88" s="347">
        <f t="shared" si="9"/>
        <v>0</v>
      </c>
      <c r="H88" s="280"/>
    </row>
    <row r="89" spans="1:8" ht="14.25" x14ac:dyDescent="0.2">
      <c r="A89" s="343"/>
      <c r="B89" s="343" t="s">
        <v>2130</v>
      </c>
      <c r="C89" s="345">
        <v>2</v>
      </c>
      <c r="D89" s="346" t="s">
        <v>483</v>
      </c>
      <c r="E89" s="346" t="s">
        <v>2114</v>
      </c>
      <c r="F89" s="492"/>
      <c r="G89" s="347">
        <f t="shared" si="9"/>
        <v>0</v>
      </c>
      <c r="H89" s="280"/>
    </row>
    <row r="90" spans="1:8" ht="28.5" x14ac:dyDescent="0.2">
      <c r="A90" s="343"/>
      <c r="B90" s="343" t="s">
        <v>2132</v>
      </c>
      <c r="C90" s="345">
        <v>1</v>
      </c>
      <c r="D90" s="346" t="s">
        <v>483</v>
      </c>
      <c r="E90" s="346" t="s">
        <v>2114</v>
      </c>
      <c r="F90" s="492"/>
      <c r="G90" s="347">
        <f>SUM(C90*F90)</f>
        <v>0</v>
      </c>
      <c r="H90" s="280"/>
    </row>
    <row r="91" spans="1:8" ht="15" x14ac:dyDescent="0.2">
      <c r="A91" s="359"/>
      <c r="B91" s="357" t="s">
        <v>2175</v>
      </c>
      <c r="C91" s="360"/>
      <c r="D91" s="360"/>
      <c r="E91" s="360"/>
      <c r="F91" s="361"/>
      <c r="G91" s="362"/>
    </row>
    <row r="92" spans="1:8" ht="42.75" x14ac:dyDescent="0.2">
      <c r="A92" s="343" t="s">
        <v>2176</v>
      </c>
      <c r="B92" s="343" t="s">
        <v>2135</v>
      </c>
      <c r="C92" s="345">
        <v>5</v>
      </c>
      <c r="D92" s="346" t="s">
        <v>483</v>
      </c>
      <c r="E92" s="346" t="s">
        <v>2107</v>
      </c>
      <c r="F92" s="492"/>
      <c r="G92" s="347">
        <f>SUM(C92*F92)</f>
        <v>0</v>
      </c>
      <c r="H92" s="187"/>
    </row>
    <row r="93" spans="1:8" ht="42.75" x14ac:dyDescent="0.2">
      <c r="A93" s="343" t="s">
        <v>2177</v>
      </c>
      <c r="B93" s="343" t="s">
        <v>2137</v>
      </c>
      <c r="C93" s="345">
        <v>5</v>
      </c>
      <c r="D93" s="346" t="s">
        <v>483</v>
      </c>
      <c r="E93" s="346" t="s">
        <v>2107</v>
      </c>
      <c r="F93" s="492"/>
      <c r="G93" s="347">
        <f>SUM(C93*F93)</f>
        <v>0</v>
      </c>
      <c r="H93" s="187"/>
    </row>
    <row r="94" spans="1:8" ht="57" x14ac:dyDescent="0.2">
      <c r="A94" s="343" t="s">
        <v>2178</v>
      </c>
      <c r="B94" s="343" t="s">
        <v>2139</v>
      </c>
      <c r="C94" s="345">
        <v>5</v>
      </c>
      <c r="D94" s="346" t="s">
        <v>483</v>
      </c>
      <c r="E94" s="346" t="s">
        <v>2114</v>
      </c>
      <c r="F94" s="492"/>
      <c r="G94" s="347">
        <f t="shared" ref="G94" si="10">SUM(C94*F94)</f>
        <v>0</v>
      </c>
      <c r="H94" s="187"/>
    </row>
    <row r="95" spans="1:8" ht="14.25" x14ac:dyDescent="0.2">
      <c r="A95" s="275"/>
      <c r="B95" s="275"/>
      <c r="C95" s="276"/>
      <c r="D95" s="277"/>
      <c r="E95" s="277"/>
      <c r="F95" s="278"/>
      <c r="G95" s="278"/>
      <c r="H95" s="187"/>
    </row>
    <row r="96" spans="1:8" ht="15" x14ac:dyDescent="0.2">
      <c r="A96" s="274"/>
      <c r="B96" s="274" t="s">
        <v>2179</v>
      </c>
      <c r="C96" s="274"/>
      <c r="D96" s="274"/>
      <c r="E96" s="274"/>
      <c r="F96" s="279"/>
      <c r="G96" s="279"/>
      <c r="H96" s="187"/>
    </row>
    <row r="97" spans="1:20" ht="57" x14ac:dyDescent="0.2">
      <c r="A97" s="343" t="s">
        <v>2180</v>
      </c>
      <c r="B97" s="344" t="s">
        <v>2144</v>
      </c>
      <c r="C97" s="345">
        <v>1</v>
      </c>
      <c r="D97" s="346" t="s">
        <v>483</v>
      </c>
      <c r="E97" s="346" t="s">
        <v>2107</v>
      </c>
      <c r="F97" s="492"/>
      <c r="G97" s="347">
        <f>SUM(C97*F97)</f>
        <v>0</v>
      </c>
      <c r="H97" s="187"/>
    </row>
    <row r="98" spans="1:20" s="2" customFormat="1" ht="15" x14ac:dyDescent="0.2">
      <c r="A98" s="357"/>
      <c r="B98" s="357" t="s">
        <v>2108</v>
      </c>
      <c r="C98" s="357"/>
      <c r="D98" s="357"/>
      <c r="E98" s="357"/>
      <c r="F98" s="358"/>
      <c r="G98" s="358"/>
      <c r="H98" s="187"/>
      <c r="I98" s="245"/>
      <c r="J98" s="245"/>
      <c r="K98" s="245"/>
      <c r="L98" s="245"/>
      <c r="M98" s="246"/>
      <c r="N98" s="246"/>
      <c r="O98" s="246"/>
      <c r="P98" s="246"/>
      <c r="Q98" s="246"/>
      <c r="R98" s="246"/>
      <c r="S98" s="246"/>
      <c r="T98" s="246"/>
    </row>
    <row r="99" spans="1:20" s="2" customFormat="1" ht="28.5" x14ac:dyDescent="0.2">
      <c r="A99" s="343" t="s">
        <v>2181</v>
      </c>
      <c r="B99" s="343" t="s">
        <v>2110</v>
      </c>
      <c r="C99" s="345">
        <v>1</v>
      </c>
      <c r="D99" s="346" t="s">
        <v>483</v>
      </c>
      <c r="E99" s="346" t="s">
        <v>2111</v>
      </c>
      <c r="F99" s="492"/>
      <c r="G99" s="347">
        <f>SUM(C99*F99)</f>
        <v>0</v>
      </c>
      <c r="H99" s="187"/>
      <c r="I99" s="245"/>
      <c r="J99" s="245"/>
      <c r="K99" s="245"/>
      <c r="L99" s="245"/>
      <c r="M99" s="246"/>
      <c r="N99" s="246"/>
      <c r="O99" s="246"/>
      <c r="P99" s="246"/>
      <c r="Q99" s="246"/>
      <c r="R99" s="246"/>
      <c r="S99" s="246"/>
      <c r="T99" s="246"/>
    </row>
    <row r="100" spans="1:20" ht="28.5" x14ac:dyDescent="0.2">
      <c r="A100" s="343" t="s">
        <v>2182</v>
      </c>
      <c r="B100" s="343" t="s">
        <v>2113</v>
      </c>
      <c r="C100" s="345">
        <v>2</v>
      </c>
      <c r="D100" s="346" t="s">
        <v>483</v>
      </c>
      <c r="E100" s="346" t="s">
        <v>2114</v>
      </c>
      <c r="F100" s="492"/>
      <c r="G100" s="347">
        <f>SUM(C100*F100)</f>
        <v>0</v>
      </c>
      <c r="H100" s="187"/>
    </row>
    <row r="101" spans="1:20" ht="28.5" x14ac:dyDescent="0.2">
      <c r="A101" s="343" t="s">
        <v>2183</v>
      </c>
      <c r="B101" s="343" t="s">
        <v>2116</v>
      </c>
      <c r="C101" s="345">
        <v>1</v>
      </c>
      <c r="D101" s="346" t="s">
        <v>483</v>
      </c>
      <c r="E101" s="346" t="s">
        <v>2107</v>
      </c>
      <c r="F101" s="492"/>
      <c r="G101" s="347">
        <f>SUM(C101*F101)</f>
        <v>0</v>
      </c>
      <c r="H101" s="187"/>
    </row>
    <row r="102" spans="1:20" ht="28.5" x14ac:dyDescent="0.2">
      <c r="A102" s="343" t="s">
        <v>2184</v>
      </c>
      <c r="B102" s="343" t="s">
        <v>2118</v>
      </c>
      <c r="C102" s="345">
        <v>1</v>
      </c>
      <c r="D102" s="346" t="s">
        <v>483</v>
      </c>
      <c r="E102" s="346" t="s">
        <v>2111</v>
      </c>
      <c r="F102" s="492"/>
      <c r="G102" s="347">
        <f t="shared" ref="G102" si="11">SUM(C102*F102)</f>
        <v>0</v>
      </c>
      <c r="H102" s="187"/>
    </row>
    <row r="103" spans="1:20" s="2" customFormat="1" ht="15" x14ac:dyDescent="0.2">
      <c r="A103" s="357"/>
      <c r="B103" s="357" t="s">
        <v>2185</v>
      </c>
      <c r="C103" s="357"/>
      <c r="D103" s="357"/>
      <c r="E103" s="357"/>
      <c r="F103" s="358"/>
      <c r="G103" s="358"/>
      <c r="H103" s="187"/>
      <c r="I103" s="245"/>
      <c r="J103" s="245"/>
      <c r="K103" s="245"/>
      <c r="L103" s="245"/>
      <c r="M103" s="246"/>
      <c r="N103" s="246"/>
      <c r="O103" s="246"/>
      <c r="P103" s="246"/>
      <c r="Q103" s="246"/>
      <c r="R103" s="246"/>
      <c r="S103" s="246"/>
      <c r="T103" s="246"/>
    </row>
    <row r="104" spans="1:20" s="2" customFormat="1" ht="42.75" x14ac:dyDescent="0.2">
      <c r="A104" s="343" t="s">
        <v>2186</v>
      </c>
      <c r="B104" s="343" t="s">
        <v>2121</v>
      </c>
      <c r="C104" s="345">
        <v>1</v>
      </c>
      <c r="D104" s="346" t="s">
        <v>483</v>
      </c>
      <c r="E104" s="346" t="s">
        <v>2114</v>
      </c>
      <c r="F104" s="492"/>
      <c r="G104" s="347">
        <f t="shared" ref="G104:G113" si="12">SUM(C104*F104)</f>
        <v>0</v>
      </c>
      <c r="H104" s="187"/>
      <c r="I104" s="245"/>
      <c r="J104" s="245"/>
      <c r="K104" s="245"/>
      <c r="L104" s="245"/>
      <c r="M104" s="246"/>
      <c r="N104" s="246"/>
      <c r="O104" s="246"/>
      <c r="P104" s="246"/>
      <c r="Q104" s="246"/>
      <c r="R104" s="246"/>
      <c r="S104" s="246"/>
      <c r="T104" s="246"/>
    </row>
    <row r="105" spans="1:20" ht="28.5" x14ac:dyDescent="0.2">
      <c r="A105" s="343"/>
      <c r="B105" s="343" t="s">
        <v>2122</v>
      </c>
      <c r="C105" s="345">
        <v>1</v>
      </c>
      <c r="D105" s="346" t="s">
        <v>483</v>
      </c>
      <c r="E105" s="346" t="s">
        <v>2114</v>
      </c>
      <c r="F105" s="492"/>
      <c r="G105" s="347">
        <f t="shared" si="12"/>
        <v>0</v>
      </c>
      <c r="H105" s="187"/>
    </row>
    <row r="106" spans="1:20" ht="14.25" x14ac:dyDescent="0.2">
      <c r="A106" s="343"/>
      <c r="B106" s="343" t="s">
        <v>2123</v>
      </c>
      <c r="C106" s="345">
        <v>1</v>
      </c>
      <c r="D106" s="346" t="s">
        <v>483</v>
      </c>
      <c r="E106" s="346" t="s">
        <v>2114</v>
      </c>
      <c r="F106" s="492"/>
      <c r="G106" s="347">
        <f t="shared" si="12"/>
        <v>0</v>
      </c>
      <c r="H106" s="187"/>
    </row>
    <row r="107" spans="1:20" ht="14.25" x14ac:dyDescent="0.2">
      <c r="A107" s="343"/>
      <c r="B107" s="343" t="s">
        <v>2124</v>
      </c>
      <c r="C107" s="345">
        <v>2</v>
      </c>
      <c r="D107" s="346" t="s">
        <v>483</v>
      </c>
      <c r="E107" s="346" t="s">
        <v>2114</v>
      </c>
      <c r="F107" s="492"/>
      <c r="G107" s="347">
        <f t="shared" si="12"/>
        <v>0</v>
      </c>
      <c r="H107" s="187"/>
    </row>
    <row r="108" spans="1:20" ht="14.25" x14ac:dyDescent="0.2">
      <c r="A108" s="343"/>
      <c r="B108" s="343" t="s">
        <v>2125</v>
      </c>
      <c r="C108" s="345">
        <v>3</v>
      </c>
      <c r="D108" s="346" t="s">
        <v>483</v>
      </c>
      <c r="E108" s="346" t="s">
        <v>2114</v>
      </c>
      <c r="F108" s="492"/>
      <c r="G108" s="347">
        <f t="shared" si="12"/>
        <v>0</v>
      </c>
      <c r="H108" s="187"/>
    </row>
    <row r="109" spans="1:20" ht="14.25" x14ac:dyDescent="0.2">
      <c r="A109" s="343"/>
      <c r="B109" s="343" t="s">
        <v>2126</v>
      </c>
      <c r="C109" s="345">
        <v>2</v>
      </c>
      <c r="D109" s="346" t="s">
        <v>483</v>
      </c>
      <c r="E109" s="346" t="s">
        <v>2114</v>
      </c>
      <c r="F109" s="492"/>
      <c r="G109" s="347">
        <f t="shared" si="12"/>
        <v>0</v>
      </c>
      <c r="H109" s="187"/>
    </row>
    <row r="110" spans="1:20" ht="14.25" x14ac:dyDescent="0.2">
      <c r="A110" s="343"/>
      <c r="B110" s="343" t="s">
        <v>2127</v>
      </c>
      <c r="C110" s="345">
        <v>1</v>
      </c>
      <c r="D110" s="346" t="s">
        <v>483</v>
      </c>
      <c r="E110" s="346" t="s">
        <v>2114</v>
      </c>
      <c r="F110" s="492"/>
      <c r="G110" s="347">
        <f t="shared" si="12"/>
        <v>0</v>
      </c>
      <c r="H110" s="187"/>
    </row>
    <row r="111" spans="1:20" ht="14.25" x14ac:dyDescent="0.2">
      <c r="A111" s="343"/>
      <c r="B111" s="343" t="s">
        <v>2128</v>
      </c>
      <c r="C111" s="345">
        <v>1</v>
      </c>
      <c r="D111" s="346" t="s">
        <v>483</v>
      </c>
      <c r="E111" s="346" t="s">
        <v>2114</v>
      </c>
      <c r="F111" s="492"/>
      <c r="G111" s="347">
        <f t="shared" si="12"/>
        <v>0</v>
      </c>
      <c r="H111" s="187"/>
    </row>
    <row r="112" spans="1:20" ht="14.25" x14ac:dyDescent="0.2">
      <c r="A112" s="343"/>
      <c r="B112" s="343" t="s">
        <v>2129</v>
      </c>
      <c r="C112" s="345">
        <v>1</v>
      </c>
      <c r="D112" s="346" t="s">
        <v>483</v>
      </c>
      <c r="E112" s="346" t="s">
        <v>2114</v>
      </c>
      <c r="F112" s="492"/>
      <c r="G112" s="347">
        <f t="shared" si="12"/>
        <v>0</v>
      </c>
      <c r="H112" s="187"/>
    </row>
    <row r="113" spans="1:20" ht="14.25" x14ac:dyDescent="0.2">
      <c r="A113" s="343"/>
      <c r="B113" s="343" t="s">
        <v>2130</v>
      </c>
      <c r="C113" s="345">
        <v>2</v>
      </c>
      <c r="D113" s="346" t="s">
        <v>483</v>
      </c>
      <c r="E113" s="346" t="s">
        <v>2114</v>
      </c>
      <c r="F113" s="492"/>
      <c r="G113" s="347">
        <f t="shared" si="12"/>
        <v>0</v>
      </c>
      <c r="H113" s="187"/>
    </row>
    <row r="114" spans="1:20" ht="28.5" x14ac:dyDescent="0.2">
      <c r="A114" s="343"/>
      <c r="B114" s="343" t="s">
        <v>2132</v>
      </c>
      <c r="C114" s="345">
        <v>1</v>
      </c>
      <c r="D114" s="346" t="s">
        <v>483</v>
      </c>
      <c r="E114" s="346" t="s">
        <v>2114</v>
      </c>
      <c r="F114" s="492"/>
      <c r="G114" s="347">
        <f>SUM(C114*F114)</f>
        <v>0</v>
      </c>
      <c r="H114" s="187"/>
    </row>
    <row r="115" spans="1:20" ht="15" x14ac:dyDescent="0.2">
      <c r="A115" s="359"/>
      <c r="B115" s="357" t="s">
        <v>2187</v>
      </c>
      <c r="C115" s="360"/>
      <c r="D115" s="360"/>
      <c r="E115" s="360"/>
      <c r="F115" s="361"/>
      <c r="G115" s="362"/>
      <c r="H115" s="187"/>
    </row>
    <row r="116" spans="1:20" ht="42.75" x14ac:dyDescent="0.2">
      <c r="A116" s="343" t="s">
        <v>2188</v>
      </c>
      <c r="B116" s="343" t="s">
        <v>2135</v>
      </c>
      <c r="C116" s="345">
        <v>5</v>
      </c>
      <c r="D116" s="346" t="s">
        <v>483</v>
      </c>
      <c r="E116" s="346" t="s">
        <v>2107</v>
      </c>
      <c r="F116" s="492"/>
      <c r="G116" s="347">
        <f>SUM(C116*F116)</f>
        <v>0</v>
      </c>
      <c r="H116" s="187"/>
    </row>
    <row r="117" spans="1:20" ht="42.75" x14ac:dyDescent="0.2">
      <c r="A117" s="343" t="s">
        <v>2189</v>
      </c>
      <c r="B117" s="343" t="s">
        <v>2137</v>
      </c>
      <c r="C117" s="345">
        <v>5</v>
      </c>
      <c r="D117" s="346" t="s">
        <v>483</v>
      </c>
      <c r="E117" s="346" t="s">
        <v>2107</v>
      </c>
      <c r="F117" s="492"/>
      <c r="G117" s="347">
        <f>SUM(C117*F117)</f>
        <v>0</v>
      </c>
      <c r="H117" s="187"/>
    </row>
    <row r="118" spans="1:20" ht="57" x14ac:dyDescent="0.2">
      <c r="A118" s="343" t="s">
        <v>2190</v>
      </c>
      <c r="B118" s="343" t="s">
        <v>2139</v>
      </c>
      <c r="C118" s="345">
        <v>5</v>
      </c>
      <c r="D118" s="346" t="s">
        <v>483</v>
      </c>
      <c r="E118" s="346" t="s">
        <v>2114</v>
      </c>
      <c r="F118" s="492"/>
      <c r="G118" s="347">
        <f t="shared" ref="G118" si="13">SUM(C118*F118)</f>
        <v>0</v>
      </c>
      <c r="H118" s="187"/>
    </row>
    <row r="119" spans="1:20" ht="14.25" x14ac:dyDescent="0.2">
      <c r="A119" s="275"/>
      <c r="B119" s="275"/>
      <c r="C119" s="276"/>
      <c r="D119" s="277"/>
      <c r="E119" s="277"/>
      <c r="F119" s="278"/>
      <c r="G119" s="278"/>
      <c r="H119" s="187"/>
    </row>
    <row r="120" spans="1:20" ht="15" x14ac:dyDescent="0.2">
      <c r="A120" s="274"/>
      <c r="B120" s="274" t="s">
        <v>2191</v>
      </c>
      <c r="C120" s="274"/>
      <c r="D120" s="274"/>
      <c r="E120" s="274"/>
      <c r="F120" s="279"/>
      <c r="G120" s="279"/>
      <c r="H120" s="187"/>
    </row>
    <row r="121" spans="1:20" ht="57" x14ac:dyDescent="0.2">
      <c r="A121" s="343" t="s">
        <v>2192</v>
      </c>
      <c r="B121" s="344" t="s">
        <v>2144</v>
      </c>
      <c r="C121" s="345">
        <v>1</v>
      </c>
      <c r="D121" s="346" t="s">
        <v>483</v>
      </c>
      <c r="E121" s="346" t="s">
        <v>2107</v>
      </c>
      <c r="F121" s="492"/>
      <c r="G121" s="347">
        <f>SUM(C121*F121)</f>
        <v>0</v>
      </c>
      <c r="H121" s="187"/>
    </row>
    <row r="122" spans="1:20" s="2" customFormat="1" ht="15" x14ac:dyDescent="0.2">
      <c r="A122" s="348"/>
      <c r="B122" s="348" t="s">
        <v>2108</v>
      </c>
      <c r="C122" s="348"/>
      <c r="D122" s="348"/>
      <c r="E122" s="348"/>
      <c r="F122" s="349"/>
      <c r="G122" s="349"/>
      <c r="H122" s="187"/>
      <c r="I122" s="245"/>
      <c r="J122" s="245"/>
      <c r="K122" s="245"/>
      <c r="L122" s="245"/>
      <c r="M122" s="246"/>
      <c r="N122" s="246"/>
      <c r="O122" s="246"/>
      <c r="P122" s="246"/>
      <c r="Q122" s="246"/>
      <c r="R122" s="246"/>
      <c r="S122" s="246"/>
      <c r="T122" s="246"/>
    </row>
    <row r="123" spans="1:20" s="2" customFormat="1" ht="28.5" x14ac:dyDescent="0.2">
      <c r="A123" s="343" t="s">
        <v>2193</v>
      </c>
      <c r="B123" s="343" t="s">
        <v>2110</v>
      </c>
      <c r="C123" s="345">
        <v>1</v>
      </c>
      <c r="D123" s="346" t="s">
        <v>483</v>
      </c>
      <c r="E123" s="346" t="s">
        <v>2111</v>
      </c>
      <c r="F123" s="492"/>
      <c r="G123" s="347">
        <f>SUM(C123*F123)</f>
        <v>0</v>
      </c>
      <c r="H123" s="187"/>
      <c r="I123" s="245"/>
      <c r="J123" s="245"/>
      <c r="K123" s="245"/>
      <c r="L123" s="245"/>
      <c r="M123" s="246"/>
      <c r="N123" s="246"/>
      <c r="O123" s="246"/>
      <c r="P123" s="246"/>
      <c r="Q123" s="246"/>
      <c r="R123" s="246"/>
      <c r="S123" s="246"/>
      <c r="T123" s="246"/>
    </row>
    <row r="124" spans="1:20" ht="28.5" x14ac:dyDescent="0.2">
      <c r="A124" s="343" t="s">
        <v>2194</v>
      </c>
      <c r="B124" s="343" t="s">
        <v>2113</v>
      </c>
      <c r="C124" s="345">
        <v>2</v>
      </c>
      <c r="D124" s="346" t="s">
        <v>483</v>
      </c>
      <c r="E124" s="346" t="s">
        <v>2114</v>
      </c>
      <c r="F124" s="492"/>
      <c r="G124" s="347">
        <f>SUM(C124*F124)</f>
        <v>0</v>
      </c>
      <c r="H124" s="187"/>
    </row>
    <row r="125" spans="1:20" ht="28.5" x14ac:dyDescent="0.2">
      <c r="A125" s="343" t="s">
        <v>2195</v>
      </c>
      <c r="B125" s="343" t="s">
        <v>2116</v>
      </c>
      <c r="C125" s="345">
        <v>1</v>
      </c>
      <c r="D125" s="346" t="s">
        <v>483</v>
      </c>
      <c r="E125" s="346" t="s">
        <v>2107</v>
      </c>
      <c r="F125" s="492"/>
      <c r="G125" s="347">
        <f>SUM(C125*F125)</f>
        <v>0</v>
      </c>
      <c r="H125" s="187"/>
    </row>
    <row r="126" spans="1:20" ht="28.5" x14ac:dyDescent="0.2">
      <c r="A126" s="343" t="s">
        <v>2196</v>
      </c>
      <c r="B126" s="343" t="s">
        <v>2118</v>
      </c>
      <c r="C126" s="345">
        <v>1</v>
      </c>
      <c r="D126" s="346" t="s">
        <v>483</v>
      </c>
      <c r="E126" s="346" t="s">
        <v>2111</v>
      </c>
      <c r="F126" s="492"/>
      <c r="G126" s="347">
        <f t="shared" ref="G126" si="14">SUM(C126*F126)</f>
        <v>0</v>
      </c>
      <c r="H126" s="187"/>
    </row>
    <row r="127" spans="1:20" s="2" customFormat="1" ht="15" x14ac:dyDescent="0.2">
      <c r="A127" s="348"/>
      <c r="B127" s="348" t="s">
        <v>2197</v>
      </c>
      <c r="C127" s="348"/>
      <c r="D127" s="348"/>
      <c r="E127" s="348"/>
      <c r="F127" s="349"/>
      <c r="G127" s="349"/>
      <c r="H127" s="187"/>
      <c r="I127" s="245"/>
      <c r="J127" s="245"/>
      <c r="K127" s="245"/>
      <c r="L127" s="245"/>
      <c r="M127" s="246"/>
      <c r="N127" s="246"/>
      <c r="O127" s="246"/>
      <c r="P127" s="246"/>
      <c r="Q127" s="246"/>
      <c r="R127" s="246"/>
      <c r="S127" s="246"/>
      <c r="T127" s="246"/>
    </row>
    <row r="128" spans="1:20" s="2" customFormat="1" ht="42.75" x14ac:dyDescent="0.2">
      <c r="A128" s="343" t="s">
        <v>2198</v>
      </c>
      <c r="B128" s="343" t="s">
        <v>2121</v>
      </c>
      <c r="C128" s="345">
        <v>1</v>
      </c>
      <c r="D128" s="346" t="s">
        <v>483</v>
      </c>
      <c r="E128" s="346" t="s">
        <v>2114</v>
      </c>
      <c r="F128" s="492"/>
      <c r="G128" s="347">
        <f t="shared" ref="G128:G137" si="15">SUM(C128*F128)</f>
        <v>0</v>
      </c>
      <c r="H128" s="187"/>
      <c r="I128" s="245"/>
      <c r="J128" s="245"/>
      <c r="K128" s="245"/>
      <c r="L128" s="245"/>
      <c r="M128" s="246"/>
      <c r="N128" s="246"/>
      <c r="O128" s="246"/>
      <c r="P128" s="246"/>
      <c r="Q128" s="246"/>
      <c r="R128" s="246"/>
      <c r="S128" s="246"/>
      <c r="T128" s="246"/>
    </row>
    <row r="129" spans="1:8" ht="28.5" x14ac:dyDescent="0.2">
      <c r="A129" s="343"/>
      <c r="B129" s="343" t="s">
        <v>2122</v>
      </c>
      <c r="C129" s="345">
        <v>1</v>
      </c>
      <c r="D129" s="346" t="s">
        <v>483</v>
      </c>
      <c r="E129" s="346" t="s">
        <v>2114</v>
      </c>
      <c r="F129" s="492"/>
      <c r="G129" s="347">
        <f t="shared" si="15"/>
        <v>0</v>
      </c>
      <c r="H129" s="187"/>
    </row>
    <row r="130" spans="1:8" ht="14.25" x14ac:dyDescent="0.2">
      <c r="A130" s="343"/>
      <c r="B130" s="343" t="s">
        <v>2123</v>
      </c>
      <c r="C130" s="345">
        <v>1</v>
      </c>
      <c r="D130" s="346" t="s">
        <v>483</v>
      </c>
      <c r="E130" s="346" t="s">
        <v>2114</v>
      </c>
      <c r="F130" s="492"/>
      <c r="G130" s="347">
        <f t="shared" si="15"/>
        <v>0</v>
      </c>
      <c r="H130" s="187"/>
    </row>
    <row r="131" spans="1:8" ht="14.25" x14ac:dyDescent="0.2">
      <c r="A131" s="343"/>
      <c r="B131" s="343" t="s">
        <v>2124</v>
      </c>
      <c r="C131" s="345">
        <v>2</v>
      </c>
      <c r="D131" s="346" t="s">
        <v>483</v>
      </c>
      <c r="E131" s="346" t="s">
        <v>2114</v>
      </c>
      <c r="F131" s="492"/>
      <c r="G131" s="347">
        <f t="shared" si="15"/>
        <v>0</v>
      </c>
      <c r="H131" s="187"/>
    </row>
    <row r="132" spans="1:8" ht="14.25" x14ac:dyDescent="0.2">
      <c r="A132" s="343"/>
      <c r="B132" s="343" t="s">
        <v>2125</v>
      </c>
      <c r="C132" s="345">
        <v>3</v>
      </c>
      <c r="D132" s="346" t="s">
        <v>483</v>
      </c>
      <c r="E132" s="346" t="s">
        <v>2114</v>
      </c>
      <c r="F132" s="492"/>
      <c r="G132" s="347">
        <f t="shared" si="15"/>
        <v>0</v>
      </c>
      <c r="H132" s="187"/>
    </row>
    <row r="133" spans="1:8" ht="14.25" x14ac:dyDescent="0.2">
      <c r="A133" s="343"/>
      <c r="B133" s="343" t="s">
        <v>2126</v>
      </c>
      <c r="C133" s="345">
        <v>1</v>
      </c>
      <c r="D133" s="346" t="s">
        <v>483</v>
      </c>
      <c r="E133" s="346" t="s">
        <v>2114</v>
      </c>
      <c r="F133" s="492"/>
      <c r="G133" s="347">
        <f t="shared" si="15"/>
        <v>0</v>
      </c>
      <c r="H133" s="187"/>
    </row>
    <row r="134" spans="1:8" ht="14.25" x14ac:dyDescent="0.2">
      <c r="A134" s="343"/>
      <c r="B134" s="343" t="s">
        <v>2127</v>
      </c>
      <c r="C134" s="345">
        <v>1</v>
      </c>
      <c r="D134" s="346" t="s">
        <v>483</v>
      </c>
      <c r="E134" s="346" t="s">
        <v>2114</v>
      </c>
      <c r="F134" s="492"/>
      <c r="G134" s="347">
        <f t="shared" si="15"/>
        <v>0</v>
      </c>
      <c r="H134" s="187"/>
    </row>
    <row r="135" spans="1:8" ht="14.25" x14ac:dyDescent="0.2">
      <c r="A135" s="343"/>
      <c r="B135" s="343" t="s">
        <v>2128</v>
      </c>
      <c r="C135" s="345">
        <v>1</v>
      </c>
      <c r="D135" s="346" t="s">
        <v>483</v>
      </c>
      <c r="E135" s="346" t="s">
        <v>2114</v>
      </c>
      <c r="F135" s="492"/>
      <c r="G135" s="347">
        <f t="shared" si="15"/>
        <v>0</v>
      </c>
      <c r="H135" s="187"/>
    </row>
    <row r="136" spans="1:8" ht="14.25" x14ac:dyDescent="0.2">
      <c r="A136" s="343"/>
      <c r="B136" s="343" t="s">
        <v>2129</v>
      </c>
      <c r="C136" s="345">
        <v>1</v>
      </c>
      <c r="D136" s="346" t="s">
        <v>483</v>
      </c>
      <c r="E136" s="346" t="s">
        <v>2114</v>
      </c>
      <c r="F136" s="492"/>
      <c r="G136" s="347">
        <f t="shared" si="15"/>
        <v>0</v>
      </c>
      <c r="H136" s="187"/>
    </row>
    <row r="137" spans="1:8" ht="14.25" x14ac:dyDescent="0.2">
      <c r="A137" s="343"/>
      <c r="B137" s="343" t="s">
        <v>2130</v>
      </c>
      <c r="C137" s="345">
        <v>2</v>
      </c>
      <c r="D137" s="346" t="s">
        <v>483</v>
      </c>
      <c r="E137" s="346" t="s">
        <v>2114</v>
      </c>
      <c r="F137" s="492"/>
      <c r="G137" s="347">
        <f t="shared" si="15"/>
        <v>0</v>
      </c>
      <c r="H137" s="187"/>
    </row>
    <row r="138" spans="1:8" ht="28.5" x14ac:dyDescent="0.2">
      <c r="A138" s="343"/>
      <c r="B138" s="343" t="s">
        <v>2132</v>
      </c>
      <c r="C138" s="345">
        <v>1</v>
      </c>
      <c r="D138" s="346" t="s">
        <v>483</v>
      </c>
      <c r="E138" s="346" t="s">
        <v>2114</v>
      </c>
      <c r="F138" s="492"/>
      <c r="G138" s="347">
        <f>SUM(C138*F138)</f>
        <v>0</v>
      </c>
      <c r="H138" s="187"/>
    </row>
    <row r="139" spans="1:8" ht="15" x14ac:dyDescent="0.2">
      <c r="A139" s="343"/>
      <c r="B139" s="348" t="s">
        <v>2199</v>
      </c>
      <c r="C139" s="350"/>
      <c r="D139" s="350"/>
      <c r="E139" s="350"/>
      <c r="F139" s="503"/>
      <c r="G139" s="347"/>
      <c r="H139" s="187"/>
    </row>
    <row r="140" spans="1:8" ht="42.75" x14ac:dyDescent="0.2">
      <c r="A140" s="343" t="s">
        <v>2200</v>
      </c>
      <c r="B140" s="343" t="s">
        <v>2135</v>
      </c>
      <c r="C140" s="345">
        <v>4</v>
      </c>
      <c r="D140" s="346" t="s">
        <v>483</v>
      </c>
      <c r="E140" s="346" t="s">
        <v>2107</v>
      </c>
      <c r="F140" s="492"/>
      <c r="G140" s="347">
        <f>SUM(C140*F140)</f>
        <v>0</v>
      </c>
      <c r="H140" s="187"/>
    </row>
    <row r="141" spans="1:8" ht="42.75" x14ac:dyDescent="0.2">
      <c r="A141" s="343" t="s">
        <v>2201</v>
      </c>
      <c r="B141" s="343" t="s">
        <v>2137</v>
      </c>
      <c r="C141" s="345">
        <v>4</v>
      </c>
      <c r="D141" s="346" t="s">
        <v>483</v>
      </c>
      <c r="E141" s="346" t="s">
        <v>2107</v>
      </c>
      <c r="F141" s="492"/>
      <c r="G141" s="347">
        <f>SUM(C141*F141)</f>
        <v>0</v>
      </c>
      <c r="H141" s="187"/>
    </row>
    <row r="142" spans="1:8" ht="57" x14ac:dyDescent="0.2">
      <c r="A142" s="343" t="s">
        <v>2202</v>
      </c>
      <c r="B142" s="343" t="s">
        <v>2139</v>
      </c>
      <c r="C142" s="345">
        <v>4</v>
      </c>
      <c r="D142" s="346" t="s">
        <v>483</v>
      </c>
      <c r="E142" s="346" t="s">
        <v>2114</v>
      </c>
      <c r="F142" s="492"/>
      <c r="G142" s="347">
        <f t="shared" ref="G142" si="16">SUM(C142*F142)</f>
        <v>0</v>
      </c>
      <c r="H142" s="187"/>
    </row>
    <row r="143" spans="1:8" ht="14.25" x14ac:dyDescent="0.2">
      <c r="A143" s="275"/>
      <c r="B143" s="275"/>
      <c r="C143" s="276"/>
      <c r="D143" s="277"/>
      <c r="E143" s="277"/>
      <c r="F143" s="278"/>
      <c r="G143" s="278"/>
    </row>
    <row r="144" spans="1:8" ht="15" x14ac:dyDescent="0.2">
      <c r="A144" s="274"/>
      <c r="B144" s="274" t="s">
        <v>2203</v>
      </c>
      <c r="C144" s="274"/>
      <c r="D144" s="274"/>
      <c r="E144" s="274"/>
      <c r="F144" s="279"/>
      <c r="G144" s="279"/>
    </row>
    <row r="145" spans="1:20" ht="42.75" x14ac:dyDescent="0.2">
      <c r="A145" s="275" t="s">
        <v>2204</v>
      </c>
      <c r="B145" s="281" t="s">
        <v>2205</v>
      </c>
      <c r="C145" s="276">
        <v>2</v>
      </c>
      <c r="D145" s="277" t="s">
        <v>483</v>
      </c>
      <c r="E145" s="277" t="s">
        <v>2107</v>
      </c>
      <c r="F145" s="492"/>
      <c r="G145" s="278">
        <f>SUM(C145*F145)</f>
        <v>0</v>
      </c>
    </row>
    <row r="146" spans="1:20" ht="28.5" x14ac:dyDescent="0.2">
      <c r="A146" s="275" t="s">
        <v>2206</v>
      </c>
      <c r="B146" s="275" t="s">
        <v>2207</v>
      </c>
      <c r="C146" s="276">
        <v>2</v>
      </c>
      <c r="D146" s="277" t="s">
        <v>483</v>
      </c>
      <c r="E146" s="277" t="s">
        <v>2114</v>
      </c>
      <c r="F146" s="492"/>
      <c r="G146" s="278">
        <f t="shared" ref="G146:G148" si="17">SUM(C146*F146)</f>
        <v>0</v>
      </c>
    </row>
    <row r="147" spans="1:20" ht="28.5" x14ac:dyDescent="0.2">
      <c r="A147" s="275" t="s">
        <v>2208</v>
      </c>
      <c r="B147" s="275" t="s">
        <v>2209</v>
      </c>
      <c r="C147" s="276">
        <v>4</v>
      </c>
      <c r="D147" s="277" t="s">
        <v>483</v>
      </c>
      <c r="E147" s="277" t="s">
        <v>2114</v>
      </c>
      <c r="F147" s="492"/>
      <c r="G147" s="278">
        <f t="shared" si="17"/>
        <v>0</v>
      </c>
    </row>
    <row r="148" spans="1:20" ht="28.5" x14ac:dyDescent="0.2">
      <c r="A148" s="275" t="s">
        <v>2210</v>
      </c>
      <c r="B148" s="275" t="s">
        <v>2211</v>
      </c>
      <c r="C148" s="276">
        <v>4</v>
      </c>
      <c r="D148" s="277" t="s">
        <v>483</v>
      </c>
      <c r="E148" s="277" t="s">
        <v>2114</v>
      </c>
      <c r="F148" s="492"/>
      <c r="G148" s="278">
        <f t="shared" si="17"/>
        <v>0</v>
      </c>
    </row>
    <row r="149" spans="1:20" ht="14.25" x14ac:dyDescent="0.2">
      <c r="A149" s="275"/>
      <c r="B149" s="275"/>
      <c r="C149" s="276"/>
      <c r="D149" s="277"/>
      <c r="E149" s="277"/>
      <c r="F149" s="278"/>
      <c r="G149" s="278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</row>
    <row r="150" spans="1:20" ht="15.75" x14ac:dyDescent="0.2">
      <c r="A150" s="272"/>
      <c r="B150" s="273" t="s">
        <v>2212</v>
      </c>
      <c r="C150" s="272"/>
      <c r="D150" s="272"/>
      <c r="E150" s="272"/>
      <c r="F150" s="282"/>
      <c r="G150" s="282"/>
    </row>
    <row r="151" spans="1:20" ht="15" x14ac:dyDescent="0.2">
      <c r="A151" s="359"/>
      <c r="B151" s="357" t="s">
        <v>2213</v>
      </c>
      <c r="C151" s="360"/>
      <c r="D151" s="360"/>
      <c r="E151" s="360"/>
      <c r="F151" s="362"/>
      <c r="G151" s="362"/>
    </row>
    <row r="152" spans="1:20" ht="57" x14ac:dyDescent="0.2">
      <c r="A152" s="275" t="s">
        <v>2214</v>
      </c>
      <c r="B152" s="275" t="s">
        <v>2215</v>
      </c>
      <c r="C152" s="276">
        <v>1</v>
      </c>
      <c r="D152" s="277" t="s">
        <v>483</v>
      </c>
      <c r="E152" s="283" t="s">
        <v>2114</v>
      </c>
      <c r="F152" s="492"/>
      <c r="G152" s="278">
        <f t="shared" ref="G152" si="18">SUM(C152*F152)</f>
        <v>0</v>
      </c>
    </row>
    <row r="153" spans="1:20" ht="57" x14ac:dyDescent="0.2">
      <c r="A153" s="275"/>
      <c r="B153" s="275" t="s">
        <v>2216</v>
      </c>
      <c r="C153" s="276">
        <v>1</v>
      </c>
      <c r="D153" s="277" t="s">
        <v>483</v>
      </c>
      <c r="E153" s="283" t="s">
        <v>2114</v>
      </c>
      <c r="F153" s="492"/>
      <c r="G153" s="278">
        <f>SUM(C153*F153)</f>
        <v>0</v>
      </c>
    </row>
    <row r="154" spans="1:20" ht="57" x14ac:dyDescent="0.2">
      <c r="A154" s="275" t="s">
        <v>2217</v>
      </c>
      <c r="B154" s="275" t="s">
        <v>2218</v>
      </c>
      <c r="C154" s="284">
        <v>7</v>
      </c>
      <c r="D154" s="284" t="s">
        <v>483</v>
      </c>
      <c r="E154" s="283" t="s">
        <v>2114</v>
      </c>
      <c r="F154" s="492"/>
      <c r="G154" s="278">
        <f t="shared" ref="G154:G161" si="19">SUM(C154*F154)</f>
        <v>0</v>
      </c>
    </row>
    <row r="155" spans="1:20" ht="42.75" x14ac:dyDescent="0.2">
      <c r="A155" s="285" t="s">
        <v>2219</v>
      </c>
      <c r="B155" s="275" t="s">
        <v>2220</v>
      </c>
      <c r="C155" s="284">
        <v>1</v>
      </c>
      <c r="D155" s="284" t="s">
        <v>483</v>
      </c>
      <c r="E155" s="283" t="s">
        <v>2114</v>
      </c>
      <c r="F155" s="492"/>
      <c r="G155" s="278">
        <f t="shared" si="19"/>
        <v>0</v>
      </c>
    </row>
    <row r="156" spans="1:20" ht="28.5" x14ac:dyDescent="0.2">
      <c r="A156" s="285"/>
      <c r="B156" s="275" t="s">
        <v>2221</v>
      </c>
      <c r="C156" s="284">
        <v>1</v>
      </c>
      <c r="D156" s="284" t="s">
        <v>483</v>
      </c>
      <c r="E156" s="283" t="s">
        <v>2114</v>
      </c>
      <c r="F156" s="492"/>
      <c r="G156" s="278">
        <f t="shared" si="19"/>
        <v>0</v>
      </c>
    </row>
    <row r="157" spans="1:20" ht="28.5" x14ac:dyDescent="0.2">
      <c r="A157" s="285"/>
      <c r="B157" s="275" t="s">
        <v>2222</v>
      </c>
      <c r="C157" s="284">
        <v>1</v>
      </c>
      <c r="D157" s="284" t="s">
        <v>483</v>
      </c>
      <c r="E157" s="283" t="s">
        <v>2114</v>
      </c>
      <c r="F157" s="492"/>
      <c r="G157" s="278">
        <f t="shared" si="19"/>
        <v>0</v>
      </c>
    </row>
    <row r="158" spans="1:20" ht="14.25" x14ac:dyDescent="0.2">
      <c r="A158" s="285"/>
      <c r="B158" s="275" t="s">
        <v>2223</v>
      </c>
      <c r="C158" s="284">
        <v>2</v>
      </c>
      <c r="D158" s="284" t="s">
        <v>483</v>
      </c>
      <c r="E158" s="283" t="s">
        <v>2114</v>
      </c>
      <c r="F158" s="492"/>
      <c r="G158" s="278">
        <f t="shared" si="19"/>
        <v>0</v>
      </c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</row>
    <row r="159" spans="1:20" ht="14.25" x14ac:dyDescent="0.2">
      <c r="A159" s="285"/>
      <c r="B159" s="275" t="s">
        <v>2224</v>
      </c>
      <c r="C159" s="284">
        <v>2</v>
      </c>
      <c r="D159" s="284" t="s">
        <v>483</v>
      </c>
      <c r="E159" s="283" t="s">
        <v>2114</v>
      </c>
      <c r="F159" s="492"/>
      <c r="G159" s="278">
        <f t="shared" si="19"/>
        <v>0</v>
      </c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</row>
    <row r="160" spans="1:20" ht="28.5" x14ac:dyDescent="0.2">
      <c r="A160" s="285"/>
      <c r="B160" s="275" t="s">
        <v>2225</v>
      </c>
      <c r="C160" s="284">
        <v>1</v>
      </c>
      <c r="D160" s="284" t="s">
        <v>483</v>
      </c>
      <c r="E160" s="283" t="s">
        <v>2114</v>
      </c>
      <c r="F160" s="492"/>
      <c r="G160" s="278">
        <f t="shared" si="19"/>
        <v>0</v>
      </c>
      <c r="I160" s="166"/>
      <c r="J160" s="213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</row>
    <row r="161" spans="1:20" ht="28.5" x14ac:dyDescent="0.2">
      <c r="A161" s="285"/>
      <c r="B161" s="275" t="s">
        <v>2226</v>
      </c>
      <c r="C161" s="284">
        <v>1</v>
      </c>
      <c r="D161" s="284" t="s">
        <v>483</v>
      </c>
      <c r="E161" s="283" t="s">
        <v>2114</v>
      </c>
      <c r="F161" s="492"/>
      <c r="G161" s="278">
        <f t="shared" si="19"/>
        <v>0</v>
      </c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</row>
    <row r="162" spans="1:20" ht="15" x14ac:dyDescent="0.2">
      <c r="A162" s="359"/>
      <c r="B162" s="357" t="s">
        <v>2227</v>
      </c>
      <c r="C162" s="360"/>
      <c r="D162" s="360"/>
      <c r="E162" s="360"/>
      <c r="F162" s="362"/>
      <c r="G162" s="362"/>
    </row>
    <row r="163" spans="1:20" ht="42.75" x14ac:dyDescent="0.2">
      <c r="A163" s="285"/>
      <c r="B163" s="275" t="s">
        <v>2228</v>
      </c>
      <c r="C163" s="284">
        <v>1</v>
      </c>
      <c r="D163" s="284" t="s">
        <v>483</v>
      </c>
      <c r="E163" s="283" t="s">
        <v>2114</v>
      </c>
      <c r="F163" s="492"/>
      <c r="G163" s="278">
        <f>SUM(C163*F163)</f>
        <v>0</v>
      </c>
    </row>
    <row r="164" spans="1:20" ht="14.25" x14ac:dyDescent="0.2">
      <c r="A164" s="275"/>
      <c r="B164" s="275" t="s">
        <v>2229</v>
      </c>
      <c r="C164" s="276">
        <v>1</v>
      </c>
      <c r="D164" s="277" t="s">
        <v>483</v>
      </c>
      <c r="E164" s="283" t="s">
        <v>2114</v>
      </c>
      <c r="F164" s="492"/>
      <c r="G164" s="278">
        <f>SUM(C164*F164)</f>
        <v>0</v>
      </c>
    </row>
    <row r="165" spans="1:20" ht="15" x14ac:dyDescent="0.2">
      <c r="A165" s="359"/>
      <c r="B165" s="357" t="s">
        <v>2230</v>
      </c>
      <c r="C165" s="360"/>
      <c r="D165" s="360"/>
      <c r="E165" s="360"/>
      <c r="F165" s="362"/>
      <c r="G165" s="362"/>
    </row>
    <row r="166" spans="1:20" ht="15" x14ac:dyDescent="0.2">
      <c r="A166" s="274"/>
      <c r="B166" s="274" t="s">
        <v>2231</v>
      </c>
      <c r="C166" s="274"/>
      <c r="D166" s="274"/>
      <c r="E166" s="274"/>
      <c r="F166" s="279"/>
      <c r="G166" s="279"/>
    </row>
    <row r="167" spans="1:20" ht="15" x14ac:dyDescent="0.2">
      <c r="A167" s="275"/>
      <c r="B167" s="286" t="s">
        <v>2232</v>
      </c>
      <c r="C167" s="276"/>
      <c r="D167" s="277"/>
      <c r="E167" s="277"/>
      <c r="F167" s="278"/>
      <c r="G167" s="278"/>
    </row>
    <row r="168" spans="1:20" ht="28.5" x14ac:dyDescent="0.2">
      <c r="A168" s="275" t="s">
        <v>2233</v>
      </c>
      <c r="B168" s="275" t="s">
        <v>2234</v>
      </c>
      <c r="C168" s="276">
        <v>1</v>
      </c>
      <c r="D168" s="277" t="s">
        <v>483</v>
      </c>
      <c r="E168" s="277" t="s">
        <v>2111</v>
      </c>
      <c r="F168" s="492"/>
      <c r="G168" s="278">
        <f t="shared" ref="G168:G197" si="20">SUM(C168*F168)</f>
        <v>0</v>
      </c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</row>
    <row r="169" spans="1:20" ht="28.5" x14ac:dyDescent="0.2">
      <c r="A169" s="275" t="s">
        <v>2235</v>
      </c>
      <c r="B169" s="275" t="s">
        <v>2236</v>
      </c>
      <c r="C169" s="276">
        <v>2</v>
      </c>
      <c r="D169" s="277" t="s">
        <v>483</v>
      </c>
      <c r="E169" s="277" t="s">
        <v>2114</v>
      </c>
      <c r="F169" s="492"/>
      <c r="G169" s="278">
        <f t="shared" si="20"/>
        <v>0</v>
      </c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</row>
    <row r="170" spans="1:20" ht="14.25" x14ac:dyDescent="0.2">
      <c r="A170" s="275" t="s">
        <v>2235</v>
      </c>
      <c r="B170" s="275" t="s">
        <v>2237</v>
      </c>
      <c r="C170" s="276">
        <v>2</v>
      </c>
      <c r="D170" s="277" t="s">
        <v>483</v>
      </c>
      <c r="E170" s="277" t="s">
        <v>69</v>
      </c>
      <c r="F170" s="492"/>
      <c r="G170" s="278">
        <f t="shared" si="20"/>
        <v>0</v>
      </c>
    </row>
    <row r="171" spans="1:20" ht="28.5" x14ac:dyDescent="0.2">
      <c r="A171" s="275" t="s">
        <v>2238</v>
      </c>
      <c r="B171" s="275" t="s">
        <v>2239</v>
      </c>
      <c r="C171" s="276">
        <v>1</v>
      </c>
      <c r="D171" s="277" t="s">
        <v>483</v>
      </c>
      <c r="E171" s="277" t="s">
        <v>2114</v>
      </c>
      <c r="F171" s="492"/>
      <c r="G171" s="278">
        <f t="shared" si="20"/>
        <v>0</v>
      </c>
    </row>
    <row r="172" spans="1:20" ht="28.5" x14ac:dyDescent="0.2">
      <c r="A172" s="275" t="s">
        <v>2240</v>
      </c>
      <c r="B172" s="275" t="s">
        <v>2241</v>
      </c>
      <c r="C172" s="276">
        <v>1</v>
      </c>
      <c r="D172" s="277" t="s">
        <v>483</v>
      </c>
      <c r="E172" s="277" t="s">
        <v>2114</v>
      </c>
      <c r="F172" s="492"/>
      <c r="G172" s="278">
        <f t="shared" si="20"/>
        <v>0</v>
      </c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</row>
    <row r="173" spans="1:20" ht="14.25" x14ac:dyDescent="0.2">
      <c r="A173" s="275" t="s">
        <v>2240</v>
      </c>
      <c r="B173" s="275" t="s">
        <v>2242</v>
      </c>
      <c r="C173" s="276">
        <v>1</v>
      </c>
      <c r="D173" s="277" t="s">
        <v>483</v>
      </c>
      <c r="E173" s="277" t="s">
        <v>69</v>
      </c>
      <c r="F173" s="492"/>
      <c r="G173" s="278">
        <f t="shared" si="20"/>
        <v>0</v>
      </c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</row>
    <row r="174" spans="1:20" ht="15" x14ac:dyDescent="0.2">
      <c r="A174" s="275"/>
      <c r="B174" s="286" t="s">
        <v>2243</v>
      </c>
      <c r="C174" s="276"/>
      <c r="D174" s="277"/>
      <c r="E174" s="277"/>
      <c r="F174" s="504"/>
      <c r="G174" s="278"/>
    </row>
    <row r="175" spans="1:20" ht="28.5" x14ac:dyDescent="0.2">
      <c r="A175" s="275" t="s">
        <v>2244</v>
      </c>
      <c r="B175" s="275" t="s">
        <v>2245</v>
      </c>
      <c r="C175" s="276">
        <v>1</v>
      </c>
      <c r="D175" s="277" t="s">
        <v>483</v>
      </c>
      <c r="E175" s="277" t="s">
        <v>2107</v>
      </c>
      <c r="F175" s="492"/>
      <c r="G175" s="278">
        <f t="shared" si="20"/>
        <v>0</v>
      </c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</row>
    <row r="176" spans="1:20" ht="15" x14ac:dyDescent="0.2">
      <c r="A176" s="275"/>
      <c r="B176" s="286" t="s">
        <v>2246</v>
      </c>
      <c r="C176" s="276"/>
      <c r="D176" s="277"/>
      <c r="E176" s="277"/>
      <c r="F176" s="505"/>
      <c r="G176" s="278"/>
    </row>
    <row r="177" spans="1:20" ht="28.5" x14ac:dyDescent="0.2">
      <c r="A177" s="275" t="s">
        <v>2247</v>
      </c>
      <c r="B177" s="275" t="s">
        <v>2245</v>
      </c>
      <c r="C177" s="276">
        <v>1</v>
      </c>
      <c r="D177" s="277" t="s">
        <v>483</v>
      </c>
      <c r="E177" s="277" t="s">
        <v>2107</v>
      </c>
      <c r="F177" s="492"/>
      <c r="G177" s="278">
        <f t="shared" si="20"/>
        <v>0</v>
      </c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</row>
    <row r="178" spans="1:20" ht="15" x14ac:dyDescent="0.2">
      <c r="A178" s="275"/>
      <c r="B178" s="286" t="s">
        <v>2248</v>
      </c>
      <c r="C178" s="276"/>
      <c r="D178" s="277"/>
      <c r="E178" s="277"/>
      <c r="F178" s="504"/>
      <c r="G178" s="278"/>
    </row>
    <row r="179" spans="1:20" ht="28.5" x14ac:dyDescent="0.2">
      <c r="A179" s="275" t="s">
        <v>2249</v>
      </c>
      <c r="B179" s="275" t="s">
        <v>2245</v>
      </c>
      <c r="C179" s="276">
        <v>1</v>
      </c>
      <c r="D179" s="277" t="s">
        <v>483</v>
      </c>
      <c r="E179" s="277" t="s">
        <v>2107</v>
      </c>
      <c r="F179" s="492"/>
      <c r="G179" s="278">
        <f t="shared" si="20"/>
        <v>0</v>
      </c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</row>
    <row r="180" spans="1:20" ht="28.5" x14ac:dyDescent="0.2">
      <c r="A180" s="275" t="s">
        <v>2250</v>
      </c>
      <c r="B180" s="275" t="s">
        <v>2251</v>
      </c>
      <c r="C180" s="276">
        <v>1</v>
      </c>
      <c r="D180" s="277" t="s">
        <v>483</v>
      </c>
      <c r="E180" s="277" t="s">
        <v>2111</v>
      </c>
      <c r="F180" s="492"/>
      <c r="G180" s="278">
        <f t="shared" si="20"/>
        <v>0</v>
      </c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</row>
    <row r="181" spans="1:20" ht="28.5" x14ac:dyDescent="0.2">
      <c r="A181" s="275" t="s">
        <v>2252</v>
      </c>
      <c r="B181" s="275" t="s">
        <v>2253</v>
      </c>
      <c r="C181" s="276">
        <v>1</v>
      </c>
      <c r="D181" s="277" t="s">
        <v>483</v>
      </c>
      <c r="E181" s="277" t="s">
        <v>2114</v>
      </c>
      <c r="F181" s="492"/>
      <c r="G181" s="278">
        <f t="shared" si="20"/>
        <v>0</v>
      </c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</row>
    <row r="182" spans="1:20" ht="15" x14ac:dyDescent="0.2">
      <c r="A182" s="275"/>
      <c r="B182" s="286" t="s">
        <v>2254</v>
      </c>
      <c r="C182" s="276"/>
      <c r="D182" s="277"/>
      <c r="E182" s="277"/>
      <c r="F182" s="278"/>
      <c r="G182" s="278"/>
    </row>
    <row r="183" spans="1:20" ht="28.5" x14ac:dyDescent="0.2">
      <c r="A183" s="275" t="s">
        <v>2115</v>
      </c>
      <c r="B183" s="275" t="s">
        <v>2245</v>
      </c>
      <c r="C183" s="276">
        <v>1</v>
      </c>
      <c r="D183" s="277" t="s">
        <v>483</v>
      </c>
      <c r="E183" s="277" t="s">
        <v>2107</v>
      </c>
      <c r="F183" s="492"/>
      <c r="G183" s="278">
        <f t="shared" si="20"/>
        <v>0</v>
      </c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</row>
    <row r="184" spans="1:20" ht="28.5" x14ac:dyDescent="0.2">
      <c r="A184" s="275" t="s">
        <v>2255</v>
      </c>
      <c r="B184" s="275" t="s">
        <v>2256</v>
      </c>
      <c r="C184" s="276">
        <v>1</v>
      </c>
      <c r="D184" s="277" t="s">
        <v>483</v>
      </c>
      <c r="E184" s="277" t="s">
        <v>2107</v>
      </c>
      <c r="F184" s="492"/>
      <c r="G184" s="278">
        <f t="shared" si="20"/>
        <v>0</v>
      </c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</row>
    <row r="185" spans="1:20" ht="28.5" x14ac:dyDescent="0.2">
      <c r="A185" s="275" t="s">
        <v>2257</v>
      </c>
      <c r="B185" s="275" t="s">
        <v>2258</v>
      </c>
      <c r="C185" s="276">
        <v>1</v>
      </c>
      <c r="D185" s="277" t="s">
        <v>483</v>
      </c>
      <c r="E185" s="277" t="s">
        <v>2111</v>
      </c>
      <c r="F185" s="492"/>
      <c r="G185" s="278">
        <f t="shared" si="20"/>
        <v>0</v>
      </c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</row>
    <row r="186" spans="1:20" ht="28.5" x14ac:dyDescent="0.2">
      <c r="A186" s="275" t="s">
        <v>2259</v>
      </c>
      <c r="B186" s="275" t="s">
        <v>2260</v>
      </c>
      <c r="C186" s="276">
        <v>1</v>
      </c>
      <c r="D186" s="277" t="s">
        <v>483</v>
      </c>
      <c r="E186" s="277" t="s">
        <v>2114</v>
      </c>
      <c r="F186" s="492"/>
      <c r="G186" s="278">
        <f t="shared" si="20"/>
        <v>0</v>
      </c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</row>
    <row r="187" spans="1:20" ht="14.25" x14ac:dyDescent="0.2">
      <c r="A187" s="275" t="s">
        <v>2259</v>
      </c>
      <c r="B187" s="275" t="s">
        <v>2261</v>
      </c>
      <c r="C187" s="276">
        <v>1</v>
      </c>
      <c r="D187" s="277" t="s">
        <v>483</v>
      </c>
      <c r="E187" s="277" t="s">
        <v>69</v>
      </c>
      <c r="F187" s="492"/>
      <c r="G187" s="278">
        <f t="shared" si="20"/>
        <v>0</v>
      </c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</row>
    <row r="188" spans="1:20" ht="28.5" x14ac:dyDescent="0.2">
      <c r="A188" s="275" t="s">
        <v>2262</v>
      </c>
      <c r="B188" s="275" t="s">
        <v>2263</v>
      </c>
      <c r="C188" s="276">
        <v>1</v>
      </c>
      <c r="D188" s="277" t="s">
        <v>483</v>
      </c>
      <c r="E188" s="277" t="s">
        <v>2114</v>
      </c>
      <c r="F188" s="492"/>
      <c r="G188" s="278">
        <f t="shared" si="20"/>
        <v>0</v>
      </c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</row>
    <row r="189" spans="1:20" ht="14.25" x14ac:dyDescent="0.2">
      <c r="A189" s="275" t="s">
        <v>2262</v>
      </c>
      <c r="B189" s="275" t="s">
        <v>2264</v>
      </c>
      <c r="C189" s="276">
        <v>1</v>
      </c>
      <c r="D189" s="277" t="s">
        <v>483</v>
      </c>
      <c r="E189" s="277" t="s">
        <v>69</v>
      </c>
      <c r="F189" s="492"/>
      <c r="G189" s="278">
        <f t="shared" si="20"/>
        <v>0</v>
      </c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</row>
    <row r="190" spans="1:20" ht="15" x14ac:dyDescent="0.2">
      <c r="A190" s="275"/>
      <c r="B190" s="286" t="s">
        <v>2265</v>
      </c>
      <c r="C190" s="276"/>
      <c r="D190" s="277"/>
      <c r="E190" s="277"/>
      <c r="F190" s="278"/>
      <c r="G190" s="278"/>
    </row>
    <row r="191" spans="1:20" ht="14.25" x14ac:dyDescent="0.2">
      <c r="A191" s="275" t="s">
        <v>2266</v>
      </c>
      <c r="B191" s="275" t="s">
        <v>2267</v>
      </c>
      <c r="C191" s="276">
        <v>1</v>
      </c>
      <c r="D191" s="277" t="s">
        <v>483</v>
      </c>
      <c r="E191" s="277" t="s">
        <v>2114</v>
      </c>
      <c r="F191" s="492"/>
      <c r="G191" s="278">
        <f t="shared" si="20"/>
        <v>0</v>
      </c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</row>
    <row r="192" spans="1:20" ht="28.5" x14ac:dyDescent="0.2">
      <c r="A192" s="275" t="s">
        <v>2268</v>
      </c>
      <c r="B192" s="275" t="s">
        <v>2269</v>
      </c>
      <c r="C192" s="276">
        <v>1</v>
      </c>
      <c r="D192" s="277" t="s">
        <v>483</v>
      </c>
      <c r="E192" s="277" t="s">
        <v>2114</v>
      </c>
      <c r="F192" s="492"/>
      <c r="G192" s="278">
        <f t="shared" si="20"/>
        <v>0</v>
      </c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</row>
    <row r="193" spans="1:20" ht="42.75" x14ac:dyDescent="0.2">
      <c r="A193" s="275" t="s">
        <v>2270</v>
      </c>
      <c r="B193" s="275" t="s">
        <v>2271</v>
      </c>
      <c r="C193" s="276">
        <v>1</v>
      </c>
      <c r="D193" s="277" t="s">
        <v>483</v>
      </c>
      <c r="E193" s="277" t="s">
        <v>2114</v>
      </c>
      <c r="F193" s="492"/>
      <c r="G193" s="278">
        <f t="shared" si="20"/>
        <v>0</v>
      </c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</row>
    <row r="194" spans="1:20" ht="42.75" x14ac:dyDescent="0.2">
      <c r="A194" s="275" t="s">
        <v>2272</v>
      </c>
      <c r="B194" s="275" t="s">
        <v>2273</v>
      </c>
      <c r="C194" s="276">
        <v>1</v>
      </c>
      <c r="D194" s="277" t="s">
        <v>483</v>
      </c>
      <c r="E194" s="277" t="s">
        <v>2114</v>
      </c>
      <c r="F194" s="492"/>
      <c r="G194" s="278">
        <f t="shared" si="20"/>
        <v>0</v>
      </c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</row>
    <row r="195" spans="1:20" ht="28.5" x14ac:dyDescent="0.2">
      <c r="A195" s="275" t="s">
        <v>2274</v>
      </c>
      <c r="B195" s="275" t="s">
        <v>2275</v>
      </c>
      <c r="C195" s="276">
        <v>1</v>
      </c>
      <c r="D195" s="277" t="s">
        <v>483</v>
      </c>
      <c r="E195" s="277" t="s">
        <v>2114</v>
      </c>
      <c r="F195" s="492"/>
      <c r="G195" s="278">
        <f t="shared" si="20"/>
        <v>0</v>
      </c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</row>
    <row r="196" spans="1:20" ht="14.25" x14ac:dyDescent="0.2">
      <c r="A196" s="275" t="s">
        <v>2274</v>
      </c>
      <c r="B196" s="287" t="s">
        <v>2276</v>
      </c>
      <c r="C196" s="276">
        <v>1</v>
      </c>
      <c r="D196" s="277" t="s">
        <v>483</v>
      </c>
      <c r="E196" s="277" t="s">
        <v>69</v>
      </c>
      <c r="F196" s="492"/>
      <c r="G196" s="278">
        <f t="shared" si="20"/>
        <v>0</v>
      </c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</row>
    <row r="197" spans="1:20" ht="28.5" x14ac:dyDescent="0.2">
      <c r="A197" s="275" t="s">
        <v>2219</v>
      </c>
      <c r="B197" s="275" t="s">
        <v>2277</v>
      </c>
      <c r="C197" s="276">
        <v>1</v>
      </c>
      <c r="D197" s="277" t="s">
        <v>483</v>
      </c>
      <c r="E197" s="277" t="s">
        <v>2107</v>
      </c>
      <c r="F197" s="492"/>
      <c r="G197" s="278">
        <f t="shared" si="20"/>
        <v>0</v>
      </c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</row>
    <row r="198" spans="1:20" ht="15" x14ac:dyDescent="0.2">
      <c r="A198" s="274"/>
      <c r="B198" s="274" t="s">
        <v>2278</v>
      </c>
      <c r="C198" s="274"/>
      <c r="D198" s="274"/>
      <c r="E198" s="274"/>
      <c r="F198" s="279"/>
      <c r="G198" s="279"/>
    </row>
    <row r="199" spans="1:20" ht="15" x14ac:dyDescent="0.2">
      <c r="A199" s="275"/>
      <c r="B199" s="286" t="s">
        <v>2279</v>
      </c>
      <c r="C199" s="276"/>
      <c r="D199" s="277"/>
      <c r="E199" s="277"/>
      <c r="F199" s="278"/>
      <c r="G199" s="278"/>
    </row>
    <row r="200" spans="1:20" ht="28.5" x14ac:dyDescent="0.2">
      <c r="A200" s="275" t="s">
        <v>2280</v>
      </c>
      <c r="B200" s="275" t="s">
        <v>2253</v>
      </c>
      <c r="C200" s="276">
        <v>2</v>
      </c>
      <c r="D200" s="277" t="s">
        <v>483</v>
      </c>
      <c r="E200" s="277" t="s">
        <v>2114</v>
      </c>
      <c r="F200" s="492"/>
      <c r="G200" s="278">
        <f t="shared" ref="G200:G212" si="21">SUM(C200*F200)</f>
        <v>0</v>
      </c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  <c r="T200" s="166"/>
    </row>
    <row r="201" spans="1:20" ht="28.5" x14ac:dyDescent="0.2">
      <c r="A201" s="275" t="s">
        <v>2281</v>
      </c>
      <c r="B201" s="275" t="s">
        <v>2275</v>
      </c>
      <c r="C201" s="276">
        <v>1</v>
      </c>
      <c r="D201" s="277" t="s">
        <v>483</v>
      </c>
      <c r="E201" s="277" t="s">
        <v>2114</v>
      </c>
      <c r="F201" s="492"/>
      <c r="G201" s="278">
        <f t="shared" si="21"/>
        <v>0</v>
      </c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  <c r="T201" s="166"/>
    </row>
    <row r="202" spans="1:20" ht="14.25" x14ac:dyDescent="0.2">
      <c r="A202" s="275" t="s">
        <v>2281</v>
      </c>
      <c r="B202" s="287" t="s">
        <v>2276</v>
      </c>
      <c r="C202" s="276">
        <v>1</v>
      </c>
      <c r="D202" s="277" t="s">
        <v>483</v>
      </c>
      <c r="E202" s="277" t="s">
        <v>69</v>
      </c>
      <c r="F202" s="492"/>
      <c r="G202" s="278">
        <f t="shared" si="21"/>
        <v>0</v>
      </c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  <c r="T202" s="166"/>
    </row>
    <row r="203" spans="1:20" ht="15" x14ac:dyDescent="0.2">
      <c r="A203" s="275"/>
      <c r="B203" s="286" t="s">
        <v>2282</v>
      </c>
      <c r="C203" s="276"/>
      <c r="D203" s="277"/>
      <c r="E203" s="277"/>
      <c r="F203" s="278"/>
      <c r="G203" s="278"/>
    </row>
    <row r="204" spans="1:20" ht="28.5" x14ac:dyDescent="0.2">
      <c r="A204" s="275" t="s">
        <v>2153</v>
      </c>
      <c r="B204" s="275" t="s">
        <v>2245</v>
      </c>
      <c r="C204" s="276">
        <v>1</v>
      </c>
      <c r="D204" s="277" t="s">
        <v>483</v>
      </c>
      <c r="E204" s="277" t="s">
        <v>2107</v>
      </c>
      <c r="F204" s="492"/>
      <c r="G204" s="278">
        <f t="shared" si="21"/>
        <v>0</v>
      </c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  <c r="T204" s="166"/>
    </row>
    <row r="205" spans="1:20" ht="28.5" x14ac:dyDescent="0.2">
      <c r="A205" s="275" t="s">
        <v>2283</v>
      </c>
      <c r="B205" s="275" t="s">
        <v>2251</v>
      </c>
      <c r="C205" s="276">
        <v>1</v>
      </c>
      <c r="D205" s="277" t="s">
        <v>483</v>
      </c>
      <c r="E205" s="277" t="s">
        <v>2111</v>
      </c>
      <c r="F205" s="492"/>
      <c r="G205" s="278">
        <f t="shared" si="21"/>
        <v>0</v>
      </c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  <c r="T205" s="166"/>
    </row>
    <row r="206" spans="1:20" ht="28.5" x14ac:dyDescent="0.2">
      <c r="A206" s="275" t="s">
        <v>2284</v>
      </c>
      <c r="B206" s="275" t="s">
        <v>2253</v>
      </c>
      <c r="C206" s="276">
        <v>1</v>
      </c>
      <c r="D206" s="277" t="s">
        <v>483</v>
      </c>
      <c r="E206" s="277" t="s">
        <v>2114</v>
      </c>
      <c r="F206" s="492"/>
      <c r="G206" s="278">
        <f t="shared" si="21"/>
        <v>0</v>
      </c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  <c r="T206" s="166"/>
    </row>
    <row r="207" spans="1:20" ht="15" x14ac:dyDescent="0.2">
      <c r="A207" s="275"/>
      <c r="B207" s="286" t="s">
        <v>2285</v>
      </c>
      <c r="C207" s="276"/>
      <c r="D207" s="277"/>
      <c r="E207" s="277"/>
      <c r="F207" s="278"/>
      <c r="G207" s="278"/>
    </row>
    <row r="208" spans="1:20" ht="28.5" x14ac:dyDescent="0.2">
      <c r="A208" s="275" t="s">
        <v>2171</v>
      </c>
      <c r="B208" s="275" t="s">
        <v>2245</v>
      </c>
      <c r="C208" s="276">
        <v>1</v>
      </c>
      <c r="D208" s="277" t="s">
        <v>483</v>
      </c>
      <c r="E208" s="277" t="s">
        <v>2107</v>
      </c>
      <c r="F208" s="492"/>
      <c r="G208" s="278">
        <f t="shared" si="21"/>
        <v>0</v>
      </c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  <c r="T208" s="166"/>
    </row>
    <row r="209" spans="1:20" ht="28.5" x14ac:dyDescent="0.2">
      <c r="A209" s="275" t="s">
        <v>2286</v>
      </c>
      <c r="B209" s="275" t="s">
        <v>2251</v>
      </c>
      <c r="C209" s="276">
        <v>1</v>
      </c>
      <c r="D209" s="277" t="s">
        <v>483</v>
      </c>
      <c r="E209" s="277" t="s">
        <v>2111</v>
      </c>
      <c r="F209" s="492"/>
      <c r="G209" s="278">
        <f t="shared" si="21"/>
        <v>0</v>
      </c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  <c r="T209" s="166"/>
    </row>
    <row r="210" spans="1:20" ht="28.5" x14ac:dyDescent="0.2">
      <c r="A210" s="275" t="s">
        <v>2287</v>
      </c>
      <c r="B210" s="275" t="s">
        <v>2253</v>
      </c>
      <c r="C210" s="276">
        <v>1</v>
      </c>
      <c r="D210" s="277" t="s">
        <v>483</v>
      </c>
      <c r="E210" s="277" t="s">
        <v>2114</v>
      </c>
      <c r="F210" s="492"/>
      <c r="G210" s="278">
        <f t="shared" si="21"/>
        <v>0</v>
      </c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  <c r="T210" s="166"/>
    </row>
    <row r="211" spans="1:20" ht="15" x14ac:dyDescent="0.2">
      <c r="A211" s="275"/>
      <c r="B211" s="286" t="s">
        <v>2265</v>
      </c>
      <c r="C211" s="276"/>
      <c r="D211" s="277"/>
      <c r="E211" s="277"/>
      <c r="F211" s="278"/>
      <c r="G211" s="278"/>
    </row>
    <row r="212" spans="1:20" ht="28.5" x14ac:dyDescent="0.2">
      <c r="A212" s="275" t="s">
        <v>2288</v>
      </c>
      <c r="B212" s="275" t="s">
        <v>2269</v>
      </c>
      <c r="C212" s="276">
        <v>1</v>
      </c>
      <c r="D212" s="277" t="s">
        <v>483</v>
      </c>
      <c r="E212" s="277" t="s">
        <v>2114</v>
      </c>
      <c r="F212" s="492"/>
      <c r="G212" s="278">
        <f t="shared" si="21"/>
        <v>0</v>
      </c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  <c r="T212" s="166"/>
    </row>
    <row r="213" spans="1:20" ht="14.25" x14ac:dyDescent="0.2">
      <c r="A213" s="275"/>
      <c r="B213" s="275"/>
      <c r="C213" s="276"/>
      <c r="D213" s="277"/>
      <c r="E213" s="277"/>
      <c r="F213" s="278"/>
      <c r="G213" s="278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  <c r="T213" s="166"/>
    </row>
    <row r="214" spans="1:20" ht="15" x14ac:dyDescent="0.2">
      <c r="A214" s="359"/>
      <c r="B214" s="357" t="s">
        <v>2289</v>
      </c>
      <c r="C214" s="360"/>
      <c r="D214" s="360"/>
      <c r="E214" s="360"/>
      <c r="F214" s="362"/>
      <c r="G214" s="362"/>
    </row>
    <row r="215" spans="1:20" ht="57" x14ac:dyDescent="0.2">
      <c r="A215" s="275" t="s">
        <v>2290</v>
      </c>
      <c r="B215" s="275" t="s">
        <v>2291</v>
      </c>
      <c r="C215" s="276">
        <v>1</v>
      </c>
      <c r="D215" s="277" t="s">
        <v>483</v>
      </c>
      <c r="E215" s="283" t="s">
        <v>2114</v>
      </c>
      <c r="F215" s="492"/>
      <c r="G215" s="278">
        <f t="shared" ref="G215" si="22">SUM(C215*F215)</f>
        <v>0</v>
      </c>
    </row>
    <row r="216" spans="1:20" ht="57" x14ac:dyDescent="0.2">
      <c r="A216" s="275"/>
      <c r="B216" s="275" t="s">
        <v>2292</v>
      </c>
      <c r="C216" s="276">
        <v>1</v>
      </c>
      <c r="D216" s="277" t="s">
        <v>483</v>
      </c>
      <c r="E216" s="283" t="s">
        <v>2114</v>
      </c>
      <c r="F216" s="492"/>
      <c r="G216" s="278">
        <f>SUM(C216*F216)</f>
        <v>0</v>
      </c>
    </row>
    <row r="217" spans="1:20" ht="57" x14ac:dyDescent="0.2">
      <c r="A217" s="275" t="s">
        <v>2293</v>
      </c>
      <c r="B217" s="275" t="s">
        <v>2218</v>
      </c>
      <c r="C217" s="284">
        <v>4</v>
      </c>
      <c r="D217" s="284" t="s">
        <v>483</v>
      </c>
      <c r="E217" s="283" t="s">
        <v>2114</v>
      </c>
      <c r="F217" s="492"/>
      <c r="G217" s="278">
        <f>SUM(C217*F217)</f>
        <v>0</v>
      </c>
    </row>
    <row r="218" spans="1:20" ht="28.5" x14ac:dyDescent="0.2">
      <c r="A218" s="285"/>
      <c r="B218" s="275" t="s">
        <v>2221</v>
      </c>
      <c r="C218" s="284">
        <v>1</v>
      </c>
      <c r="D218" s="284" t="s">
        <v>483</v>
      </c>
      <c r="E218" s="283" t="s">
        <v>2114</v>
      </c>
      <c r="F218" s="492"/>
      <c r="G218" s="278">
        <f>SUM(C218*F218)</f>
        <v>0</v>
      </c>
    </row>
    <row r="219" spans="1:20" ht="28.5" x14ac:dyDescent="0.2">
      <c r="A219" s="285"/>
      <c r="B219" s="275" t="s">
        <v>2222</v>
      </c>
      <c r="C219" s="284">
        <v>1</v>
      </c>
      <c r="D219" s="284" t="s">
        <v>483</v>
      </c>
      <c r="E219" s="283" t="s">
        <v>2114</v>
      </c>
      <c r="F219" s="492"/>
      <c r="G219" s="278">
        <f>SUM(C219*F219)</f>
        <v>0</v>
      </c>
    </row>
    <row r="220" spans="1:20" ht="14.25" x14ac:dyDescent="0.2">
      <c r="A220" s="285"/>
      <c r="B220" s="275" t="s">
        <v>2223</v>
      </c>
      <c r="C220" s="284">
        <v>1</v>
      </c>
      <c r="D220" s="284" t="s">
        <v>483</v>
      </c>
      <c r="E220" s="283" t="s">
        <v>2114</v>
      </c>
      <c r="F220" s="492"/>
      <c r="G220" s="278">
        <f t="shared" ref="G220:G222" si="23">SUM(C220*F220)</f>
        <v>0</v>
      </c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  <c r="T220" s="166"/>
    </row>
    <row r="221" spans="1:20" ht="14.25" x14ac:dyDescent="0.2">
      <c r="A221" s="285"/>
      <c r="B221" s="275" t="s">
        <v>2224</v>
      </c>
      <c r="C221" s="284">
        <v>2</v>
      </c>
      <c r="D221" s="284" t="s">
        <v>483</v>
      </c>
      <c r="E221" s="283" t="s">
        <v>2114</v>
      </c>
      <c r="F221" s="492"/>
      <c r="G221" s="278">
        <f t="shared" si="23"/>
        <v>0</v>
      </c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  <c r="T221" s="166"/>
    </row>
    <row r="222" spans="1:20" ht="28.5" x14ac:dyDescent="0.2">
      <c r="A222" s="285"/>
      <c r="B222" s="275" t="s">
        <v>2294</v>
      </c>
      <c r="C222" s="284">
        <v>1</v>
      </c>
      <c r="D222" s="284" t="s">
        <v>483</v>
      </c>
      <c r="E222" s="283" t="s">
        <v>2114</v>
      </c>
      <c r="F222" s="492"/>
      <c r="G222" s="278">
        <f t="shared" si="23"/>
        <v>0</v>
      </c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  <c r="T222" s="166"/>
    </row>
    <row r="223" spans="1:20" ht="15" x14ac:dyDescent="0.2">
      <c r="A223" s="359"/>
      <c r="B223" s="357" t="s">
        <v>2295</v>
      </c>
      <c r="C223" s="360"/>
      <c r="D223" s="360"/>
      <c r="E223" s="360"/>
      <c r="F223" s="362"/>
      <c r="G223" s="362"/>
    </row>
    <row r="224" spans="1:20" ht="42.75" x14ac:dyDescent="0.2">
      <c r="A224" s="285"/>
      <c r="B224" s="275" t="s">
        <v>2296</v>
      </c>
      <c r="C224" s="284">
        <v>1</v>
      </c>
      <c r="D224" s="284" t="s">
        <v>483</v>
      </c>
      <c r="E224" s="283" t="s">
        <v>2114</v>
      </c>
      <c r="F224" s="492"/>
      <c r="G224" s="278">
        <f>SUM(C224*F224)</f>
        <v>0</v>
      </c>
    </row>
    <row r="225" spans="1:20" ht="15" x14ac:dyDescent="0.2">
      <c r="A225" s="359"/>
      <c r="B225" s="357" t="s">
        <v>2297</v>
      </c>
      <c r="C225" s="360"/>
      <c r="D225" s="360"/>
      <c r="E225" s="360"/>
      <c r="F225" s="362"/>
      <c r="G225" s="362"/>
    </row>
    <row r="226" spans="1:20" ht="15" x14ac:dyDescent="0.2">
      <c r="A226" s="274"/>
      <c r="B226" s="274" t="s">
        <v>2298</v>
      </c>
      <c r="C226" s="274"/>
      <c r="D226" s="274"/>
      <c r="E226" s="274"/>
      <c r="F226" s="279"/>
      <c r="G226" s="279"/>
    </row>
    <row r="227" spans="1:20" ht="15" x14ac:dyDescent="0.2">
      <c r="A227" s="275"/>
      <c r="B227" s="286" t="s">
        <v>2299</v>
      </c>
      <c r="C227" s="276"/>
      <c r="D227" s="277"/>
      <c r="E227" s="277"/>
      <c r="F227" s="278"/>
      <c r="G227" s="278"/>
    </row>
    <row r="228" spans="1:20" ht="28.5" x14ac:dyDescent="0.2">
      <c r="A228" s="275" t="s">
        <v>2300</v>
      </c>
      <c r="B228" s="275" t="s">
        <v>2253</v>
      </c>
      <c r="C228" s="276">
        <v>2</v>
      </c>
      <c r="D228" s="277" t="s">
        <v>483</v>
      </c>
      <c r="E228" s="277" t="s">
        <v>2114</v>
      </c>
      <c r="F228" s="492"/>
      <c r="G228" s="278">
        <f t="shared" ref="G228:G255" si="24">SUM(C228*F228)</f>
        <v>0</v>
      </c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  <c r="T228" s="166"/>
    </row>
    <row r="229" spans="1:20" ht="28.5" x14ac:dyDescent="0.2">
      <c r="A229" s="275" t="s">
        <v>2301</v>
      </c>
      <c r="B229" s="275" t="s">
        <v>2275</v>
      </c>
      <c r="C229" s="276">
        <v>1</v>
      </c>
      <c r="D229" s="277" t="s">
        <v>483</v>
      </c>
      <c r="E229" s="277" t="s">
        <v>2114</v>
      </c>
      <c r="F229" s="492"/>
      <c r="G229" s="278">
        <f t="shared" si="24"/>
        <v>0</v>
      </c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  <c r="T229" s="166"/>
    </row>
    <row r="230" spans="1:20" ht="14.25" x14ac:dyDescent="0.2">
      <c r="A230" s="275" t="s">
        <v>2301</v>
      </c>
      <c r="B230" s="287" t="s">
        <v>2276</v>
      </c>
      <c r="C230" s="276">
        <v>1</v>
      </c>
      <c r="D230" s="277" t="s">
        <v>483</v>
      </c>
      <c r="E230" s="277" t="s">
        <v>69</v>
      </c>
      <c r="F230" s="492"/>
      <c r="G230" s="278">
        <f t="shared" si="24"/>
        <v>0</v>
      </c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  <c r="T230" s="166"/>
    </row>
    <row r="231" spans="1:20" ht="15" x14ac:dyDescent="0.2">
      <c r="A231" s="275"/>
      <c r="B231" s="286" t="s">
        <v>2302</v>
      </c>
      <c r="C231" s="276"/>
      <c r="D231" s="277"/>
      <c r="E231" s="277"/>
      <c r="F231" s="278"/>
      <c r="G231" s="278"/>
    </row>
    <row r="232" spans="1:20" ht="28.5" x14ac:dyDescent="0.2">
      <c r="A232" s="275" t="s">
        <v>2183</v>
      </c>
      <c r="B232" s="275" t="s">
        <v>2245</v>
      </c>
      <c r="C232" s="276">
        <v>1</v>
      </c>
      <c r="D232" s="277" t="s">
        <v>483</v>
      </c>
      <c r="E232" s="277" t="s">
        <v>2107</v>
      </c>
      <c r="F232" s="492"/>
      <c r="G232" s="278">
        <f t="shared" si="24"/>
        <v>0</v>
      </c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  <c r="T232" s="166"/>
    </row>
    <row r="233" spans="1:20" ht="28.5" x14ac:dyDescent="0.2">
      <c r="A233" s="275" t="s">
        <v>2303</v>
      </c>
      <c r="B233" s="275" t="s">
        <v>2251</v>
      </c>
      <c r="C233" s="276">
        <v>1</v>
      </c>
      <c r="D233" s="277" t="s">
        <v>483</v>
      </c>
      <c r="E233" s="277" t="s">
        <v>2111</v>
      </c>
      <c r="F233" s="492"/>
      <c r="G233" s="278">
        <f t="shared" si="24"/>
        <v>0</v>
      </c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  <c r="T233" s="166"/>
    </row>
    <row r="234" spans="1:20" ht="28.5" x14ac:dyDescent="0.2">
      <c r="A234" s="275" t="s">
        <v>2304</v>
      </c>
      <c r="B234" s="275" t="s">
        <v>2253</v>
      </c>
      <c r="C234" s="276">
        <v>1</v>
      </c>
      <c r="D234" s="277" t="s">
        <v>483</v>
      </c>
      <c r="E234" s="277" t="s">
        <v>2114</v>
      </c>
      <c r="F234" s="492"/>
      <c r="G234" s="278">
        <f t="shared" si="24"/>
        <v>0</v>
      </c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  <c r="T234" s="166"/>
    </row>
    <row r="235" spans="1:20" ht="28.5" x14ac:dyDescent="0.2">
      <c r="A235" s="275" t="s">
        <v>2305</v>
      </c>
      <c r="B235" s="275" t="s">
        <v>2239</v>
      </c>
      <c r="C235" s="276">
        <v>1</v>
      </c>
      <c r="D235" s="277" t="s">
        <v>483</v>
      </c>
      <c r="E235" s="277" t="s">
        <v>2114</v>
      </c>
      <c r="F235" s="492"/>
      <c r="G235" s="278">
        <f t="shared" si="24"/>
        <v>0</v>
      </c>
    </row>
    <row r="236" spans="1:20" ht="15" x14ac:dyDescent="0.2">
      <c r="A236" s="275"/>
      <c r="B236" s="286" t="s">
        <v>2306</v>
      </c>
      <c r="C236" s="276"/>
      <c r="D236" s="277"/>
      <c r="E236" s="277"/>
      <c r="F236" s="278"/>
      <c r="G236" s="278"/>
    </row>
    <row r="237" spans="1:20" ht="28.5" x14ac:dyDescent="0.2">
      <c r="A237" s="275" t="s">
        <v>2195</v>
      </c>
      <c r="B237" s="275" t="s">
        <v>2245</v>
      </c>
      <c r="C237" s="276">
        <v>1</v>
      </c>
      <c r="D237" s="277" t="s">
        <v>483</v>
      </c>
      <c r="E237" s="277" t="s">
        <v>2107</v>
      </c>
      <c r="F237" s="492"/>
      <c r="G237" s="278">
        <f t="shared" si="24"/>
        <v>0</v>
      </c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  <c r="T237" s="166"/>
    </row>
    <row r="238" spans="1:20" ht="28.5" x14ac:dyDescent="0.2">
      <c r="A238" s="275" t="s">
        <v>2307</v>
      </c>
      <c r="B238" s="275" t="s">
        <v>2251</v>
      </c>
      <c r="C238" s="276">
        <v>1</v>
      </c>
      <c r="D238" s="277" t="s">
        <v>483</v>
      </c>
      <c r="E238" s="277" t="s">
        <v>2111</v>
      </c>
      <c r="F238" s="492"/>
      <c r="G238" s="278">
        <f t="shared" si="24"/>
        <v>0</v>
      </c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  <c r="T238" s="166"/>
    </row>
    <row r="239" spans="1:20" ht="28.5" x14ac:dyDescent="0.2">
      <c r="A239" s="275" t="s">
        <v>2308</v>
      </c>
      <c r="B239" s="275" t="s">
        <v>2253</v>
      </c>
      <c r="C239" s="276">
        <v>1</v>
      </c>
      <c r="D239" s="277" t="s">
        <v>483</v>
      </c>
      <c r="E239" s="277" t="s">
        <v>2114</v>
      </c>
      <c r="F239" s="492"/>
      <c r="G239" s="278">
        <f t="shared" si="24"/>
        <v>0</v>
      </c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  <c r="T239" s="166"/>
    </row>
    <row r="240" spans="1:20" ht="15" x14ac:dyDescent="0.2">
      <c r="A240" s="275"/>
      <c r="B240" s="286" t="s">
        <v>2309</v>
      </c>
      <c r="C240" s="276"/>
      <c r="D240" s="277"/>
      <c r="E240" s="277"/>
      <c r="F240" s="278"/>
      <c r="G240" s="278"/>
    </row>
    <row r="241" spans="1:20" ht="28.5" x14ac:dyDescent="0.2">
      <c r="A241" s="275" t="s">
        <v>2310</v>
      </c>
      <c r="B241" s="275" t="s">
        <v>2245</v>
      </c>
      <c r="C241" s="276">
        <v>1</v>
      </c>
      <c r="D241" s="277" t="s">
        <v>483</v>
      </c>
      <c r="E241" s="277" t="s">
        <v>2107</v>
      </c>
      <c r="F241" s="492"/>
      <c r="G241" s="278">
        <f t="shared" si="24"/>
        <v>0</v>
      </c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  <c r="T241" s="166"/>
    </row>
    <row r="242" spans="1:20" ht="28.5" x14ac:dyDescent="0.2">
      <c r="A242" s="275" t="s">
        <v>2311</v>
      </c>
      <c r="B242" s="275" t="s">
        <v>2251</v>
      </c>
      <c r="C242" s="276">
        <v>1</v>
      </c>
      <c r="D242" s="277" t="s">
        <v>483</v>
      </c>
      <c r="E242" s="277" t="s">
        <v>2111</v>
      </c>
      <c r="F242" s="492"/>
      <c r="G242" s="278">
        <f t="shared" si="24"/>
        <v>0</v>
      </c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  <c r="T242" s="166"/>
    </row>
    <row r="243" spans="1:20" ht="28.5" x14ac:dyDescent="0.2">
      <c r="A243" s="275" t="s">
        <v>2312</v>
      </c>
      <c r="B243" s="275" t="s">
        <v>2253</v>
      </c>
      <c r="C243" s="276">
        <v>1</v>
      </c>
      <c r="D243" s="277" t="s">
        <v>483</v>
      </c>
      <c r="E243" s="277" t="s">
        <v>2114</v>
      </c>
      <c r="F243" s="492"/>
      <c r="G243" s="278">
        <f t="shared" si="24"/>
        <v>0</v>
      </c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  <c r="T243" s="166"/>
    </row>
    <row r="244" spans="1:20" ht="15" x14ac:dyDescent="0.2">
      <c r="A244" s="275"/>
      <c r="B244" s="286" t="s">
        <v>2313</v>
      </c>
      <c r="C244" s="276"/>
      <c r="D244" s="277"/>
      <c r="E244" s="277"/>
      <c r="F244" s="278"/>
      <c r="G244" s="278"/>
    </row>
    <row r="245" spans="1:20" ht="28.5" x14ac:dyDescent="0.2">
      <c r="A245" s="275" t="s">
        <v>2314</v>
      </c>
      <c r="B245" s="275" t="s">
        <v>2315</v>
      </c>
      <c r="C245" s="276">
        <v>1</v>
      </c>
      <c r="D245" s="277" t="s">
        <v>483</v>
      </c>
      <c r="E245" s="277" t="s">
        <v>2107</v>
      </c>
      <c r="F245" s="492"/>
      <c r="G245" s="278">
        <f t="shared" si="24"/>
        <v>0</v>
      </c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  <c r="T245" s="166"/>
    </row>
    <row r="246" spans="1:20" ht="28.5" x14ac:dyDescent="0.2">
      <c r="A246" s="275" t="s">
        <v>2316</v>
      </c>
      <c r="B246" s="275" t="s">
        <v>2258</v>
      </c>
      <c r="C246" s="276">
        <v>1</v>
      </c>
      <c r="D246" s="277" t="s">
        <v>483</v>
      </c>
      <c r="E246" s="277" t="s">
        <v>2111</v>
      </c>
      <c r="F246" s="492"/>
      <c r="G246" s="278">
        <f t="shared" si="24"/>
        <v>0</v>
      </c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  <c r="T246" s="166"/>
    </row>
    <row r="247" spans="1:20" ht="28.5" x14ac:dyDescent="0.2">
      <c r="A247" s="275" t="s">
        <v>2317</v>
      </c>
      <c r="B247" s="275" t="s">
        <v>2260</v>
      </c>
      <c r="C247" s="276">
        <v>1</v>
      </c>
      <c r="D247" s="277" t="s">
        <v>483</v>
      </c>
      <c r="E247" s="277" t="s">
        <v>2114</v>
      </c>
      <c r="F247" s="492"/>
      <c r="G247" s="278">
        <f t="shared" si="24"/>
        <v>0</v>
      </c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  <c r="T247" s="166"/>
    </row>
    <row r="248" spans="1:20" ht="14.25" x14ac:dyDescent="0.2">
      <c r="A248" s="275" t="s">
        <v>2317</v>
      </c>
      <c r="B248" s="275" t="s">
        <v>2261</v>
      </c>
      <c r="C248" s="276">
        <v>1</v>
      </c>
      <c r="D248" s="277" t="s">
        <v>483</v>
      </c>
      <c r="E248" s="277" t="s">
        <v>69</v>
      </c>
      <c r="F248" s="492"/>
      <c r="G248" s="278">
        <f t="shared" si="24"/>
        <v>0</v>
      </c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  <c r="T248" s="166"/>
    </row>
    <row r="249" spans="1:20" ht="28.5" x14ac:dyDescent="0.2">
      <c r="A249" s="275" t="s">
        <v>2318</v>
      </c>
      <c r="B249" s="275" t="s">
        <v>2263</v>
      </c>
      <c r="C249" s="276">
        <v>1</v>
      </c>
      <c r="D249" s="277" t="s">
        <v>483</v>
      </c>
      <c r="E249" s="277" t="s">
        <v>2114</v>
      </c>
      <c r="F249" s="492"/>
      <c r="G249" s="278">
        <f t="shared" si="24"/>
        <v>0</v>
      </c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  <c r="T249" s="166"/>
    </row>
    <row r="250" spans="1:20" ht="14.25" x14ac:dyDescent="0.2">
      <c r="A250" s="275" t="s">
        <v>2318</v>
      </c>
      <c r="B250" s="275" t="s">
        <v>2264</v>
      </c>
      <c r="C250" s="276">
        <v>1</v>
      </c>
      <c r="D250" s="277" t="s">
        <v>483</v>
      </c>
      <c r="E250" s="277" t="s">
        <v>69</v>
      </c>
      <c r="F250" s="492"/>
      <c r="G250" s="278">
        <f t="shared" si="24"/>
        <v>0</v>
      </c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  <c r="T250" s="166"/>
    </row>
    <row r="251" spans="1:20" ht="15" x14ac:dyDescent="0.2">
      <c r="A251" s="275"/>
      <c r="B251" s="286" t="s">
        <v>2319</v>
      </c>
      <c r="C251" s="276"/>
      <c r="D251" s="277"/>
      <c r="E251" s="277"/>
      <c r="F251" s="278"/>
      <c r="G251" s="278"/>
    </row>
    <row r="252" spans="1:20" ht="14.25" x14ac:dyDescent="0.2">
      <c r="A252" s="275" t="s">
        <v>2320</v>
      </c>
      <c r="B252" s="275" t="s">
        <v>2321</v>
      </c>
      <c r="C252" s="276">
        <v>1</v>
      </c>
      <c r="D252" s="277" t="s">
        <v>483</v>
      </c>
      <c r="E252" s="277" t="s">
        <v>2107</v>
      </c>
      <c r="F252" s="492"/>
      <c r="G252" s="278">
        <f t="shared" si="24"/>
        <v>0</v>
      </c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  <c r="T252" s="166"/>
    </row>
    <row r="253" spans="1:20" ht="15" x14ac:dyDescent="0.2">
      <c r="A253" s="275"/>
      <c r="B253" s="286" t="s">
        <v>2265</v>
      </c>
      <c r="C253" s="276"/>
      <c r="D253" s="277"/>
      <c r="E253" s="277"/>
      <c r="F253" s="278"/>
      <c r="G253" s="278"/>
    </row>
    <row r="254" spans="1:20" ht="28.5" x14ac:dyDescent="0.2">
      <c r="A254" s="275" t="s">
        <v>2322</v>
      </c>
      <c r="B254" s="275" t="s">
        <v>2269</v>
      </c>
      <c r="C254" s="276">
        <v>1</v>
      </c>
      <c r="D254" s="277" t="s">
        <v>483</v>
      </c>
      <c r="E254" s="277" t="s">
        <v>2114</v>
      </c>
      <c r="F254" s="492"/>
      <c r="G254" s="278">
        <f t="shared" si="24"/>
        <v>0</v>
      </c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  <c r="T254" s="166"/>
    </row>
    <row r="255" spans="1:20" ht="42.75" x14ac:dyDescent="0.2">
      <c r="A255" s="275" t="s">
        <v>2323</v>
      </c>
      <c r="B255" s="275" t="s">
        <v>2273</v>
      </c>
      <c r="C255" s="276">
        <v>1</v>
      </c>
      <c r="D255" s="277" t="s">
        <v>483</v>
      </c>
      <c r="E255" s="277" t="s">
        <v>2114</v>
      </c>
      <c r="F255" s="492"/>
      <c r="G255" s="278">
        <f t="shared" si="24"/>
        <v>0</v>
      </c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  <c r="T255" s="166"/>
    </row>
    <row r="256" spans="1:20" ht="14.25" x14ac:dyDescent="0.2">
      <c r="A256" s="275"/>
      <c r="B256" s="275"/>
      <c r="C256" s="276"/>
      <c r="D256" s="277"/>
      <c r="E256" s="277"/>
      <c r="F256" s="278"/>
      <c r="G256" s="278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  <c r="T256" s="166"/>
    </row>
    <row r="257" spans="1:20" ht="15" x14ac:dyDescent="0.2">
      <c r="A257" s="359"/>
      <c r="B257" s="357" t="s">
        <v>2324</v>
      </c>
      <c r="C257" s="360"/>
      <c r="D257" s="360"/>
      <c r="E257" s="360"/>
      <c r="F257" s="362"/>
      <c r="G257" s="362"/>
    </row>
    <row r="258" spans="1:20" ht="57" x14ac:dyDescent="0.2">
      <c r="A258" s="275" t="s">
        <v>2325</v>
      </c>
      <c r="B258" s="275" t="s">
        <v>2291</v>
      </c>
      <c r="C258" s="276">
        <v>1</v>
      </c>
      <c r="D258" s="277" t="s">
        <v>483</v>
      </c>
      <c r="E258" s="283" t="s">
        <v>2114</v>
      </c>
      <c r="F258" s="492"/>
      <c r="G258" s="278">
        <f t="shared" ref="G258" si="25">SUM(C258*F258)</f>
        <v>0</v>
      </c>
    </row>
    <row r="259" spans="1:20" ht="57" x14ac:dyDescent="0.2">
      <c r="A259" s="275"/>
      <c r="B259" s="275" t="s">
        <v>2292</v>
      </c>
      <c r="C259" s="276">
        <v>1</v>
      </c>
      <c r="D259" s="277" t="s">
        <v>483</v>
      </c>
      <c r="E259" s="283" t="s">
        <v>2114</v>
      </c>
      <c r="F259" s="492"/>
      <c r="G259" s="278">
        <f>SUM(C259*F259)</f>
        <v>0</v>
      </c>
    </row>
    <row r="260" spans="1:20" ht="57" x14ac:dyDescent="0.2">
      <c r="A260" s="275" t="s">
        <v>2326</v>
      </c>
      <c r="B260" s="275" t="s">
        <v>2218</v>
      </c>
      <c r="C260" s="284">
        <v>4</v>
      </c>
      <c r="D260" s="284" t="s">
        <v>483</v>
      </c>
      <c r="E260" s="283" t="s">
        <v>2114</v>
      </c>
      <c r="F260" s="492"/>
      <c r="G260" s="278">
        <f>SUM(C260*F260)</f>
        <v>0</v>
      </c>
    </row>
    <row r="261" spans="1:20" ht="28.5" x14ac:dyDescent="0.2">
      <c r="A261" s="285"/>
      <c r="B261" s="275" t="s">
        <v>2221</v>
      </c>
      <c r="C261" s="284">
        <v>1</v>
      </c>
      <c r="D261" s="284" t="s">
        <v>483</v>
      </c>
      <c r="E261" s="283" t="s">
        <v>2114</v>
      </c>
      <c r="F261" s="492"/>
      <c r="G261" s="278">
        <f>SUM(C261*F261)</f>
        <v>0</v>
      </c>
    </row>
    <row r="262" spans="1:20" ht="28.5" x14ac:dyDescent="0.2">
      <c r="A262" s="285"/>
      <c r="B262" s="275" t="s">
        <v>2222</v>
      </c>
      <c r="C262" s="284">
        <v>1</v>
      </c>
      <c r="D262" s="284" t="s">
        <v>483</v>
      </c>
      <c r="E262" s="283" t="s">
        <v>2114</v>
      </c>
      <c r="F262" s="492"/>
      <c r="G262" s="278">
        <f>SUM(C262*F262)</f>
        <v>0</v>
      </c>
    </row>
    <row r="263" spans="1:20" ht="14.25" x14ac:dyDescent="0.2">
      <c r="A263" s="285"/>
      <c r="B263" s="275" t="s">
        <v>2223</v>
      </c>
      <c r="C263" s="284">
        <v>1</v>
      </c>
      <c r="D263" s="284" t="s">
        <v>483</v>
      </c>
      <c r="E263" s="283" t="s">
        <v>2114</v>
      </c>
      <c r="F263" s="492"/>
      <c r="G263" s="278">
        <f t="shared" ref="G263:G265" si="26">SUM(C263*F263)</f>
        <v>0</v>
      </c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  <c r="T263" s="166"/>
    </row>
    <row r="264" spans="1:20" ht="14.25" x14ac:dyDescent="0.2">
      <c r="A264" s="285"/>
      <c r="B264" s="275" t="s">
        <v>2224</v>
      </c>
      <c r="C264" s="284">
        <v>2</v>
      </c>
      <c r="D264" s="284" t="s">
        <v>483</v>
      </c>
      <c r="E264" s="283" t="s">
        <v>2114</v>
      </c>
      <c r="F264" s="492"/>
      <c r="G264" s="278">
        <f t="shared" si="26"/>
        <v>0</v>
      </c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  <c r="T264" s="166"/>
    </row>
    <row r="265" spans="1:20" ht="28.5" x14ac:dyDescent="0.2">
      <c r="A265" s="285"/>
      <c r="B265" s="275" t="s">
        <v>2327</v>
      </c>
      <c r="C265" s="284">
        <v>1</v>
      </c>
      <c r="D265" s="284" t="s">
        <v>483</v>
      </c>
      <c r="E265" s="283" t="s">
        <v>2114</v>
      </c>
      <c r="F265" s="492"/>
      <c r="G265" s="278">
        <f t="shared" si="26"/>
        <v>0</v>
      </c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  <c r="T265" s="166"/>
    </row>
    <row r="266" spans="1:20" ht="15" x14ac:dyDescent="0.2">
      <c r="A266" s="359"/>
      <c r="B266" s="357" t="s">
        <v>2328</v>
      </c>
      <c r="C266" s="360"/>
      <c r="D266" s="360"/>
      <c r="E266" s="360"/>
      <c r="F266" s="362"/>
      <c r="G266" s="362"/>
    </row>
    <row r="267" spans="1:20" ht="42.75" x14ac:dyDescent="0.2">
      <c r="A267" s="285"/>
      <c r="B267" s="275" t="s">
        <v>2329</v>
      </c>
      <c r="C267" s="284">
        <v>1</v>
      </c>
      <c r="D267" s="284" t="s">
        <v>483</v>
      </c>
      <c r="E267" s="283" t="s">
        <v>2114</v>
      </c>
      <c r="F267" s="492"/>
      <c r="G267" s="278">
        <f>SUM(C267*F267)</f>
        <v>0</v>
      </c>
    </row>
    <row r="268" spans="1:20" ht="15" x14ac:dyDescent="0.2">
      <c r="A268" s="359"/>
      <c r="B268" s="357" t="s">
        <v>2330</v>
      </c>
      <c r="C268" s="360"/>
      <c r="D268" s="360"/>
      <c r="E268" s="360"/>
      <c r="F268" s="362"/>
      <c r="G268" s="362"/>
    </row>
    <row r="269" spans="1:20" ht="15" x14ac:dyDescent="0.2">
      <c r="A269" s="274"/>
      <c r="B269" s="274" t="s">
        <v>2331</v>
      </c>
      <c r="C269" s="274"/>
      <c r="D269" s="274"/>
      <c r="E269" s="274"/>
      <c r="F269" s="279"/>
      <c r="G269" s="279"/>
    </row>
    <row r="270" spans="1:20" ht="15" x14ac:dyDescent="0.2">
      <c r="A270" s="275"/>
      <c r="B270" s="286" t="s">
        <v>2332</v>
      </c>
      <c r="C270" s="276"/>
      <c r="D270" s="277"/>
      <c r="E270" s="277"/>
      <c r="F270" s="278"/>
      <c r="G270" s="278"/>
    </row>
    <row r="271" spans="1:20" ht="28.5" x14ac:dyDescent="0.2">
      <c r="A271" s="275" t="s">
        <v>2333</v>
      </c>
      <c r="B271" s="275" t="s">
        <v>2234</v>
      </c>
      <c r="C271" s="276">
        <v>1</v>
      </c>
      <c r="D271" s="277" t="s">
        <v>483</v>
      </c>
      <c r="E271" s="277" t="s">
        <v>2111</v>
      </c>
      <c r="F271" s="492"/>
      <c r="G271" s="278">
        <f t="shared" ref="G271:G297" si="27">SUM(C271*F271)</f>
        <v>0</v>
      </c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  <c r="T271" s="166"/>
    </row>
    <row r="272" spans="1:20" ht="28.5" x14ac:dyDescent="0.2">
      <c r="A272" s="275" t="s">
        <v>2334</v>
      </c>
      <c r="B272" s="275" t="s">
        <v>2253</v>
      </c>
      <c r="C272" s="276">
        <v>2</v>
      </c>
      <c r="D272" s="277" t="s">
        <v>483</v>
      </c>
      <c r="E272" s="277" t="s">
        <v>2114</v>
      </c>
      <c r="F272" s="492"/>
      <c r="G272" s="278">
        <f t="shared" si="27"/>
        <v>0</v>
      </c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  <c r="T272" s="166"/>
    </row>
    <row r="273" spans="1:20" ht="28.5" x14ac:dyDescent="0.2">
      <c r="A273" s="275" t="s">
        <v>2335</v>
      </c>
      <c r="B273" s="275" t="s">
        <v>2239</v>
      </c>
      <c r="C273" s="276">
        <v>1</v>
      </c>
      <c r="D273" s="277" t="s">
        <v>483</v>
      </c>
      <c r="E273" s="277" t="s">
        <v>2114</v>
      </c>
      <c r="F273" s="492"/>
      <c r="G273" s="278">
        <f t="shared" si="27"/>
        <v>0</v>
      </c>
    </row>
    <row r="274" spans="1:20" ht="28.5" x14ac:dyDescent="0.2">
      <c r="A274" s="275" t="s">
        <v>2336</v>
      </c>
      <c r="B274" s="275" t="s">
        <v>2241</v>
      </c>
      <c r="C274" s="276">
        <v>1</v>
      </c>
      <c r="D274" s="277" t="s">
        <v>483</v>
      </c>
      <c r="E274" s="277" t="s">
        <v>2114</v>
      </c>
      <c r="F274" s="492"/>
      <c r="G274" s="278">
        <f t="shared" si="27"/>
        <v>0</v>
      </c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</row>
    <row r="275" spans="1:20" ht="14.25" x14ac:dyDescent="0.2">
      <c r="A275" s="275" t="s">
        <v>2336</v>
      </c>
      <c r="B275" s="275" t="s">
        <v>2242</v>
      </c>
      <c r="C275" s="276">
        <v>1</v>
      </c>
      <c r="D275" s="277" t="s">
        <v>483</v>
      </c>
      <c r="E275" s="277" t="s">
        <v>69</v>
      </c>
      <c r="F275" s="492"/>
      <c r="G275" s="278">
        <f t="shared" si="27"/>
        <v>0</v>
      </c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  <c r="T275" s="166"/>
    </row>
    <row r="276" spans="1:20" ht="15" x14ac:dyDescent="0.2">
      <c r="A276" s="275"/>
      <c r="B276" s="286" t="s">
        <v>2337</v>
      </c>
      <c r="C276" s="276"/>
      <c r="D276" s="277"/>
      <c r="E276" s="277"/>
      <c r="F276" s="278"/>
      <c r="G276" s="278"/>
    </row>
    <row r="277" spans="1:20" ht="28.5" x14ac:dyDescent="0.2">
      <c r="A277" s="275" t="s">
        <v>2338</v>
      </c>
      <c r="B277" s="275" t="s">
        <v>2245</v>
      </c>
      <c r="C277" s="276">
        <v>1</v>
      </c>
      <c r="D277" s="277" t="s">
        <v>483</v>
      </c>
      <c r="E277" s="277" t="s">
        <v>2107</v>
      </c>
      <c r="F277" s="492"/>
      <c r="G277" s="278">
        <f t="shared" si="27"/>
        <v>0</v>
      </c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  <c r="T277" s="166"/>
    </row>
    <row r="278" spans="1:20" ht="28.5" x14ac:dyDescent="0.2">
      <c r="A278" s="275" t="s">
        <v>2339</v>
      </c>
      <c r="B278" s="275" t="s">
        <v>2251</v>
      </c>
      <c r="C278" s="276">
        <v>1</v>
      </c>
      <c r="D278" s="277" t="s">
        <v>483</v>
      </c>
      <c r="E278" s="277" t="s">
        <v>2111</v>
      </c>
      <c r="F278" s="492"/>
      <c r="G278" s="278">
        <f t="shared" si="27"/>
        <v>0</v>
      </c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  <c r="T278" s="166"/>
    </row>
    <row r="279" spans="1:20" ht="28.5" x14ac:dyDescent="0.2">
      <c r="A279" s="275" t="s">
        <v>2340</v>
      </c>
      <c r="B279" s="275" t="s">
        <v>2253</v>
      </c>
      <c r="C279" s="276">
        <v>1</v>
      </c>
      <c r="D279" s="277" t="s">
        <v>483</v>
      </c>
      <c r="E279" s="277" t="s">
        <v>2114</v>
      </c>
      <c r="F279" s="492"/>
      <c r="G279" s="278">
        <f t="shared" si="27"/>
        <v>0</v>
      </c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  <c r="T279" s="166"/>
    </row>
    <row r="280" spans="1:20" ht="15" x14ac:dyDescent="0.2">
      <c r="A280" s="275"/>
      <c r="B280" s="286" t="s">
        <v>2341</v>
      </c>
      <c r="C280" s="276"/>
      <c r="D280" s="277"/>
      <c r="E280" s="277"/>
      <c r="F280" s="278"/>
      <c r="G280" s="278"/>
    </row>
    <row r="281" spans="1:20" ht="28.5" x14ac:dyDescent="0.2">
      <c r="A281" s="275" t="s">
        <v>2342</v>
      </c>
      <c r="B281" s="275" t="s">
        <v>2245</v>
      </c>
      <c r="C281" s="276">
        <v>1</v>
      </c>
      <c r="D281" s="277" t="s">
        <v>483</v>
      </c>
      <c r="E281" s="277" t="s">
        <v>2107</v>
      </c>
      <c r="F281" s="492"/>
      <c r="G281" s="278">
        <f t="shared" si="27"/>
        <v>0</v>
      </c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  <c r="T281" s="166"/>
    </row>
    <row r="282" spans="1:20" ht="28.5" x14ac:dyDescent="0.2">
      <c r="A282" s="275" t="s">
        <v>2343</v>
      </c>
      <c r="B282" s="275" t="s">
        <v>2251</v>
      </c>
      <c r="C282" s="276">
        <v>1</v>
      </c>
      <c r="D282" s="277" t="s">
        <v>483</v>
      </c>
      <c r="E282" s="277" t="s">
        <v>2111</v>
      </c>
      <c r="F282" s="492"/>
      <c r="G282" s="278">
        <f t="shared" si="27"/>
        <v>0</v>
      </c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  <c r="T282" s="166"/>
    </row>
    <row r="283" spans="1:20" ht="28.5" x14ac:dyDescent="0.2">
      <c r="A283" s="275" t="s">
        <v>2344</v>
      </c>
      <c r="B283" s="275" t="s">
        <v>2253</v>
      </c>
      <c r="C283" s="276">
        <v>1</v>
      </c>
      <c r="D283" s="277" t="s">
        <v>483</v>
      </c>
      <c r="E283" s="277" t="s">
        <v>2114</v>
      </c>
      <c r="F283" s="492"/>
      <c r="G283" s="278">
        <f t="shared" si="27"/>
        <v>0</v>
      </c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  <c r="T283" s="166"/>
    </row>
    <row r="284" spans="1:20" ht="15" x14ac:dyDescent="0.2">
      <c r="A284" s="275"/>
      <c r="B284" s="286" t="s">
        <v>2345</v>
      </c>
      <c r="C284" s="276"/>
      <c r="D284" s="277"/>
      <c r="E284" s="277"/>
      <c r="F284" s="278"/>
      <c r="G284" s="278"/>
    </row>
    <row r="285" spans="1:20" ht="28.5" x14ac:dyDescent="0.2">
      <c r="A285" s="275" t="s">
        <v>2346</v>
      </c>
      <c r="B285" s="275" t="s">
        <v>2245</v>
      </c>
      <c r="C285" s="276">
        <v>1</v>
      </c>
      <c r="D285" s="277" t="s">
        <v>483</v>
      </c>
      <c r="E285" s="277" t="s">
        <v>2107</v>
      </c>
      <c r="F285" s="492"/>
      <c r="G285" s="278">
        <f t="shared" si="27"/>
        <v>0</v>
      </c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</row>
    <row r="286" spans="1:20" ht="28.5" x14ac:dyDescent="0.2">
      <c r="A286" s="275" t="s">
        <v>2347</v>
      </c>
      <c r="B286" s="275" t="s">
        <v>2315</v>
      </c>
      <c r="C286" s="276">
        <v>1</v>
      </c>
      <c r="D286" s="277" t="s">
        <v>483</v>
      </c>
      <c r="E286" s="277" t="s">
        <v>2107</v>
      </c>
      <c r="F286" s="492"/>
      <c r="G286" s="278">
        <f t="shared" si="27"/>
        <v>0</v>
      </c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  <c r="T286" s="166"/>
    </row>
    <row r="287" spans="1:20" ht="28.5" x14ac:dyDescent="0.2">
      <c r="A287" s="275" t="s">
        <v>2348</v>
      </c>
      <c r="B287" s="275" t="s">
        <v>2260</v>
      </c>
      <c r="C287" s="276">
        <v>2</v>
      </c>
      <c r="D287" s="277" t="s">
        <v>483</v>
      </c>
      <c r="E287" s="277" t="s">
        <v>2114</v>
      </c>
      <c r="F287" s="492"/>
      <c r="G287" s="278">
        <f t="shared" si="27"/>
        <v>0</v>
      </c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</row>
    <row r="288" spans="1:20" ht="14.25" x14ac:dyDescent="0.2">
      <c r="A288" s="275" t="s">
        <v>2348</v>
      </c>
      <c r="B288" s="275" t="s">
        <v>2261</v>
      </c>
      <c r="C288" s="276">
        <v>2</v>
      </c>
      <c r="D288" s="277" t="s">
        <v>483</v>
      </c>
      <c r="E288" s="277" t="s">
        <v>69</v>
      </c>
      <c r="F288" s="492"/>
      <c r="G288" s="278">
        <f t="shared" si="27"/>
        <v>0</v>
      </c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  <c r="T288" s="166"/>
    </row>
    <row r="289" spans="1:20" ht="28.5" x14ac:dyDescent="0.2">
      <c r="A289" s="275" t="s">
        <v>2349</v>
      </c>
      <c r="B289" s="275" t="s">
        <v>2263</v>
      </c>
      <c r="C289" s="276">
        <v>2</v>
      </c>
      <c r="D289" s="277" t="s">
        <v>483</v>
      </c>
      <c r="E289" s="277" t="s">
        <v>2114</v>
      </c>
      <c r="F289" s="492"/>
      <c r="G289" s="278">
        <f t="shared" si="27"/>
        <v>0</v>
      </c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  <c r="T289" s="166"/>
    </row>
    <row r="290" spans="1:20" ht="14.25" x14ac:dyDescent="0.2">
      <c r="A290" s="275" t="s">
        <v>2349</v>
      </c>
      <c r="B290" s="275" t="s">
        <v>2264</v>
      </c>
      <c r="C290" s="276">
        <v>2</v>
      </c>
      <c r="D290" s="277" t="s">
        <v>483</v>
      </c>
      <c r="E290" s="277" t="s">
        <v>69</v>
      </c>
      <c r="F290" s="492"/>
      <c r="G290" s="278">
        <f t="shared" si="27"/>
        <v>0</v>
      </c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  <c r="T290" s="166"/>
    </row>
    <row r="291" spans="1:20" ht="15" x14ac:dyDescent="0.2">
      <c r="A291" s="275"/>
      <c r="B291" s="286" t="s">
        <v>2265</v>
      </c>
      <c r="C291" s="276"/>
      <c r="D291" s="277"/>
      <c r="E291" s="277"/>
      <c r="F291" s="278"/>
      <c r="G291" s="278"/>
    </row>
    <row r="292" spans="1:20" ht="14.25" x14ac:dyDescent="0.2">
      <c r="A292" s="275" t="s">
        <v>2350</v>
      </c>
      <c r="B292" s="275" t="s">
        <v>2267</v>
      </c>
      <c r="C292" s="276">
        <v>1</v>
      </c>
      <c r="D292" s="277" t="s">
        <v>483</v>
      </c>
      <c r="E292" s="277" t="s">
        <v>2114</v>
      </c>
      <c r="F292" s="492"/>
      <c r="G292" s="278">
        <f t="shared" si="27"/>
        <v>0</v>
      </c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  <c r="T292" s="166"/>
    </row>
    <row r="293" spans="1:20" ht="28.5" x14ac:dyDescent="0.2">
      <c r="A293" s="275" t="s">
        <v>2351</v>
      </c>
      <c r="B293" s="275" t="s">
        <v>2269</v>
      </c>
      <c r="C293" s="276">
        <v>1</v>
      </c>
      <c r="D293" s="277" t="s">
        <v>483</v>
      </c>
      <c r="E293" s="277" t="s">
        <v>2114</v>
      </c>
      <c r="F293" s="492"/>
      <c r="G293" s="278">
        <f t="shared" si="27"/>
        <v>0</v>
      </c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  <c r="T293" s="166"/>
    </row>
    <row r="294" spans="1:20" ht="42.75" x14ac:dyDescent="0.2">
      <c r="A294" s="275" t="s">
        <v>2352</v>
      </c>
      <c r="B294" s="275" t="s">
        <v>2271</v>
      </c>
      <c r="C294" s="276">
        <v>1</v>
      </c>
      <c r="D294" s="277" t="s">
        <v>483</v>
      </c>
      <c r="E294" s="277" t="s">
        <v>2114</v>
      </c>
      <c r="F294" s="492"/>
      <c r="G294" s="278">
        <f t="shared" si="27"/>
        <v>0</v>
      </c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  <c r="T294" s="166"/>
    </row>
    <row r="295" spans="1:20" ht="42.75" x14ac:dyDescent="0.2">
      <c r="A295" s="275" t="s">
        <v>2353</v>
      </c>
      <c r="B295" s="275" t="s">
        <v>2273</v>
      </c>
      <c r="C295" s="276">
        <v>1</v>
      </c>
      <c r="D295" s="277" t="s">
        <v>483</v>
      </c>
      <c r="E295" s="277" t="s">
        <v>2114</v>
      </c>
      <c r="F295" s="492"/>
      <c r="G295" s="278">
        <f t="shared" si="27"/>
        <v>0</v>
      </c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  <c r="T295" s="166"/>
    </row>
    <row r="296" spans="1:20" ht="28.5" x14ac:dyDescent="0.2">
      <c r="A296" s="275" t="s">
        <v>2354</v>
      </c>
      <c r="B296" s="275" t="s">
        <v>2275</v>
      </c>
      <c r="C296" s="276">
        <v>1</v>
      </c>
      <c r="D296" s="277" t="s">
        <v>483</v>
      </c>
      <c r="E296" s="277" t="s">
        <v>2114</v>
      </c>
      <c r="F296" s="492"/>
      <c r="G296" s="278">
        <f t="shared" si="27"/>
        <v>0</v>
      </c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  <c r="T296" s="166"/>
    </row>
    <row r="297" spans="1:20" ht="14.25" x14ac:dyDescent="0.2">
      <c r="A297" s="275" t="s">
        <v>2354</v>
      </c>
      <c r="B297" s="287" t="s">
        <v>2276</v>
      </c>
      <c r="C297" s="276">
        <v>1</v>
      </c>
      <c r="D297" s="277" t="s">
        <v>483</v>
      </c>
      <c r="E297" s="277" t="s">
        <v>69</v>
      </c>
      <c r="F297" s="492"/>
      <c r="G297" s="278">
        <f t="shared" si="27"/>
        <v>0</v>
      </c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  <c r="T297" s="166"/>
    </row>
    <row r="298" spans="1:20" ht="15" x14ac:dyDescent="0.2">
      <c r="A298" s="275"/>
      <c r="B298" s="286"/>
      <c r="C298" s="276"/>
      <c r="D298" s="277"/>
      <c r="E298" s="277"/>
      <c r="F298" s="278"/>
      <c r="G298" s="278"/>
    </row>
    <row r="299" spans="1:20" ht="15" x14ac:dyDescent="0.2">
      <c r="A299" s="359"/>
      <c r="B299" s="357" t="s">
        <v>2355</v>
      </c>
      <c r="C299" s="360"/>
      <c r="D299" s="360"/>
      <c r="E299" s="360"/>
      <c r="F299" s="362"/>
      <c r="G299" s="362"/>
    </row>
    <row r="300" spans="1:20" ht="28.5" x14ac:dyDescent="0.2">
      <c r="A300" s="275" t="s">
        <v>2356</v>
      </c>
      <c r="B300" s="275" t="s">
        <v>2357</v>
      </c>
      <c r="C300" s="276">
        <v>1</v>
      </c>
      <c r="D300" s="277" t="s">
        <v>483</v>
      </c>
      <c r="E300" s="283" t="s">
        <v>2114</v>
      </c>
      <c r="F300" s="492"/>
      <c r="G300" s="278">
        <f t="shared" ref="G300" si="28">SUM(C300*F300)</f>
        <v>0</v>
      </c>
    </row>
    <row r="301" spans="1:20" ht="14.25" x14ac:dyDescent="0.2">
      <c r="A301" s="275"/>
      <c r="B301" s="275" t="s">
        <v>2358</v>
      </c>
      <c r="C301" s="276">
        <v>1</v>
      </c>
      <c r="D301" s="277" t="s">
        <v>483</v>
      </c>
      <c r="E301" s="283" t="s">
        <v>2114</v>
      </c>
      <c r="F301" s="492"/>
      <c r="G301" s="278">
        <f>SUM(C301*F301)</f>
        <v>0</v>
      </c>
    </row>
    <row r="302" spans="1:20" ht="15" x14ac:dyDescent="0.2">
      <c r="A302" s="359"/>
      <c r="B302" s="357" t="s">
        <v>2359</v>
      </c>
      <c r="C302" s="360"/>
      <c r="D302" s="360"/>
      <c r="E302" s="360"/>
      <c r="F302" s="362"/>
      <c r="G302" s="362"/>
    </row>
    <row r="303" spans="1:20" ht="15" x14ac:dyDescent="0.2">
      <c r="A303" s="274"/>
      <c r="B303" s="274" t="s">
        <v>2360</v>
      </c>
      <c r="C303" s="274"/>
      <c r="D303" s="274"/>
      <c r="E303" s="274"/>
      <c r="F303" s="279"/>
      <c r="G303" s="279"/>
    </row>
    <row r="304" spans="1:20" ht="28.5" x14ac:dyDescent="0.2">
      <c r="A304" s="275" t="s">
        <v>2361</v>
      </c>
      <c r="B304" s="275" t="s">
        <v>2362</v>
      </c>
      <c r="C304" s="276">
        <v>1</v>
      </c>
      <c r="D304" s="277" t="s">
        <v>483</v>
      </c>
      <c r="E304" s="283" t="s">
        <v>2107</v>
      </c>
      <c r="F304" s="492"/>
      <c r="G304" s="278">
        <f t="shared" ref="G304:G310" si="29">SUM(C304*F304)</f>
        <v>0</v>
      </c>
    </row>
    <row r="305" spans="1:20" ht="28.5" x14ac:dyDescent="0.2">
      <c r="A305" s="275" t="s">
        <v>2363</v>
      </c>
      <c r="B305" s="275" t="s">
        <v>2269</v>
      </c>
      <c r="C305" s="276">
        <v>1</v>
      </c>
      <c r="D305" s="277" t="s">
        <v>483</v>
      </c>
      <c r="E305" s="277" t="s">
        <v>2114</v>
      </c>
      <c r="F305" s="492"/>
      <c r="G305" s="278">
        <f t="shared" si="29"/>
        <v>0</v>
      </c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  <c r="T305" s="166"/>
    </row>
    <row r="306" spans="1:20" ht="28.5" x14ac:dyDescent="0.2">
      <c r="A306" s="275" t="s">
        <v>2364</v>
      </c>
      <c r="B306" s="275" t="s">
        <v>2365</v>
      </c>
      <c r="C306" s="276">
        <v>1</v>
      </c>
      <c r="D306" s="277" t="s">
        <v>483</v>
      </c>
      <c r="E306" s="277" t="s">
        <v>2114</v>
      </c>
      <c r="F306" s="492"/>
      <c r="G306" s="278">
        <f t="shared" si="29"/>
        <v>0</v>
      </c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  <c r="T306" s="166"/>
    </row>
    <row r="307" spans="1:20" ht="15" x14ac:dyDescent="0.2">
      <c r="A307" s="359"/>
      <c r="B307" s="357" t="s">
        <v>2366</v>
      </c>
      <c r="C307" s="360"/>
      <c r="D307" s="360"/>
      <c r="E307" s="360"/>
      <c r="F307" s="362"/>
      <c r="G307" s="362"/>
    </row>
    <row r="308" spans="1:20" ht="42.75" x14ac:dyDescent="0.2">
      <c r="A308" s="275" t="s">
        <v>2367</v>
      </c>
      <c r="B308" s="275" t="s">
        <v>2368</v>
      </c>
      <c r="C308" s="276">
        <v>1</v>
      </c>
      <c r="D308" s="277" t="s">
        <v>483</v>
      </c>
      <c r="E308" s="277" t="s">
        <v>2111</v>
      </c>
      <c r="F308" s="492"/>
      <c r="G308" s="278">
        <f t="shared" si="29"/>
        <v>0</v>
      </c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  <c r="T308" s="166"/>
    </row>
    <row r="309" spans="1:20" ht="28.5" x14ac:dyDescent="0.2">
      <c r="A309" s="275" t="s">
        <v>2369</v>
      </c>
      <c r="B309" s="275" t="s">
        <v>2370</v>
      </c>
      <c r="C309" s="276">
        <v>1</v>
      </c>
      <c r="D309" s="277" t="s">
        <v>483</v>
      </c>
      <c r="E309" s="277" t="s">
        <v>2114</v>
      </c>
      <c r="F309" s="492"/>
      <c r="G309" s="278">
        <f t="shared" si="29"/>
        <v>0</v>
      </c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  <c r="T309" s="166"/>
    </row>
    <row r="310" spans="1:20" ht="14.25" x14ac:dyDescent="0.2">
      <c r="A310" s="275" t="s">
        <v>2369</v>
      </c>
      <c r="B310" s="275" t="s">
        <v>2242</v>
      </c>
      <c r="C310" s="276">
        <v>1</v>
      </c>
      <c r="D310" s="277" t="s">
        <v>483</v>
      </c>
      <c r="E310" s="277" t="s">
        <v>69</v>
      </c>
      <c r="F310" s="492"/>
      <c r="G310" s="278">
        <f t="shared" si="29"/>
        <v>0</v>
      </c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  <c r="T310" s="166"/>
    </row>
    <row r="311" spans="1:20" ht="14.25" x14ac:dyDescent="0.2">
      <c r="A311" s="275"/>
      <c r="B311" s="287"/>
      <c r="C311" s="276"/>
      <c r="D311" s="277"/>
      <c r="E311" s="277"/>
      <c r="F311" s="278"/>
      <c r="G311" s="278"/>
    </row>
    <row r="312" spans="1:20" ht="15" x14ac:dyDescent="0.2">
      <c r="A312" s="359"/>
      <c r="B312" s="357" t="s">
        <v>2371</v>
      </c>
      <c r="C312" s="360"/>
      <c r="D312" s="360"/>
      <c r="E312" s="360"/>
      <c r="F312" s="362"/>
      <c r="G312" s="362"/>
    </row>
    <row r="313" spans="1:20" s="2" customFormat="1" ht="28.5" x14ac:dyDescent="0.2">
      <c r="A313" s="275" t="s">
        <v>2372</v>
      </c>
      <c r="B313" s="275" t="s">
        <v>2373</v>
      </c>
      <c r="C313" s="276">
        <v>1</v>
      </c>
      <c r="D313" s="277" t="s">
        <v>483</v>
      </c>
      <c r="E313" s="277" t="s">
        <v>2114</v>
      </c>
      <c r="F313" s="492"/>
      <c r="G313" s="278">
        <f t="shared" ref="G313" si="30">SUM(C313*F313)</f>
        <v>0</v>
      </c>
      <c r="H313" s="288"/>
      <c r="I313" s="289"/>
    </row>
    <row r="314" spans="1:20" ht="14.25" x14ac:dyDescent="0.2">
      <c r="A314" s="275"/>
      <c r="B314" s="275"/>
      <c r="C314" s="276"/>
      <c r="D314" s="277"/>
      <c r="E314" s="277"/>
      <c r="F314" s="278"/>
      <c r="G314" s="278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  <c r="T314" s="166"/>
    </row>
    <row r="315" spans="1:20" ht="15" x14ac:dyDescent="0.2">
      <c r="A315" s="274"/>
      <c r="B315" s="274" t="s">
        <v>2374</v>
      </c>
      <c r="C315" s="274"/>
      <c r="D315" s="274"/>
      <c r="E315" s="274"/>
      <c r="F315" s="279"/>
      <c r="G315" s="279"/>
    </row>
    <row r="316" spans="1:20" s="2" customFormat="1" ht="14.25" x14ac:dyDescent="0.2">
      <c r="A316" s="290"/>
      <c r="B316" s="291" t="s">
        <v>2375</v>
      </c>
      <c r="C316" s="276">
        <v>40</v>
      </c>
      <c r="D316" s="276" t="s">
        <v>284</v>
      </c>
      <c r="E316" s="277"/>
      <c r="F316" s="492"/>
      <c r="G316" s="278">
        <f t="shared" ref="G316:G328" si="31">SUM(C316*F316)</f>
        <v>0</v>
      </c>
      <c r="I316" s="245"/>
      <c r="J316" s="245"/>
      <c r="K316" s="245"/>
      <c r="L316" s="245"/>
      <c r="M316" s="246"/>
      <c r="N316" s="246"/>
      <c r="O316" s="246"/>
      <c r="P316" s="246"/>
      <c r="Q316" s="246"/>
      <c r="R316" s="246"/>
      <c r="S316" s="246"/>
      <c r="T316" s="246"/>
    </row>
    <row r="317" spans="1:20" s="2" customFormat="1" ht="14.25" x14ac:dyDescent="0.2">
      <c r="A317" s="290"/>
      <c r="B317" s="291" t="s">
        <v>2376</v>
      </c>
      <c r="C317" s="276">
        <v>60</v>
      </c>
      <c r="D317" s="276" t="s">
        <v>284</v>
      </c>
      <c r="E317" s="277"/>
      <c r="F317" s="492"/>
      <c r="G317" s="278">
        <f t="shared" si="31"/>
        <v>0</v>
      </c>
      <c r="I317" s="245"/>
      <c r="J317" s="245"/>
      <c r="K317" s="245"/>
      <c r="L317" s="245"/>
      <c r="M317" s="246"/>
      <c r="N317" s="246"/>
      <c r="O317" s="246"/>
      <c r="P317" s="246"/>
      <c r="Q317" s="246"/>
      <c r="R317" s="246"/>
      <c r="S317" s="246"/>
      <c r="T317" s="246"/>
    </row>
    <row r="318" spans="1:20" s="2" customFormat="1" ht="14.25" x14ac:dyDescent="0.2">
      <c r="A318" s="290"/>
      <c r="B318" s="291" t="s">
        <v>2377</v>
      </c>
      <c r="C318" s="276">
        <v>10</v>
      </c>
      <c r="D318" s="276" t="s">
        <v>284</v>
      </c>
      <c r="E318" s="277"/>
      <c r="F318" s="492"/>
      <c r="G318" s="278">
        <f t="shared" si="31"/>
        <v>0</v>
      </c>
      <c r="I318" s="245"/>
      <c r="J318" s="245"/>
      <c r="K318" s="245"/>
      <c r="L318" s="245"/>
      <c r="M318" s="246"/>
      <c r="N318" s="246"/>
      <c r="O318" s="246"/>
      <c r="P318" s="246"/>
      <c r="Q318" s="246"/>
      <c r="R318" s="246"/>
      <c r="S318" s="246"/>
      <c r="T318" s="246"/>
    </row>
    <row r="319" spans="1:20" s="2" customFormat="1" ht="14.25" x14ac:dyDescent="0.2">
      <c r="A319" s="290"/>
      <c r="B319" s="291" t="s">
        <v>2378</v>
      </c>
      <c r="C319" s="276">
        <v>120</v>
      </c>
      <c r="D319" s="276" t="s">
        <v>284</v>
      </c>
      <c r="E319" s="277"/>
      <c r="F319" s="492"/>
      <c r="G319" s="278">
        <f t="shared" si="31"/>
        <v>0</v>
      </c>
      <c r="I319" s="245"/>
      <c r="J319" s="245"/>
      <c r="K319" s="245"/>
      <c r="L319" s="245"/>
      <c r="M319" s="246"/>
      <c r="N319" s="246"/>
      <c r="O319" s="246"/>
      <c r="P319" s="246"/>
      <c r="Q319" s="246"/>
      <c r="R319" s="246"/>
      <c r="S319" s="246"/>
      <c r="T319" s="246"/>
    </row>
    <row r="320" spans="1:20" s="2" customFormat="1" ht="14.25" x14ac:dyDescent="0.2">
      <c r="A320" s="290"/>
      <c r="B320" s="291" t="s">
        <v>2379</v>
      </c>
      <c r="C320" s="276">
        <v>200</v>
      </c>
      <c r="D320" s="276" t="s">
        <v>483</v>
      </c>
      <c r="E320" s="277"/>
      <c r="F320" s="492"/>
      <c r="G320" s="278">
        <f t="shared" si="31"/>
        <v>0</v>
      </c>
      <c r="I320" s="245"/>
      <c r="J320" s="245"/>
      <c r="K320" s="245"/>
      <c r="L320" s="245"/>
      <c r="M320" s="246"/>
      <c r="N320" s="246"/>
      <c r="O320" s="246"/>
      <c r="P320" s="246"/>
      <c r="Q320" s="246"/>
      <c r="R320" s="246"/>
      <c r="S320" s="246"/>
      <c r="T320" s="246"/>
    </row>
    <row r="321" spans="1:20" s="2" customFormat="1" ht="14.25" x14ac:dyDescent="0.2">
      <c r="A321" s="290"/>
      <c r="B321" s="291" t="s">
        <v>2380</v>
      </c>
      <c r="C321" s="276">
        <v>50</v>
      </c>
      <c r="D321" s="276" t="s">
        <v>284</v>
      </c>
      <c r="E321" s="277"/>
      <c r="F321" s="492"/>
      <c r="G321" s="278">
        <f t="shared" si="31"/>
        <v>0</v>
      </c>
      <c r="I321" s="245"/>
      <c r="J321" s="245"/>
      <c r="K321" s="245"/>
      <c r="L321" s="245"/>
      <c r="M321" s="246"/>
      <c r="N321" s="246"/>
      <c r="O321" s="246"/>
      <c r="P321" s="246"/>
      <c r="Q321" s="246"/>
      <c r="R321" s="246"/>
      <c r="S321" s="246"/>
      <c r="T321" s="246"/>
    </row>
    <row r="322" spans="1:20" s="2" customFormat="1" ht="14.25" x14ac:dyDescent="0.2">
      <c r="A322" s="290"/>
      <c r="B322" s="291" t="s">
        <v>2381</v>
      </c>
      <c r="C322" s="276">
        <v>100</v>
      </c>
      <c r="D322" s="276" t="s">
        <v>284</v>
      </c>
      <c r="E322" s="277"/>
      <c r="F322" s="492"/>
      <c r="G322" s="278">
        <f t="shared" si="31"/>
        <v>0</v>
      </c>
      <c r="I322" s="245"/>
      <c r="J322" s="245"/>
      <c r="K322" s="245"/>
      <c r="L322" s="245"/>
      <c r="M322" s="246"/>
      <c r="N322" s="246"/>
      <c r="O322" s="246"/>
      <c r="P322" s="246"/>
      <c r="Q322" s="246"/>
      <c r="R322" s="246"/>
      <c r="S322" s="246"/>
      <c r="T322" s="246"/>
    </row>
    <row r="323" spans="1:20" s="2" customFormat="1" ht="14.25" x14ac:dyDescent="0.2">
      <c r="A323" s="290"/>
      <c r="B323" s="291" t="s">
        <v>2382</v>
      </c>
      <c r="C323" s="276">
        <v>250</v>
      </c>
      <c r="D323" s="276" t="s">
        <v>284</v>
      </c>
      <c r="E323" s="277"/>
      <c r="F323" s="492"/>
      <c r="G323" s="278">
        <f t="shared" si="31"/>
        <v>0</v>
      </c>
      <c r="I323" s="245"/>
      <c r="J323" s="245"/>
      <c r="K323" s="245"/>
      <c r="L323" s="245"/>
      <c r="M323" s="246"/>
      <c r="N323" s="246"/>
      <c r="O323" s="246"/>
      <c r="P323" s="246"/>
      <c r="Q323" s="246"/>
      <c r="R323" s="246"/>
      <c r="S323" s="246"/>
      <c r="T323" s="246"/>
    </row>
    <row r="324" spans="1:20" s="2" customFormat="1" ht="14.25" x14ac:dyDescent="0.2">
      <c r="A324" s="290"/>
      <c r="B324" s="291" t="s">
        <v>2383</v>
      </c>
      <c r="C324" s="276">
        <v>60</v>
      </c>
      <c r="D324" s="276" t="s">
        <v>284</v>
      </c>
      <c r="E324" s="277"/>
      <c r="F324" s="492"/>
      <c r="G324" s="278">
        <f t="shared" si="31"/>
        <v>0</v>
      </c>
      <c r="I324" s="245"/>
      <c r="J324" s="245"/>
      <c r="K324" s="245"/>
      <c r="L324" s="245"/>
      <c r="M324" s="246"/>
      <c r="N324" s="246"/>
      <c r="O324" s="246"/>
      <c r="P324" s="246"/>
      <c r="Q324" s="246"/>
      <c r="R324" s="246"/>
      <c r="S324" s="246"/>
      <c r="T324" s="246"/>
    </row>
    <row r="325" spans="1:20" s="2" customFormat="1" ht="28.5" x14ac:dyDescent="0.2">
      <c r="A325" s="290"/>
      <c r="B325" s="291" t="s">
        <v>2384</v>
      </c>
      <c r="C325" s="276">
        <v>420</v>
      </c>
      <c r="D325" s="276" t="s">
        <v>483</v>
      </c>
      <c r="E325" s="277"/>
      <c r="F325" s="492"/>
      <c r="G325" s="278">
        <f t="shared" si="31"/>
        <v>0</v>
      </c>
      <c r="I325" s="245"/>
      <c r="J325" s="245"/>
      <c r="K325" s="245"/>
      <c r="L325" s="245"/>
      <c r="M325" s="246"/>
      <c r="N325" s="246"/>
      <c r="O325" s="246"/>
      <c r="P325" s="246"/>
      <c r="Q325" s="246"/>
      <c r="R325" s="246"/>
      <c r="S325" s="246"/>
      <c r="T325" s="246"/>
    </row>
    <row r="326" spans="1:20" s="2" customFormat="1" ht="14.25" x14ac:dyDescent="0.2">
      <c r="A326" s="290"/>
      <c r="B326" s="291" t="s">
        <v>2385</v>
      </c>
      <c r="C326" s="276">
        <v>95</v>
      </c>
      <c r="D326" s="276" t="s">
        <v>483</v>
      </c>
      <c r="E326" s="277"/>
      <c r="F326" s="492"/>
      <c r="G326" s="278">
        <f t="shared" si="31"/>
        <v>0</v>
      </c>
      <c r="I326" s="245"/>
      <c r="J326" s="245"/>
      <c r="K326" s="245"/>
      <c r="L326" s="245"/>
      <c r="M326" s="246"/>
      <c r="N326" s="246"/>
      <c r="O326" s="246"/>
      <c r="P326" s="246"/>
      <c r="Q326" s="246"/>
      <c r="R326" s="246"/>
      <c r="S326" s="246"/>
      <c r="T326" s="246"/>
    </row>
    <row r="327" spans="1:20" s="2" customFormat="1" ht="14.25" x14ac:dyDescent="0.2">
      <c r="A327" s="290"/>
      <c r="B327" s="291" t="s">
        <v>2386</v>
      </c>
      <c r="C327" s="276">
        <v>1</v>
      </c>
      <c r="D327" s="277" t="s">
        <v>483</v>
      </c>
      <c r="E327" s="277"/>
      <c r="F327" s="492"/>
      <c r="G327" s="278">
        <f t="shared" si="31"/>
        <v>0</v>
      </c>
      <c r="I327" s="245"/>
      <c r="J327" s="245"/>
      <c r="K327" s="245"/>
      <c r="L327" s="245"/>
      <c r="M327" s="246"/>
      <c r="N327" s="246"/>
      <c r="O327" s="246"/>
      <c r="P327" s="246"/>
      <c r="Q327" s="246"/>
      <c r="R327" s="246"/>
      <c r="S327" s="246"/>
      <c r="T327" s="246"/>
    </row>
    <row r="328" spans="1:20" s="2" customFormat="1" ht="14.25" x14ac:dyDescent="0.2">
      <c r="A328" s="290"/>
      <c r="B328" s="291" t="s">
        <v>2387</v>
      </c>
      <c r="C328" s="276">
        <v>1</v>
      </c>
      <c r="D328" s="277" t="s">
        <v>1234</v>
      </c>
      <c r="E328" s="277"/>
      <c r="F328" s="492"/>
      <c r="G328" s="278">
        <f t="shared" si="31"/>
        <v>0</v>
      </c>
      <c r="I328" s="245"/>
      <c r="J328" s="245"/>
      <c r="K328" s="245"/>
      <c r="L328" s="245"/>
      <c r="M328" s="246"/>
      <c r="N328" s="246"/>
      <c r="O328" s="246"/>
      <c r="P328" s="246"/>
      <c r="Q328" s="246"/>
      <c r="R328" s="246"/>
      <c r="S328" s="246"/>
      <c r="T328" s="246"/>
    </row>
    <row r="329" spans="1:20" s="2" customFormat="1" ht="14.25" x14ac:dyDescent="0.2">
      <c r="A329" s="290"/>
      <c r="B329" s="291"/>
      <c r="C329" s="276"/>
      <c r="D329" s="277"/>
      <c r="E329" s="277"/>
      <c r="F329" s="278"/>
      <c r="G329" s="278"/>
      <c r="I329" s="245"/>
      <c r="J329" s="245"/>
      <c r="K329" s="245"/>
      <c r="L329" s="245"/>
      <c r="M329" s="246"/>
      <c r="N329" s="246"/>
      <c r="O329" s="246"/>
      <c r="P329" s="246"/>
      <c r="Q329" s="246"/>
      <c r="R329" s="246"/>
      <c r="S329" s="246"/>
      <c r="T329" s="246"/>
    </row>
    <row r="330" spans="1:20" ht="15" x14ac:dyDescent="0.2">
      <c r="A330" s="274"/>
      <c r="B330" s="274" t="s">
        <v>2388</v>
      </c>
      <c r="C330" s="274"/>
      <c r="D330" s="274"/>
      <c r="E330" s="274"/>
      <c r="F330" s="279"/>
      <c r="G330" s="279"/>
    </row>
    <row r="331" spans="1:20" s="2" customFormat="1" ht="14.25" x14ac:dyDescent="0.2">
      <c r="A331" s="290"/>
      <c r="B331" s="291" t="s">
        <v>2389</v>
      </c>
      <c r="C331" s="276">
        <v>760</v>
      </c>
      <c r="D331" s="277" t="s">
        <v>284</v>
      </c>
      <c r="E331" s="277"/>
      <c r="F331" s="492"/>
      <c r="G331" s="278">
        <f t="shared" ref="G331:G342" si="32">SUM(C331*F331)</f>
        <v>0</v>
      </c>
      <c r="I331" s="245"/>
      <c r="J331" s="245"/>
      <c r="K331" s="245"/>
      <c r="L331" s="245"/>
      <c r="M331" s="246"/>
      <c r="N331" s="246"/>
      <c r="O331" s="246"/>
      <c r="P331" s="246"/>
      <c r="Q331" s="246"/>
      <c r="R331" s="246"/>
      <c r="S331" s="246"/>
      <c r="T331" s="246"/>
    </row>
    <row r="332" spans="1:20" s="2" customFormat="1" ht="14.25" x14ac:dyDescent="0.2">
      <c r="A332" s="290"/>
      <c r="B332" s="291" t="s">
        <v>2390</v>
      </c>
      <c r="C332" s="276">
        <v>720</v>
      </c>
      <c r="D332" s="277" t="s">
        <v>284</v>
      </c>
      <c r="E332" s="277"/>
      <c r="F332" s="492"/>
      <c r="G332" s="278">
        <f t="shared" si="32"/>
        <v>0</v>
      </c>
      <c r="I332" s="245"/>
      <c r="J332" s="245"/>
      <c r="K332" s="245"/>
      <c r="L332" s="245"/>
      <c r="M332" s="246"/>
      <c r="N332" s="246"/>
      <c r="O332" s="246"/>
      <c r="P332" s="246"/>
      <c r="Q332" s="246"/>
      <c r="R332" s="246"/>
      <c r="S332" s="246"/>
      <c r="T332" s="246"/>
    </row>
    <row r="333" spans="1:20" s="2" customFormat="1" ht="14.25" x14ac:dyDescent="0.2">
      <c r="A333" s="290"/>
      <c r="B333" s="291" t="s">
        <v>2391</v>
      </c>
      <c r="C333" s="276">
        <v>30</v>
      </c>
      <c r="D333" s="277" t="s">
        <v>284</v>
      </c>
      <c r="E333" s="277"/>
      <c r="F333" s="492"/>
      <c r="G333" s="278">
        <f t="shared" si="32"/>
        <v>0</v>
      </c>
      <c r="I333" s="245"/>
      <c r="J333" s="245"/>
      <c r="K333" s="245"/>
      <c r="L333" s="245"/>
      <c r="M333" s="246"/>
      <c r="N333" s="246"/>
      <c r="O333" s="246"/>
      <c r="P333" s="246"/>
      <c r="Q333" s="246"/>
      <c r="R333" s="246"/>
      <c r="S333" s="246"/>
      <c r="T333" s="246"/>
    </row>
    <row r="334" spans="1:20" s="2" customFormat="1" ht="14.25" x14ac:dyDescent="0.2">
      <c r="A334" s="290"/>
      <c r="B334" s="291" t="s">
        <v>2392</v>
      </c>
      <c r="C334" s="276">
        <v>170</v>
      </c>
      <c r="D334" s="277" t="s">
        <v>284</v>
      </c>
      <c r="E334" s="277"/>
      <c r="F334" s="492"/>
      <c r="G334" s="278">
        <f t="shared" si="32"/>
        <v>0</v>
      </c>
      <c r="I334" s="245"/>
      <c r="J334" s="245"/>
      <c r="K334" s="245"/>
      <c r="L334" s="245"/>
      <c r="M334" s="246"/>
      <c r="N334" s="246"/>
      <c r="O334" s="246"/>
      <c r="P334" s="246"/>
      <c r="Q334" s="246"/>
      <c r="R334" s="246"/>
      <c r="S334" s="246"/>
      <c r="T334" s="246"/>
    </row>
    <row r="335" spans="1:20" s="2" customFormat="1" ht="14.25" x14ac:dyDescent="0.2">
      <c r="A335" s="290"/>
      <c r="B335" s="291" t="s">
        <v>2393</v>
      </c>
      <c r="C335" s="276">
        <v>260</v>
      </c>
      <c r="D335" s="277" t="s">
        <v>284</v>
      </c>
      <c r="E335" s="277"/>
      <c r="F335" s="492"/>
      <c r="G335" s="278">
        <f t="shared" si="32"/>
        <v>0</v>
      </c>
      <c r="I335" s="245"/>
      <c r="J335" s="245"/>
      <c r="K335" s="245"/>
      <c r="L335" s="245"/>
      <c r="M335" s="246"/>
      <c r="N335" s="246"/>
      <c r="O335" s="246"/>
      <c r="P335" s="246"/>
      <c r="Q335" s="246"/>
      <c r="R335" s="246"/>
      <c r="S335" s="246"/>
      <c r="T335" s="246"/>
    </row>
    <row r="336" spans="1:20" s="2" customFormat="1" ht="14.25" x14ac:dyDescent="0.2">
      <c r="A336" s="290"/>
      <c r="B336" s="291" t="s">
        <v>2394</v>
      </c>
      <c r="C336" s="276">
        <v>30</v>
      </c>
      <c r="D336" s="277" t="s">
        <v>284</v>
      </c>
      <c r="E336" s="277"/>
      <c r="F336" s="492"/>
      <c r="G336" s="278">
        <f t="shared" si="32"/>
        <v>0</v>
      </c>
      <c r="I336" s="245"/>
      <c r="J336" s="245"/>
      <c r="K336" s="245"/>
      <c r="L336" s="245"/>
      <c r="M336" s="246"/>
      <c r="N336" s="246"/>
      <c r="O336" s="246"/>
      <c r="P336" s="246"/>
      <c r="Q336" s="246"/>
      <c r="R336" s="246"/>
      <c r="S336" s="246"/>
      <c r="T336" s="246"/>
    </row>
    <row r="337" spans="1:20" s="2" customFormat="1" ht="14.25" x14ac:dyDescent="0.2">
      <c r="A337" s="290"/>
      <c r="B337" s="291" t="s">
        <v>2395</v>
      </c>
      <c r="C337" s="276">
        <v>480</v>
      </c>
      <c r="D337" s="277" t="s">
        <v>284</v>
      </c>
      <c r="E337" s="277"/>
      <c r="F337" s="492"/>
      <c r="G337" s="278">
        <f t="shared" si="32"/>
        <v>0</v>
      </c>
      <c r="I337" s="245"/>
      <c r="J337" s="245"/>
      <c r="K337" s="245"/>
      <c r="L337" s="245"/>
      <c r="M337" s="246"/>
      <c r="N337" s="246"/>
      <c r="O337" s="246"/>
      <c r="P337" s="246"/>
      <c r="Q337" s="246"/>
      <c r="R337" s="246"/>
      <c r="S337" s="246"/>
      <c r="T337" s="246"/>
    </row>
    <row r="338" spans="1:20" s="2" customFormat="1" ht="14.25" x14ac:dyDescent="0.2">
      <c r="A338" s="290"/>
      <c r="B338" s="291" t="s">
        <v>2396</v>
      </c>
      <c r="C338" s="276">
        <v>150</v>
      </c>
      <c r="D338" s="277" t="s">
        <v>284</v>
      </c>
      <c r="E338" s="277"/>
      <c r="F338" s="492"/>
      <c r="G338" s="278">
        <f t="shared" si="32"/>
        <v>0</v>
      </c>
      <c r="I338" s="245"/>
      <c r="J338" s="245"/>
      <c r="K338" s="245"/>
      <c r="L338" s="245"/>
      <c r="M338" s="246"/>
      <c r="N338" s="246"/>
      <c r="O338" s="246"/>
      <c r="P338" s="246"/>
      <c r="Q338" s="246"/>
      <c r="R338" s="246"/>
      <c r="S338" s="246"/>
      <c r="T338" s="246"/>
    </row>
    <row r="339" spans="1:20" s="2" customFormat="1" ht="14.25" x14ac:dyDescent="0.2">
      <c r="A339" s="290"/>
      <c r="B339" s="291" t="s">
        <v>2397</v>
      </c>
      <c r="C339" s="276">
        <v>60</v>
      </c>
      <c r="D339" s="277" t="s">
        <v>284</v>
      </c>
      <c r="E339" s="277"/>
      <c r="F339" s="492"/>
      <c r="G339" s="278">
        <f t="shared" si="32"/>
        <v>0</v>
      </c>
      <c r="I339" s="245"/>
      <c r="J339" s="245"/>
      <c r="K339" s="245"/>
      <c r="L339" s="245"/>
      <c r="M339" s="246"/>
      <c r="N339" s="246"/>
      <c r="O339" s="246"/>
      <c r="P339" s="246"/>
      <c r="Q339" s="246"/>
      <c r="R339" s="246"/>
      <c r="S339" s="246"/>
      <c r="T339" s="246"/>
    </row>
    <row r="340" spans="1:20" s="2" customFormat="1" ht="14.25" x14ac:dyDescent="0.2">
      <c r="A340" s="290"/>
      <c r="B340" s="291" t="s">
        <v>2398</v>
      </c>
      <c r="C340" s="276">
        <v>400</v>
      </c>
      <c r="D340" s="277" t="s">
        <v>284</v>
      </c>
      <c r="E340" s="277"/>
      <c r="F340" s="492"/>
      <c r="G340" s="278">
        <f t="shared" si="32"/>
        <v>0</v>
      </c>
      <c r="I340" s="245"/>
      <c r="J340" s="245"/>
      <c r="K340" s="245"/>
      <c r="L340" s="245"/>
      <c r="M340" s="246"/>
      <c r="N340" s="246"/>
      <c r="O340" s="246"/>
      <c r="P340" s="246"/>
      <c r="Q340" s="246"/>
      <c r="R340" s="246"/>
      <c r="S340" s="246"/>
      <c r="T340" s="246"/>
    </row>
    <row r="341" spans="1:20" s="2" customFormat="1" ht="14.25" x14ac:dyDescent="0.2">
      <c r="A341" s="290"/>
      <c r="B341" s="291" t="s">
        <v>2399</v>
      </c>
      <c r="C341" s="276">
        <v>50</v>
      </c>
      <c r="D341" s="277" t="s">
        <v>284</v>
      </c>
      <c r="E341" s="277"/>
      <c r="F341" s="492"/>
      <c r="G341" s="278">
        <f t="shared" si="32"/>
        <v>0</v>
      </c>
      <c r="I341" s="245"/>
      <c r="J341" s="245"/>
      <c r="K341" s="245"/>
      <c r="L341" s="245"/>
      <c r="M341" s="246"/>
      <c r="N341" s="246"/>
      <c r="O341" s="246"/>
      <c r="P341" s="246"/>
      <c r="Q341" s="246"/>
      <c r="R341" s="246"/>
      <c r="S341" s="246"/>
      <c r="T341" s="246"/>
    </row>
    <row r="342" spans="1:20" s="2" customFormat="1" ht="14.25" x14ac:dyDescent="0.2">
      <c r="A342" s="290"/>
      <c r="B342" s="291" t="s">
        <v>2400</v>
      </c>
      <c r="C342" s="276">
        <v>95</v>
      </c>
      <c r="D342" s="277" t="s">
        <v>284</v>
      </c>
      <c r="E342" s="277"/>
      <c r="F342" s="492"/>
      <c r="G342" s="278">
        <f t="shared" si="32"/>
        <v>0</v>
      </c>
      <c r="I342" s="245"/>
      <c r="J342" s="245"/>
      <c r="K342" s="245"/>
      <c r="L342" s="245"/>
      <c r="M342" s="246"/>
      <c r="N342" s="246"/>
      <c r="O342" s="246"/>
      <c r="P342" s="246"/>
      <c r="Q342" s="246"/>
      <c r="R342" s="246"/>
      <c r="S342" s="246"/>
      <c r="T342" s="246"/>
    </row>
    <row r="343" spans="1:20" s="2" customFormat="1" ht="14.25" x14ac:dyDescent="0.2">
      <c r="A343" s="290"/>
      <c r="B343" s="291"/>
      <c r="C343" s="276"/>
      <c r="D343" s="277"/>
      <c r="E343" s="277"/>
      <c r="F343" s="278"/>
      <c r="G343" s="278"/>
      <c r="I343" s="245"/>
      <c r="J343" s="245"/>
      <c r="K343" s="245"/>
      <c r="L343" s="245"/>
      <c r="M343" s="246"/>
      <c r="N343" s="246"/>
      <c r="O343" s="246"/>
      <c r="P343" s="246"/>
      <c r="Q343" s="246"/>
      <c r="R343" s="246"/>
      <c r="S343" s="246"/>
      <c r="T343" s="246"/>
    </row>
    <row r="344" spans="1:20" ht="15" x14ac:dyDescent="0.2">
      <c r="A344" s="274"/>
      <c r="B344" s="274" t="s">
        <v>2401</v>
      </c>
      <c r="C344" s="274"/>
      <c r="D344" s="274"/>
      <c r="E344" s="274"/>
      <c r="F344" s="279"/>
      <c r="G344" s="279"/>
    </row>
    <row r="345" spans="1:20" s="2" customFormat="1" ht="14.25" x14ac:dyDescent="0.2">
      <c r="A345" s="290"/>
      <c r="B345" s="291" t="s">
        <v>2402</v>
      </c>
      <c r="C345" s="276">
        <v>1</v>
      </c>
      <c r="D345" s="277" t="s">
        <v>483</v>
      </c>
      <c r="E345" s="277"/>
      <c r="F345" s="492"/>
      <c r="G345" s="278">
        <f t="shared" ref="G345:G359" si="33">SUM(C345*F345)</f>
        <v>0</v>
      </c>
      <c r="I345" s="245"/>
      <c r="J345" s="245"/>
      <c r="K345" s="245"/>
      <c r="L345" s="245"/>
      <c r="M345" s="246"/>
      <c r="N345" s="246"/>
      <c r="O345" s="246"/>
      <c r="P345" s="246"/>
      <c r="Q345" s="246"/>
      <c r="R345" s="246"/>
      <c r="S345" s="246"/>
      <c r="T345" s="246"/>
    </row>
    <row r="346" spans="1:20" s="2" customFormat="1" ht="14.25" x14ac:dyDescent="0.2">
      <c r="A346" s="290"/>
      <c r="B346" s="291" t="s">
        <v>2403</v>
      </c>
      <c r="C346" s="276">
        <v>9</v>
      </c>
      <c r="D346" s="277" t="s">
        <v>483</v>
      </c>
      <c r="E346" s="277"/>
      <c r="F346" s="492"/>
      <c r="G346" s="278">
        <f t="shared" si="33"/>
        <v>0</v>
      </c>
      <c r="I346" s="245"/>
      <c r="J346" s="245"/>
      <c r="K346" s="245"/>
      <c r="L346" s="245"/>
      <c r="M346" s="246"/>
      <c r="N346" s="246"/>
      <c r="O346" s="246"/>
      <c r="P346" s="246"/>
      <c r="Q346" s="246"/>
      <c r="R346" s="246"/>
      <c r="S346" s="246"/>
      <c r="T346" s="246"/>
    </row>
    <row r="347" spans="1:20" s="2" customFormat="1" ht="14.25" x14ac:dyDescent="0.2">
      <c r="A347" s="351"/>
      <c r="B347" s="352" t="s">
        <v>2404</v>
      </c>
      <c r="C347" s="345">
        <v>1</v>
      </c>
      <c r="D347" s="346" t="s">
        <v>483</v>
      </c>
      <c r="E347" s="346"/>
      <c r="F347" s="492"/>
      <c r="G347" s="347">
        <f t="shared" si="33"/>
        <v>0</v>
      </c>
      <c r="H347" s="280"/>
    </row>
    <row r="348" spans="1:20" s="2" customFormat="1" ht="14.25" x14ac:dyDescent="0.2">
      <c r="A348" s="351"/>
      <c r="B348" s="352" t="s">
        <v>2405</v>
      </c>
      <c r="C348" s="345">
        <v>1</v>
      </c>
      <c r="D348" s="346" t="s">
        <v>483</v>
      </c>
      <c r="E348" s="346"/>
      <c r="F348" s="492"/>
      <c r="G348" s="347">
        <f t="shared" si="33"/>
        <v>0</v>
      </c>
      <c r="H348" s="280"/>
    </row>
    <row r="349" spans="1:20" s="2" customFormat="1" ht="28.5" x14ac:dyDescent="0.2">
      <c r="A349" s="351"/>
      <c r="B349" s="352" t="s">
        <v>2406</v>
      </c>
      <c r="C349" s="345">
        <v>1</v>
      </c>
      <c r="D349" s="346" t="s">
        <v>483</v>
      </c>
      <c r="E349" s="346"/>
      <c r="F349" s="492"/>
      <c r="G349" s="347">
        <f t="shared" si="33"/>
        <v>0</v>
      </c>
      <c r="H349" s="280"/>
    </row>
    <row r="350" spans="1:20" s="2" customFormat="1" ht="28.5" x14ac:dyDescent="0.2">
      <c r="A350" s="353"/>
      <c r="B350" s="352" t="s">
        <v>2407</v>
      </c>
      <c r="C350" s="345">
        <v>1</v>
      </c>
      <c r="D350" s="346" t="s">
        <v>483</v>
      </c>
      <c r="E350" s="346"/>
      <c r="F350" s="492"/>
      <c r="G350" s="347">
        <f t="shared" si="33"/>
        <v>0</v>
      </c>
      <c r="H350" s="280"/>
      <c r="I350" s="245"/>
      <c r="J350" s="245"/>
      <c r="K350" s="245"/>
      <c r="L350" s="245"/>
      <c r="M350" s="246"/>
      <c r="N350" s="246"/>
      <c r="O350" s="246"/>
      <c r="P350" s="246"/>
      <c r="Q350" s="246"/>
      <c r="R350" s="246"/>
      <c r="S350" s="246"/>
      <c r="T350" s="246"/>
    </row>
    <row r="351" spans="1:20" s="2" customFormat="1" ht="14.25" x14ac:dyDescent="0.2">
      <c r="A351" s="353"/>
      <c r="B351" s="352" t="s">
        <v>2408</v>
      </c>
      <c r="C351" s="345">
        <v>6</v>
      </c>
      <c r="D351" s="346" t="s">
        <v>483</v>
      </c>
      <c r="E351" s="346"/>
      <c r="F351" s="492"/>
      <c r="G351" s="347">
        <f t="shared" si="33"/>
        <v>0</v>
      </c>
      <c r="H351" s="280"/>
      <c r="I351" s="245"/>
      <c r="J351" s="245"/>
      <c r="K351" s="245"/>
      <c r="L351" s="245"/>
      <c r="M351" s="246"/>
      <c r="N351" s="246"/>
      <c r="O351" s="246"/>
      <c r="P351" s="246"/>
      <c r="Q351" s="246"/>
      <c r="R351" s="246"/>
      <c r="S351" s="246"/>
      <c r="T351" s="246"/>
    </row>
    <row r="352" spans="1:20" s="2" customFormat="1" ht="14.25" x14ac:dyDescent="0.2">
      <c r="A352" s="292"/>
      <c r="B352" s="291" t="s">
        <v>2409</v>
      </c>
      <c r="C352" s="276">
        <v>100</v>
      </c>
      <c r="D352" s="277" t="s">
        <v>284</v>
      </c>
      <c r="E352" s="277"/>
      <c r="F352" s="492"/>
      <c r="G352" s="278">
        <f t="shared" si="33"/>
        <v>0</v>
      </c>
      <c r="I352" s="245"/>
      <c r="J352" s="245"/>
      <c r="K352" s="245"/>
      <c r="L352" s="245"/>
      <c r="M352" s="246"/>
      <c r="N352" s="246"/>
      <c r="O352" s="246"/>
      <c r="P352" s="246"/>
      <c r="Q352" s="246"/>
      <c r="R352" s="246"/>
      <c r="S352" s="246"/>
      <c r="T352" s="246"/>
    </row>
    <row r="353" spans="1:20" s="2" customFormat="1" ht="14.25" x14ac:dyDescent="0.2">
      <c r="A353" s="290"/>
      <c r="B353" s="293" t="s">
        <v>2410</v>
      </c>
      <c r="C353" s="276">
        <v>1</v>
      </c>
      <c r="D353" s="277" t="s">
        <v>483</v>
      </c>
      <c r="E353" s="277"/>
      <c r="F353" s="492"/>
      <c r="G353" s="278">
        <f t="shared" si="33"/>
        <v>0</v>
      </c>
      <c r="I353" s="245"/>
      <c r="J353" s="245"/>
      <c r="K353" s="245"/>
      <c r="L353" s="245"/>
      <c r="M353" s="246"/>
      <c r="N353" s="246"/>
      <c r="O353" s="246"/>
      <c r="P353" s="246"/>
      <c r="Q353" s="246"/>
      <c r="R353" s="246"/>
      <c r="S353" s="246"/>
      <c r="T353" s="246"/>
    </row>
    <row r="354" spans="1:20" s="2" customFormat="1" ht="14.25" x14ac:dyDescent="0.2">
      <c r="A354" s="290"/>
      <c r="B354" s="293" t="s">
        <v>2411</v>
      </c>
      <c r="C354" s="276">
        <v>1</v>
      </c>
      <c r="D354" s="277" t="s">
        <v>483</v>
      </c>
      <c r="E354" s="277"/>
      <c r="F354" s="492"/>
      <c r="G354" s="278">
        <f t="shared" si="33"/>
        <v>0</v>
      </c>
      <c r="I354" s="245"/>
      <c r="J354" s="245"/>
      <c r="K354" s="245"/>
      <c r="L354" s="245"/>
      <c r="M354" s="246"/>
      <c r="N354" s="246"/>
      <c r="O354" s="246"/>
      <c r="P354" s="246"/>
      <c r="Q354" s="246"/>
      <c r="R354" s="246"/>
      <c r="S354" s="246"/>
      <c r="T354" s="246"/>
    </row>
    <row r="355" spans="1:20" s="2" customFormat="1" ht="14.25" x14ac:dyDescent="0.2">
      <c r="A355" s="290"/>
      <c r="B355" s="293" t="s">
        <v>2412</v>
      </c>
      <c r="C355" s="276">
        <v>1</v>
      </c>
      <c r="D355" s="277" t="s">
        <v>483</v>
      </c>
      <c r="E355" s="277"/>
      <c r="F355" s="492"/>
      <c r="G355" s="278">
        <f t="shared" si="33"/>
        <v>0</v>
      </c>
      <c r="I355" s="245"/>
      <c r="J355" s="245"/>
      <c r="K355" s="245"/>
      <c r="L355" s="245"/>
      <c r="M355" s="246"/>
      <c r="N355" s="246"/>
      <c r="O355" s="246"/>
      <c r="P355" s="246"/>
      <c r="Q355" s="246"/>
      <c r="R355" s="246"/>
      <c r="S355" s="246"/>
      <c r="T355" s="246"/>
    </row>
    <row r="356" spans="1:20" s="2" customFormat="1" ht="14.25" x14ac:dyDescent="0.2">
      <c r="A356" s="351"/>
      <c r="B356" s="352" t="s">
        <v>2413</v>
      </c>
      <c r="C356" s="345">
        <v>1</v>
      </c>
      <c r="D356" s="346" t="s">
        <v>483</v>
      </c>
      <c r="E356" s="346"/>
      <c r="F356" s="492"/>
      <c r="G356" s="347">
        <f t="shared" si="33"/>
        <v>0</v>
      </c>
      <c r="H356" s="280"/>
      <c r="I356" s="245"/>
      <c r="J356" s="245"/>
      <c r="K356" s="245"/>
      <c r="L356" s="245"/>
      <c r="M356" s="246"/>
      <c r="N356" s="246"/>
      <c r="O356" s="246"/>
      <c r="P356" s="246"/>
      <c r="Q356" s="246"/>
      <c r="R356" s="246"/>
      <c r="S356" s="246"/>
      <c r="T356" s="246"/>
    </row>
    <row r="357" spans="1:20" s="2" customFormat="1" ht="14.25" x14ac:dyDescent="0.2">
      <c r="A357" s="290"/>
      <c r="B357" s="291" t="s">
        <v>2414</v>
      </c>
      <c r="C357" s="276">
        <v>1</v>
      </c>
      <c r="D357" s="277" t="s">
        <v>483</v>
      </c>
      <c r="E357" s="277"/>
      <c r="F357" s="492"/>
      <c r="G357" s="278">
        <f t="shared" si="33"/>
        <v>0</v>
      </c>
      <c r="I357" s="245"/>
      <c r="J357" s="245"/>
      <c r="K357" s="245"/>
      <c r="L357" s="245"/>
      <c r="M357" s="246"/>
      <c r="N357" s="246"/>
      <c r="O357" s="246"/>
      <c r="P357" s="246"/>
      <c r="Q357" s="246"/>
      <c r="R357" s="246"/>
      <c r="S357" s="246"/>
      <c r="T357" s="246"/>
    </row>
    <row r="358" spans="1:20" s="2" customFormat="1" ht="14.25" x14ac:dyDescent="0.2">
      <c r="A358" s="290"/>
      <c r="B358" s="291" t="s">
        <v>2415</v>
      </c>
      <c r="C358" s="276">
        <v>1</v>
      </c>
      <c r="D358" s="277" t="s">
        <v>483</v>
      </c>
      <c r="E358" s="277"/>
      <c r="F358" s="492"/>
      <c r="G358" s="278">
        <f t="shared" si="33"/>
        <v>0</v>
      </c>
      <c r="I358" s="245"/>
      <c r="J358" s="245"/>
      <c r="K358" s="245"/>
      <c r="L358" s="245"/>
      <c r="M358" s="246"/>
      <c r="N358" s="246"/>
      <c r="O358" s="246"/>
      <c r="P358" s="246"/>
      <c r="Q358" s="246"/>
      <c r="R358" s="246"/>
      <c r="S358" s="246"/>
      <c r="T358" s="246"/>
    </row>
    <row r="359" spans="1:20" s="2" customFormat="1" ht="14.25" x14ac:dyDescent="0.2">
      <c r="A359" s="290"/>
      <c r="B359" s="291" t="s">
        <v>2416</v>
      </c>
      <c r="C359" s="276">
        <v>1</v>
      </c>
      <c r="D359" s="277" t="s">
        <v>483</v>
      </c>
      <c r="E359" s="277"/>
      <c r="F359" s="492"/>
      <c r="G359" s="278">
        <f t="shared" si="33"/>
        <v>0</v>
      </c>
      <c r="I359" s="245"/>
      <c r="J359" s="245"/>
      <c r="K359" s="245"/>
      <c r="L359" s="245"/>
      <c r="M359" s="246"/>
      <c r="N359" s="246"/>
      <c r="O359" s="246"/>
      <c r="P359" s="246"/>
      <c r="Q359" s="246"/>
      <c r="R359" s="246"/>
      <c r="S359" s="246"/>
      <c r="T359" s="246"/>
    </row>
    <row r="360" spans="1:20" s="2" customFormat="1" ht="14.25" x14ac:dyDescent="0.2">
      <c r="A360" s="290"/>
      <c r="B360" s="291"/>
      <c r="C360" s="276"/>
      <c r="D360" s="277"/>
      <c r="E360" s="277"/>
      <c r="F360" s="278"/>
      <c r="G360" s="278"/>
      <c r="I360" s="245"/>
      <c r="J360" s="245"/>
      <c r="K360" s="245"/>
      <c r="L360" s="245"/>
      <c r="M360" s="246"/>
      <c r="N360" s="246"/>
      <c r="O360" s="246"/>
      <c r="P360" s="246"/>
      <c r="Q360" s="246"/>
      <c r="R360" s="246"/>
      <c r="S360" s="246"/>
      <c r="T360" s="246"/>
    </row>
    <row r="361" spans="1:20" s="2" customFormat="1" ht="15" x14ac:dyDescent="0.2">
      <c r="A361" s="290"/>
      <c r="B361" s="294" t="s">
        <v>2417</v>
      </c>
      <c r="C361" s="276"/>
      <c r="D361" s="277"/>
      <c r="E361" s="277"/>
      <c r="F361" s="278"/>
      <c r="G361" s="278"/>
      <c r="I361" s="245"/>
      <c r="J361" s="245"/>
      <c r="K361" s="245"/>
      <c r="L361" s="245"/>
      <c r="M361" s="246"/>
      <c r="N361" s="246"/>
      <c r="O361" s="246"/>
      <c r="P361" s="246"/>
      <c r="Q361" s="246"/>
      <c r="R361" s="246"/>
      <c r="S361" s="246"/>
      <c r="T361" s="246"/>
    </row>
    <row r="362" spans="1:20" s="2" customFormat="1" ht="14.25" x14ac:dyDescent="0.2">
      <c r="A362" s="290"/>
      <c r="B362" s="291" t="s">
        <v>2418</v>
      </c>
      <c r="C362" s="276"/>
      <c r="D362" s="277"/>
      <c r="E362" s="277"/>
      <c r="F362" s="278"/>
      <c r="G362" s="278"/>
      <c r="I362" s="245"/>
      <c r="J362" s="245"/>
      <c r="K362" s="245"/>
      <c r="L362" s="245"/>
      <c r="M362" s="246"/>
      <c r="N362" s="246"/>
      <c r="O362" s="246"/>
      <c r="P362" s="246"/>
      <c r="Q362" s="246"/>
      <c r="R362" s="246"/>
      <c r="S362" s="246"/>
      <c r="T362" s="246"/>
    </row>
    <row r="363" spans="1:20" s="2" customFormat="1" ht="14.25" x14ac:dyDescent="0.2">
      <c r="A363" s="290"/>
      <c r="B363" s="291" t="s">
        <v>2419</v>
      </c>
      <c r="C363" s="276"/>
      <c r="D363" s="277"/>
      <c r="E363" s="277"/>
      <c r="F363" s="278"/>
      <c r="G363" s="278"/>
      <c r="I363" s="245"/>
      <c r="J363" s="245"/>
      <c r="K363" s="245"/>
      <c r="L363" s="245"/>
      <c r="M363" s="246"/>
      <c r="N363" s="246"/>
      <c r="O363" s="246"/>
      <c r="P363" s="246"/>
      <c r="Q363" s="246"/>
      <c r="R363" s="246"/>
      <c r="S363" s="246"/>
      <c r="T363" s="246"/>
    </row>
    <row r="364" spans="1:20" s="2" customFormat="1" ht="14.25" x14ac:dyDescent="0.2">
      <c r="A364" s="290"/>
      <c r="B364" s="291" t="s">
        <v>2420</v>
      </c>
      <c r="C364" s="276"/>
      <c r="D364" s="277"/>
      <c r="E364" s="277"/>
      <c r="F364" s="278"/>
      <c r="G364" s="278"/>
      <c r="I364" s="245"/>
      <c r="J364" s="245"/>
      <c r="K364" s="245"/>
      <c r="L364" s="245"/>
      <c r="M364" s="246"/>
      <c r="N364" s="246"/>
      <c r="O364" s="246"/>
      <c r="P364" s="246"/>
      <c r="Q364" s="246"/>
      <c r="R364" s="246"/>
      <c r="S364" s="246"/>
      <c r="T364" s="246"/>
    </row>
    <row r="365" spans="1:20" s="2" customFormat="1" x14ac:dyDescent="0.2">
      <c r="A365" s="295"/>
      <c r="H365" s="280"/>
      <c r="I365" s="245"/>
      <c r="J365" s="245"/>
      <c r="K365" s="245"/>
      <c r="L365" s="245"/>
      <c r="M365" s="246"/>
      <c r="N365" s="246"/>
      <c r="O365" s="246"/>
      <c r="P365" s="246"/>
      <c r="Q365" s="246"/>
      <c r="R365" s="246"/>
      <c r="S365" s="246"/>
      <c r="T365" s="246"/>
    </row>
  </sheetData>
  <sheetProtection algorithmName="SHA-512" hashValue="t4/cvXfthnxIbwCZCS7Jv/+lacgIPVNM/27j6zqEJ0AW6gQdlXjkp2mtP4PpTidcPm5quSFOl+mjq/IW80cTAg==" saltValue="/54rZiSzYttQHG6PEHAOUw==" spinCount="100000" sheet="1" objects="1" scenarios="1"/>
  <autoFilter ref="A8:G364" xr:uid="{95481781-DE3A-4A8D-AA21-03CF4CD8E3BF}"/>
  <mergeCells count="9">
    <mergeCell ref="D7:E7"/>
    <mergeCell ref="F7:G7"/>
    <mergeCell ref="A9:G9"/>
    <mergeCell ref="A1:G1"/>
    <mergeCell ref="B2:G2"/>
    <mergeCell ref="F4:G4"/>
    <mergeCell ref="C5:E5"/>
    <mergeCell ref="F5:G5"/>
    <mergeCell ref="F6:G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20</vt:i4>
      </vt:variant>
    </vt:vector>
  </HeadingPairs>
  <TitlesOfParts>
    <vt:vector size="44" baseType="lpstr">
      <vt:lpstr>Rekapitulace stavby</vt:lpstr>
      <vt:lpstr>MELNIK 1 - SO-01-Vlastní ...</vt:lpstr>
      <vt:lpstr>MELNIK 2 - SO-02-ÚT</vt:lpstr>
      <vt:lpstr>MELNIK 2 - SO-02-1-ÚT</vt:lpstr>
      <vt:lpstr>MELNIK 3 - SO-03-ZTI</vt:lpstr>
      <vt:lpstr>MELNIK 3 - SO-03-1 Vodovod</vt:lpstr>
      <vt:lpstr>MELNIK 3 - SO-03-2 Kanalizace</vt:lpstr>
      <vt:lpstr>MELNIK 4 - SO-04-MaR</vt:lpstr>
      <vt:lpstr>SO-04 -MaR</vt:lpstr>
      <vt:lpstr>ESIL - Snížení energetick...</vt:lpstr>
      <vt:lpstr>OPB - Snížení energetické...</vt:lpstr>
      <vt:lpstr>MELNIK 6 - SO-06-VZD</vt:lpstr>
      <vt:lpstr> SO-06-1 VZD</vt:lpstr>
      <vt:lpstr>SO-06-2 VZD</vt:lpstr>
      <vt:lpstr>SO-06-3 VZD</vt:lpstr>
      <vt:lpstr>SO-06-4 VZD</vt:lpstr>
      <vt:lpstr>SO-06-5 VZD</vt:lpstr>
      <vt:lpstr>SO-06-6 VZD</vt:lpstr>
      <vt:lpstr>SO-06-7 VZD</vt:lpstr>
      <vt:lpstr>SO-06-8 VZD</vt:lpstr>
      <vt:lpstr>SO-06-9 VZD</vt:lpstr>
      <vt:lpstr>ROZVÁDĚČE - Snížení energ...</vt:lpstr>
      <vt:lpstr>MELNIK 7 - SO-07-Rozvody ...</vt:lpstr>
      <vt:lpstr>SO - 07 - Rozvody stlačeného vz</vt:lpstr>
      <vt:lpstr>'ESIL - Snížení energetick...'!Názvy_tisku</vt:lpstr>
      <vt:lpstr>'MELNIK 1 - SO-01-Vlastní ...'!Názvy_tisku</vt:lpstr>
      <vt:lpstr>'MELNIK 2 - SO-02-ÚT'!Názvy_tisku</vt:lpstr>
      <vt:lpstr>'MELNIK 3 - SO-03-ZTI'!Názvy_tisku</vt:lpstr>
      <vt:lpstr>'MELNIK 4 - SO-04-MaR'!Názvy_tisku</vt:lpstr>
      <vt:lpstr>'MELNIK 6 - SO-06-VZD'!Názvy_tisku</vt:lpstr>
      <vt:lpstr>'MELNIK 7 - SO-07-Rozvody ...'!Názvy_tisku</vt:lpstr>
      <vt:lpstr>'OPB - Snížení energetické...'!Názvy_tisku</vt:lpstr>
      <vt:lpstr>'Rekapitulace stavby'!Názvy_tisku</vt:lpstr>
      <vt:lpstr>'ROZVÁDĚČE - Snížení energ...'!Názvy_tisku</vt:lpstr>
      <vt:lpstr>'ESIL - Snížení energetick...'!Oblast_tisku</vt:lpstr>
      <vt:lpstr>'MELNIK 1 - SO-01-Vlastní ...'!Oblast_tisku</vt:lpstr>
      <vt:lpstr>'MELNIK 2 - SO-02-ÚT'!Oblast_tisku</vt:lpstr>
      <vt:lpstr>'MELNIK 3 - SO-03-ZTI'!Oblast_tisku</vt:lpstr>
      <vt:lpstr>'MELNIK 4 - SO-04-MaR'!Oblast_tisku</vt:lpstr>
      <vt:lpstr>'MELNIK 6 - SO-06-VZD'!Oblast_tisku</vt:lpstr>
      <vt:lpstr>'MELNIK 7 - SO-07-Rozvody ...'!Oblast_tisku</vt:lpstr>
      <vt:lpstr>'OPB - Snížení energetické...'!Oblast_tisku</vt:lpstr>
      <vt:lpstr>'Rekapitulace stavby'!Oblast_tisku</vt:lpstr>
      <vt:lpstr>'ROZVÁDĚČE - Snížení energ...'!Oblast_tisku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Cveček  Jiří - Energy Benefit Centre a.s.</cp:lastModifiedBy>
  <cp:lastPrinted>2020-08-13T14:27:10Z</cp:lastPrinted>
  <dcterms:created xsi:type="dcterms:W3CDTF">2019-08-21T07:48:22Z</dcterms:created>
  <dcterms:modified xsi:type="dcterms:W3CDTF">2020-08-14T11:01:47Z</dcterms:modified>
</cp:coreProperties>
</file>