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2"/>
  </bookViews>
  <sheets>
    <sheet name="Rekapitulace stavby" sheetId="1" r:id="rId1"/>
    <sheet name="01 - Stavební práce" sheetId="2" r:id="rId2"/>
    <sheet name="VRN - Vedlejší rozpočtové..." sheetId="3" r:id="rId3"/>
  </sheets>
  <definedNames>
    <definedName name="_xlnm._FilterDatabase" localSheetId="1" hidden="1">'01 - Stavební práce'!$C$138:$K$733</definedName>
    <definedName name="_xlnm._FilterDatabase" localSheetId="2" hidden="1">'VRN - Vedlejší rozpočtové...'!$C$116:$K$123</definedName>
    <definedName name="_xlnm.Print_Area" localSheetId="1">'01 - Stavební práce'!$C$4:$J$76,'01 - Stavební práce'!$C$82:$J$120,'01 - Stavební práce'!$C$126:$K$733</definedName>
    <definedName name="_xlnm.Print_Area" localSheetId="0">'Rekapitulace stavby'!$D$4:$AO$76,'Rekapitulace stavby'!$C$82:$AQ$97</definedName>
    <definedName name="_xlnm.Print_Area" localSheetId="2">'VRN - Vedlejší rozpočtové...'!$C$4:$J$76,'VRN - Vedlejší rozpočtové...'!$C$82:$J$98,'VRN - Vedlejší rozpočtové...'!$C$104:$K$123</definedName>
    <definedName name="_xlnm.Print_Titles" localSheetId="0">'Rekapitulace stavby'!$92:$92</definedName>
    <definedName name="_xlnm.Print_Titles" localSheetId="1">'01 - Stavební práce'!$138:$138</definedName>
    <definedName name="_xlnm.Print_Titles" localSheetId="2">'VRN - Vedlejší rozpočtové...'!$116:$116</definedName>
  </definedNames>
  <calcPr calcId="162913"/>
</workbook>
</file>

<file path=xl/sharedStrings.xml><?xml version="1.0" encoding="utf-8"?>
<sst xmlns="http://schemas.openxmlformats.org/spreadsheetml/2006/main" count="6680" uniqueCount="994">
  <si>
    <t>Export Komplet</t>
  </si>
  <si>
    <t/>
  </si>
  <si>
    <t>2.0</t>
  </si>
  <si>
    <t>False</t>
  </si>
  <si>
    <t>{cf1997ff-4875-4e53-880a-d9cd47a517b5}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</si>
  <si>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</si>
  <si>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</si>
  <si>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</si>
  <si>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</si>
  <si>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</si>
  <si>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</si>
  <si>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</si>
  <si>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</si>
  <si>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</si>
  <si>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08092020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</si>
  <si>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</si>
  <si>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</si>
  <si>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Odstranění zatékání do objektu pro přečerpávání splašků SOŠ a SOU Nymburk</t>
  </si>
  <si>
    <t>KSO:</t>
  </si>
  <si>
    <t>CC-CZ:</t>
  </si>
  <si>
    <t>Místo:</t>
  </si>
  <si>
    <t xml:space="preserve">V Kolonii 1804, Nymburk </t>
  </si>
  <si>
    <t>Datum:</t>
  </si>
  <si>
    <t>Zadavatel:</t>
  </si>
  <si>
    <t>IČ:</t>
  </si>
  <si>
    <t>SOŠ a SOU Nymburk, V Kolonii 1804, Nymburk</t>
  </si>
  <si>
    <t>DIČ:</t>
  </si>
  <si>
    <t>Uchazeč:</t>
  </si>
  <si>
    <t>Vyplň údaj</t>
  </si>
  <si>
    <t>Projektant:</t>
  </si>
  <si>
    <t>HM-PROJEKT s.r.o.</t>
  </si>
  <si>
    <t>True</t>
  </si>
  <si>
    <t>Zpracovatel:</t>
  </si>
  <si>
    <t xml:space="preserve"> </t>
  </si>
  <si>
    <t>Poznámka:</t>
  </si>
  <si>
    <t>Soupis prací je sestaven s využitím položek Cenové soustavy ÚRS. Cenové a technické podmínky položek Cenové soustavy ÚRS, které nejsou uvedeny v soupisu prací (informace  tzv. úvodních částí katalogů) jsou neomezeně dálkově k dispozici na ww.cs-urs.cz. Položky soupisu prací, které nemají ve sloupci „Cenová soustava“ uveden žádný údaj, nepochází z Cenové soustavy ÚRS. 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</si>
  <si>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</si>
  <si>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</si>
  <si>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</si>
  <si>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</si>
  <si>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</si>
  <si>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</si>
  <si>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</si>
  <si>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</si>
  <si>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</si>
  <si>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</si>
  <si>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</si>
  <si>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</si>
  <si>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</si>
  <si>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</si>
  <si>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</si>
  <si>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</si>
  <si>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</si>
  <si>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</si>
  <si>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</si>
  <si>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</si>
  <si>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</si>
  <si>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</si>
  <si>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</si>
  <si>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</si>
  <si>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</si>
  <si>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</si>
  <si>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</si>
  <si>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</si>
  <si>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</si>
  <si>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</si>
  <si>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</si>
  <si>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</si>
  <si>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</si>
  <si>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</si>
  <si>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</si>
  <si>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</si>
  <si>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</si>
  <si>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</si>
  <si>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</si>
  <si>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</si>
  <si>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</si>
  <si>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</si>
  <si>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</si>
  <si>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</si>
  <si>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</si>
  <si>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</si>
  <si>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</si>
  <si>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</si>
  <si>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</si>
  <si>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{92a8aed9-c201-46ac-bc01-e9e4dd370c5c}</t>
  </si>
  <si>
    <t>2</t>
  </si>
  <si>
    <t>VRN</t>
  </si>
  <si>
    <t>Vedlejší rozpočtové náklady</t>
  </si>
  <si>
    <t>{9484f869-5cc8-4523-ba0e-c229f9b9250d}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</si>
  <si>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</si>
  <si>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</si>
  <si>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</si>
  <si>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</si>
  <si>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</si>
  <si>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</si>
  <si>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</si>
  <si>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</si>
  <si>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</si>
  <si>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</si>
  <si>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</si>
  <si>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</si>
  <si>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</si>
  <si>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</si>
  <si>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</si>
  <si>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</si>
  <si>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</si>
  <si>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</si>
  <si>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</si>
  <si>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</si>
  <si>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</si>
  <si>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</si>
  <si>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</si>
  <si>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725 - Zdravotechnika - zařizovací předměty</t>
  </si>
  <si>
    <t xml:space="preserve">    741 - Elektroinstalace </t>
  </si>
  <si>
    <t xml:space="preserve">    762 - Konstrukce tesařské</t>
  </si>
  <si>
    <t xml:space="preserve">    764 - Konstrukce klempířské</t>
  </si>
  <si>
    <t xml:space="preserve">    766-1 - Výplně otvorů 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</si>
  <si>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</si>
  <si>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</si>
  <si>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</si>
  <si>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</si>
  <si>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</si>
  <si>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</si>
  <si>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</si>
  <si>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</si>
  <si>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</si>
  <si>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</si>
  <si>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</si>
  <si>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</si>
  <si>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</si>
  <si>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</si>
  <si>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</si>
  <si>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</si>
  <si>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</si>
  <si>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</si>
  <si>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</si>
  <si>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</si>
  <si>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</si>
  <si>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</si>
  <si>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</si>
  <si>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</si>
  <si>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2020 01</t>
  </si>
  <si>
    <t>4</t>
  </si>
  <si>
    <t>-1988894138</t>
  </si>
  <si>
    <t>VV</t>
  </si>
  <si>
    <t>30,12 " B-51</t>
  </si>
  <si>
    <t>90,46 "B-71</t>
  </si>
  <si>
    <t>0,6*0,3*6" B-56</t>
  </si>
  <si>
    <t>Součet</t>
  </si>
  <si>
    <t>113106192</t>
  </si>
  <si>
    <t>Rozebrání vozovek ze silničních dílců se spárami zalitými cementovou maltou strojně pl do 50 m2</t>
  </si>
  <si>
    <t>331794051</t>
  </si>
  <si>
    <t>17,47" B-53</t>
  </si>
  <si>
    <t>3</t>
  </si>
  <si>
    <t>113107111</t>
  </si>
  <si>
    <t>Odstranění podkladu z kameniva těženého tl 100 mm ručně</t>
  </si>
  <si>
    <t>-327595981</t>
  </si>
  <si>
    <t>113107112</t>
  </si>
  <si>
    <t>Odstranění podkladu z kameniva těženého tl 200 mm ručně</t>
  </si>
  <si>
    <t>1925693556</t>
  </si>
  <si>
    <t>5</t>
  </si>
  <si>
    <t>113201111</t>
  </si>
  <si>
    <t>Vytrhání obrub chodníkových ležatých</t>
  </si>
  <si>
    <t>m</t>
  </si>
  <si>
    <t>549322937</t>
  </si>
  <si>
    <t>4,0+10,02+5,0 " B-55</t>
  </si>
  <si>
    <t>6</t>
  </si>
  <si>
    <t>121112003</t>
  </si>
  <si>
    <t>Sejmutí ornice tl vrstvy do 200 mm ručně</t>
  </si>
  <si>
    <t>-119663320</t>
  </si>
  <si>
    <t>22,68" B-57</t>
  </si>
  <si>
    <t>7</t>
  </si>
  <si>
    <t>122211101</t>
  </si>
  <si>
    <t>Odkopávky a prokopávky v hornině třídy těžitelnosti I, skupiny 3 ručně</t>
  </si>
  <si>
    <t>m3</t>
  </si>
  <si>
    <t>1196267014</t>
  </si>
  <si>
    <t>30,12*0,2  " B-51</t>
  </si>
  <si>
    <t>1,15*0,79+15,15*0,5 " B-61</t>
  </si>
  <si>
    <t>13,39*0,32 " B-62</t>
  </si>
  <si>
    <t>8</t>
  </si>
  <si>
    <t>132212111</t>
  </si>
  <si>
    <t>Hloubení rýh š do 800 mm v soudržných horninách třídy těžitelnosti I, skupiny 3 ručně</t>
  </si>
  <si>
    <t>196109359</t>
  </si>
  <si>
    <t>9,88*0,5*0,5" B-54</t>
  </si>
  <si>
    <t>9</t>
  </si>
  <si>
    <t>162211201</t>
  </si>
  <si>
    <t>Vodorovné přemístění do 10 m nošením výkopku z horniny třídy těžitelnosti I, skupiny 1 až 3</t>
  </si>
  <si>
    <t>260272614</t>
  </si>
  <si>
    <t>18,793+2,47</t>
  </si>
  <si>
    <t>10</t>
  </si>
  <si>
    <t>162751117</t>
  </si>
  <si>
    <t>Vodorovné přemístění do 10000 m výkopku/sypaniny z horniny třídy těžitelnosti I, skupiny 1 až 3</t>
  </si>
  <si>
    <t>-1476464729</t>
  </si>
  <si>
    <t xml:space="preserve">"odvoz přebytečné ornice </t>
  </si>
  <si>
    <t>22,68*0,15</t>
  </si>
  <si>
    <t>-17,71*0,15</t>
  </si>
  <si>
    <t>11</t>
  </si>
  <si>
    <t>162751119</t>
  </si>
  <si>
    <t>Příplatek k vodorovnému přemístění výkopku/sypaniny z horniny třídy těžitelnosti I, skupiny 1 až 3 ZKD 1000 m přes 10000 m</t>
  </si>
  <si>
    <t>1228916109</t>
  </si>
  <si>
    <t>0,745*19</t>
  </si>
  <si>
    <t>12</t>
  </si>
  <si>
    <t>171201231</t>
  </si>
  <si>
    <t>Poplatek za uložení zeminy a kamení na recyklační skládce (skládkovné) kód odpadu 17 05 04</t>
  </si>
  <si>
    <t>t</t>
  </si>
  <si>
    <t>-634409738</t>
  </si>
  <si>
    <t>13</t>
  </si>
  <si>
    <t>171251201</t>
  </si>
  <si>
    <t>Uložení sypaniny na skládky nebo meziskládky</t>
  </si>
  <si>
    <t>-1567571433</t>
  </si>
  <si>
    <t>0,745*1,8</t>
  </si>
  <si>
    <t>14</t>
  </si>
  <si>
    <t>174111101</t>
  </si>
  <si>
    <t>Zásyp jam, šachet rýh nebo kolem objektů sypaninou se zhutněním ručně</t>
  </si>
  <si>
    <t>-1556893265</t>
  </si>
  <si>
    <t>181311103</t>
  </si>
  <si>
    <t>Rozprostření ornice tl vrstvy do 200 mm v rovině nebo ve svahu do 1:5 ručně</t>
  </si>
  <si>
    <t>605556434</t>
  </si>
  <si>
    <t>3,78+13,93 " N-57</t>
  </si>
  <si>
    <t>16</t>
  </si>
  <si>
    <t>181951111</t>
  </si>
  <si>
    <t>Úprava pláně v hornině třídy těžitelnosti I, skupiny 1 až 3 bez zhutnění</t>
  </si>
  <si>
    <t>-1552055292</t>
  </si>
  <si>
    <t>Zakládání</t>
  </si>
  <si>
    <t>17</t>
  </si>
  <si>
    <t>211531111</t>
  </si>
  <si>
    <t>Výplň odvodňovacích žeber nebo trativodů kamenivem hrubým drceným frakce 16 až 63 mm</t>
  </si>
  <si>
    <t>1667006928</t>
  </si>
  <si>
    <t>9,88*(0,5*0,5+0,15*1,15) " N-54</t>
  </si>
  <si>
    <t>18</t>
  </si>
  <si>
    <t>211971110</t>
  </si>
  <si>
    <t>Zřízení opláštění žeber nebo trativodů geotextilií v rýze nebo zářezu sklonu do 1:2</t>
  </si>
  <si>
    <t>-1274620000</t>
  </si>
  <si>
    <t>9,88*2*(0,5+1,65)" N-54</t>
  </si>
  <si>
    <t>19</t>
  </si>
  <si>
    <t>M</t>
  </si>
  <si>
    <t>69311068</t>
  </si>
  <si>
    <t>geotextilie netkaná separační, ochranná, filtrační, drenážní PP 300g/m2</t>
  </si>
  <si>
    <t>-588645818</t>
  </si>
  <si>
    <t>42,484*1,15</t>
  </si>
  <si>
    <t>Svislé a kompletní konstrukce</t>
  </si>
  <si>
    <t>20</t>
  </si>
  <si>
    <t>311113144</t>
  </si>
  <si>
    <t>Nosná zeď tl do 300 mm z hladkých tvárnic ztraceného bednění včetně výplně z betonu tř. C 20/25</t>
  </si>
  <si>
    <t>1333627702</t>
  </si>
  <si>
    <t>" nová atika dle N-72</t>
  </si>
  <si>
    <t>(0,3+0,3+7,37+1,0+0,4+0,3)*1,25</t>
  </si>
  <si>
    <t>311361821</t>
  </si>
  <si>
    <t>Výztuž nosných zdí betonářskou ocelí 10 505</t>
  </si>
  <si>
    <t>-1767315274</t>
  </si>
  <si>
    <t>12,088*8/1000</t>
  </si>
  <si>
    <t>Vodorovné konstrukce</t>
  </si>
  <si>
    <t>22</t>
  </si>
  <si>
    <t>411388621</t>
  </si>
  <si>
    <t>Zabetonování otvorů ve stropech nebo v klenbách  včetně lešení, bednění, odbednění a výztuže (materiál v ceně) ze suchých směsí, tl. do 150 mm ve stropech železobetonových, tvárnicových a prefabrikovaných plochy do 0,25 m2</t>
  </si>
  <si>
    <t>kus</t>
  </si>
  <si>
    <t>-2128503833</t>
  </si>
  <si>
    <t>7" dle popisu úpravy B-42</t>
  </si>
  <si>
    <t>Komunikace pozemní</t>
  </si>
  <si>
    <t>23</t>
  </si>
  <si>
    <t>213141111</t>
  </si>
  <si>
    <t>Zřízení vrstvy z geotextilie v rovině nebo ve sklonu do 1:5 š do 3 m</t>
  </si>
  <si>
    <t>-839681809</t>
  </si>
  <si>
    <t>43,71  " N-52</t>
  </si>
  <si>
    <t>13,83  " N-53</t>
  </si>
  <si>
    <t>24</t>
  </si>
  <si>
    <t>69311199</t>
  </si>
  <si>
    <t>geotextilie netkaná separační, ochranná, filtrační, drenážní PES(70%)+PP(30%) 300g/m2</t>
  </si>
  <si>
    <t>-128769761</t>
  </si>
  <si>
    <t>57,54*1,15</t>
  </si>
  <si>
    <t>25</t>
  </si>
  <si>
    <t>564281111R</t>
  </si>
  <si>
    <t xml:space="preserve">Dodávka amontáž dočasné plochy dle N-56 - kompletní skladba dle PD </t>
  </si>
  <si>
    <t>-692481533</t>
  </si>
  <si>
    <t>P</t>
  </si>
  <si>
    <t>Poznámka k položce:
DOČASNÉ PROVEDENÍ ZPEVNĚNÉ PLOCHY DO DOBY NEŽ BUDE PŘEBUDOVÁNA PŘÍJEZDOVÁ KOMUNIKACE. PROVEDENÍ VE SKLADBĚ (SHORA):
BETONOVÉ DLAŽDICE 500x500x50mm
PÍSKOVÉ LOŽE TL.500mm
UROVNANÁ PODKLADNÍ ZEMINA</t>
  </si>
  <si>
    <t>1,01 " N-56</t>
  </si>
  <si>
    <t>26</t>
  </si>
  <si>
    <t>564730011</t>
  </si>
  <si>
    <t>Podklad z kameniva hrubého drceného vel. 8-16 mm tl 100 mm</t>
  </si>
  <si>
    <t>-324088628</t>
  </si>
  <si>
    <t>27</t>
  </si>
  <si>
    <t>564760111</t>
  </si>
  <si>
    <t>Podklad z kameniva hrubého drceného vel. 16-32 mm tl 200 mm</t>
  </si>
  <si>
    <t>267806025</t>
  </si>
  <si>
    <t>28</t>
  </si>
  <si>
    <t>564761111</t>
  </si>
  <si>
    <t>Podklad z kameniva hrubého drceného vel. 0-63 mm tl 200 mm</t>
  </si>
  <si>
    <t>1481052396</t>
  </si>
  <si>
    <t>29</t>
  </si>
  <si>
    <t>584121108</t>
  </si>
  <si>
    <t>Osazení silničních dílců z ŽB do lože z kameniva těženého tl 40 mm plochy do 15 m2</t>
  </si>
  <si>
    <t>-1803479739</t>
  </si>
  <si>
    <t>13,83" N-53 - osazení původních panelů</t>
  </si>
  <si>
    <t>30</t>
  </si>
  <si>
    <t>596211210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</si>
  <si>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80 mm skupiny A, </t>
  </si>
  <si>
    <t>1059396427</t>
  </si>
  <si>
    <t>31</t>
  </si>
  <si>
    <t>59245030</t>
  </si>
  <si>
    <t>dlažba tvar čtverec betonová 200x200x80mm přírodní</t>
  </si>
  <si>
    <t>471271460</t>
  </si>
  <si>
    <t>43,71*1,1</t>
  </si>
  <si>
    <t>32</t>
  </si>
  <si>
    <t>916131213</t>
  </si>
  <si>
    <t>Osazení silničního obrubníku betonového stojatého s boční opěrou do lože z betonu prostého</t>
  </si>
  <si>
    <t>1339809141</t>
  </si>
  <si>
    <t>"dle úpravy N-55</t>
  </si>
  <si>
    <t>8,355+0,15+0,35+0,08</t>
  </si>
  <si>
    <t>11,05+0,35+0,15+2,73+0,15+0,15+3,0+0,08+0,35+0,15+0,15</t>
  </si>
  <si>
    <t>33</t>
  </si>
  <si>
    <t>59217034</t>
  </si>
  <si>
    <t>obrubník betonový silniční 1000x150x300mm</t>
  </si>
  <si>
    <t>2013917520</t>
  </si>
  <si>
    <t>34</t>
  </si>
  <si>
    <t>916231213</t>
  </si>
  <si>
    <t>Osazení chodníkového obrubníku betonového stojatého s boční opěrou do lože z betonu prostého</t>
  </si>
  <si>
    <t>107646014</t>
  </si>
  <si>
    <t>"dle úpravy N-58</t>
  </si>
  <si>
    <t>1,28</t>
  </si>
  <si>
    <t>0,3+2,73+0,35+11,05</t>
  </si>
  <si>
    <t>35</t>
  </si>
  <si>
    <t>59217016</t>
  </si>
  <si>
    <t>obrubník betonový chodníkový 1000x80x250mm</t>
  </si>
  <si>
    <t>754336905</t>
  </si>
  <si>
    <t>36</t>
  </si>
  <si>
    <t>916991121</t>
  </si>
  <si>
    <t>Lože pod obrubníky, krajníky nebo obruby z dlažebních kostek z betonu prostého</t>
  </si>
  <si>
    <t>-2128587035</t>
  </si>
  <si>
    <t>(27,245+15,71)*0,3*0,3</t>
  </si>
  <si>
    <t>Úpravy povrchů, podlahy a osazování výplní</t>
  </si>
  <si>
    <t>37</t>
  </si>
  <si>
    <t>612821012</t>
  </si>
  <si>
    <t>Vnitřní sanační štuková omítka pro vlhké a zasolené zdivo prováděná ručně</t>
  </si>
  <si>
    <t>-722331912</t>
  </si>
  <si>
    <t>" dle skladby N-01</t>
  </si>
  <si>
    <t>(8,67+1,0)*3,0</t>
  </si>
  <si>
    <t>-1,66*2,11</t>
  </si>
  <si>
    <t>-0,9*0,*4</t>
  </si>
  <si>
    <t>(0,9+0,6)*2*4*0,2</t>
  </si>
  <si>
    <t>(1,66+2,11*2)*0,2</t>
  </si>
  <si>
    <t>"dle N-02</t>
  </si>
  <si>
    <t>(1,58+7,83+1,0)*3,0</t>
  </si>
  <si>
    <t>-1,05*0,5</t>
  </si>
  <si>
    <t>-0,8*2,0</t>
  </si>
  <si>
    <t>(1,05+0,5*2)*0,25</t>
  </si>
  <si>
    <t>(0,8+2,0*2)*0,25</t>
  </si>
  <si>
    <t>38</t>
  </si>
  <si>
    <t>612821031</t>
  </si>
  <si>
    <t>Vnitřní vyrovnávací sanační omítka prováděná ručně</t>
  </si>
  <si>
    <t>915517320</t>
  </si>
  <si>
    <t>39</t>
  </si>
  <si>
    <t>612821081</t>
  </si>
  <si>
    <t>Příplatek k vnitřní vyrovnávací sanační omítce ZKD 10 mm omítky prováděné ručně ve více vrstvách</t>
  </si>
  <si>
    <t>-2027216910</t>
  </si>
  <si>
    <t>40</t>
  </si>
  <si>
    <t>622131121</t>
  </si>
  <si>
    <t>Penetrační disperzní nátěr vnějších stěn nanášený ručně</t>
  </si>
  <si>
    <t>-784374907</t>
  </si>
  <si>
    <t>" sokl objektu dle N-06</t>
  </si>
  <si>
    <t>12,5*0,3</t>
  </si>
  <si>
    <t>41</t>
  </si>
  <si>
    <t>622135001</t>
  </si>
  <si>
    <t>Vyrovnání podkladu vnějších stěn maltou vápenocementovou tl do 10 mm</t>
  </si>
  <si>
    <t>978368484</t>
  </si>
  <si>
    <t>"dle N-63</t>
  </si>
  <si>
    <t>(7,37+0,3+1,0)*0,3</t>
  </si>
  <si>
    <t>42</t>
  </si>
  <si>
    <t>622142001</t>
  </si>
  <si>
    <t>Potažení vnějších stěn sklovláknitým pletivem vtlačeným do tenkovrstvé hmoty</t>
  </si>
  <si>
    <t>-1532303017</t>
  </si>
  <si>
    <t xml:space="preserve">3,75  " dle skladeb KZS - 2. vrstva výztužné síťoviny </t>
  </si>
  <si>
    <t>Mezisoučet</t>
  </si>
  <si>
    <t xml:space="preserve">" dle skladby N-72 - atika </t>
  </si>
  <si>
    <t>(0,3+0,3+7,37+1,0+0,4+0,3)*1,35*2</t>
  </si>
  <si>
    <t>43</t>
  </si>
  <si>
    <t>622211011</t>
  </si>
  <si>
    <t>Montáž kontaktního zateplení vnějších stěn lepením a mechanickým kotvením polystyrénových desek tl do 80 mm</t>
  </si>
  <si>
    <t>905598687</t>
  </si>
  <si>
    <t>44</t>
  </si>
  <si>
    <t>28376016</t>
  </si>
  <si>
    <t>deska perimetrická fasádní soklová 150kPa λ=0,035 tl 80mm</t>
  </si>
  <si>
    <t>229547479</t>
  </si>
  <si>
    <t>3,75*1,1</t>
  </si>
  <si>
    <t>45</t>
  </si>
  <si>
    <t>622135003R</t>
  </si>
  <si>
    <t>Příplatek stěn za stěrkovou hmotu s uhlíkovými vlákny</t>
  </si>
  <si>
    <t>1974473643</t>
  </si>
  <si>
    <t>3,75*2</t>
  </si>
  <si>
    <t>46</t>
  </si>
  <si>
    <t>622135004R</t>
  </si>
  <si>
    <t>Příplatek stěn za minerální stěrkovou hmotu dvousložkovou pro extrémní rázovou odolnost</t>
  </si>
  <si>
    <t>1224439117</t>
  </si>
  <si>
    <t>47</t>
  </si>
  <si>
    <t>622511111</t>
  </si>
  <si>
    <t>Tenkovrstvá akrylátová mozaiková střednězrnná omítka včetně penetrace vnějších stěn</t>
  </si>
  <si>
    <t>-523813837</t>
  </si>
  <si>
    <t>(0,3+0,3+7,37+1,0+0,4+0,3)*0,3</t>
  </si>
  <si>
    <t>48</t>
  </si>
  <si>
    <t>622532021</t>
  </si>
  <si>
    <t>Tenkovrstvá silikonová hydrofilní zrnitá omítka tl. 2,0 mm včetně penetrace vnějších stěn</t>
  </si>
  <si>
    <t>387759271</t>
  </si>
  <si>
    <t>Poznámka k položce:
vrchní omítka silikonová
s fotokatalytickým samočistícím efektem</t>
  </si>
  <si>
    <t xml:space="preserve">-2,901"část soklu nad střechou </t>
  </si>
  <si>
    <t>49</t>
  </si>
  <si>
    <t>622821012</t>
  </si>
  <si>
    <t>Vnější sanační štuková omítka pro vlhké a zasolené zdivo prováděná ručně</t>
  </si>
  <si>
    <t>-702889307</t>
  </si>
  <si>
    <t>" dle úpravy N-05</t>
  </si>
  <si>
    <t>(7,37+0,3+1,0)*2,85</t>
  </si>
  <si>
    <t>-1,66*2,1</t>
  </si>
  <si>
    <t>-0,9*0,6*4</t>
  </si>
  <si>
    <t>(1,66+2,1*2)*0,25</t>
  </si>
  <si>
    <t>(0,9+0,6*2)*0,25</t>
  </si>
  <si>
    <t>(10,65+0,3+1,83+0,3+2,975)*0,37</t>
  </si>
  <si>
    <t>50</t>
  </si>
  <si>
    <t>622821031</t>
  </si>
  <si>
    <t>Vnější vyrovnávací sanační omítka prováděná ručně</t>
  </si>
  <si>
    <t>2105541558</t>
  </si>
  <si>
    <t>51</t>
  </si>
  <si>
    <t>622821081</t>
  </si>
  <si>
    <t>Příplatek k vnější vyrovnávací sanační omítce ZKD 10 mm omítky prováděné ručně ve více vrstvách</t>
  </si>
  <si>
    <t>167430756</t>
  </si>
  <si>
    <t>52</t>
  </si>
  <si>
    <t>624635301</t>
  </si>
  <si>
    <t>Tmelení akrylátovým tmelem spáry průřezu do 200mm2</t>
  </si>
  <si>
    <t>1770580272</t>
  </si>
  <si>
    <t>Poznámka k položce:
SPÁRA VYPLNĚNA TMELENA MS POLYMEROVÝM TMELEM</t>
  </si>
  <si>
    <t>"dle úpravy N-42</t>
  </si>
  <si>
    <t>(0,9*2+1,9*2)*2</t>
  </si>
  <si>
    <t>53</t>
  </si>
  <si>
    <t>629995101</t>
  </si>
  <si>
    <t>Očištění vnějších ploch tlakovou vodou</t>
  </si>
  <si>
    <t>-1423284380</t>
  </si>
  <si>
    <t>"dle B-04</t>
  </si>
  <si>
    <t>(7,67+3,0+1,03)*3,42</t>
  </si>
  <si>
    <t xml:space="preserve">(3,68+2,13)*3,0/2" u schodiště </t>
  </si>
  <si>
    <t>"dle úpravy B-62</t>
  </si>
  <si>
    <t>54</t>
  </si>
  <si>
    <t>631311115</t>
  </si>
  <si>
    <t>Mazanina tl do 80 mm z betonu prostého bez zvýšených nároků na prostředí tř. C 20/25</t>
  </si>
  <si>
    <t>-1033988543</t>
  </si>
  <si>
    <t>98,76*0,06*1,1  " ze skladby N-71</t>
  </si>
  <si>
    <t>55</t>
  </si>
  <si>
    <t>631311125</t>
  </si>
  <si>
    <t>Mazanina tl do 120 mm z betonu prostého bez zvýšených nároků na prostředí tř. C 20/25</t>
  </si>
  <si>
    <t>-2088807645</t>
  </si>
  <si>
    <t xml:space="preserve">98,76*0,11*1,1  " ze skladby N-71 - PŘESPÁDOVÁNÍ </t>
  </si>
  <si>
    <t>56</t>
  </si>
  <si>
    <t>631311224</t>
  </si>
  <si>
    <t>Mazanina tl do 120 mm z betonu prostého se zvýšenými nároky na prostředí tř. C 25/30</t>
  </si>
  <si>
    <t>1738956089</t>
  </si>
  <si>
    <t>24,98*0,1 " dle N-42  -  užití betonu C25/30 XC4 XF4 Dmax16-S3</t>
  </si>
  <si>
    <t>57</t>
  </si>
  <si>
    <t>631319011</t>
  </si>
  <si>
    <t>Příplatek k mazanině tl do 80 mm za přehlazení povrchu</t>
  </si>
  <si>
    <t>-518885141</t>
  </si>
  <si>
    <t>98,76*0,06*1,1 " ze skladby N-71</t>
  </si>
  <si>
    <t>58</t>
  </si>
  <si>
    <t>631319012</t>
  </si>
  <si>
    <t>Příplatek k mazanině tl do 120 mm za přehlazení povrchu</t>
  </si>
  <si>
    <t>1182675447</t>
  </si>
  <si>
    <t>59</t>
  </si>
  <si>
    <t>631319171</t>
  </si>
  <si>
    <t>Příplatek k mazanině tl do 80 mm za stržení povrchu spodní vrstvy před vložením výztuže</t>
  </si>
  <si>
    <t>-1348822265</t>
  </si>
  <si>
    <t>60</t>
  </si>
  <si>
    <t>631319173</t>
  </si>
  <si>
    <t>Příplatek k mazanině tl do 120 mm za stržení povrchu spodní vrstvy před vložením výztuže</t>
  </si>
  <si>
    <t>-1008610905</t>
  </si>
  <si>
    <t>61</t>
  </si>
  <si>
    <t>631362021</t>
  </si>
  <si>
    <t>Výztuž mazanin svařovanými sítěmi Kari</t>
  </si>
  <si>
    <t>-1200512536</t>
  </si>
  <si>
    <t>24,98*4,335*1,25/1000 " N-42</t>
  </si>
  <si>
    <t>98,76*4,335*1,25/1000" N-71</t>
  </si>
  <si>
    <t>62</t>
  </si>
  <si>
    <t>632451-R</t>
  </si>
  <si>
    <t xml:space="preserve">Ukončení nadezdívky atiky nadbetonávkou vč. vyztužení a bednění </t>
  </si>
  <si>
    <t>805005246</t>
  </si>
  <si>
    <t xml:space="preserve">" ukončení atiky do spádu </t>
  </si>
  <si>
    <t>63</t>
  </si>
  <si>
    <t>634113-R</t>
  </si>
  <si>
    <t>Dodávka a montáž dilatační lišty pro mazaniny</t>
  </si>
  <si>
    <t>1424865369</t>
  </si>
  <si>
    <t>" dle v.č. D.AR.07</t>
  </si>
  <si>
    <t>4,105*2+4,405+4,105</t>
  </si>
  <si>
    <t>4,77+4,75</t>
  </si>
  <si>
    <t>Trubní vedení</t>
  </si>
  <si>
    <t>64</t>
  </si>
  <si>
    <t>889-R100</t>
  </si>
  <si>
    <t>Úprava sacího potrubí - vše dle popisu PD v.č. D.AR.05 - úprava N-31</t>
  </si>
  <si>
    <t>1002844792</t>
  </si>
  <si>
    <t>4" N-31</t>
  </si>
  <si>
    <t>Ostatní konstrukce a práce, bourání</t>
  </si>
  <si>
    <t>65</t>
  </si>
  <si>
    <t>949101111</t>
  </si>
  <si>
    <t>Lešení pomocné pro objekty pozemních staveb s lešeňovou podlahou v do 1,9 m zatížení do 150 kg/m2</t>
  </si>
  <si>
    <t>-524448869</t>
  </si>
  <si>
    <t>24,68+7,45*10,25</t>
  </si>
  <si>
    <t>66</t>
  </si>
  <si>
    <t>949311111</t>
  </si>
  <si>
    <t>Montáž lešení trubkového do šachet o půdorysné ploše do 6 m2 v do 10 m</t>
  </si>
  <si>
    <t>1866171168</t>
  </si>
  <si>
    <t>5,1*2 " dle popisu úpravy B-42</t>
  </si>
  <si>
    <t>67</t>
  </si>
  <si>
    <t>949311211</t>
  </si>
  <si>
    <t>Příplatek k lešení trubkovému do šachet do 6 m2 v do 30 m za první a ZKD den použití</t>
  </si>
  <si>
    <t>-168429349</t>
  </si>
  <si>
    <t>10,2*5</t>
  </si>
  <si>
    <t>68</t>
  </si>
  <si>
    <t>949311811</t>
  </si>
  <si>
    <t>Demontáž lešení trubkového do šachet o půdorysné ploše do 6 m2 v do 10 m</t>
  </si>
  <si>
    <t>-1219574819</t>
  </si>
  <si>
    <t>69</t>
  </si>
  <si>
    <t>952901111</t>
  </si>
  <si>
    <t>Vyčištění budov bytové a občanské výstavby při výšce podlaží do 4 m</t>
  </si>
  <si>
    <t>104387269</t>
  </si>
  <si>
    <t>70</t>
  </si>
  <si>
    <t>952902611</t>
  </si>
  <si>
    <t>Čištění budov vysátí z ostatních ploch</t>
  </si>
  <si>
    <t>1383781964</t>
  </si>
  <si>
    <t>"dle N-42</t>
  </si>
  <si>
    <t>24,98</t>
  </si>
  <si>
    <t>"dle N-71</t>
  </si>
  <si>
    <t>98,76</t>
  </si>
  <si>
    <t>71</t>
  </si>
  <si>
    <t>962031133</t>
  </si>
  <si>
    <t>Bourání příček z cihel pálených na MVC tl do 150 mm</t>
  </si>
  <si>
    <t>1347118053</t>
  </si>
  <si>
    <t>" dle úpravy B-05</t>
  </si>
  <si>
    <t>72</t>
  </si>
  <si>
    <t>965043331</t>
  </si>
  <si>
    <t>Bourání podkladů pod dlažby betonových s potěrem nebo teracem tl do 100 mm pl do 4 m2</t>
  </si>
  <si>
    <t>-1256241569</t>
  </si>
  <si>
    <t>" ze skaldby B-42</t>
  </si>
  <si>
    <t>24,34*0,08</t>
  </si>
  <si>
    <t>73</t>
  </si>
  <si>
    <t>965045113</t>
  </si>
  <si>
    <t>Bourání potěrů cementových nebo pískocementových tl do 50 mm pl přes 4 m2</t>
  </si>
  <si>
    <t>1309251077</t>
  </si>
  <si>
    <t>74</t>
  </si>
  <si>
    <t>965049111</t>
  </si>
  <si>
    <t>Příplatek k bourání betonových mazanin za bourání mazanin se svařovanou sítí tl do 100 mm</t>
  </si>
  <si>
    <t>-1024653377</t>
  </si>
  <si>
    <t>75</t>
  </si>
  <si>
    <t>966080103</t>
  </si>
  <si>
    <t>Bourání kontaktního zateplení z polystyrenových desek tloušťky do 120 mm</t>
  </si>
  <si>
    <t>-820896743</t>
  </si>
  <si>
    <t>12,5*0,3 " dle B-06</t>
  </si>
  <si>
    <t>76</t>
  </si>
  <si>
    <t>968072244</t>
  </si>
  <si>
    <t>Vybourání kovových rámů oken jednoduchých včetně křídel pl do 1 m2</t>
  </si>
  <si>
    <t>1668814462</t>
  </si>
  <si>
    <t>" dle B-21</t>
  </si>
  <si>
    <t>0,9*0,6*4</t>
  </si>
  <si>
    <t>77</t>
  </si>
  <si>
    <t>968072456</t>
  </si>
  <si>
    <t>Vybourání kovových dveřních zárubní pl přes 2 m2</t>
  </si>
  <si>
    <t>-1465649503</t>
  </si>
  <si>
    <t>1,66*2,1" Dle B-22</t>
  </si>
  <si>
    <t>78</t>
  </si>
  <si>
    <t>9772111-R</t>
  </si>
  <si>
    <t>Řezání ruční pilou ŽB kcí s výztuží průměru do 16 mm hl do 100 mm</t>
  </si>
  <si>
    <t>-1646181556</t>
  </si>
  <si>
    <t>13*2 " řezání panelů dle N-53</t>
  </si>
  <si>
    <t>79</t>
  </si>
  <si>
    <t>9772112-R</t>
  </si>
  <si>
    <t xml:space="preserve">Příplatek za manipulaci při demontáži a zpětné montáži panelů za pomoci jeřábu </t>
  </si>
  <si>
    <t>1555774618</t>
  </si>
  <si>
    <t>80</t>
  </si>
  <si>
    <t>978013191</t>
  </si>
  <si>
    <t>Otlučení vápenných nebo vápenocementových omítek vnitřních ploch stěn s vyškrabáním spar, s očištěním zdiva, v rozsahu přes 50 do 100 %</t>
  </si>
  <si>
    <t>688874029</t>
  </si>
  <si>
    <t>" dle úpravy B-01</t>
  </si>
  <si>
    <t>"dle B-02</t>
  </si>
  <si>
    <t xml:space="preserve">"venkovní část </t>
  </si>
  <si>
    <t>(7,37+0,3+1,0)*0,52</t>
  </si>
  <si>
    <t>81</t>
  </si>
  <si>
    <t>978023411</t>
  </si>
  <si>
    <t>Vyškrabání spár zdiva cihelného mimo komínového</t>
  </si>
  <si>
    <t>-2082704420</t>
  </si>
  <si>
    <t>(1,66+2,1*2)*0,2</t>
  </si>
  <si>
    <t>82</t>
  </si>
  <si>
    <t>978071421</t>
  </si>
  <si>
    <t>Otlučení omítky a odstranění izolace z desek hmotnosti přes 120 kg/m3 tl přes 50 mm pl přes 1 m2</t>
  </si>
  <si>
    <t>582722118</t>
  </si>
  <si>
    <t>83</t>
  </si>
  <si>
    <t>981511116</t>
  </si>
  <si>
    <t>Demolice konstrukcí objektů z betonu nebo ze zdiva - postupným rozebíráním</t>
  </si>
  <si>
    <t>-370782075</t>
  </si>
  <si>
    <t>Poznámka k položce:
ODSTRANĚNÍ STÁVAJÍCÍHO SCHODIŠTĚ, SLOŽENÉ Z BETONOVÝCH PZD DESEK 250x80x1000mm A PODEZDĚNÉ ZDIVEM Z CDm.
VČETNĚ ODSTRANĚNÍ STAVENIŠTNÍHO ODPADU POD SCHODY O OBJEMU CCA 0,5m3</t>
  </si>
  <si>
    <t>3,68*1,0*3,0/2+0,5" dle B-43</t>
  </si>
  <si>
    <t>84</t>
  </si>
  <si>
    <t>985112111</t>
  </si>
  <si>
    <t>Odsekání degradovaného betonu stěn tl do 10 mm</t>
  </si>
  <si>
    <t>952482255</t>
  </si>
  <si>
    <t xml:space="preserve">"dle B-04 - 5% plochy </t>
  </si>
  <si>
    <t>48,729*0,05</t>
  </si>
  <si>
    <t>85</t>
  </si>
  <si>
    <t>985112122</t>
  </si>
  <si>
    <t>Odsekání degradovaného betonu líce kleneb a podhledů tl do 30 mm</t>
  </si>
  <si>
    <t>1989812897</t>
  </si>
  <si>
    <t xml:space="preserve">" ze skladby B-11 50% plochy </t>
  </si>
  <si>
    <t>(7,46+23)*0,5</t>
  </si>
  <si>
    <t>"ze skladby B-12</t>
  </si>
  <si>
    <t>0,9*0,375*4</t>
  </si>
  <si>
    <t>86</t>
  </si>
  <si>
    <t>985131311</t>
  </si>
  <si>
    <t>Ruční dočištění ploch stěn, rubu kleneb a podlah ocelových kartáči</t>
  </si>
  <si>
    <t>1251369296</t>
  </si>
  <si>
    <t>"dle úpravy B-61+B-62</t>
  </si>
  <si>
    <t>(1,28+11,05)*0,79</t>
  </si>
  <si>
    <t>87</t>
  </si>
  <si>
    <t>985311111</t>
  </si>
  <si>
    <t>Reprofilace stěn cementovými sanačními maltami tl 10 mm</t>
  </si>
  <si>
    <t>1268036338</t>
  </si>
  <si>
    <t>88</t>
  </si>
  <si>
    <t>985311213</t>
  </si>
  <si>
    <t>Reprofilace líce kleneb a podhledů cementovými sanačními maltami tl 30 mm</t>
  </si>
  <si>
    <t>-1823458195</t>
  </si>
  <si>
    <t>89</t>
  </si>
  <si>
    <t>985312121</t>
  </si>
  <si>
    <t>Stěrka k vyrovnání betonových ploch líce kleneb a podhledů tl 2 mm</t>
  </si>
  <si>
    <t>1951158843</t>
  </si>
  <si>
    <t>90</t>
  </si>
  <si>
    <t>985321111</t>
  </si>
  <si>
    <t>Ochranný nátěr výztuže na cementové bázi stěn, líce kleneb a podhledů 1 vrstva tl 1 mm</t>
  </si>
  <si>
    <t>7708883</t>
  </si>
  <si>
    <t>91</t>
  </si>
  <si>
    <t>985321912</t>
  </si>
  <si>
    <t>Příplatek k cenám ochranného nátěru výztuže za plochu do 10 m2 jednotlivě</t>
  </si>
  <si>
    <t>-34368885</t>
  </si>
  <si>
    <t>92</t>
  </si>
  <si>
    <t>985323111</t>
  </si>
  <si>
    <t>Spojovací můstek reprofilovaného betonu na cementové bázi tl 1 mm</t>
  </si>
  <si>
    <t>-32213723</t>
  </si>
  <si>
    <t>93</t>
  </si>
  <si>
    <t>985323912</t>
  </si>
  <si>
    <t>Příplatek k cenám spojovacího můstku za plochu do 10 m2 jednotlivě</t>
  </si>
  <si>
    <t>-993890226</t>
  </si>
  <si>
    <t>94</t>
  </si>
  <si>
    <t>985331212</t>
  </si>
  <si>
    <t>Dodatečné vlepování betonářské výztuže D 10 mm do chemické malty včetně vyvrtání otvoru</t>
  </si>
  <si>
    <t>1776126352</t>
  </si>
  <si>
    <t>" prokotvení se stropní konstrukcí  dle úpravy N-72</t>
  </si>
  <si>
    <t>21*0,5</t>
  </si>
  <si>
    <t>95</t>
  </si>
  <si>
    <t>13021012</t>
  </si>
  <si>
    <t>tyč ocelová žebírková jakost BSt 500S výztuž do betonu D 10mm</t>
  </si>
  <si>
    <t>545063751</t>
  </si>
  <si>
    <t>Poznámka k položce:
Hmotnost: 0,62 kg/m</t>
  </si>
  <si>
    <t>10,5*0,62*1,2/1000</t>
  </si>
  <si>
    <t>96</t>
  </si>
  <si>
    <t>985331213</t>
  </si>
  <si>
    <t>Dodatečné vlepování betonářské výztuže D 12 mm do chemické malty včetně vyvrtání otvoru</t>
  </si>
  <si>
    <t>-1321344253</t>
  </si>
  <si>
    <t xml:space="preserve">0,9*4" dle B-12 - bude upřesněno na stavbě </t>
  </si>
  <si>
    <t>97</t>
  </si>
  <si>
    <t>13021013</t>
  </si>
  <si>
    <t>tyč ocelová žebírková jakost BSt 500S výztuž do betonu D 12mm</t>
  </si>
  <si>
    <t>1437110284</t>
  </si>
  <si>
    <t>Poznámka k položce:
Hmotnost: 0,89 kg/m</t>
  </si>
  <si>
    <t>3,66*0,89*1,2/1000</t>
  </si>
  <si>
    <t>997</t>
  </si>
  <si>
    <t>Přesun sutě</t>
  </si>
  <si>
    <t>98</t>
  </si>
  <si>
    <t>997013111</t>
  </si>
  <si>
    <t>Vnitrostaveništní doprava suti a vybouraných hmot pro budovy v do 6 m s použitím mechanizace</t>
  </si>
  <si>
    <t>-249968880</t>
  </si>
  <si>
    <t>99</t>
  </si>
  <si>
    <t>997013501</t>
  </si>
  <si>
    <t>Odvoz suti a vybouraných hmot na skládku nebo meziskládku do 1 km se složením</t>
  </si>
  <si>
    <t>-389733178</t>
  </si>
  <si>
    <t>100</t>
  </si>
  <si>
    <t>997013509</t>
  </si>
  <si>
    <t>Příplatek k odvozu suti a vybouraných hmot na skládku ZKD 1 km přes 1 km</t>
  </si>
  <si>
    <t>1141563260</t>
  </si>
  <si>
    <t>105,587*10 'Přepočtené koeficientem množství</t>
  </si>
  <si>
    <t>101</t>
  </si>
  <si>
    <t>997013601</t>
  </si>
  <si>
    <t>Poplatek za uložení na skládce (skládkovné) stavebního odpadu betonového kód odpadu 17 01 01</t>
  </si>
  <si>
    <t>-1531914208</t>
  </si>
  <si>
    <t>105,587*0,7 'Přepočtené koeficientem množství</t>
  </si>
  <si>
    <t>102</t>
  </si>
  <si>
    <t>997013603</t>
  </si>
  <si>
    <t>Poplatek za uložení na skládce (skládkovné) stavebního odpadu cihelného kód odpadu 17 01 02</t>
  </si>
  <si>
    <t>-2100736330</t>
  </si>
  <si>
    <t>105,587*0,1 'Přepočtené koeficientem množství</t>
  </si>
  <si>
    <t>103</t>
  </si>
  <si>
    <t>997013631</t>
  </si>
  <si>
    <t>Poplatek za uložení na skládce (skládkovné) stavebního odpadu směsného kód odpadu 17 09 04</t>
  </si>
  <si>
    <t>1952944990</t>
  </si>
  <si>
    <t>105,587*0,18 'Přepočtené koeficientem množství</t>
  </si>
  <si>
    <t>104</t>
  </si>
  <si>
    <t>997013814</t>
  </si>
  <si>
    <t>Poplatek za uložení na skládce (skládkovné) stavebního odpadu izolací kód odpadu 17 06 04</t>
  </si>
  <si>
    <t>-1439591106</t>
  </si>
  <si>
    <t>105,587*0,02 'Přepočtené koeficientem množství</t>
  </si>
  <si>
    <t>998</t>
  </si>
  <si>
    <t>Přesun hmot</t>
  </si>
  <si>
    <t>105</t>
  </si>
  <si>
    <t>998011001</t>
  </si>
  <si>
    <t>Přesun hmot pro budovy zděné v do 6 m</t>
  </si>
  <si>
    <t>742373742</t>
  </si>
  <si>
    <t>PSV</t>
  </si>
  <si>
    <t>Práce a dodávky PSV</t>
  </si>
  <si>
    <t>711</t>
  </si>
  <si>
    <t>Izolace proti vodě, vlhkosti a plynům</t>
  </si>
  <si>
    <t>106</t>
  </si>
  <si>
    <t>711193131</t>
  </si>
  <si>
    <t>Izolace proti vlhkosti na svislé ploše těsnicí kaší minerální minerální na bázi cementu a disperze dvousložková</t>
  </si>
  <si>
    <t>1887707472</t>
  </si>
  <si>
    <t>(0,3+0,3+7,37+1,0+0,4+0,3)*0,3" atika nad střechou/UT</t>
  </si>
  <si>
    <t xml:space="preserve">"dle N-63 </t>
  </si>
  <si>
    <t xml:space="preserve">" sokl objektu dle N-06 - po omítku </t>
  </si>
  <si>
    <t>107</t>
  </si>
  <si>
    <t>711413121</t>
  </si>
  <si>
    <t>Izolace proti vodě za studena svislá těsnicí hmotou dvousložkovou na bázi polymery modifikované živičné emulze</t>
  </si>
  <si>
    <t>CS ÚRS 2019 02</t>
  </si>
  <si>
    <t>-1080232225</t>
  </si>
  <si>
    <t>12,5*0,3*2</t>
  </si>
  <si>
    <t xml:space="preserve">"dle N-63 - 2 vrstvy </t>
  </si>
  <si>
    <t>(7,37+0,3+1,0)*0,3*2</t>
  </si>
  <si>
    <t>"dle N-61</t>
  </si>
  <si>
    <t>(0,5+7,855+0,15+0,35+11,05+1,3)*0,3" vrchní přemáznutí</t>
  </si>
  <si>
    <t>108</t>
  </si>
  <si>
    <t>711413-R2</t>
  </si>
  <si>
    <t>Asfaltová stěrka + výztužná tkanina</t>
  </si>
  <si>
    <t>895182293</t>
  </si>
  <si>
    <t>12,5</t>
  </si>
  <si>
    <t>(7,37+0,3+1,0)</t>
  </si>
  <si>
    <t>(0,5+7,855+0,15+0,35+11,05+1,3)</t>
  </si>
  <si>
    <t>"dle N-72</t>
  </si>
  <si>
    <t>109</t>
  </si>
  <si>
    <t>998711101</t>
  </si>
  <si>
    <t>Přesun hmot tonážní pro izolace proti vodě, vlhkosti a plynům v objektech výšky do 6 m</t>
  </si>
  <si>
    <t>-1775870233</t>
  </si>
  <si>
    <t>712</t>
  </si>
  <si>
    <t>Povlakové krytiny</t>
  </si>
  <si>
    <t>110</t>
  </si>
  <si>
    <t>712300833</t>
  </si>
  <si>
    <t>Odstranění povlakové krytiny střech do 10° třívrstvé</t>
  </si>
  <si>
    <t>-1893811131</t>
  </si>
  <si>
    <t>111</t>
  </si>
  <si>
    <t>712300834</t>
  </si>
  <si>
    <t>Příplatek k odstranění povlakové krytiny střech do 10° ZKD vrstvu</t>
  </si>
  <si>
    <t>-1095375809</t>
  </si>
  <si>
    <t>112</t>
  </si>
  <si>
    <t>712300843</t>
  </si>
  <si>
    <t>Odstranění povlakové krytiny střech do 10° od zbytkového asfaltového pásu odsekáním</t>
  </si>
  <si>
    <t>1585921683</t>
  </si>
  <si>
    <t>113</t>
  </si>
  <si>
    <t>712311101</t>
  </si>
  <si>
    <t>Provedení povlakové krytiny střech do 10° za studena lakem penetračním nebo asfaltovým</t>
  </si>
  <si>
    <t>-2101340715</t>
  </si>
  <si>
    <t>98,76" N-71</t>
  </si>
  <si>
    <t>(0,5+7,855+0,15+0,35+11,05+1,3)*0,5</t>
  </si>
  <si>
    <t>114</t>
  </si>
  <si>
    <t>11163150</t>
  </si>
  <si>
    <t>lak penetrační asfaltový</t>
  </si>
  <si>
    <t>-529416119</t>
  </si>
  <si>
    <t>Poznámka k položce:
Spotřeba 0,3-0,4kg/m2</t>
  </si>
  <si>
    <t>109,363*0,4/1000</t>
  </si>
  <si>
    <t>115</t>
  </si>
  <si>
    <t>712341559</t>
  </si>
  <si>
    <t>Provedení povlakové krytiny střech do 10° pásy NAIP přitavením v plné ploše</t>
  </si>
  <si>
    <t>-1881988423</t>
  </si>
  <si>
    <t>((4,405+4,105)*2+(4,77+4,75)*2)*0,2" obvod dilatované desky - dle v.č .D.AR.07</t>
  </si>
  <si>
    <t>98,76*2</t>
  </si>
  <si>
    <t>116</t>
  </si>
  <si>
    <t>62855001</t>
  </si>
  <si>
    <t>pás asfaltový natavitelný modifikovaný SBS tl 4,0mm s vložkou z polyesterové rohože a spalitelnou PE fólií nebo jemnozrnný minerálním posypem na horním povrchu</t>
  </si>
  <si>
    <t>-897211781</t>
  </si>
  <si>
    <t>215,335*1,25</t>
  </si>
  <si>
    <t>269,169*1,15 'Přepočtené koeficientem množství</t>
  </si>
  <si>
    <t>117</t>
  </si>
  <si>
    <t>6372111-R</t>
  </si>
  <si>
    <t>Dodávka a montáž dlažby z betonových dlaždic tl do 60 mm kladených do drtě fr. 4-8 tl. 30mm dle skladby N-71</t>
  </si>
  <si>
    <t>-1719782589</t>
  </si>
  <si>
    <t>98,76 " N-71</t>
  </si>
  <si>
    <t>118</t>
  </si>
  <si>
    <t>998712101</t>
  </si>
  <si>
    <t>Přesun hmot tonážní tonážní pro krytiny povlakové v objektech v do 6 m</t>
  </si>
  <si>
    <t>-98793833</t>
  </si>
  <si>
    <t>721</t>
  </si>
  <si>
    <t>Zdravotechnika - vnitřní kanalizace</t>
  </si>
  <si>
    <t>119</t>
  </si>
  <si>
    <t>721140802</t>
  </si>
  <si>
    <t>Demontáž potrubí litinové do DN 100</t>
  </si>
  <si>
    <t>1241801215</t>
  </si>
  <si>
    <t xml:space="preserve">0,5*2  " dle B-31 - litinová průchodka </t>
  </si>
  <si>
    <t>725</t>
  </si>
  <si>
    <t>Zdravotechnika - zařizovací předměty</t>
  </si>
  <si>
    <t>120</t>
  </si>
  <si>
    <t>725210821</t>
  </si>
  <si>
    <t>Demontáž umyvadel bez výtokových armatur</t>
  </si>
  <si>
    <t>soubor</t>
  </si>
  <si>
    <t>195458524</t>
  </si>
  <si>
    <t>1" B-81</t>
  </si>
  <si>
    <t>121</t>
  </si>
  <si>
    <t>725219102</t>
  </si>
  <si>
    <t>Montáž umyvadla připevněného na šrouby do zdiva - použití původního umyvadla</t>
  </si>
  <si>
    <t>-588787036</t>
  </si>
  <si>
    <t>122</t>
  </si>
  <si>
    <t>HZS2211</t>
  </si>
  <si>
    <t>Hodinová zúčtovací sazba instalatér</t>
  </si>
  <si>
    <t>hod</t>
  </si>
  <si>
    <t>512</t>
  </si>
  <si>
    <t>-802508586</t>
  </si>
  <si>
    <t>5" dle úpravy B-81</t>
  </si>
  <si>
    <t>DEMONTÁŽ UMYVADLA A ROZVODŮ VODY VEDENÝCH PO POVRCHU, DOČASNÉ ZASLEPENÍ POTRUBÍ. PO DOKONČENÍ STAVEBNÍCH PRACÍ VRÁCENÍ DO PŮVODNÍ POZICE</t>
  </si>
  <si>
    <t>741</t>
  </si>
  <si>
    <t xml:space="preserve">Elektroinstalace </t>
  </si>
  <si>
    <t>123</t>
  </si>
  <si>
    <t>747-R100</t>
  </si>
  <si>
    <t>Dodávka a montáž venkovního reflektoru ozn O/221</t>
  </si>
  <si>
    <t>-1330711352</t>
  </si>
  <si>
    <t>Poznámka k položce:
 LED reflektor pro venkovní použití
 výkon 100W, svítivost 7500 lm, teplota světla 3000-4000K
 krytí IP65
 vyzařovací úhel 120°
 vstupní napětí: AC 230V, energetická třída: A+
 uchycení na fasádu
 včetně nové přívodní kabeláže, ovládání vypínačem u dveří zevnitř</t>
  </si>
  <si>
    <t>124</t>
  </si>
  <si>
    <t>747-R200</t>
  </si>
  <si>
    <t>Dodávka a montáž vnástěnného kabelovodu pro 1-10 kabelů vč. kotevního materiálu</t>
  </si>
  <si>
    <t>968697765</t>
  </si>
  <si>
    <t>125</t>
  </si>
  <si>
    <t>747-R300</t>
  </si>
  <si>
    <t>Ostatní materiál</t>
  </si>
  <si>
    <t>sada</t>
  </si>
  <si>
    <t>2080856251</t>
  </si>
  <si>
    <t>126</t>
  </si>
  <si>
    <t>HZS2221</t>
  </si>
  <si>
    <t>Hodinová zúčtovací sazba elektrikář</t>
  </si>
  <si>
    <t>716461641</t>
  </si>
  <si>
    <t>Poznámka k položce:
KOMPLET DEMONTÁŽ ELEKTRO. ZAHRNUJE DEMONTÁŽ KABELOVÝCH ROZVODŮ, ROZVADĚČŮ, ZÁSUVEK, VYPÍNAČŮ A OSTATNÍCH PRVKŮ. PO
DOHODĚ MŮŽE INVESTOR ZAJISTIT VLASTNÍMI PROSTŘEDKY.
PO DOKONČENÍ STAVEBNÍCH PRACÍ ZPĚTNÁ MONTÁŽ A DÍLČÍ VÝMĚNA POŠKOZENÝCH KOMPONENT
DOČASNÉ ODSAZENÍ ROZVADĚČE EL OD STĚNY URČENÍÉ K OPRAV., PO DOKONČENÍ STAVEBNÍCH PRACÍ VRÁCENÍ DO PŮVODNÍ POZICE. PO
DOHODĚ MŮŽE INVESTOR ZAJISTIT VLASTNÍMI PROSTŘEDKY.</t>
  </si>
  <si>
    <t>48" dle B-82</t>
  </si>
  <si>
    <t>4" B-83</t>
  </si>
  <si>
    <t>762</t>
  </si>
  <si>
    <t>Konstrukce tesařské</t>
  </si>
  <si>
    <t>127</t>
  </si>
  <si>
    <t>762361312</t>
  </si>
  <si>
    <t>Konstrukční a vyrovnávací vrstva pod klempířské prvky (atiky) z desek dřevoštěpkových tl. 22 mm</t>
  </si>
  <si>
    <t>510162333</t>
  </si>
  <si>
    <t xml:space="preserve">" ukončení atiky </t>
  </si>
  <si>
    <t>128</t>
  </si>
  <si>
    <t>998762101</t>
  </si>
  <si>
    <t>Přesun hmot tonážní pro kce tesařské v objektech v do 6 m</t>
  </si>
  <si>
    <t>-1648831304</t>
  </si>
  <si>
    <t>764</t>
  </si>
  <si>
    <t>Konstrukce klempířské</t>
  </si>
  <si>
    <t>129</t>
  </si>
  <si>
    <t>764002811</t>
  </si>
  <si>
    <t>Demontáž okapového plechu do suti v krytině povlakové</t>
  </si>
  <si>
    <t>2110650227</t>
  </si>
  <si>
    <t xml:space="preserve">1,0+0,3+7,37+1,0 " dle B-33 - odstranění s asfaltovou izolací </t>
  </si>
  <si>
    <t>130</t>
  </si>
  <si>
    <t>764004861</t>
  </si>
  <si>
    <t>Demontáž svodu do suti</t>
  </si>
  <si>
    <t>-456767462</t>
  </si>
  <si>
    <t>3,5*2 " dle B-31</t>
  </si>
  <si>
    <t>131</t>
  </si>
  <si>
    <t>764011616</t>
  </si>
  <si>
    <t>Podkladní plech z Pz s upraveným povrchem rš 500 mm</t>
  </si>
  <si>
    <t>-1596194273</t>
  </si>
  <si>
    <t>" ukončení atiky KL/102</t>
  </si>
  <si>
    <t>(0,3+0,3+7,37+1,0+0,4+0,3)*1,1</t>
  </si>
  <si>
    <t>132</t>
  </si>
  <si>
    <t>764215606</t>
  </si>
  <si>
    <t>Oplechování horních ploch a atik bez rohů z Pz plechu s povrch úpravou celoplošně lepené rš 500 mm</t>
  </si>
  <si>
    <t>-1449503650</t>
  </si>
  <si>
    <t>133</t>
  </si>
  <si>
    <t>764216644</t>
  </si>
  <si>
    <t>Oplechování rovných parapetů celoplošně lepené z Pz s povrchovou úpravou rš 330 mm</t>
  </si>
  <si>
    <t>969779731</t>
  </si>
  <si>
    <t>0,9*4" KL/101</t>
  </si>
  <si>
    <t>134</t>
  </si>
  <si>
    <t>998764101</t>
  </si>
  <si>
    <t>Přesun hmot tonážní pro konstrukce klempířské v objektech v do 6 m</t>
  </si>
  <si>
    <t>76167473</t>
  </si>
  <si>
    <t>766-1</t>
  </si>
  <si>
    <t xml:space="preserve">Výplně otvorů </t>
  </si>
  <si>
    <t>135</t>
  </si>
  <si>
    <t>766-R100</t>
  </si>
  <si>
    <t>Dodávka a montáž nových vstupních dveří ozn Z/01</t>
  </si>
  <si>
    <t>-1481859714</t>
  </si>
  <si>
    <t>136</t>
  </si>
  <si>
    <t>766-R200</t>
  </si>
  <si>
    <t xml:space="preserve">Dodávka a montáž nových oken plastových vč. sníženého umístění ovládání </t>
  </si>
  <si>
    <t>-1159685464</t>
  </si>
  <si>
    <t>767</t>
  </si>
  <si>
    <t>Konstrukce zámečnické</t>
  </si>
  <si>
    <t>137</t>
  </si>
  <si>
    <t>767161813</t>
  </si>
  <si>
    <t>Demontáž zábradlí rovného nerozebíratelného hmotnosti 1m zábradlí do 20 kg do suti</t>
  </si>
  <si>
    <t>1711827427</t>
  </si>
  <si>
    <t>3,8" B-32</t>
  </si>
  <si>
    <t>138</t>
  </si>
  <si>
    <t>7676618-R10</t>
  </si>
  <si>
    <t xml:space="preserve">Demontáž pletivových rámů s vybouráním rámu </t>
  </si>
  <si>
    <t>784759966</t>
  </si>
  <si>
    <t>0,9*1,9*2" B-41</t>
  </si>
  <si>
    <t>139</t>
  </si>
  <si>
    <t>767-R100</t>
  </si>
  <si>
    <t>Úprava zkráceného zábradlí k nové stěně - vše dle popisu PD v.č. D.AR.06 ozn N-35</t>
  </si>
  <si>
    <t>-258021582</t>
  </si>
  <si>
    <t>140</t>
  </si>
  <si>
    <t>767-R200</t>
  </si>
  <si>
    <t>Dodávka a montáž nového ocelového schodiště vč. kotvení a povrchové úpravy Z/103</t>
  </si>
  <si>
    <t>kg</t>
  </si>
  <si>
    <t>-1155298260</t>
  </si>
  <si>
    <t>356</t>
  </si>
  <si>
    <t>141</t>
  </si>
  <si>
    <t>767-R300</t>
  </si>
  <si>
    <t>Dodávka a montáž pochozího poklopu 900x1900 ozn Z/101</t>
  </si>
  <si>
    <t>1541723916</t>
  </si>
  <si>
    <t>142</t>
  </si>
  <si>
    <t>767-R400</t>
  </si>
  <si>
    <t>Dodávka a montáž pochozího poklopu 900x1900 ozn Z/102</t>
  </si>
  <si>
    <t>-2047568477</t>
  </si>
  <si>
    <t>783</t>
  </si>
  <si>
    <t>Dokončovací práce - nátěry</t>
  </si>
  <si>
    <t>143</t>
  </si>
  <si>
    <t>783301311</t>
  </si>
  <si>
    <t>Odmaštění zámečnických konstrukcí vodou ředitelným odmašťovačem</t>
  </si>
  <si>
    <t>1374634157</t>
  </si>
  <si>
    <t>" N-32</t>
  </si>
  <si>
    <t>(3+7,37+0,3+1,0)*0,637</t>
  </si>
  <si>
    <t>144</t>
  </si>
  <si>
    <t>783306807</t>
  </si>
  <si>
    <t>Odstranění nátěru ze zámečnických konstrukcí odstraňovačem nátěrů</t>
  </si>
  <si>
    <t>-1306633564</t>
  </si>
  <si>
    <t>145</t>
  </si>
  <si>
    <t>783314201</t>
  </si>
  <si>
    <t>Základní antikorozní jednonásobný syntetický standardní nátěr zámečnických konstrukcí</t>
  </si>
  <si>
    <t>-1214785267</t>
  </si>
  <si>
    <t>7,434*2</t>
  </si>
  <si>
    <t>146</t>
  </si>
  <si>
    <t>783317101</t>
  </si>
  <si>
    <t>Krycí jednonásobný syntetický standardní nátěr zámečnických konstrukcí</t>
  </si>
  <si>
    <t>805018694</t>
  </si>
  <si>
    <t xml:space="preserve">14,868*2" 2x nátěr </t>
  </si>
  <si>
    <t>147</t>
  </si>
  <si>
    <t>783801505</t>
  </si>
  <si>
    <t>Omytí omítek s odmaštěním před provedením nátěru</t>
  </si>
  <si>
    <t>947283228</t>
  </si>
  <si>
    <t>148</t>
  </si>
  <si>
    <t>783826401</t>
  </si>
  <si>
    <t>Ochranný protikarbonatační akrylátový nátěr omítek</t>
  </si>
  <si>
    <t>-1671504691</t>
  </si>
  <si>
    <t>149</t>
  </si>
  <si>
    <t>783827425</t>
  </si>
  <si>
    <t>Krycí dvojnásobný silikonový nátěr omítek stupně členitosti 1 a 2</t>
  </si>
  <si>
    <t>1721162912</t>
  </si>
  <si>
    <t>"dle úpravy N-09</t>
  </si>
  <si>
    <t>2x NÁTĚR FASÁDNÍ BARVOU ZE SORTIMENTU SYSTÉMU SANAČNÍCH OMÍTEK.</t>
  </si>
  <si>
    <t>(7,455*2+10,25*2+0,4*4*2)*3,0</t>
  </si>
  <si>
    <t>(1,05+0,5)*2*0,25</t>
  </si>
  <si>
    <t>(0,9+0,6)*2*0,25*4</t>
  </si>
  <si>
    <t>7,455*10,25</t>
  </si>
  <si>
    <t>150</t>
  </si>
  <si>
    <t>783827525</t>
  </si>
  <si>
    <t>Krycí dvojnásobný silikonový nátěr hrubých betonových povrchů nebo hrubých omítek</t>
  </si>
  <si>
    <t>331849132</t>
  </si>
  <si>
    <t>Poznámka k položce:
NÁTĚR FASÁDNÍ BARVOU PRO BETONOVÉ KONSTRUKCE, SAMOČISTÍCÍ EFEKT</t>
  </si>
  <si>
    <t>784</t>
  </si>
  <si>
    <t>Dokončovací práce - malby a tapety</t>
  </si>
  <si>
    <t>151</t>
  </si>
  <si>
    <t>784111001</t>
  </si>
  <si>
    <t>Oprášení (ometení ) podkladu v místnostech výšky do 3,80 m</t>
  </si>
  <si>
    <t>-273496413</t>
  </si>
  <si>
    <t>152</t>
  </si>
  <si>
    <t>784161411</t>
  </si>
  <si>
    <t>Celoplošné vyrovnání podkladu sádrovou stěrkou v místnostech výšky do 3,80 m</t>
  </si>
  <si>
    <t>-957468144</t>
  </si>
  <si>
    <t xml:space="preserve">190,913*0,5" 50% plochy </t>
  </si>
  <si>
    <t>153</t>
  </si>
  <si>
    <t>784181121</t>
  </si>
  <si>
    <t>Hloubková jednonásobná penetrace podkladu v místnostech výšky do 3,80 m</t>
  </si>
  <si>
    <t>-847296613</t>
  </si>
  <si>
    <t>VRN - Vedlejší rozpočtové náklady</t>
  </si>
  <si>
    <t>020001000</t>
  </si>
  <si>
    <t>Příprava staveniště</t>
  </si>
  <si>
    <t>Kč</t>
  </si>
  <si>
    <t>1024</t>
  </si>
  <si>
    <t>-483622497</t>
  </si>
  <si>
    <t>030001000</t>
  </si>
  <si>
    <t>Zařízení staveniště</t>
  </si>
  <si>
    <t>-1419067514</t>
  </si>
  <si>
    <t>070001000</t>
  </si>
  <si>
    <t>Provozní vlivy</t>
  </si>
  <si>
    <t>1047542087</t>
  </si>
  <si>
    <t>Poznámka k položce:
zajištění náhradního přečerpávání po dobu úpravy nádrží (cca 20 dnů)</t>
  </si>
  <si>
    <t>090001000</t>
  </si>
  <si>
    <t>Ostatní náklady</t>
  </si>
  <si>
    <t>-1588588149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</si>
</sst>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33">
      <selection activeCell="AM87" sqref="AM87:AN8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56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1"/>
      <c r="BE5" s="253" t="s">
        <v>15</v>
      </c>
      <c r="BS5" s="18" t="s">
        <v>6</v>
      </c>
    </row>
    <row r="6" spans="2:71" s="1" customFormat="1" ht="36.9" customHeight="1">
      <c r="B6" s="21"/>
      <c r="D6" s="27" t="s">
        <v>16</v>
      </c>
      <c r="K6" s="25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1"/>
      <c r="BE6" s="254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54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68">
        <v>44089</v>
      </c>
      <c r="AR8" s="21"/>
      <c r="BE8" s="254"/>
      <c r="BS8" s="18" t="s">
        <v>6</v>
      </c>
    </row>
    <row r="9" spans="2:71" s="1" customFormat="1" ht="14.4" customHeight="1">
      <c r="B9" s="21"/>
      <c r="AR9" s="21"/>
      <c r="BE9" s="254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54"/>
      <c r="BS10" s="18" t="s">
        <v>6</v>
      </c>
    </row>
    <row r="11" spans="2:71" s="1" customFormat="1" ht="18.45" customHeight="1">
      <c r="B11" s="21"/>
      <c r="E11" s="26" t="s">
        <v>25</v>
      </c>
      <c r="AK11" s="28" t="s">
        <v>26</v>
      </c>
      <c r="AN11" s="26" t="s">
        <v>1</v>
      </c>
      <c r="AR11" s="21"/>
      <c r="BE11" s="254"/>
      <c r="BS11" s="18" t="s">
        <v>6</v>
      </c>
    </row>
    <row r="12" spans="2:71" s="1" customFormat="1" ht="6.9" customHeight="1">
      <c r="B12" s="21"/>
      <c r="AR12" s="21"/>
      <c r="BE12" s="254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54"/>
      <c r="BS13" s="18" t="s">
        <v>6</v>
      </c>
    </row>
    <row r="14" spans="2:71" ht="13.2">
      <c r="B14" s="21"/>
      <c r="E14" s="258" t="s">
        <v>28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8" t="s">
        <v>26</v>
      </c>
      <c r="AN14" s="30" t="s">
        <v>28</v>
      </c>
      <c r="AR14" s="21"/>
      <c r="BE14" s="254"/>
      <c r="BS14" s="18" t="s">
        <v>6</v>
      </c>
    </row>
    <row r="15" spans="2:71" s="1" customFormat="1" ht="6.9" customHeight="1">
      <c r="B15" s="21"/>
      <c r="AR15" s="21"/>
      <c r="BE15" s="254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54"/>
      <c r="BS16" s="18" t="s">
        <v>3</v>
      </c>
    </row>
    <row r="17" spans="2:71" s="1" customFormat="1" ht="18.45" customHeight="1">
      <c r="B17" s="21"/>
      <c r="E17" s="26" t="s">
        <v>30</v>
      </c>
      <c r="AK17" s="28" t="s">
        <v>26</v>
      </c>
      <c r="AN17" s="26" t="s">
        <v>1</v>
      </c>
      <c r="AR17" s="21"/>
      <c r="BE17" s="254"/>
      <c r="BS17" s="18" t="s">
        <v>31</v>
      </c>
    </row>
    <row r="18" spans="2:71" s="1" customFormat="1" ht="6.9" customHeight="1">
      <c r="B18" s="21"/>
      <c r="AR18" s="21"/>
      <c r="BE18" s="254"/>
      <c r="BS18" s="18" t="s">
        <v>6</v>
      </c>
    </row>
    <row r="19" spans="2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54"/>
      <c r="BS19" s="18" t="s">
        <v>6</v>
      </c>
    </row>
    <row r="20" spans="2:71" s="1" customFormat="1" ht="18.45" customHeight="1">
      <c r="B20" s="21"/>
      <c r="E20" s="26" t="s">
        <v>33</v>
      </c>
      <c r="AK20" s="28" t="s">
        <v>26</v>
      </c>
      <c r="AN20" s="26" t="s">
        <v>1</v>
      </c>
      <c r="AR20" s="21"/>
      <c r="BE20" s="254"/>
      <c r="BS20" s="18" t="s">
        <v>31</v>
      </c>
    </row>
    <row r="21" spans="2:57" s="1" customFormat="1" ht="6.9" customHeight="1">
      <c r="B21" s="21"/>
      <c r="AR21" s="21"/>
      <c r="BE21" s="254"/>
    </row>
    <row r="22" spans="2:57" s="1" customFormat="1" ht="12" customHeight="1">
      <c r="B22" s="21"/>
      <c r="D22" s="28" t="s">
        <v>34</v>
      </c>
      <c r="AR22" s="21"/>
      <c r="BE22" s="254"/>
    </row>
    <row r="23" spans="2:57" s="1" customFormat="1" ht="119.25" customHeight="1">
      <c r="B23" s="21"/>
      <c r="E23" s="260" t="s">
        <v>35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R23" s="21"/>
      <c r="BE23" s="254"/>
    </row>
    <row r="24" spans="2:57" s="1" customFormat="1" ht="6.9" customHeight="1">
      <c r="B24" s="21"/>
      <c r="AR24" s="21"/>
      <c r="BE24" s="254"/>
    </row>
    <row r="25" spans="2:57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4"/>
    </row>
    <row r="26" spans="1:57" s="2" customFormat="1" ht="25.95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1">
        <f>ROUND(AG94,2)</f>
        <v>0</v>
      </c>
      <c r="AL26" s="262"/>
      <c r="AM26" s="262"/>
      <c r="AN26" s="262"/>
      <c r="AO26" s="262"/>
      <c r="AP26" s="33"/>
      <c r="AQ26" s="33"/>
      <c r="AR26" s="34"/>
      <c r="BE26" s="254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4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3" t="s">
        <v>37</v>
      </c>
      <c r="M28" s="263"/>
      <c r="N28" s="263"/>
      <c r="O28" s="263"/>
      <c r="P28" s="263"/>
      <c r="Q28" s="33"/>
      <c r="R28" s="33"/>
      <c r="S28" s="33"/>
      <c r="T28" s="33"/>
      <c r="U28" s="33"/>
      <c r="V28" s="33"/>
      <c r="W28" s="263" t="s">
        <v>38</v>
      </c>
      <c r="X28" s="263"/>
      <c r="Y28" s="263"/>
      <c r="Z28" s="263"/>
      <c r="AA28" s="263"/>
      <c r="AB28" s="263"/>
      <c r="AC28" s="263"/>
      <c r="AD28" s="263"/>
      <c r="AE28" s="263"/>
      <c r="AF28" s="33"/>
      <c r="AG28" s="33"/>
      <c r="AH28" s="33"/>
      <c r="AI28" s="33"/>
      <c r="AJ28" s="33"/>
      <c r="AK28" s="263" t="s">
        <v>39</v>
      </c>
      <c r="AL28" s="263"/>
      <c r="AM28" s="263"/>
      <c r="AN28" s="263"/>
      <c r="AO28" s="263"/>
      <c r="AP28" s="33"/>
      <c r="AQ28" s="33"/>
      <c r="AR28" s="34"/>
      <c r="BE28" s="254"/>
    </row>
    <row r="29" spans="2:57" s="3" customFormat="1" ht="14.4" customHeight="1">
      <c r="B29" s="38"/>
      <c r="D29" s="28" t="s">
        <v>40</v>
      </c>
      <c r="F29" s="28" t="s">
        <v>41</v>
      </c>
      <c r="L29" s="248">
        <v>0.21</v>
      </c>
      <c r="M29" s="247"/>
      <c r="N29" s="247"/>
      <c r="O29" s="247"/>
      <c r="P29" s="247"/>
      <c r="W29" s="246">
        <f>ROUND(AZ94,2)</f>
        <v>0</v>
      </c>
      <c r="X29" s="247"/>
      <c r="Y29" s="247"/>
      <c r="Z29" s="247"/>
      <c r="AA29" s="247"/>
      <c r="AB29" s="247"/>
      <c r="AC29" s="247"/>
      <c r="AD29" s="247"/>
      <c r="AE29" s="247"/>
      <c r="AK29" s="246">
        <f>ROUND(AV94,2)</f>
        <v>0</v>
      </c>
      <c r="AL29" s="247"/>
      <c r="AM29" s="247"/>
      <c r="AN29" s="247"/>
      <c r="AO29" s="247"/>
      <c r="AR29" s="38"/>
      <c r="BE29" s="255"/>
    </row>
    <row r="30" spans="2:57" s="3" customFormat="1" ht="14.4" customHeight="1">
      <c r="B30" s="38"/>
      <c r="F30" s="28" t="s">
        <v>42</v>
      </c>
      <c r="L30" s="248">
        <v>0.15</v>
      </c>
      <c r="M30" s="247"/>
      <c r="N30" s="247"/>
      <c r="O30" s="247"/>
      <c r="P30" s="247"/>
      <c r="W30" s="246">
        <f>ROUND(BA94,2)</f>
        <v>0</v>
      </c>
      <c r="X30" s="247"/>
      <c r="Y30" s="247"/>
      <c r="Z30" s="247"/>
      <c r="AA30" s="247"/>
      <c r="AB30" s="247"/>
      <c r="AC30" s="247"/>
      <c r="AD30" s="247"/>
      <c r="AE30" s="247"/>
      <c r="AK30" s="246">
        <f>ROUND(AW94,2)</f>
        <v>0</v>
      </c>
      <c r="AL30" s="247"/>
      <c r="AM30" s="247"/>
      <c r="AN30" s="247"/>
      <c r="AO30" s="247"/>
      <c r="AR30" s="38"/>
      <c r="BE30" s="255"/>
    </row>
    <row r="31" spans="2:57" s="3" customFormat="1" ht="14.4" customHeight="1" hidden="1">
      <c r="B31" s="38"/>
      <c r="F31" s="28" t="s">
        <v>43</v>
      </c>
      <c r="L31" s="248">
        <v>0.21</v>
      </c>
      <c r="M31" s="247"/>
      <c r="N31" s="247"/>
      <c r="O31" s="247"/>
      <c r="P31" s="247"/>
      <c r="W31" s="246">
        <f>ROUND(BB94,2)</f>
        <v>0</v>
      </c>
      <c r="X31" s="247"/>
      <c r="Y31" s="247"/>
      <c r="Z31" s="247"/>
      <c r="AA31" s="247"/>
      <c r="AB31" s="247"/>
      <c r="AC31" s="247"/>
      <c r="AD31" s="247"/>
      <c r="AE31" s="247"/>
      <c r="AK31" s="246">
        <v>0</v>
      </c>
      <c r="AL31" s="247"/>
      <c r="AM31" s="247"/>
      <c r="AN31" s="247"/>
      <c r="AO31" s="247"/>
      <c r="AR31" s="38"/>
      <c r="BE31" s="255"/>
    </row>
    <row r="32" spans="2:57" s="3" customFormat="1" ht="14.4" customHeight="1" hidden="1">
      <c r="B32" s="38"/>
      <c r="F32" s="28" t="s">
        <v>44</v>
      </c>
      <c r="L32" s="248">
        <v>0.15</v>
      </c>
      <c r="M32" s="247"/>
      <c r="N32" s="247"/>
      <c r="O32" s="247"/>
      <c r="P32" s="247"/>
      <c r="W32" s="246">
        <f>ROUND(BC94,2)</f>
        <v>0</v>
      </c>
      <c r="X32" s="247"/>
      <c r="Y32" s="247"/>
      <c r="Z32" s="247"/>
      <c r="AA32" s="247"/>
      <c r="AB32" s="247"/>
      <c r="AC32" s="247"/>
      <c r="AD32" s="247"/>
      <c r="AE32" s="247"/>
      <c r="AK32" s="246">
        <v>0</v>
      </c>
      <c r="AL32" s="247"/>
      <c r="AM32" s="247"/>
      <c r="AN32" s="247"/>
      <c r="AO32" s="247"/>
      <c r="AR32" s="38"/>
      <c r="BE32" s="255"/>
    </row>
    <row r="33" spans="2:57" s="3" customFormat="1" ht="14.4" customHeight="1" hidden="1">
      <c r="B33" s="38"/>
      <c r="F33" s="28" t="s">
        <v>45</v>
      </c>
      <c r="L33" s="248">
        <v>0</v>
      </c>
      <c r="M33" s="247"/>
      <c r="N33" s="247"/>
      <c r="O33" s="247"/>
      <c r="P33" s="247"/>
      <c r="W33" s="246">
        <f>ROUND(BD94,2)</f>
        <v>0</v>
      </c>
      <c r="X33" s="247"/>
      <c r="Y33" s="247"/>
      <c r="Z33" s="247"/>
      <c r="AA33" s="247"/>
      <c r="AB33" s="247"/>
      <c r="AC33" s="247"/>
      <c r="AD33" s="247"/>
      <c r="AE33" s="247"/>
      <c r="AK33" s="246">
        <v>0</v>
      </c>
      <c r="AL33" s="247"/>
      <c r="AM33" s="247"/>
      <c r="AN33" s="247"/>
      <c r="AO33" s="247"/>
      <c r="AR33" s="38"/>
      <c r="BE33" s="255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4"/>
    </row>
    <row r="35" spans="1:57" s="2" customFormat="1" ht="25.95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49" t="s">
        <v>48</v>
      </c>
      <c r="Y35" s="250"/>
      <c r="Z35" s="250"/>
      <c r="AA35" s="250"/>
      <c r="AB35" s="250"/>
      <c r="AC35" s="41"/>
      <c r="AD35" s="41"/>
      <c r="AE35" s="41"/>
      <c r="AF35" s="41"/>
      <c r="AG35" s="41"/>
      <c r="AH35" s="41"/>
      <c r="AI35" s="41"/>
      <c r="AJ35" s="41"/>
      <c r="AK35" s="251">
        <f>SUM(AK26:AK33)</f>
        <v>0</v>
      </c>
      <c r="AL35" s="250"/>
      <c r="AM35" s="250"/>
      <c r="AN35" s="250"/>
      <c r="AO35" s="252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3.2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.2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3.2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08092020</v>
      </c>
      <c r="AR84" s="52"/>
    </row>
    <row r="85" spans="2:44" s="5" customFormat="1" ht="36.9" customHeight="1">
      <c r="B85" s="53"/>
      <c r="C85" s="54" t="s">
        <v>16</v>
      </c>
      <c r="L85" s="237" t="str">
        <f>K6</f>
        <v>Odstranění zatékání do objektu pro přečerpávání splašků SOŠ a SOU Nymburk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3"/>
    </row>
    <row r="86" spans="1:57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V Kolonii 1804, Nymburk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39">
        <f>IF(AN8="","",AN8)</f>
        <v>44089</v>
      </c>
      <c r="AN87" s="239"/>
      <c r="AO87" s="33"/>
      <c r="AP87" s="33"/>
      <c r="AQ87" s="33"/>
      <c r="AR87" s="34"/>
      <c r="BE87" s="33"/>
    </row>
    <row r="88" spans="1:5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SOŠ a SOU Nymburk, V Kolonii 1804, Nymburk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40" t="str">
        <f>IF(E17="","",E17)</f>
        <v>HM-PROJEKT s.r.o.</v>
      </c>
      <c r="AN89" s="241"/>
      <c r="AO89" s="241"/>
      <c r="AP89" s="241"/>
      <c r="AQ89" s="33"/>
      <c r="AR89" s="34"/>
      <c r="AS89" s="242" t="s">
        <v>56</v>
      </c>
      <c r="AT89" s="24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15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40" t="str">
        <f>IF(E20="","",E20)</f>
        <v xml:space="preserve"> </v>
      </c>
      <c r="AN90" s="241"/>
      <c r="AO90" s="241"/>
      <c r="AP90" s="241"/>
      <c r="AQ90" s="33"/>
      <c r="AR90" s="34"/>
      <c r="AS90" s="244"/>
      <c r="AT90" s="24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4"/>
      <c r="AT91" s="24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32" t="s">
        <v>57</v>
      </c>
      <c r="D92" s="233"/>
      <c r="E92" s="233"/>
      <c r="F92" s="233"/>
      <c r="G92" s="233"/>
      <c r="H92" s="61"/>
      <c r="I92" s="234" t="s">
        <v>58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5" t="s">
        <v>59</v>
      </c>
      <c r="AH92" s="233"/>
      <c r="AI92" s="233"/>
      <c r="AJ92" s="233"/>
      <c r="AK92" s="233"/>
      <c r="AL92" s="233"/>
      <c r="AM92" s="233"/>
      <c r="AN92" s="234" t="s">
        <v>60</v>
      </c>
      <c r="AO92" s="233"/>
      <c r="AP92" s="236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0">
        <f>ROUND(SUM(AG95:AG96),2)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3" t="s">
        <v>1</v>
      </c>
      <c r="AR94" s="69"/>
      <c r="AS94" s="74">
        <f>ROUND(SUM(AS95:AS96),2)</f>
        <v>0</v>
      </c>
      <c r="AT94" s="75">
        <f>ROUND(SUM(AV94:AW94),2)</f>
        <v>0</v>
      </c>
      <c r="AU94" s="76">
        <f>ROUND(SUM(AU95:AU96),5)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ROUND(SUM(AZ95:AZ96),2)</f>
        <v>0</v>
      </c>
      <c r="BA94" s="75">
        <f>ROUND(SUM(BA95:BA96),2)</f>
        <v>0</v>
      </c>
      <c r="BB94" s="75">
        <f>ROUND(SUM(BB95:BB96),2)</f>
        <v>0</v>
      </c>
      <c r="BC94" s="75">
        <f>ROUND(SUM(BC95:BC96),2)</f>
        <v>0</v>
      </c>
      <c r="BD94" s="77">
        <f>ROUND(SUM(BD95:BD96),2)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A95" s="80" t="s">
        <v>80</v>
      </c>
      <c r="B95" s="81"/>
      <c r="C95" s="82"/>
      <c r="D95" s="229" t="s">
        <v>81</v>
      </c>
      <c r="E95" s="229"/>
      <c r="F95" s="229"/>
      <c r="G95" s="229"/>
      <c r="H95" s="229"/>
      <c r="I95" s="83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'01 - Stavební práce'!J30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4" t="s">
        <v>83</v>
      </c>
      <c r="AR95" s="81"/>
      <c r="AS95" s="85">
        <v>0</v>
      </c>
      <c r="AT95" s="86">
        <f>ROUND(SUM(AV95:AW95),2)</f>
        <v>0</v>
      </c>
      <c r="AU95" s="87">
        <f>'01 - Stavební práce'!P139</f>
        <v>0</v>
      </c>
      <c r="AV95" s="86">
        <f>'01 - Stavební práce'!J33</f>
        <v>0</v>
      </c>
      <c r="AW95" s="86">
        <f>'01 - Stavební práce'!J34</f>
        <v>0</v>
      </c>
      <c r="AX95" s="86">
        <f>'01 - Stavební práce'!J35</f>
        <v>0</v>
      </c>
      <c r="AY95" s="86">
        <f>'01 - Stavební práce'!J36</f>
        <v>0</v>
      </c>
      <c r="AZ95" s="86">
        <f>'01 - Stavební práce'!F33</f>
        <v>0</v>
      </c>
      <c r="BA95" s="86">
        <f>'01 - Stavební práce'!F34</f>
        <v>0</v>
      </c>
      <c r="BB95" s="86">
        <f>'01 - Stavební práce'!F35</f>
        <v>0</v>
      </c>
      <c r="BC95" s="86">
        <f>'01 - Stavební práce'!F36</f>
        <v>0</v>
      </c>
      <c r="BD95" s="88">
        <f>'01 - Stavební práce'!F37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229" t="s">
        <v>87</v>
      </c>
      <c r="E96" s="229"/>
      <c r="F96" s="229"/>
      <c r="G96" s="229"/>
      <c r="H96" s="229"/>
      <c r="I96" s="83"/>
      <c r="J96" s="229" t="s">
        <v>88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7">
        <f>'VRN - Vedlejší rozpočtové...'!J30</f>
        <v>0</v>
      </c>
      <c r="AH96" s="228"/>
      <c r="AI96" s="228"/>
      <c r="AJ96" s="228"/>
      <c r="AK96" s="228"/>
      <c r="AL96" s="228"/>
      <c r="AM96" s="228"/>
      <c r="AN96" s="227">
        <f>SUM(AG96,AT96)</f>
        <v>0</v>
      </c>
      <c r="AO96" s="228"/>
      <c r="AP96" s="228"/>
      <c r="AQ96" s="84" t="s">
        <v>83</v>
      </c>
      <c r="AR96" s="81"/>
      <c r="AS96" s="90">
        <v>0</v>
      </c>
      <c r="AT96" s="91">
        <f>ROUND(SUM(AV96:AW96),2)</f>
        <v>0</v>
      </c>
      <c r="AU96" s="92">
        <f>'VRN - Vedlejší rozpočtové...'!P117</f>
        <v>0</v>
      </c>
      <c r="AV96" s="91">
        <f>'VRN - Vedlejší rozpočtové...'!J33</f>
        <v>0</v>
      </c>
      <c r="AW96" s="91">
        <f>'VRN - Vedlejší rozpočtové...'!J34</f>
        <v>0</v>
      </c>
      <c r="AX96" s="91">
        <f>'VRN - Vedlejší rozpočtové...'!J35</f>
        <v>0</v>
      </c>
      <c r="AY96" s="91">
        <f>'VRN - Vedlejší rozpočtové...'!J36</f>
        <v>0</v>
      </c>
      <c r="AZ96" s="91">
        <f>'VRN - Vedlejší rozpočtové...'!F33</f>
        <v>0</v>
      </c>
      <c r="BA96" s="91">
        <f>'VRN - Vedlejší rozpočtové...'!F34</f>
        <v>0</v>
      </c>
      <c r="BB96" s="91">
        <f>'VRN - Vedlejší rozpočtové...'!F35</f>
        <v>0</v>
      </c>
      <c r="BC96" s="91">
        <f>'VRN - Vedlejší rozpočtové...'!F36</f>
        <v>0</v>
      </c>
      <c r="BD96" s="93">
        <f>'VRN - Vedlejší rozpočtové...'!F37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</v>
      </c>
      <c r="CM96" s="89" t="s">
        <v>86</v>
      </c>
    </row>
    <row r="97" spans="1:57" s="2" customFormat="1" ht="30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" customHeight="1">
      <c r="A98" s="33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ZI5/wzmT+jx+ayI3p30MLALD0OuWPzy/M8kIeI07qitRYmcD/16Y/yL7oC7MSOG+998a280YE9z6/Tw9zcAYtA==" saltValue="4OGCRHvEvwXmiytM+TZqRg==" spinCount="100000" sheet="1" objects="1" scenarios="1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Stavební práce'!C2" display="/"/>
    <hyperlink ref="A96" location="'VRN - Vedlejší rozpočtové...'!C2" display="/"/>
  </hyperlinks>
  <printOptions horizontalCentered="1"/>
  <pageMargins left="0.3937007874015748" right="0.3937007874015748" top="0.3937007874015748" bottom="0.3937007874015748" header="0.1968503937007874" footer="0.1968503937007874"/>
  <pageSetup blackAndWhite="1" fitToHeight="100" fitToWidth="1" horizontalDpi="600" verticalDpi="600" orientation="portrait" paperSize="9" scale="74" r:id="rId2"/>
  <headerFooter scaleWithDoc="0">
    <oddFooter>&amp;L&amp;F - &amp;A&amp;RStrana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34"/>
  <sheetViews>
    <sheetView showGridLines="0" workbookViewId="0" topLeftCell="A9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4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8" t="s">
        <v>85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" customHeight="1">
      <c r="B4" s="21"/>
      <c r="D4" s="22" t="s">
        <v>90</v>
      </c>
      <c r="I4" s="94"/>
      <c r="L4" s="21"/>
      <c r="M4" s="96" t="s">
        <v>10</v>
      </c>
      <c r="AT4" s="18" t="s">
        <v>3</v>
      </c>
    </row>
    <row r="5" spans="2:12" s="1" customFormat="1" ht="6.9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23.25" customHeight="1">
      <c r="B7" s="21"/>
      <c r="E7" s="265" t="str">
        <f>'Rekapitulace stavby'!K6</f>
        <v>Odstranění zatékání do objektu pro přečerpávání splašků SOŠ a SOU Nymburk</v>
      </c>
      <c r="F7" s="266"/>
      <c r="G7" s="266"/>
      <c r="H7" s="266"/>
      <c r="I7" s="94"/>
      <c r="L7" s="21"/>
    </row>
    <row r="8" spans="1:31" s="2" customFormat="1" ht="12" customHeight="1">
      <c r="A8" s="33"/>
      <c r="B8" s="34"/>
      <c r="C8" s="33"/>
      <c r="D8" s="28" t="s">
        <v>91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37" t="s">
        <v>92</v>
      </c>
      <c r="F9" s="264"/>
      <c r="G9" s="264"/>
      <c r="H9" s="264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>
        <f>'Rekapitulace stavby'!AN8</f>
        <v>44089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9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9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9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56"/>
      <c r="G18" s="256"/>
      <c r="H18" s="256"/>
      <c r="I18" s="9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9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0" t="s">
        <v>1</v>
      </c>
      <c r="F27" s="260"/>
      <c r="G27" s="260"/>
      <c r="H27" s="26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36</v>
      </c>
      <c r="E30" s="33"/>
      <c r="F30" s="33"/>
      <c r="G30" s="33"/>
      <c r="H30" s="33"/>
      <c r="I30" s="97"/>
      <c r="J30" s="72">
        <f>ROUND(J139,2)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5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40</v>
      </c>
      <c r="E33" s="28" t="s">
        <v>41</v>
      </c>
      <c r="F33" s="107">
        <f>ROUND((SUM(BE139:BE733)),2)</f>
        <v>0</v>
      </c>
      <c r="G33" s="33"/>
      <c r="H33" s="33"/>
      <c r="I33" s="108">
        <v>0.21</v>
      </c>
      <c r="J33" s="107">
        <f>ROUND(((SUM(BE139:BE733))*I33),2)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42</v>
      </c>
      <c r="F34" s="107">
        <f>ROUND((SUM(BF139:BF733)),2)</f>
        <v>0</v>
      </c>
      <c r="G34" s="33"/>
      <c r="H34" s="33"/>
      <c r="I34" s="108">
        <v>0.15</v>
      </c>
      <c r="J34" s="107">
        <f>ROUND(((SUM(BF139:BF733))*I34),2)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43</v>
      </c>
      <c r="F35" s="107">
        <f>ROUND((SUM(BG139:BG733)),2)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44</v>
      </c>
      <c r="F36" s="107">
        <f>ROUND((SUM(BH139:BH733)),2)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45</v>
      </c>
      <c r="F37" s="107">
        <f>ROUND((SUM(BI139:BI733)),2)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46</v>
      </c>
      <c r="E39" s="61"/>
      <c r="F39" s="61"/>
      <c r="G39" s="111" t="s">
        <v>47</v>
      </c>
      <c r="H39" s="112" t="s">
        <v>48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I41" s="94"/>
      <c r="L41" s="21"/>
    </row>
    <row r="42" spans="2:12" s="1" customFormat="1" ht="14.4" customHeight="1">
      <c r="B42" s="21"/>
      <c r="I42" s="94"/>
      <c r="L42" s="21"/>
    </row>
    <row r="43" spans="2:12" s="1" customFormat="1" ht="14.4" customHeight="1">
      <c r="B43" s="21"/>
      <c r="I43" s="94"/>
      <c r="L43" s="21"/>
    </row>
    <row r="44" spans="2:12" s="1" customFormat="1" ht="14.4" customHeight="1">
      <c r="B44" s="21"/>
      <c r="I44" s="94"/>
      <c r="L44" s="21"/>
    </row>
    <row r="45" spans="2:12" s="1" customFormat="1" ht="14.4" customHeight="1">
      <c r="B45" s="21"/>
      <c r="I45" s="94"/>
      <c r="L45" s="21"/>
    </row>
    <row r="46" spans="2:12" s="1" customFormat="1" ht="14.4" customHeight="1">
      <c r="B46" s="21"/>
      <c r="I46" s="94"/>
      <c r="L46" s="21"/>
    </row>
    <row r="47" spans="2:12" s="1" customFormat="1" ht="14.4" customHeight="1">
      <c r="B47" s="21"/>
      <c r="I47" s="94"/>
      <c r="L47" s="21"/>
    </row>
    <row r="48" spans="2:12" s="1" customFormat="1" ht="14.4" customHeight="1">
      <c r="B48" s="21"/>
      <c r="I48" s="94"/>
      <c r="L48" s="21"/>
    </row>
    <row r="49" spans="2:12" s="1" customFormat="1" ht="14.4" customHeight="1">
      <c r="B49" s="21"/>
      <c r="I49" s="94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16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17" t="s">
        <v>52</v>
      </c>
      <c r="G61" s="46" t="s">
        <v>51</v>
      </c>
      <c r="H61" s="36"/>
      <c r="I61" s="118"/>
      <c r="J61" s="11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17" t="s">
        <v>52</v>
      </c>
      <c r="G76" s="46" t="s">
        <v>51</v>
      </c>
      <c r="H76" s="36"/>
      <c r="I76" s="118"/>
      <c r="J76" s="11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93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265" t="str">
        <f>E7</f>
        <v>Odstranění zatékání do objektu pro přečerpávání splašků SOŠ a SOU Nymburk</v>
      </c>
      <c r="F85" s="266"/>
      <c r="G85" s="266"/>
      <c r="H85" s="266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91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37" t="str">
        <f>E9</f>
        <v>01 - Stavební práce</v>
      </c>
      <c r="F87" s="264"/>
      <c r="G87" s="264"/>
      <c r="H87" s="264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V Kolonii 1804, Nymburk </v>
      </c>
      <c r="G89" s="33"/>
      <c r="H89" s="33"/>
      <c r="I89" s="98" t="s">
        <v>22</v>
      </c>
      <c r="J89" s="56">
        <f>IF(J12="","",J12)</f>
        <v>44089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65" customHeight="1">
      <c r="A91" s="33"/>
      <c r="B91" s="34"/>
      <c r="C91" s="28" t="s">
        <v>23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29</v>
      </c>
      <c r="J91" s="31" t="str">
        <f>E21</f>
        <v>HM-PROJEKT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94</v>
      </c>
      <c r="D94" s="109"/>
      <c r="E94" s="109"/>
      <c r="F94" s="109"/>
      <c r="G94" s="109"/>
      <c r="H94" s="109"/>
      <c r="I94" s="124"/>
      <c r="J94" s="125" t="s">
        <v>95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26" t="s">
        <v>96</v>
      </c>
      <c r="D96" s="33"/>
      <c r="E96" s="33"/>
      <c r="F96" s="33"/>
      <c r="G96" s="33"/>
      <c r="H96" s="33"/>
      <c r="I96" s="97"/>
      <c r="J96" s="72">
        <f>J139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97</v>
      </c>
    </row>
    <row r="97" spans="2:12" s="9" customFormat="1" ht="24.9" customHeight="1">
      <c r="B97" s="127"/>
      <c r="D97" s="128" t="s">
        <v>98</v>
      </c>
      <c r="E97" s="129"/>
      <c r="F97" s="129"/>
      <c r="G97" s="129"/>
      <c r="H97" s="129"/>
      <c r="I97" s="130"/>
      <c r="J97" s="131">
        <f>J140</f>
        <v>0</v>
      </c>
      <c r="L97" s="127"/>
    </row>
    <row r="98" spans="2:12" s="10" customFormat="1" ht="19.95" customHeight="1">
      <c r="B98" s="132"/>
      <c r="D98" s="133" t="s">
        <v>99</v>
      </c>
      <c r="E98" s="134"/>
      <c r="F98" s="134"/>
      <c r="G98" s="134"/>
      <c r="H98" s="134"/>
      <c r="I98" s="135"/>
      <c r="J98" s="136">
        <f>J141</f>
        <v>0</v>
      </c>
      <c r="L98" s="132"/>
    </row>
    <row r="99" spans="2:12" s="10" customFormat="1" ht="19.95" customHeight="1">
      <c r="B99" s="132"/>
      <c r="D99" s="133" t="s">
        <v>100</v>
      </c>
      <c r="E99" s="134"/>
      <c r="F99" s="134"/>
      <c r="G99" s="134"/>
      <c r="H99" s="134"/>
      <c r="I99" s="135"/>
      <c r="J99" s="136">
        <f>J184</f>
        <v>0</v>
      </c>
      <c r="L99" s="132"/>
    </row>
    <row r="100" spans="2:12" s="10" customFormat="1" ht="19.95" customHeight="1">
      <c r="B100" s="132"/>
      <c r="D100" s="133" t="s">
        <v>101</v>
      </c>
      <c r="E100" s="134"/>
      <c r="F100" s="134"/>
      <c r="G100" s="134"/>
      <c r="H100" s="134"/>
      <c r="I100" s="135"/>
      <c r="J100" s="136">
        <f>J193</f>
        <v>0</v>
      </c>
      <c r="L100" s="132"/>
    </row>
    <row r="101" spans="2:12" s="10" customFormat="1" ht="19.95" customHeight="1">
      <c r="B101" s="132"/>
      <c r="D101" s="133" t="s">
        <v>102</v>
      </c>
      <c r="E101" s="134"/>
      <c r="F101" s="134"/>
      <c r="G101" s="134"/>
      <c r="H101" s="134"/>
      <c r="I101" s="135"/>
      <c r="J101" s="136">
        <f>J200</f>
        <v>0</v>
      </c>
      <c r="L101" s="132"/>
    </row>
    <row r="102" spans="2:12" s="10" customFormat="1" ht="19.95" customHeight="1">
      <c r="B102" s="132"/>
      <c r="D102" s="133" t="s">
        <v>103</v>
      </c>
      <c r="E102" s="134"/>
      <c r="F102" s="134"/>
      <c r="G102" s="134"/>
      <c r="H102" s="134"/>
      <c r="I102" s="135"/>
      <c r="J102" s="136">
        <f>J203</f>
        <v>0</v>
      </c>
      <c r="L102" s="132"/>
    </row>
    <row r="103" spans="2:12" s="10" customFormat="1" ht="19.95" customHeight="1">
      <c r="B103" s="132"/>
      <c r="D103" s="133" t="s">
        <v>104</v>
      </c>
      <c r="E103" s="134"/>
      <c r="F103" s="134"/>
      <c r="G103" s="134"/>
      <c r="H103" s="134"/>
      <c r="I103" s="135"/>
      <c r="J103" s="136">
        <f>J239</f>
        <v>0</v>
      </c>
      <c r="L103" s="132"/>
    </row>
    <row r="104" spans="2:12" s="10" customFormat="1" ht="19.95" customHeight="1">
      <c r="B104" s="132"/>
      <c r="D104" s="133" t="s">
        <v>105</v>
      </c>
      <c r="E104" s="134"/>
      <c r="F104" s="134"/>
      <c r="G104" s="134"/>
      <c r="H104" s="134"/>
      <c r="I104" s="135"/>
      <c r="J104" s="136">
        <f>J353</f>
        <v>0</v>
      </c>
      <c r="L104" s="132"/>
    </row>
    <row r="105" spans="2:12" s="10" customFormat="1" ht="19.95" customHeight="1">
      <c r="B105" s="132"/>
      <c r="D105" s="133" t="s">
        <v>106</v>
      </c>
      <c r="E105" s="134"/>
      <c r="F105" s="134"/>
      <c r="G105" s="134"/>
      <c r="H105" s="134"/>
      <c r="I105" s="135"/>
      <c r="J105" s="136">
        <f>J357</f>
        <v>0</v>
      </c>
      <c r="L105" s="132"/>
    </row>
    <row r="106" spans="2:12" s="10" customFormat="1" ht="19.95" customHeight="1">
      <c r="B106" s="132"/>
      <c r="D106" s="133" t="s">
        <v>107</v>
      </c>
      <c r="E106" s="134"/>
      <c r="F106" s="134"/>
      <c r="G106" s="134"/>
      <c r="H106" s="134"/>
      <c r="I106" s="135"/>
      <c r="J106" s="136">
        <f>J512</f>
        <v>0</v>
      </c>
      <c r="L106" s="132"/>
    </row>
    <row r="107" spans="2:12" s="10" customFormat="1" ht="19.95" customHeight="1">
      <c r="B107" s="132"/>
      <c r="D107" s="133" t="s">
        <v>108</v>
      </c>
      <c r="E107" s="134"/>
      <c r="F107" s="134"/>
      <c r="G107" s="134"/>
      <c r="H107" s="134"/>
      <c r="I107" s="135"/>
      <c r="J107" s="136">
        <f>J525</f>
        <v>0</v>
      </c>
      <c r="L107" s="132"/>
    </row>
    <row r="108" spans="2:12" s="9" customFormat="1" ht="24.9" customHeight="1">
      <c r="B108" s="127"/>
      <c r="D108" s="128" t="s">
        <v>109</v>
      </c>
      <c r="E108" s="129"/>
      <c r="F108" s="129"/>
      <c r="G108" s="129"/>
      <c r="H108" s="129"/>
      <c r="I108" s="130"/>
      <c r="J108" s="131">
        <f>J527</f>
        <v>0</v>
      </c>
      <c r="L108" s="127"/>
    </row>
    <row r="109" spans="2:12" s="10" customFormat="1" ht="19.95" customHeight="1">
      <c r="B109" s="132"/>
      <c r="D109" s="133" t="s">
        <v>110</v>
      </c>
      <c r="E109" s="134"/>
      <c r="F109" s="134"/>
      <c r="G109" s="134"/>
      <c r="H109" s="134"/>
      <c r="I109" s="135"/>
      <c r="J109" s="136">
        <f>J528</f>
        <v>0</v>
      </c>
      <c r="L109" s="132"/>
    </row>
    <row r="110" spans="2:12" s="10" customFormat="1" ht="19.95" customHeight="1">
      <c r="B110" s="132"/>
      <c r="D110" s="133" t="s">
        <v>111</v>
      </c>
      <c r="E110" s="134"/>
      <c r="F110" s="134"/>
      <c r="G110" s="134"/>
      <c r="H110" s="134"/>
      <c r="I110" s="135"/>
      <c r="J110" s="136">
        <f>J561</f>
        <v>0</v>
      </c>
      <c r="L110" s="132"/>
    </row>
    <row r="111" spans="2:12" s="10" customFormat="1" ht="19.95" customHeight="1">
      <c r="B111" s="132"/>
      <c r="D111" s="133" t="s">
        <v>112</v>
      </c>
      <c r="E111" s="134"/>
      <c r="F111" s="134"/>
      <c r="G111" s="134"/>
      <c r="H111" s="134"/>
      <c r="I111" s="135"/>
      <c r="J111" s="136">
        <f>J586</f>
        <v>0</v>
      </c>
      <c r="L111" s="132"/>
    </row>
    <row r="112" spans="2:12" s="10" customFormat="1" ht="19.95" customHeight="1">
      <c r="B112" s="132"/>
      <c r="D112" s="133" t="s">
        <v>113</v>
      </c>
      <c r="E112" s="134"/>
      <c r="F112" s="134"/>
      <c r="G112" s="134"/>
      <c r="H112" s="134"/>
      <c r="I112" s="135"/>
      <c r="J112" s="136">
        <f>J590</f>
        <v>0</v>
      </c>
      <c r="L112" s="132"/>
    </row>
    <row r="113" spans="2:12" s="10" customFormat="1" ht="19.95" customHeight="1">
      <c r="B113" s="132"/>
      <c r="D113" s="133" t="s">
        <v>114</v>
      </c>
      <c r="E113" s="134"/>
      <c r="F113" s="134"/>
      <c r="G113" s="134"/>
      <c r="H113" s="134"/>
      <c r="I113" s="135"/>
      <c r="J113" s="136">
        <f>J599</f>
        <v>0</v>
      </c>
      <c r="L113" s="132"/>
    </row>
    <row r="114" spans="2:12" s="10" customFormat="1" ht="19.95" customHeight="1">
      <c r="B114" s="132"/>
      <c r="D114" s="133" t="s">
        <v>115</v>
      </c>
      <c r="E114" s="134"/>
      <c r="F114" s="134"/>
      <c r="G114" s="134"/>
      <c r="H114" s="134"/>
      <c r="I114" s="135"/>
      <c r="J114" s="136">
        <f>J617</f>
        <v>0</v>
      </c>
      <c r="L114" s="132"/>
    </row>
    <row r="115" spans="2:12" s="10" customFormat="1" ht="19.95" customHeight="1">
      <c r="B115" s="132"/>
      <c r="D115" s="133" t="s">
        <v>116</v>
      </c>
      <c r="E115" s="134"/>
      <c r="F115" s="134"/>
      <c r="G115" s="134"/>
      <c r="H115" s="134"/>
      <c r="I115" s="135"/>
      <c r="J115" s="136">
        <f>J623</f>
        <v>0</v>
      </c>
      <c r="L115" s="132"/>
    </row>
    <row r="116" spans="2:12" s="10" customFormat="1" ht="19.95" customHeight="1">
      <c r="B116" s="132"/>
      <c r="D116" s="133" t="s">
        <v>117</v>
      </c>
      <c r="E116" s="134"/>
      <c r="F116" s="134"/>
      <c r="G116" s="134"/>
      <c r="H116" s="134"/>
      <c r="I116" s="135"/>
      <c r="J116" s="136">
        <f>J641</f>
        <v>0</v>
      </c>
      <c r="L116" s="132"/>
    </row>
    <row r="117" spans="2:12" s="10" customFormat="1" ht="19.95" customHeight="1">
      <c r="B117" s="132"/>
      <c r="D117" s="133" t="s">
        <v>118</v>
      </c>
      <c r="E117" s="134"/>
      <c r="F117" s="134"/>
      <c r="G117" s="134"/>
      <c r="H117" s="134"/>
      <c r="I117" s="135"/>
      <c r="J117" s="136">
        <f>J648</f>
        <v>0</v>
      </c>
      <c r="L117" s="132"/>
    </row>
    <row r="118" spans="2:12" s="10" customFormat="1" ht="19.95" customHeight="1">
      <c r="B118" s="132"/>
      <c r="D118" s="133" t="s">
        <v>119</v>
      </c>
      <c r="E118" s="134"/>
      <c r="F118" s="134"/>
      <c r="G118" s="134"/>
      <c r="H118" s="134"/>
      <c r="I118" s="135"/>
      <c r="J118" s="136">
        <f>J666</f>
        <v>0</v>
      </c>
      <c r="L118" s="132"/>
    </row>
    <row r="119" spans="2:12" s="10" customFormat="1" ht="19.95" customHeight="1">
      <c r="B119" s="132"/>
      <c r="D119" s="133" t="s">
        <v>120</v>
      </c>
      <c r="E119" s="134"/>
      <c r="F119" s="134"/>
      <c r="G119" s="134"/>
      <c r="H119" s="134"/>
      <c r="I119" s="135"/>
      <c r="J119" s="136">
        <f>J717</f>
        <v>0</v>
      </c>
      <c r="L119" s="132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" customHeight="1">
      <c r="A121" s="33"/>
      <c r="B121" s="48"/>
      <c r="C121" s="49"/>
      <c r="D121" s="49"/>
      <c r="E121" s="49"/>
      <c r="F121" s="49"/>
      <c r="G121" s="49"/>
      <c r="H121" s="49"/>
      <c r="I121" s="121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6.9" customHeight="1">
      <c r="A125" s="33"/>
      <c r="B125" s="50"/>
      <c r="C125" s="51"/>
      <c r="D125" s="51"/>
      <c r="E125" s="51"/>
      <c r="F125" s="51"/>
      <c r="G125" s="51"/>
      <c r="H125" s="51"/>
      <c r="I125" s="122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4.9" customHeight="1">
      <c r="A126" s="33"/>
      <c r="B126" s="34"/>
      <c r="C126" s="22" t="s">
        <v>121</v>
      </c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16</v>
      </c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3.25" customHeight="1">
      <c r="A129" s="33"/>
      <c r="B129" s="34"/>
      <c r="C129" s="33"/>
      <c r="D129" s="33"/>
      <c r="E129" s="265" t="str">
        <f>E7</f>
        <v>Odstranění zatékání do objektu pro přečerpávání splašků SOŠ a SOU Nymburk</v>
      </c>
      <c r="F129" s="266"/>
      <c r="G129" s="266"/>
      <c r="H129" s="266"/>
      <c r="I129" s="97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91</v>
      </c>
      <c r="D130" s="33"/>
      <c r="E130" s="33"/>
      <c r="F130" s="33"/>
      <c r="G130" s="33"/>
      <c r="H130" s="33"/>
      <c r="I130" s="97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6.5" customHeight="1">
      <c r="A131" s="33"/>
      <c r="B131" s="34"/>
      <c r="C131" s="33"/>
      <c r="D131" s="33"/>
      <c r="E131" s="237" t="str">
        <f>E9</f>
        <v>01 - Stavební práce</v>
      </c>
      <c r="F131" s="264"/>
      <c r="G131" s="264"/>
      <c r="H131" s="264"/>
      <c r="I131" s="97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" customHeight="1">
      <c r="A132" s="33"/>
      <c r="B132" s="34"/>
      <c r="C132" s="33"/>
      <c r="D132" s="33"/>
      <c r="E132" s="33"/>
      <c r="F132" s="33"/>
      <c r="G132" s="33"/>
      <c r="H132" s="33"/>
      <c r="I132" s="97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2" customHeight="1">
      <c r="A133" s="33"/>
      <c r="B133" s="34"/>
      <c r="C133" s="28" t="s">
        <v>20</v>
      </c>
      <c r="D133" s="33"/>
      <c r="E133" s="33"/>
      <c r="F133" s="26" t="str">
        <f>F12</f>
        <v xml:space="preserve">V Kolonii 1804, Nymburk </v>
      </c>
      <c r="G133" s="33"/>
      <c r="H133" s="33"/>
      <c r="I133" s="98" t="s">
        <v>22</v>
      </c>
      <c r="J133" s="56">
        <f>IF(J12="","",J12)</f>
        <v>44089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6.9" customHeight="1">
      <c r="A134" s="33"/>
      <c r="B134" s="34"/>
      <c r="C134" s="33"/>
      <c r="D134" s="33"/>
      <c r="E134" s="33"/>
      <c r="F134" s="33"/>
      <c r="G134" s="33"/>
      <c r="H134" s="33"/>
      <c r="I134" s="97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25.65" customHeight="1">
      <c r="A135" s="33"/>
      <c r="B135" s="34"/>
      <c r="C135" s="28" t="s">
        <v>23</v>
      </c>
      <c r="D135" s="33"/>
      <c r="E135" s="33"/>
      <c r="F135" s="26" t="str">
        <f>E15</f>
        <v>SOŠ a SOU Nymburk, V Kolonii 1804, Nymburk</v>
      </c>
      <c r="G135" s="33"/>
      <c r="H135" s="33"/>
      <c r="I135" s="98" t="s">
        <v>29</v>
      </c>
      <c r="J135" s="31" t="str">
        <f>E21</f>
        <v>HM-PROJEKT s.r.o.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5.15" customHeight="1">
      <c r="A136" s="33"/>
      <c r="B136" s="34"/>
      <c r="C136" s="28" t="s">
        <v>27</v>
      </c>
      <c r="D136" s="33"/>
      <c r="E136" s="33"/>
      <c r="F136" s="26" t="str">
        <f>IF(E18="","",E18)</f>
        <v>Vyplň údaj</v>
      </c>
      <c r="G136" s="33"/>
      <c r="H136" s="33"/>
      <c r="I136" s="98" t="s">
        <v>32</v>
      </c>
      <c r="J136" s="31" t="str">
        <f>E24</f>
        <v xml:space="preserve"> 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0.35" customHeight="1">
      <c r="A137" s="33"/>
      <c r="B137" s="34"/>
      <c r="C137" s="33"/>
      <c r="D137" s="33"/>
      <c r="E137" s="33"/>
      <c r="F137" s="33"/>
      <c r="G137" s="33"/>
      <c r="H137" s="33"/>
      <c r="I137" s="97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11" customFormat="1" ht="29.25" customHeight="1">
      <c r="A138" s="137"/>
      <c r="B138" s="138"/>
      <c r="C138" s="139" t="s">
        <v>122</v>
      </c>
      <c r="D138" s="140" t="s">
        <v>61</v>
      </c>
      <c r="E138" s="140" t="s">
        <v>57</v>
      </c>
      <c r="F138" s="140" t="s">
        <v>58</v>
      </c>
      <c r="G138" s="140" t="s">
        <v>123</v>
      </c>
      <c r="H138" s="140" t="s">
        <v>124</v>
      </c>
      <c r="I138" s="141" t="s">
        <v>125</v>
      </c>
      <c r="J138" s="140" t="s">
        <v>95</v>
      </c>
      <c r="K138" s="142" t="s">
        <v>126</v>
      </c>
      <c r="L138" s="143"/>
      <c r="M138" s="63" t="s">
        <v>1</v>
      </c>
      <c r="N138" s="64" t="s">
        <v>40</v>
      </c>
      <c r="O138" s="64" t="s">
        <v>127</v>
      </c>
      <c r="P138" s="64" t="s">
        <v>128</v>
      </c>
      <c r="Q138" s="64" t="s">
        <v>129</v>
      </c>
      <c r="R138" s="64" t="s">
        <v>130</v>
      </c>
      <c r="S138" s="64" t="s">
        <v>131</v>
      </c>
      <c r="T138" s="65" t="s">
        <v>132</v>
      </c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</row>
    <row r="139" spans="1:63" s="2" customFormat="1" ht="22.95" customHeight="1">
      <c r="A139" s="33"/>
      <c r="B139" s="34"/>
      <c r="C139" s="70" t="s">
        <v>133</v>
      </c>
      <c r="D139" s="33"/>
      <c r="E139" s="33"/>
      <c r="F139" s="33"/>
      <c r="G139" s="33"/>
      <c r="H139" s="33"/>
      <c r="I139" s="97"/>
      <c r="J139" s="144">
        <f>BK139</f>
        <v>0</v>
      </c>
      <c r="K139" s="33"/>
      <c r="L139" s="34"/>
      <c r="M139" s="66"/>
      <c r="N139" s="57"/>
      <c r="O139" s="67"/>
      <c r="P139" s="145">
        <f>P140+P527</f>
        <v>0</v>
      </c>
      <c r="Q139" s="67"/>
      <c r="R139" s="145">
        <f>R140+R527</f>
        <v>153.75234416</v>
      </c>
      <c r="S139" s="67"/>
      <c r="T139" s="146">
        <f>T140+T527</f>
        <v>105.58662589999999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75</v>
      </c>
      <c r="AU139" s="18" t="s">
        <v>97</v>
      </c>
      <c r="BK139" s="147">
        <f>BK140+BK527</f>
        <v>0</v>
      </c>
    </row>
    <row r="140" spans="2:63" s="12" customFormat="1" ht="25.95" customHeight="1">
      <c r="B140" s="148"/>
      <c r="D140" s="149" t="s">
        <v>75</v>
      </c>
      <c r="E140" s="150" t="s">
        <v>134</v>
      </c>
      <c r="F140" s="150" t="s">
        <v>135</v>
      </c>
      <c r="I140" s="151"/>
      <c r="J140" s="152">
        <f>BK140</f>
        <v>0</v>
      </c>
      <c r="L140" s="148"/>
      <c r="M140" s="153"/>
      <c r="N140" s="154"/>
      <c r="O140" s="154"/>
      <c r="P140" s="155">
        <f>P141+P184+P193+P200+P203+P239+P353+P357+P512+P525</f>
        <v>0</v>
      </c>
      <c r="Q140" s="154"/>
      <c r="R140" s="155">
        <f>R141+R184+R193+R200+R203+R239+R353+R357+R512+R525</f>
        <v>136.713879</v>
      </c>
      <c r="S140" s="154"/>
      <c r="T140" s="156">
        <f>T141+T184+T193+T200+T203+T239+T353+T357+T512+T525</f>
        <v>102.78822999999998</v>
      </c>
      <c r="AR140" s="149" t="s">
        <v>84</v>
      </c>
      <c r="AT140" s="157" t="s">
        <v>75</v>
      </c>
      <c r="AU140" s="157" t="s">
        <v>76</v>
      </c>
      <c r="AY140" s="149" t="s">
        <v>136</v>
      </c>
      <c r="BK140" s="158">
        <f>BK141+BK184+BK193+BK200+BK203+BK239+BK353+BK357+BK512+BK525</f>
        <v>0</v>
      </c>
    </row>
    <row r="141" spans="2:63" s="12" customFormat="1" ht="22.95" customHeight="1">
      <c r="B141" s="148"/>
      <c r="D141" s="149" t="s">
        <v>75</v>
      </c>
      <c r="E141" s="159" t="s">
        <v>84</v>
      </c>
      <c r="F141" s="159" t="s">
        <v>137</v>
      </c>
      <c r="I141" s="151"/>
      <c r="J141" s="160">
        <f>BK141</f>
        <v>0</v>
      </c>
      <c r="L141" s="148"/>
      <c r="M141" s="153"/>
      <c r="N141" s="154"/>
      <c r="O141" s="154"/>
      <c r="P141" s="155">
        <f>SUM(P142:P183)</f>
        <v>0</v>
      </c>
      <c r="Q141" s="154"/>
      <c r="R141" s="155">
        <f>SUM(R142:R183)</f>
        <v>0</v>
      </c>
      <c r="S141" s="154"/>
      <c r="T141" s="156">
        <f>SUM(T142:T183)</f>
        <v>73.38244999999999</v>
      </c>
      <c r="AR141" s="149" t="s">
        <v>84</v>
      </c>
      <c r="AT141" s="157" t="s">
        <v>75</v>
      </c>
      <c r="AU141" s="157" t="s">
        <v>84</v>
      </c>
      <c r="AY141" s="149" t="s">
        <v>136</v>
      </c>
      <c r="BK141" s="158">
        <f>SUM(BK142:BK183)</f>
        <v>0</v>
      </c>
    </row>
    <row r="142" spans="1:65" s="2" customFormat="1" ht="24.15" customHeight="1">
      <c r="A142" s="33"/>
      <c r="B142" s="161"/>
      <c r="C142" s="162" t="s">
        <v>84</v>
      </c>
      <c r="D142" s="162" t="s">
        <v>138</v>
      </c>
      <c r="E142" s="163" t="s">
        <v>139</v>
      </c>
      <c r="F142" s="164" t="s">
        <v>140</v>
      </c>
      <c r="G142" s="165" t="s">
        <v>141</v>
      </c>
      <c r="H142" s="166">
        <v>121.66</v>
      </c>
      <c r="I142" s="167"/>
      <c r="J142" s="168">
        <f>ROUND(I142*H142,2)</f>
        <v>0</v>
      </c>
      <c r="K142" s="164" t="s">
        <v>142</v>
      </c>
      <c r="L142" s="34"/>
      <c r="M142" s="169" t="s">
        <v>1</v>
      </c>
      <c r="N142" s="170" t="s">
        <v>41</v>
      </c>
      <c r="O142" s="59"/>
      <c r="P142" s="171">
        <f>O142*H142</f>
        <v>0</v>
      </c>
      <c r="Q142" s="171">
        <v>0</v>
      </c>
      <c r="R142" s="171">
        <f>Q142*H142</f>
        <v>0</v>
      </c>
      <c r="S142" s="171">
        <v>0.255</v>
      </c>
      <c r="T142" s="172">
        <f>S142*H142</f>
        <v>31.0233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3" t="s">
        <v>143</v>
      </c>
      <c r="AT142" s="173" t="s">
        <v>138</v>
      </c>
      <c r="AU142" s="173" t="s">
        <v>86</v>
      </c>
      <c r="AY142" s="18" t="s">
        <v>136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8" t="s">
        <v>84</v>
      </c>
      <c r="BK142" s="174">
        <f>ROUND(I142*H142,2)</f>
        <v>0</v>
      </c>
      <c r="BL142" s="18" t="s">
        <v>143</v>
      </c>
      <c r="BM142" s="173" t="s">
        <v>144</v>
      </c>
    </row>
    <row r="143" spans="2:51" s="13" customFormat="1" ht="12">
      <c r="B143" s="175"/>
      <c r="D143" s="176" t="s">
        <v>145</v>
      </c>
      <c r="E143" s="177" t="s">
        <v>1</v>
      </c>
      <c r="F143" s="178" t="s">
        <v>146</v>
      </c>
      <c r="H143" s="179">
        <v>30.12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77" t="s">
        <v>145</v>
      </c>
      <c r="AU143" s="177" t="s">
        <v>86</v>
      </c>
      <c r="AV143" s="13" t="s">
        <v>86</v>
      </c>
      <c r="AW143" s="13" t="s">
        <v>31</v>
      </c>
      <c r="AX143" s="13" t="s">
        <v>76</v>
      </c>
      <c r="AY143" s="177" t="s">
        <v>136</v>
      </c>
    </row>
    <row r="144" spans="2:51" s="13" customFormat="1" ht="12">
      <c r="B144" s="175"/>
      <c r="D144" s="176" t="s">
        <v>145</v>
      </c>
      <c r="E144" s="177" t="s">
        <v>1</v>
      </c>
      <c r="F144" s="178" t="s">
        <v>147</v>
      </c>
      <c r="H144" s="179">
        <v>90.46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145</v>
      </c>
      <c r="AU144" s="177" t="s">
        <v>86</v>
      </c>
      <c r="AV144" s="13" t="s">
        <v>86</v>
      </c>
      <c r="AW144" s="13" t="s">
        <v>31</v>
      </c>
      <c r="AX144" s="13" t="s">
        <v>76</v>
      </c>
      <c r="AY144" s="177" t="s">
        <v>136</v>
      </c>
    </row>
    <row r="145" spans="2:51" s="13" customFormat="1" ht="12">
      <c r="B145" s="175"/>
      <c r="D145" s="176" t="s">
        <v>145</v>
      </c>
      <c r="E145" s="177" t="s">
        <v>1</v>
      </c>
      <c r="F145" s="178" t="s">
        <v>148</v>
      </c>
      <c r="H145" s="179">
        <v>1.08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145</v>
      </c>
      <c r="AU145" s="177" t="s">
        <v>86</v>
      </c>
      <c r="AV145" s="13" t="s">
        <v>86</v>
      </c>
      <c r="AW145" s="13" t="s">
        <v>31</v>
      </c>
      <c r="AX145" s="13" t="s">
        <v>76</v>
      </c>
      <c r="AY145" s="177" t="s">
        <v>136</v>
      </c>
    </row>
    <row r="146" spans="2:51" s="14" customFormat="1" ht="12">
      <c r="B146" s="184"/>
      <c r="D146" s="176" t="s">
        <v>145</v>
      </c>
      <c r="E146" s="185" t="s">
        <v>1</v>
      </c>
      <c r="F146" s="186" t="s">
        <v>149</v>
      </c>
      <c r="H146" s="187">
        <v>121.66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145</v>
      </c>
      <c r="AU146" s="185" t="s">
        <v>86</v>
      </c>
      <c r="AV146" s="14" t="s">
        <v>143</v>
      </c>
      <c r="AW146" s="14" t="s">
        <v>31</v>
      </c>
      <c r="AX146" s="14" t="s">
        <v>84</v>
      </c>
      <c r="AY146" s="185" t="s">
        <v>136</v>
      </c>
    </row>
    <row r="147" spans="1:65" s="2" customFormat="1" ht="24.15" customHeight="1">
      <c r="A147" s="33"/>
      <c r="B147" s="161"/>
      <c r="C147" s="162" t="s">
        <v>86</v>
      </c>
      <c r="D147" s="162" t="s">
        <v>138</v>
      </c>
      <c r="E147" s="163" t="s">
        <v>150</v>
      </c>
      <c r="F147" s="164" t="s">
        <v>151</v>
      </c>
      <c r="G147" s="165" t="s">
        <v>141</v>
      </c>
      <c r="H147" s="166">
        <v>17.47</v>
      </c>
      <c r="I147" s="167"/>
      <c r="J147" s="168">
        <f>ROUND(I147*H147,2)</f>
        <v>0</v>
      </c>
      <c r="K147" s="164" t="s">
        <v>142</v>
      </c>
      <c r="L147" s="34"/>
      <c r="M147" s="169" t="s">
        <v>1</v>
      </c>
      <c r="N147" s="170" t="s">
        <v>41</v>
      </c>
      <c r="O147" s="59"/>
      <c r="P147" s="171">
        <f>O147*H147</f>
        <v>0</v>
      </c>
      <c r="Q147" s="171">
        <v>0</v>
      </c>
      <c r="R147" s="171">
        <f>Q147*H147</f>
        <v>0</v>
      </c>
      <c r="S147" s="171">
        <v>0.425</v>
      </c>
      <c r="T147" s="172">
        <f>S147*H147</f>
        <v>7.4247499999999995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3" t="s">
        <v>143</v>
      </c>
      <c r="AT147" s="173" t="s">
        <v>138</v>
      </c>
      <c r="AU147" s="173" t="s">
        <v>86</v>
      </c>
      <c r="AY147" s="18" t="s">
        <v>136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8" t="s">
        <v>84</v>
      </c>
      <c r="BK147" s="174">
        <f>ROUND(I147*H147,2)</f>
        <v>0</v>
      </c>
      <c r="BL147" s="18" t="s">
        <v>143</v>
      </c>
      <c r="BM147" s="173" t="s">
        <v>152</v>
      </c>
    </row>
    <row r="148" spans="2:51" s="13" customFormat="1" ht="12">
      <c r="B148" s="175"/>
      <c r="D148" s="176" t="s">
        <v>145</v>
      </c>
      <c r="E148" s="177" t="s">
        <v>1</v>
      </c>
      <c r="F148" s="178" t="s">
        <v>153</v>
      </c>
      <c r="H148" s="179">
        <v>17.47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77" t="s">
        <v>145</v>
      </c>
      <c r="AU148" s="177" t="s">
        <v>86</v>
      </c>
      <c r="AV148" s="13" t="s">
        <v>86</v>
      </c>
      <c r="AW148" s="13" t="s">
        <v>31</v>
      </c>
      <c r="AX148" s="13" t="s">
        <v>84</v>
      </c>
      <c r="AY148" s="177" t="s">
        <v>136</v>
      </c>
    </row>
    <row r="149" spans="1:65" s="2" customFormat="1" ht="24.15" customHeight="1">
      <c r="A149" s="33"/>
      <c r="B149" s="161"/>
      <c r="C149" s="162" t="s">
        <v>154</v>
      </c>
      <c r="D149" s="162" t="s">
        <v>138</v>
      </c>
      <c r="E149" s="163" t="s">
        <v>155</v>
      </c>
      <c r="F149" s="164" t="s">
        <v>156</v>
      </c>
      <c r="G149" s="165" t="s">
        <v>141</v>
      </c>
      <c r="H149" s="166">
        <v>90.46</v>
      </c>
      <c r="I149" s="167"/>
      <c r="J149" s="168">
        <f>ROUND(I149*H149,2)</f>
        <v>0</v>
      </c>
      <c r="K149" s="164" t="s">
        <v>142</v>
      </c>
      <c r="L149" s="34"/>
      <c r="M149" s="169" t="s">
        <v>1</v>
      </c>
      <c r="N149" s="170" t="s">
        <v>41</v>
      </c>
      <c r="O149" s="59"/>
      <c r="P149" s="171">
        <f>O149*H149</f>
        <v>0</v>
      </c>
      <c r="Q149" s="171">
        <v>0</v>
      </c>
      <c r="R149" s="171">
        <f>Q149*H149</f>
        <v>0</v>
      </c>
      <c r="S149" s="171">
        <v>0.18</v>
      </c>
      <c r="T149" s="172">
        <f>S149*H149</f>
        <v>16.282799999999998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3" t="s">
        <v>143</v>
      </c>
      <c r="AT149" s="173" t="s">
        <v>138</v>
      </c>
      <c r="AU149" s="173" t="s">
        <v>86</v>
      </c>
      <c r="AY149" s="18" t="s">
        <v>136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8" t="s">
        <v>84</v>
      </c>
      <c r="BK149" s="174">
        <f>ROUND(I149*H149,2)</f>
        <v>0</v>
      </c>
      <c r="BL149" s="18" t="s">
        <v>143</v>
      </c>
      <c r="BM149" s="173" t="s">
        <v>157</v>
      </c>
    </row>
    <row r="150" spans="2:51" s="13" customFormat="1" ht="12">
      <c r="B150" s="175"/>
      <c r="D150" s="176" t="s">
        <v>145</v>
      </c>
      <c r="E150" s="177" t="s">
        <v>1</v>
      </c>
      <c r="F150" s="178" t="s">
        <v>147</v>
      </c>
      <c r="H150" s="179">
        <v>90.46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77" t="s">
        <v>145</v>
      </c>
      <c r="AU150" s="177" t="s">
        <v>86</v>
      </c>
      <c r="AV150" s="13" t="s">
        <v>86</v>
      </c>
      <c r="AW150" s="13" t="s">
        <v>31</v>
      </c>
      <c r="AX150" s="13" t="s">
        <v>84</v>
      </c>
      <c r="AY150" s="177" t="s">
        <v>136</v>
      </c>
    </row>
    <row r="151" spans="1:65" s="2" customFormat="1" ht="24.15" customHeight="1">
      <c r="A151" s="33"/>
      <c r="B151" s="161"/>
      <c r="C151" s="162" t="s">
        <v>143</v>
      </c>
      <c r="D151" s="162" t="s">
        <v>138</v>
      </c>
      <c r="E151" s="163" t="s">
        <v>158</v>
      </c>
      <c r="F151" s="164" t="s">
        <v>159</v>
      </c>
      <c r="G151" s="165" t="s">
        <v>141</v>
      </c>
      <c r="H151" s="166">
        <v>47.59</v>
      </c>
      <c r="I151" s="167"/>
      <c r="J151" s="168">
        <f>ROUND(I151*H151,2)</f>
        <v>0</v>
      </c>
      <c r="K151" s="164" t="s">
        <v>142</v>
      </c>
      <c r="L151" s="34"/>
      <c r="M151" s="169" t="s">
        <v>1</v>
      </c>
      <c r="N151" s="170" t="s">
        <v>41</v>
      </c>
      <c r="O151" s="59"/>
      <c r="P151" s="171">
        <f>O151*H151</f>
        <v>0</v>
      </c>
      <c r="Q151" s="171">
        <v>0</v>
      </c>
      <c r="R151" s="171">
        <f>Q151*H151</f>
        <v>0</v>
      </c>
      <c r="S151" s="171">
        <v>0.3</v>
      </c>
      <c r="T151" s="172">
        <f>S151*H151</f>
        <v>14.277000000000001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3" t="s">
        <v>143</v>
      </c>
      <c r="AT151" s="173" t="s">
        <v>138</v>
      </c>
      <c r="AU151" s="173" t="s">
        <v>86</v>
      </c>
      <c r="AY151" s="18" t="s">
        <v>136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8" t="s">
        <v>84</v>
      </c>
      <c r="BK151" s="174">
        <f>ROUND(I151*H151,2)</f>
        <v>0</v>
      </c>
      <c r="BL151" s="18" t="s">
        <v>143</v>
      </c>
      <c r="BM151" s="173" t="s">
        <v>160</v>
      </c>
    </row>
    <row r="152" spans="2:51" s="13" customFormat="1" ht="12">
      <c r="B152" s="175"/>
      <c r="D152" s="176" t="s">
        <v>145</v>
      </c>
      <c r="E152" s="177" t="s">
        <v>1</v>
      </c>
      <c r="F152" s="178" t="s">
        <v>146</v>
      </c>
      <c r="H152" s="179">
        <v>30.12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145</v>
      </c>
      <c r="AU152" s="177" t="s">
        <v>86</v>
      </c>
      <c r="AV152" s="13" t="s">
        <v>86</v>
      </c>
      <c r="AW152" s="13" t="s">
        <v>31</v>
      </c>
      <c r="AX152" s="13" t="s">
        <v>76</v>
      </c>
      <c r="AY152" s="177" t="s">
        <v>136</v>
      </c>
    </row>
    <row r="153" spans="2:51" s="13" customFormat="1" ht="12">
      <c r="B153" s="175"/>
      <c r="D153" s="176" t="s">
        <v>145</v>
      </c>
      <c r="E153" s="177" t="s">
        <v>1</v>
      </c>
      <c r="F153" s="178" t="s">
        <v>153</v>
      </c>
      <c r="H153" s="179">
        <v>17.47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145</v>
      </c>
      <c r="AU153" s="177" t="s">
        <v>86</v>
      </c>
      <c r="AV153" s="13" t="s">
        <v>86</v>
      </c>
      <c r="AW153" s="13" t="s">
        <v>31</v>
      </c>
      <c r="AX153" s="13" t="s">
        <v>76</v>
      </c>
      <c r="AY153" s="177" t="s">
        <v>136</v>
      </c>
    </row>
    <row r="154" spans="2:51" s="14" customFormat="1" ht="12">
      <c r="B154" s="184"/>
      <c r="D154" s="176" t="s">
        <v>145</v>
      </c>
      <c r="E154" s="185" t="s">
        <v>1</v>
      </c>
      <c r="F154" s="186" t="s">
        <v>149</v>
      </c>
      <c r="H154" s="187">
        <v>47.59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145</v>
      </c>
      <c r="AU154" s="185" t="s">
        <v>86</v>
      </c>
      <c r="AV154" s="14" t="s">
        <v>143</v>
      </c>
      <c r="AW154" s="14" t="s">
        <v>31</v>
      </c>
      <c r="AX154" s="14" t="s">
        <v>84</v>
      </c>
      <c r="AY154" s="185" t="s">
        <v>136</v>
      </c>
    </row>
    <row r="155" spans="1:65" s="2" customFormat="1" ht="14.4" customHeight="1">
      <c r="A155" s="33"/>
      <c r="B155" s="161"/>
      <c r="C155" s="162" t="s">
        <v>161</v>
      </c>
      <c r="D155" s="162" t="s">
        <v>138</v>
      </c>
      <c r="E155" s="163" t="s">
        <v>162</v>
      </c>
      <c r="F155" s="164" t="s">
        <v>163</v>
      </c>
      <c r="G155" s="165" t="s">
        <v>164</v>
      </c>
      <c r="H155" s="166">
        <v>19.02</v>
      </c>
      <c r="I155" s="167"/>
      <c r="J155" s="168">
        <f>ROUND(I155*H155,2)</f>
        <v>0</v>
      </c>
      <c r="K155" s="164" t="s">
        <v>142</v>
      </c>
      <c r="L155" s="34"/>
      <c r="M155" s="169" t="s">
        <v>1</v>
      </c>
      <c r="N155" s="170" t="s">
        <v>41</v>
      </c>
      <c r="O155" s="59"/>
      <c r="P155" s="171">
        <f>O155*H155</f>
        <v>0</v>
      </c>
      <c r="Q155" s="171">
        <v>0</v>
      </c>
      <c r="R155" s="171">
        <f>Q155*H155</f>
        <v>0</v>
      </c>
      <c r="S155" s="171">
        <v>0.23</v>
      </c>
      <c r="T155" s="172">
        <f>S155*H155</f>
        <v>4.3746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3" t="s">
        <v>143</v>
      </c>
      <c r="AT155" s="173" t="s">
        <v>138</v>
      </c>
      <c r="AU155" s="173" t="s">
        <v>86</v>
      </c>
      <c r="AY155" s="18" t="s">
        <v>136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8" t="s">
        <v>84</v>
      </c>
      <c r="BK155" s="174">
        <f>ROUND(I155*H155,2)</f>
        <v>0</v>
      </c>
      <c r="BL155" s="18" t="s">
        <v>143</v>
      </c>
      <c r="BM155" s="173" t="s">
        <v>165</v>
      </c>
    </row>
    <row r="156" spans="2:51" s="13" customFormat="1" ht="12">
      <c r="B156" s="175"/>
      <c r="D156" s="176" t="s">
        <v>145</v>
      </c>
      <c r="E156" s="177" t="s">
        <v>1</v>
      </c>
      <c r="F156" s="178" t="s">
        <v>166</v>
      </c>
      <c r="H156" s="179">
        <v>19.02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77" t="s">
        <v>145</v>
      </c>
      <c r="AU156" s="177" t="s">
        <v>86</v>
      </c>
      <c r="AV156" s="13" t="s">
        <v>86</v>
      </c>
      <c r="AW156" s="13" t="s">
        <v>31</v>
      </c>
      <c r="AX156" s="13" t="s">
        <v>84</v>
      </c>
      <c r="AY156" s="177" t="s">
        <v>136</v>
      </c>
    </row>
    <row r="157" spans="1:65" s="2" customFormat="1" ht="14.4" customHeight="1">
      <c r="A157" s="33"/>
      <c r="B157" s="161"/>
      <c r="C157" s="162" t="s">
        <v>167</v>
      </c>
      <c r="D157" s="162" t="s">
        <v>138</v>
      </c>
      <c r="E157" s="163" t="s">
        <v>168</v>
      </c>
      <c r="F157" s="164" t="s">
        <v>169</v>
      </c>
      <c r="G157" s="165" t="s">
        <v>141</v>
      </c>
      <c r="H157" s="166">
        <v>22.68</v>
      </c>
      <c r="I157" s="167"/>
      <c r="J157" s="168">
        <f>ROUND(I157*H157,2)</f>
        <v>0</v>
      </c>
      <c r="K157" s="164" t="s">
        <v>142</v>
      </c>
      <c r="L157" s="34"/>
      <c r="M157" s="169" t="s">
        <v>1</v>
      </c>
      <c r="N157" s="170" t="s">
        <v>41</v>
      </c>
      <c r="O157" s="59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3" t="s">
        <v>143</v>
      </c>
      <c r="AT157" s="173" t="s">
        <v>138</v>
      </c>
      <c r="AU157" s="173" t="s">
        <v>86</v>
      </c>
      <c r="AY157" s="18" t="s">
        <v>136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8" t="s">
        <v>84</v>
      </c>
      <c r="BK157" s="174">
        <f>ROUND(I157*H157,2)</f>
        <v>0</v>
      </c>
      <c r="BL157" s="18" t="s">
        <v>143</v>
      </c>
      <c r="BM157" s="173" t="s">
        <v>170</v>
      </c>
    </row>
    <row r="158" spans="2:51" s="13" customFormat="1" ht="12">
      <c r="B158" s="175"/>
      <c r="D158" s="176" t="s">
        <v>145</v>
      </c>
      <c r="E158" s="177" t="s">
        <v>1</v>
      </c>
      <c r="F158" s="178" t="s">
        <v>171</v>
      </c>
      <c r="H158" s="179">
        <v>22.68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145</v>
      </c>
      <c r="AU158" s="177" t="s">
        <v>86</v>
      </c>
      <c r="AV158" s="13" t="s">
        <v>86</v>
      </c>
      <c r="AW158" s="13" t="s">
        <v>31</v>
      </c>
      <c r="AX158" s="13" t="s">
        <v>84</v>
      </c>
      <c r="AY158" s="177" t="s">
        <v>136</v>
      </c>
    </row>
    <row r="159" spans="1:65" s="2" customFormat="1" ht="24.15" customHeight="1">
      <c r="A159" s="33"/>
      <c r="B159" s="161"/>
      <c r="C159" s="162" t="s">
        <v>172</v>
      </c>
      <c r="D159" s="162" t="s">
        <v>138</v>
      </c>
      <c r="E159" s="163" t="s">
        <v>173</v>
      </c>
      <c r="F159" s="164" t="s">
        <v>174</v>
      </c>
      <c r="G159" s="165" t="s">
        <v>175</v>
      </c>
      <c r="H159" s="166">
        <v>18.793</v>
      </c>
      <c r="I159" s="167"/>
      <c r="J159" s="168">
        <f>ROUND(I159*H159,2)</f>
        <v>0</v>
      </c>
      <c r="K159" s="164" t="s">
        <v>142</v>
      </c>
      <c r="L159" s="34"/>
      <c r="M159" s="169" t="s">
        <v>1</v>
      </c>
      <c r="N159" s="170" t="s">
        <v>41</v>
      </c>
      <c r="O159" s="59"/>
      <c r="P159" s="171">
        <f>O159*H159</f>
        <v>0</v>
      </c>
      <c r="Q159" s="171">
        <v>0</v>
      </c>
      <c r="R159" s="171">
        <f>Q159*H159</f>
        <v>0</v>
      </c>
      <c r="S159" s="171">
        <v>0</v>
      </c>
      <c r="T159" s="17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3" t="s">
        <v>143</v>
      </c>
      <c r="AT159" s="173" t="s">
        <v>138</v>
      </c>
      <c r="AU159" s="173" t="s">
        <v>86</v>
      </c>
      <c r="AY159" s="18" t="s">
        <v>136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8" t="s">
        <v>84</v>
      </c>
      <c r="BK159" s="174">
        <f>ROUND(I159*H159,2)</f>
        <v>0</v>
      </c>
      <c r="BL159" s="18" t="s">
        <v>143</v>
      </c>
      <c r="BM159" s="173" t="s">
        <v>176</v>
      </c>
    </row>
    <row r="160" spans="2:51" s="13" customFormat="1" ht="12">
      <c r="B160" s="175"/>
      <c r="D160" s="176" t="s">
        <v>145</v>
      </c>
      <c r="E160" s="177" t="s">
        <v>1</v>
      </c>
      <c r="F160" s="178" t="s">
        <v>177</v>
      </c>
      <c r="H160" s="179">
        <v>6.024</v>
      </c>
      <c r="I160" s="180"/>
      <c r="L160" s="175"/>
      <c r="M160" s="181"/>
      <c r="N160" s="182"/>
      <c r="O160" s="182"/>
      <c r="P160" s="182"/>
      <c r="Q160" s="182"/>
      <c r="R160" s="182"/>
      <c r="S160" s="182"/>
      <c r="T160" s="183"/>
      <c r="AT160" s="177" t="s">
        <v>145</v>
      </c>
      <c r="AU160" s="177" t="s">
        <v>86</v>
      </c>
      <c r="AV160" s="13" t="s">
        <v>86</v>
      </c>
      <c r="AW160" s="13" t="s">
        <v>31</v>
      </c>
      <c r="AX160" s="13" t="s">
        <v>76</v>
      </c>
      <c r="AY160" s="177" t="s">
        <v>136</v>
      </c>
    </row>
    <row r="161" spans="2:51" s="13" customFormat="1" ht="12">
      <c r="B161" s="175"/>
      <c r="D161" s="176" t="s">
        <v>145</v>
      </c>
      <c r="E161" s="177" t="s">
        <v>1</v>
      </c>
      <c r="F161" s="178" t="s">
        <v>178</v>
      </c>
      <c r="H161" s="179">
        <v>8.484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77" t="s">
        <v>145</v>
      </c>
      <c r="AU161" s="177" t="s">
        <v>86</v>
      </c>
      <c r="AV161" s="13" t="s">
        <v>86</v>
      </c>
      <c r="AW161" s="13" t="s">
        <v>31</v>
      </c>
      <c r="AX161" s="13" t="s">
        <v>76</v>
      </c>
      <c r="AY161" s="177" t="s">
        <v>136</v>
      </c>
    </row>
    <row r="162" spans="2:51" s="13" customFormat="1" ht="12">
      <c r="B162" s="175"/>
      <c r="D162" s="176" t="s">
        <v>145</v>
      </c>
      <c r="E162" s="177" t="s">
        <v>1</v>
      </c>
      <c r="F162" s="178" t="s">
        <v>179</v>
      </c>
      <c r="H162" s="179">
        <v>4.285</v>
      </c>
      <c r="I162" s="180"/>
      <c r="L162" s="175"/>
      <c r="M162" s="181"/>
      <c r="N162" s="182"/>
      <c r="O162" s="182"/>
      <c r="P162" s="182"/>
      <c r="Q162" s="182"/>
      <c r="R162" s="182"/>
      <c r="S162" s="182"/>
      <c r="T162" s="183"/>
      <c r="AT162" s="177" t="s">
        <v>145</v>
      </c>
      <c r="AU162" s="177" t="s">
        <v>86</v>
      </c>
      <c r="AV162" s="13" t="s">
        <v>86</v>
      </c>
      <c r="AW162" s="13" t="s">
        <v>31</v>
      </c>
      <c r="AX162" s="13" t="s">
        <v>76</v>
      </c>
      <c r="AY162" s="177" t="s">
        <v>136</v>
      </c>
    </row>
    <row r="163" spans="2:51" s="14" customFormat="1" ht="12">
      <c r="B163" s="184"/>
      <c r="D163" s="176" t="s">
        <v>145</v>
      </c>
      <c r="E163" s="185" t="s">
        <v>1</v>
      </c>
      <c r="F163" s="186" t="s">
        <v>149</v>
      </c>
      <c r="H163" s="187">
        <v>18.793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5" t="s">
        <v>145</v>
      </c>
      <c r="AU163" s="185" t="s">
        <v>86</v>
      </c>
      <c r="AV163" s="14" t="s">
        <v>143</v>
      </c>
      <c r="AW163" s="14" t="s">
        <v>31</v>
      </c>
      <c r="AX163" s="14" t="s">
        <v>84</v>
      </c>
      <c r="AY163" s="185" t="s">
        <v>136</v>
      </c>
    </row>
    <row r="164" spans="1:65" s="2" customFormat="1" ht="24.15" customHeight="1">
      <c r="A164" s="33"/>
      <c r="B164" s="161"/>
      <c r="C164" s="162" t="s">
        <v>180</v>
      </c>
      <c r="D164" s="162" t="s">
        <v>138</v>
      </c>
      <c r="E164" s="163" t="s">
        <v>181</v>
      </c>
      <c r="F164" s="164" t="s">
        <v>182</v>
      </c>
      <c r="G164" s="165" t="s">
        <v>175</v>
      </c>
      <c r="H164" s="166">
        <v>2.47</v>
      </c>
      <c r="I164" s="167"/>
      <c r="J164" s="168">
        <f>ROUND(I164*H164,2)</f>
        <v>0</v>
      </c>
      <c r="K164" s="164" t="s">
        <v>142</v>
      </c>
      <c r="L164" s="34"/>
      <c r="M164" s="169" t="s">
        <v>1</v>
      </c>
      <c r="N164" s="170" t="s">
        <v>41</v>
      </c>
      <c r="O164" s="59"/>
      <c r="P164" s="171">
        <f>O164*H164</f>
        <v>0</v>
      </c>
      <c r="Q164" s="171">
        <v>0</v>
      </c>
      <c r="R164" s="171">
        <f>Q164*H164</f>
        <v>0</v>
      </c>
      <c r="S164" s="171">
        <v>0</v>
      </c>
      <c r="T164" s="17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3" t="s">
        <v>143</v>
      </c>
      <c r="AT164" s="173" t="s">
        <v>138</v>
      </c>
      <c r="AU164" s="173" t="s">
        <v>86</v>
      </c>
      <c r="AY164" s="18" t="s">
        <v>136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8" t="s">
        <v>84</v>
      </c>
      <c r="BK164" s="174">
        <f>ROUND(I164*H164,2)</f>
        <v>0</v>
      </c>
      <c r="BL164" s="18" t="s">
        <v>143</v>
      </c>
      <c r="BM164" s="173" t="s">
        <v>183</v>
      </c>
    </row>
    <row r="165" spans="2:51" s="13" customFormat="1" ht="12">
      <c r="B165" s="175"/>
      <c r="D165" s="176" t="s">
        <v>145</v>
      </c>
      <c r="E165" s="177" t="s">
        <v>1</v>
      </c>
      <c r="F165" s="178" t="s">
        <v>184</v>
      </c>
      <c r="H165" s="179">
        <v>2.47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145</v>
      </c>
      <c r="AU165" s="177" t="s">
        <v>86</v>
      </c>
      <c r="AV165" s="13" t="s">
        <v>86</v>
      </c>
      <c r="AW165" s="13" t="s">
        <v>31</v>
      </c>
      <c r="AX165" s="13" t="s">
        <v>76</v>
      </c>
      <c r="AY165" s="177" t="s">
        <v>136</v>
      </c>
    </row>
    <row r="166" spans="2:51" s="14" customFormat="1" ht="12">
      <c r="B166" s="184"/>
      <c r="D166" s="176" t="s">
        <v>145</v>
      </c>
      <c r="E166" s="185" t="s">
        <v>1</v>
      </c>
      <c r="F166" s="186" t="s">
        <v>149</v>
      </c>
      <c r="H166" s="187">
        <v>2.47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145</v>
      </c>
      <c r="AU166" s="185" t="s">
        <v>86</v>
      </c>
      <c r="AV166" s="14" t="s">
        <v>143</v>
      </c>
      <c r="AW166" s="14" t="s">
        <v>31</v>
      </c>
      <c r="AX166" s="14" t="s">
        <v>84</v>
      </c>
      <c r="AY166" s="185" t="s">
        <v>136</v>
      </c>
    </row>
    <row r="167" spans="1:65" s="2" customFormat="1" ht="24.15" customHeight="1">
      <c r="A167" s="33"/>
      <c r="B167" s="161"/>
      <c r="C167" s="162" t="s">
        <v>185</v>
      </c>
      <c r="D167" s="162" t="s">
        <v>138</v>
      </c>
      <c r="E167" s="163" t="s">
        <v>186</v>
      </c>
      <c r="F167" s="164" t="s">
        <v>187</v>
      </c>
      <c r="G167" s="165" t="s">
        <v>175</v>
      </c>
      <c r="H167" s="166">
        <v>21.263</v>
      </c>
      <c r="I167" s="167"/>
      <c r="J167" s="168">
        <f>ROUND(I167*H167,2)</f>
        <v>0</v>
      </c>
      <c r="K167" s="164" t="s">
        <v>142</v>
      </c>
      <c r="L167" s="34"/>
      <c r="M167" s="169" t="s">
        <v>1</v>
      </c>
      <c r="N167" s="170" t="s">
        <v>41</v>
      </c>
      <c r="O167" s="59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3" t="s">
        <v>143</v>
      </c>
      <c r="AT167" s="173" t="s">
        <v>138</v>
      </c>
      <c r="AU167" s="173" t="s">
        <v>86</v>
      </c>
      <c r="AY167" s="18" t="s">
        <v>136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8" t="s">
        <v>84</v>
      </c>
      <c r="BK167" s="174">
        <f>ROUND(I167*H167,2)</f>
        <v>0</v>
      </c>
      <c r="BL167" s="18" t="s">
        <v>143</v>
      </c>
      <c r="BM167" s="173" t="s">
        <v>188</v>
      </c>
    </row>
    <row r="168" spans="2:51" s="13" customFormat="1" ht="12">
      <c r="B168" s="175"/>
      <c r="D168" s="176" t="s">
        <v>145</v>
      </c>
      <c r="E168" s="177" t="s">
        <v>1</v>
      </c>
      <c r="F168" s="178" t="s">
        <v>189</v>
      </c>
      <c r="H168" s="179">
        <v>21.263</v>
      </c>
      <c r="I168" s="180"/>
      <c r="L168" s="175"/>
      <c r="M168" s="181"/>
      <c r="N168" s="182"/>
      <c r="O168" s="182"/>
      <c r="P168" s="182"/>
      <c r="Q168" s="182"/>
      <c r="R168" s="182"/>
      <c r="S168" s="182"/>
      <c r="T168" s="183"/>
      <c r="AT168" s="177" t="s">
        <v>145</v>
      </c>
      <c r="AU168" s="177" t="s">
        <v>86</v>
      </c>
      <c r="AV168" s="13" t="s">
        <v>86</v>
      </c>
      <c r="AW168" s="13" t="s">
        <v>31</v>
      </c>
      <c r="AX168" s="13" t="s">
        <v>76</v>
      </c>
      <c r="AY168" s="177" t="s">
        <v>136</v>
      </c>
    </row>
    <row r="169" spans="2:51" s="14" customFormat="1" ht="12">
      <c r="B169" s="184"/>
      <c r="D169" s="176" t="s">
        <v>145</v>
      </c>
      <c r="E169" s="185" t="s">
        <v>1</v>
      </c>
      <c r="F169" s="186" t="s">
        <v>149</v>
      </c>
      <c r="H169" s="187">
        <v>21.263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145</v>
      </c>
      <c r="AU169" s="185" t="s">
        <v>86</v>
      </c>
      <c r="AV169" s="14" t="s">
        <v>143</v>
      </c>
      <c r="AW169" s="14" t="s">
        <v>31</v>
      </c>
      <c r="AX169" s="14" t="s">
        <v>84</v>
      </c>
      <c r="AY169" s="185" t="s">
        <v>136</v>
      </c>
    </row>
    <row r="170" spans="1:65" s="2" customFormat="1" ht="24.15" customHeight="1">
      <c r="A170" s="33"/>
      <c r="B170" s="161"/>
      <c r="C170" s="162" t="s">
        <v>190</v>
      </c>
      <c r="D170" s="162" t="s">
        <v>138</v>
      </c>
      <c r="E170" s="163" t="s">
        <v>191</v>
      </c>
      <c r="F170" s="164" t="s">
        <v>192</v>
      </c>
      <c r="G170" s="165" t="s">
        <v>175</v>
      </c>
      <c r="H170" s="166">
        <v>0.745</v>
      </c>
      <c r="I170" s="167"/>
      <c r="J170" s="168">
        <f>ROUND(I170*H170,2)</f>
        <v>0</v>
      </c>
      <c r="K170" s="164" t="s">
        <v>142</v>
      </c>
      <c r="L170" s="34"/>
      <c r="M170" s="169" t="s">
        <v>1</v>
      </c>
      <c r="N170" s="170" t="s">
        <v>41</v>
      </c>
      <c r="O170" s="59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3" t="s">
        <v>143</v>
      </c>
      <c r="AT170" s="173" t="s">
        <v>138</v>
      </c>
      <c r="AU170" s="173" t="s">
        <v>86</v>
      </c>
      <c r="AY170" s="18" t="s">
        <v>136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8" t="s">
        <v>84</v>
      </c>
      <c r="BK170" s="174">
        <f>ROUND(I170*H170,2)</f>
        <v>0</v>
      </c>
      <c r="BL170" s="18" t="s">
        <v>143</v>
      </c>
      <c r="BM170" s="173" t="s">
        <v>193</v>
      </c>
    </row>
    <row r="171" spans="2:51" s="15" customFormat="1" ht="12">
      <c r="B171" s="192"/>
      <c r="D171" s="176" t="s">
        <v>145</v>
      </c>
      <c r="E171" s="193" t="s">
        <v>1</v>
      </c>
      <c r="F171" s="194" t="s">
        <v>194</v>
      </c>
      <c r="H171" s="193" t="s">
        <v>1</v>
      </c>
      <c r="I171" s="195"/>
      <c r="L171" s="192"/>
      <c r="M171" s="196"/>
      <c r="N171" s="197"/>
      <c r="O171" s="197"/>
      <c r="P171" s="197"/>
      <c r="Q171" s="197"/>
      <c r="R171" s="197"/>
      <c r="S171" s="197"/>
      <c r="T171" s="198"/>
      <c r="AT171" s="193" t="s">
        <v>145</v>
      </c>
      <c r="AU171" s="193" t="s">
        <v>86</v>
      </c>
      <c r="AV171" s="15" t="s">
        <v>84</v>
      </c>
      <c r="AW171" s="15" t="s">
        <v>31</v>
      </c>
      <c r="AX171" s="15" t="s">
        <v>76</v>
      </c>
      <c r="AY171" s="193" t="s">
        <v>136</v>
      </c>
    </row>
    <row r="172" spans="2:51" s="13" customFormat="1" ht="12">
      <c r="B172" s="175"/>
      <c r="D172" s="176" t="s">
        <v>145</v>
      </c>
      <c r="E172" s="177" t="s">
        <v>1</v>
      </c>
      <c r="F172" s="178" t="s">
        <v>195</v>
      </c>
      <c r="H172" s="179">
        <v>3.402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145</v>
      </c>
      <c r="AU172" s="177" t="s">
        <v>86</v>
      </c>
      <c r="AV172" s="13" t="s">
        <v>86</v>
      </c>
      <c r="AW172" s="13" t="s">
        <v>31</v>
      </c>
      <c r="AX172" s="13" t="s">
        <v>76</v>
      </c>
      <c r="AY172" s="177" t="s">
        <v>136</v>
      </c>
    </row>
    <row r="173" spans="2:51" s="13" customFormat="1" ht="12">
      <c r="B173" s="175"/>
      <c r="D173" s="176" t="s">
        <v>145</v>
      </c>
      <c r="E173" s="177" t="s">
        <v>1</v>
      </c>
      <c r="F173" s="178" t="s">
        <v>196</v>
      </c>
      <c r="H173" s="179">
        <v>-2.657</v>
      </c>
      <c r="I173" s="180"/>
      <c r="L173" s="175"/>
      <c r="M173" s="181"/>
      <c r="N173" s="182"/>
      <c r="O173" s="182"/>
      <c r="P173" s="182"/>
      <c r="Q173" s="182"/>
      <c r="R173" s="182"/>
      <c r="S173" s="182"/>
      <c r="T173" s="183"/>
      <c r="AT173" s="177" t="s">
        <v>145</v>
      </c>
      <c r="AU173" s="177" t="s">
        <v>86</v>
      </c>
      <c r="AV173" s="13" t="s">
        <v>86</v>
      </c>
      <c r="AW173" s="13" t="s">
        <v>31</v>
      </c>
      <c r="AX173" s="13" t="s">
        <v>76</v>
      </c>
      <c r="AY173" s="177" t="s">
        <v>136</v>
      </c>
    </row>
    <row r="174" spans="2:51" s="14" customFormat="1" ht="12">
      <c r="B174" s="184"/>
      <c r="D174" s="176" t="s">
        <v>145</v>
      </c>
      <c r="E174" s="185" t="s">
        <v>1</v>
      </c>
      <c r="F174" s="186" t="s">
        <v>149</v>
      </c>
      <c r="H174" s="187">
        <v>0.745</v>
      </c>
      <c r="I174" s="188"/>
      <c r="L174" s="184"/>
      <c r="M174" s="189"/>
      <c r="N174" s="190"/>
      <c r="O174" s="190"/>
      <c r="P174" s="190"/>
      <c r="Q174" s="190"/>
      <c r="R174" s="190"/>
      <c r="S174" s="190"/>
      <c r="T174" s="191"/>
      <c r="AT174" s="185" t="s">
        <v>145</v>
      </c>
      <c r="AU174" s="185" t="s">
        <v>86</v>
      </c>
      <c r="AV174" s="14" t="s">
        <v>143</v>
      </c>
      <c r="AW174" s="14" t="s">
        <v>31</v>
      </c>
      <c r="AX174" s="14" t="s">
        <v>84</v>
      </c>
      <c r="AY174" s="185" t="s">
        <v>136</v>
      </c>
    </row>
    <row r="175" spans="1:65" s="2" customFormat="1" ht="37.95" customHeight="1">
      <c r="A175" s="33"/>
      <c r="B175" s="161"/>
      <c r="C175" s="162" t="s">
        <v>197</v>
      </c>
      <c r="D175" s="162" t="s">
        <v>138</v>
      </c>
      <c r="E175" s="163" t="s">
        <v>198</v>
      </c>
      <c r="F175" s="164" t="s">
        <v>199</v>
      </c>
      <c r="G175" s="165" t="s">
        <v>175</v>
      </c>
      <c r="H175" s="166">
        <v>14.155</v>
      </c>
      <c r="I175" s="167"/>
      <c r="J175" s="168">
        <f>ROUND(I175*H175,2)</f>
        <v>0</v>
      </c>
      <c r="K175" s="164" t="s">
        <v>142</v>
      </c>
      <c r="L175" s="34"/>
      <c r="M175" s="169" t="s">
        <v>1</v>
      </c>
      <c r="N175" s="170" t="s">
        <v>41</v>
      </c>
      <c r="O175" s="59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3" t="s">
        <v>143</v>
      </c>
      <c r="AT175" s="173" t="s">
        <v>138</v>
      </c>
      <c r="AU175" s="173" t="s">
        <v>86</v>
      </c>
      <c r="AY175" s="18" t="s">
        <v>136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8" t="s">
        <v>84</v>
      </c>
      <c r="BK175" s="174">
        <f>ROUND(I175*H175,2)</f>
        <v>0</v>
      </c>
      <c r="BL175" s="18" t="s">
        <v>143</v>
      </c>
      <c r="BM175" s="173" t="s">
        <v>200</v>
      </c>
    </row>
    <row r="176" spans="2:51" s="13" customFormat="1" ht="12">
      <c r="B176" s="175"/>
      <c r="D176" s="176" t="s">
        <v>145</v>
      </c>
      <c r="E176" s="177" t="s">
        <v>1</v>
      </c>
      <c r="F176" s="178" t="s">
        <v>201</v>
      </c>
      <c r="H176" s="179">
        <v>14.155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77" t="s">
        <v>145</v>
      </c>
      <c r="AU176" s="177" t="s">
        <v>86</v>
      </c>
      <c r="AV176" s="13" t="s">
        <v>86</v>
      </c>
      <c r="AW176" s="13" t="s">
        <v>31</v>
      </c>
      <c r="AX176" s="13" t="s">
        <v>84</v>
      </c>
      <c r="AY176" s="177" t="s">
        <v>136</v>
      </c>
    </row>
    <row r="177" spans="1:65" s="2" customFormat="1" ht="24.15" customHeight="1">
      <c r="A177" s="33"/>
      <c r="B177" s="161"/>
      <c r="C177" s="162" t="s">
        <v>202</v>
      </c>
      <c r="D177" s="162" t="s">
        <v>138</v>
      </c>
      <c r="E177" s="163" t="s">
        <v>203</v>
      </c>
      <c r="F177" s="164" t="s">
        <v>204</v>
      </c>
      <c r="G177" s="165" t="s">
        <v>205</v>
      </c>
      <c r="H177" s="166">
        <v>0.745</v>
      </c>
      <c r="I177" s="167"/>
      <c r="J177" s="168">
        <f>ROUND(I177*H177,2)</f>
        <v>0</v>
      </c>
      <c r="K177" s="164" t="s">
        <v>142</v>
      </c>
      <c r="L177" s="34"/>
      <c r="M177" s="169" t="s">
        <v>1</v>
      </c>
      <c r="N177" s="170" t="s">
        <v>41</v>
      </c>
      <c r="O177" s="59"/>
      <c r="P177" s="171">
        <f>O177*H177</f>
        <v>0</v>
      </c>
      <c r="Q177" s="171">
        <v>0</v>
      </c>
      <c r="R177" s="171">
        <f>Q177*H177</f>
        <v>0</v>
      </c>
      <c r="S177" s="171">
        <v>0</v>
      </c>
      <c r="T177" s="17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3" t="s">
        <v>143</v>
      </c>
      <c r="AT177" s="173" t="s">
        <v>138</v>
      </c>
      <c r="AU177" s="173" t="s">
        <v>86</v>
      </c>
      <c r="AY177" s="18" t="s">
        <v>136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8" t="s">
        <v>84</v>
      </c>
      <c r="BK177" s="174">
        <f>ROUND(I177*H177,2)</f>
        <v>0</v>
      </c>
      <c r="BL177" s="18" t="s">
        <v>143</v>
      </c>
      <c r="BM177" s="173" t="s">
        <v>206</v>
      </c>
    </row>
    <row r="178" spans="1:65" s="2" customFormat="1" ht="14.4" customHeight="1">
      <c r="A178" s="33"/>
      <c r="B178" s="161"/>
      <c r="C178" s="162" t="s">
        <v>207</v>
      </c>
      <c r="D178" s="162" t="s">
        <v>138</v>
      </c>
      <c r="E178" s="163" t="s">
        <v>208</v>
      </c>
      <c r="F178" s="164" t="s">
        <v>209</v>
      </c>
      <c r="G178" s="165" t="s">
        <v>175</v>
      </c>
      <c r="H178" s="166">
        <v>1.341</v>
      </c>
      <c r="I178" s="167"/>
      <c r="J178" s="168">
        <f>ROUND(I178*H178,2)</f>
        <v>0</v>
      </c>
      <c r="K178" s="164" t="s">
        <v>142</v>
      </c>
      <c r="L178" s="34"/>
      <c r="M178" s="169" t="s">
        <v>1</v>
      </c>
      <c r="N178" s="170" t="s">
        <v>41</v>
      </c>
      <c r="O178" s="59"/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3" t="s">
        <v>143</v>
      </c>
      <c r="AT178" s="173" t="s">
        <v>138</v>
      </c>
      <c r="AU178" s="173" t="s">
        <v>86</v>
      </c>
      <c r="AY178" s="18" t="s">
        <v>136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8" t="s">
        <v>84</v>
      </c>
      <c r="BK178" s="174">
        <f>ROUND(I178*H178,2)</f>
        <v>0</v>
      </c>
      <c r="BL178" s="18" t="s">
        <v>143</v>
      </c>
      <c r="BM178" s="173" t="s">
        <v>210</v>
      </c>
    </row>
    <row r="179" spans="2:51" s="13" customFormat="1" ht="12">
      <c r="B179" s="175"/>
      <c r="D179" s="176" t="s">
        <v>145</v>
      </c>
      <c r="E179" s="177" t="s">
        <v>1</v>
      </c>
      <c r="F179" s="178" t="s">
        <v>211</v>
      </c>
      <c r="H179" s="179">
        <v>1.341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145</v>
      </c>
      <c r="AU179" s="177" t="s">
        <v>86</v>
      </c>
      <c r="AV179" s="13" t="s">
        <v>86</v>
      </c>
      <c r="AW179" s="13" t="s">
        <v>31</v>
      </c>
      <c r="AX179" s="13" t="s">
        <v>84</v>
      </c>
      <c r="AY179" s="177" t="s">
        <v>136</v>
      </c>
    </row>
    <row r="180" spans="1:65" s="2" customFormat="1" ht="24.15" customHeight="1">
      <c r="A180" s="33"/>
      <c r="B180" s="161"/>
      <c r="C180" s="162" t="s">
        <v>212</v>
      </c>
      <c r="D180" s="162" t="s">
        <v>138</v>
      </c>
      <c r="E180" s="163" t="s">
        <v>213</v>
      </c>
      <c r="F180" s="164" t="s">
        <v>214</v>
      </c>
      <c r="G180" s="165" t="s">
        <v>175</v>
      </c>
      <c r="H180" s="166">
        <v>21.263</v>
      </c>
      <c r="I180" s="167"/>
      <c r="J180" s="168">
        <f>ROUND(I180*H180,2)</f>
        <v>0</v>
      </c>
      <c r="K180" s="164" t="s">
        <v>142</v>
      </c>
      <c r="L180" s="34"/>
      <c r="M180" s="169" t="s">
        <v>1</v>
      </c>
      <c r="N180" s="170" t="s">
        <v>41</v>
      </c>
      <c r="O180" s="59"/>
      <c r="P180" s="171">
        <f>O180*H180</f>
        <v>0</v>
      </c>
      <c r="Q180" s="171">
        <v>0</v>
      </c>
      <c r="R180" s="171">
        <f>Q180*H180</f>
        <v>0</v>
      </c>
      <c r="S180" s="171">
        <v>0</v>
      </c>
      <c r="T180" s="17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3" t="s">
        <v>143</v>
      </c>
      <c r="AT180" s="173" t="s">
        <v>138</v>
      </c>
      <c r="AU180" s="173" t="s">
        <v>86</v>
      </c>
      <c r="AY180" s="18" t="s">
        <v>136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8" t="s">
        <v>84</v>
      </c>
      <c r="BK180" s="174">
        <f>ROUND(I180*H180,2)</f>
        <v>0</v>
      </c>
      <c r="BL180" s="18" t="s">
        <v>143</v>
      </c>
      <c r="BM180" s="173" t="s">
        <v>215</v>
      </c>
    </row>
    <row r="181" spans="1:65" s="2" customFormat="1" ht="24.15" customHeight="1">
      <c r="A181" s="33"/>
      <c r="B181" s="161"/>
      <c r="C181" s="162" t="s">
        <v>8</v>
      </c>
      <c r="D181" s="162" t="s">
        <v>138</v>
      </c>
      <c r="E181" s="163" t="s">
        <v>216</v>
      </c>
      <c r="F181" s="164" t="s">
        <v>217</v>
      </c>
      <c r="G181" s="165" t="s">
        <v>141</v>
      </c>
      <c r="H181" s="166">
        <v>17.71</v>
      </c>
      <c r="I181" s="167"/>
      <c r="J181" s="168">
        <f>ROUND(I181*H181,2)</f>
        <v>0</v>
      </c>
      <c r="K181" s="164" t="s">
        <v>142</v>
      </c>
      <c r="L181" s="34"/>
      <c r="M181" s="169" t="s">
        <v>1</v>
      </c>
      <c r="N181" s="170" t="s">
        <v>41</v>
      </c>
      <c r="O181" s="59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3" t="s">
        <v>143</v>
      </c>
      <c r="AT181" s="173" t="s">
        <v>138</v>
      </c>
      <c r="AU181" s="173" t="s">
        <v>86</v>
      </c>
      <c r="AY181" s="18" t="s">
        <v>136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8" t="s">
        <v>84</v>
      </c>
      <c r="BK181" s="174">
        <f>ROUND(I181*H181,2)</f>
        <v>0</v>
      </c>
      <c r="BL181" s="18" t="s">
        <v>143</v>
      </c>
      <c r="BM181" s="173" t="s">
        <v>218</v>
      </c>
    </row>
    <row r="182" spans="2:51" s="13" customFormat="1" ht="12">
      <c r="B182" s="175"/>
      <c r="D182" s="176" t="s">
        <v>145</v>
      </c>
      <c r="E182" s="177" t="s">
        <v>1</v>
      </c>
      <c r="F182" s="178" t="s">
        <v>219</v>
      </c>
      <c r="H182" s="179">
        <v>17.71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77" t="s">
        <v>145</v>
      </c>
      <c r="AU182" s="177" t="s">
        <v>86</v>
      </c>
      <c r="AV182" s="13" t="s">
        <v>86</v>
      </c>
      <c r="AW182" s="13" t="s">
        <v>31</v>
      </c>
      <c r="AX182" s="13" t="s">
        <v>84</v>
      </c>
      <c r="AY182" s="177" t="s">
        <v>136</v>
      </c>
    </row>
    <row r="183" spans="1:65" s="2" customFormat="1" ht="24.15" customHeight="1">
      <c r="A183" s="33"/>
      <c r="B183" s="161"/>
      <c r="C183" s="162" t="s">
        <v>220</v>
      </c>
      <c r="D183" s="162" t="s">
        <v>138</v>
      </c>
      <c r="E183" s="163" t="s">
        <v>221</v>
      </c>
      <c r="F183" s="164" t="s">
        <v>222</v>
      </c>
      <c r="G183" s="165" t="s">
        <v>141</v>
      </c>
      <c r="H183" s="166">
        <v>17.71</v>
      </c>
      <c r="I183" s="167"/>
      <c r="J183" s="168">
        <f>ROUND(I183*H183,2)</f>
        <v>0</v>
      </c>
      <c r="K183" s="164" t="s">
        <v>142</v>
      </c>
      <c r="L183" s="34"/>
      <c r="M183" s="169" t="s">
        <v>1</v>
      </c>
      <c r="N183" s="170" t="s">
        <v>41</v>
      </c>
      <c r="O183" s="59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3" t="s">
        <v>143</v>
      </c>
      <c r="AT183" s="173" t="s">
        <v>138</v>
      </c>
      <c r="AU183" s="173" t="s">
        <v>86</v>
      </c>
      <c r="AY183" s="18" t="s">
        <v>136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8" t="s">
        <v>84</v>
      </c>
      <c r="BK183" s="174">
        <f>ROUND(I183*H183,2)</f>
        <v>0</v>
      </c>
      <c r="BL183" s="18" t="s">
        <v>143</v>
      </c>
      <c r="BM183" s="173" t="s">
        <v>223</v>
      </c>
    </row>
    <row r="184" spans="2:63" s="12" customFormat="1" ht="22.95" customHeight="1">
      <c r="B184" s="148"/>
      <c r="D184" s="149" t="s">
        <v>75</v>
      </c>
      <c r="E184" s="159" t="s">
        <v>86</v>
      </c>
      <c r="F184" s="159" t="s">
        <v>224</v>
      </c>
      <c r="I184" s="151"/>
      <c r="J184" s="160">
        <f>BK184</f>
        <v>0</v>
      </c>
      <c r="L184" s="148"/>
      <c r="M184" s="153"/>
      <c r="N184" s="154"/>
      <c r="O184" s="154"/>
      <c r="P184" s="155">
        <f>SUM(P185:P192)</f>
        <v>0</v>
      </c>
      <c r="Q184" s="154"/>
      <c r="R184" s="155">
        <f>SUM(R185:R192)</f>
        <v>6.82549938</v>
      </c>
      <c r="S184" s="154"/>
      <c r="T184" s="156">
        <f>SUM(T185:T192)</f>
        <v>0</v>
      </c>
      <c r="AR184" s="149" t="s">
        <v>84</v>
      </c>
      <c r="AT184" s="157" t="s">
        <v>75</v>
      </c>
      <c r="AU184" s="157" t="s">
        <v>84</v>
      </c>
      <c r="AY184" s="149" t="s">
        <v>136</v>
      </c>
      <c r="BK184" s="158">
        <f>SUM(BK185:BK192)</f>
        <v>0</v>
      </c>
    </row>
    <row r="185" spans="1:65" s="2" customFormat="1" ht="24.15" customHeight="1">
      <c r="A185" s="33"/>
      <c r="B185" s="161"/>
      <c r="C185" s="162" t="s">
        <v>225</v>
      </c>
      <c r="D185" s="162" t="s">
        <v>138</v>
      </c>
      <c r="E185" s="163" t="s">
        <v>226</v>
      </c>
      <c r="F185" s="164" t="s">
        <v>227</v>
      </c>
      <c r="G185" s="165" t="s">
        <v>175</v>
      </c>
      <c r="H185" s="166">
        <v>4.174</v>
      </c>
      <c r="I185" s="167"/>
      <c r="J185" s="168">
        <f>ROUND(I185*H185,2)</f>
        <v>0</v>
      </c>
      <c r="K185" s="164" t="s">
        <v>142</v>
      </c>
      <c r="L185" s="34"/>
      <c r="M185" s="169" t="s">
        <v>1</v>
      </c>
      <c r="N185" s="170" t="s">
        <v>41</v>
      </c>
      <c r="O185" s="59"/>
      <c r="P185" s="171">
        <f>O185*H185</f>
        <v>0</v>
      </c>
      <c r="Q185" s="171">
        <v>1.63</v>
      </c>
      <c r="R185" s="171">
        <f>Q185*H185</f>
        <v>6.8036200000000004</v>
      </c>
      <c r="S185" s="171">
        <v>0</v>
      </c>
      <c r="T185" s="17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3" t="s">
        <v>143</v>
      </c>
      <c r="AT185" s="173" t="s">
        <v>138</v>
      </c>
      <c r="AU185" s="173" t="s">
        <v>86</v>
      </c>
      <c r="AY185" s="18" t="s">
        <v>136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8" t="s">
        <v>84</v>
      </c>
      <c r="BK185" s="174">
        <f>ROUND(I185*H185,2)</f>
        <v>0</v>
      </c>
      <c r="BL185" s="18" t="s">
        <v>143</v>
      </c>
      <c r="BM185" s="173" t="s">
        <v>228</v>
      </c>
    </row>
    <row r="186" spans="2:51" s="13" customFormat="1" ht="12">
      <c r="B186" s="175"/>
      <c r="D186" s="176" t="s">
        <v>145</v>
      </c>
      <c r="E186" s="177" t="s">
        <v>1</v>
      </c>
      <c r="F186" s="178" t="s">
        <v>229</v>
      </c>
      <c r="H186" s="179">
        <v>4.174</v>
      </c>
      <c r="I186" s="180"/>
      <c r="L186" s="175"/>
      <c r="M186" s="181"/>
      <c r="N186" s="182"/>
      <c r="O186" s="182"/>
      <c r="P186" s="182"/>
      <c r="Q186" s="182"/>
      <c r="R186" s="182"/>
      <c r="S186" s="182"/>
      <c r="T186" s="183"/>
      <c r="AT186" s="177" t="s">
        <v>145</v>
      </c>
      <c r="AU186" s="177" t="s">
        <v>86</v>
      </c>
      <c r="AV186" s="13" t="s">
        <v>86</v>
      </c>
      <c r="AW186" s="13" t="s">
        <v>31</v>
      </c>
      <c r="AX186" s="13" t="s">
        <v>76</v>
      </c>
      <c r="AY186" s="177" t="s">
        <v>136</v>
      </c>
    </row>
    <row r="187" spans="2:51" s="14" customFormat="1" ht="12">
      <c r="B187" s="184"/>
      <c r="D187" s="176" t="s">
        <v>145</v>
      </c>
      <c r="E187" s="185" t="s">
        <v>1</v>
      </c>
      <c r="F187" s="186" t="s">
        <v>149</v>
      </c>
      <c r="H187" s="187">
        <v>4.174</v>
      </c>
      <c r="I187" s="188"/>
      <c r="L187" s="184"/>
      <c r="M187" s="189"/>
      <c r="N187" s="190"/>
      <c r="O187" s="190"/>
      <c r="P187" s="190"/>
      <c r="Q187" s="190"/>
      <c r="R187" s="190"/>
      <c r="S187" s="190"/>
      <c r="T187" s="191"/>
      <c r="AT187" s="185" t="s">
        <v>145</v>
      </c>
      <c r="AU187" s="185" t="s">
        <v>86</v>
      </c>
      <c r="AV187" s="14" t="s">
        <v>143</v>
      </c>
      <c r="AW187" s="14" t="s">
        <v>31</v>
      </c>
      <c r="AX187" s="14" t="s">
        <v>84</v>
      </c>
      <c r="AY187" s="185" t="s">
        <v>136</v>
      </c>
    </row>
    <row r="188" spans="1:65" s="2" customFormat="1" ht="24.15" customHeight="1">
      <c r="A188" s="33"/>
      <c r="B188" s="161"/>
      <c r="C188" s="162" t="s">
        <v>230</v>
      </c>
      <c r="D188" s="162" t="s">
        <v>138</v>
      </c>
      <c r="E188" s="163" t="s">
        <v>231</v>
      </c>
      <c r="F188" s="164" t="s">
        <v>232</v>
      </c>
      <c r="G188" s="165" t="s">
        <v>141</v>
      </c>
      <c r="H188" s="166">
        <v>42.484</v>
      </c>
      <c r="I188" s="167"/>
      <c r="J188" s="168">
        <f>ROUND(I188*H188,2)</f>
        <v>0</v>
      </c>
      <c r="K188" s="164" t="s">
        <v>142</v>
      </c>
      <c r="L188" s="34"/>
      <c r="M188" s="169" t="s">
        <v>1</v>
      </c>
      <c r="N188" s="170" t="s">
        <v>41</v>
      </c>
      <c r="O188" s="59"/>
      <c r="P188" s="171">
        <f>O188*H188</f>
        <v>0</v>
      </c>
      <c r="Q188" s="171">
        <v>0.00017</v>
      </c>
      <c r="R188" s="171">
        <f>Q188*H188</f>
        <v>0.007222280000000001</v>
      </c>
      <c r="S188" s="171">
        <v>0</v>
      </c>
      <c r="T188" s="17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3" t="s">
        <v>143</v>
      </c>
      <c r="AT188" s="173" t="s">
        <v>138</v>
      </c>
      <c r="AU188" s="173" t="s">
        <v>86</v>
      </c>
      <c r="AY188" s="18" t="s">
        <v>136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8" t="s">
        <v>84</v>
      </c>
      <c r="BK188" s="174">
        <f>ROUND(I188*H188,2)</f>
        <v>0</v>
      </c>
      <c r="BL188" s="18" t="s">
        <v>143</v>
      </c>
      <c r="BM188" s="173" t="s">
        <v>233</v>
      </c>
    </row>
    <row r="189" spans="2:51" s="13" customFormat="1" ht="12">
      <c r="B189" s="175"/>
      <c r="D189" s="176" t="s">
        <v>145</v>
      </c>
      <c r="E189" s="177" t="s">
        <v>1</v>
      </c>
      <c r="F189" s="178" t="s">
        <v>234</v>
      </c>
      <c r="H189" s="179">
        <v>42.484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77" t="s">
        <v>145</v>
      </c>
      <c r="AU189" s="177" t="s">
        <v>86</v>
      </c>
      <c r="AV189" s="13" t="s">
        <v>86</v>
      </c>
      <c r="AW189" s="13" t="s">
        <v>31</v>
      </c>
      <c r="AX189" s="13" t="s">
        <v>76</v>
      </c>
      <c r="AY189" s="177" t="s">
        <v>136</v>
      </c>
    </row>
    <row r="190" spans="2:51" s="14" customFormat="1" ht="12">
      <c r="B190" s="184"/>
      <c r="D190" s="176" t="s">
        <v>145</v>
      </c>
      <c r="E190" s="185" t="s">
        <v>1</v>
      </c>
      <c r="F190" s="186" t="s">
        <v>149</v>
      </c>
      <c r="H190" s="187">
        <v>42.484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145</v>
      </c>
      <c r="AU190" s="185" t="s">
        <v>86</v>
      </c>
      <c r="AV190" s="14" t="s">
        <v>143</v>
      </c>
      <c r="AW190" s="14" t="s">
        <v>31</v>
      </c>
      <c r="AX190" s="14" t="s">
        <v>84</v>
      </c>
      <c r="AY190" s="185" t="s">
        <v>136</v>
      </c>
    </row>
    <row r="191" spans="1:65" s="2" customFormat="1" ht="24.15" customHeight="1">
      <c r="A191" s="33"/>
      <c r="B191" s="161"/>
      <c r="C191" s="199" t="s">
        <v>235</v>
      </c>
      <c r="D191" s="199" t="s">
        <v>236</v>
      </c>
      <c r="E191" s="200" t="s">
        <v>237</v>
      </c>
      <c r="F191" s="201" t="s">
        <v>238</v>
      </c>
      <c r="G191" s="202" t="s">
        <v>141</v>
      </c>
      <c r="H191" s="203">
        <v>48.857</v>
      </c>
      <c r="I191" s="204"/>
      <c r="J191" s="205">
        <f>ROUND(I191*H191,2)</f>
        <v>0</v>
      </c>
      <c r="K191" s="201" t="s">
        <v>142</v>
      </c>
      <c r="L191" s="206"/>
      <c r="M191" s="207" t="s">
        <v>1</v>
      </c>
      <c r="N191" s="208" t="s">
        <v>41</v>
      </c>
      <c r="O191" s="59"/>
      <c r="P191" s="171">
        <f>O191*H191</f>
        <v>0</v>
      </c>
      <c r="Q191" s="171">
        <v>0.0003</v>
      </c>
      <c r="R191" s="171">
        <f>Q191*H191</f>
        <v>0.0146571</v>
      </c>
      <c r="S191" s="171">
        <v>0</v>
      </c>
      <c r="T191" s="17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3" t="s">
        <v>180</v>
      </c>
      <c r="AT191" s="173" t="s">
        <v>236</v>
      </c>
      <c r="AU191" s="173" t="s">
        <v>86</v>
      </c>
      <c r="AY191" s="18" t="s">
        <v>136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8" t="s">
        <v>84</v>
      </c>
      <c r="BK191" s="174">
        <f>ROUND(I191*H191,2)</f>
        <v>0</v>
      </c>
      <c r="BL191" s="18" t="s">
        <v>143</v>
      </c>
      <c r="BM191" s="173" t="s">
        <v>239</v>
      </c>
    </row>
    <row r="192" spans="2:51" s="13" customFormat="1" ht="12">
      <c r="B192" s="175"/>
      <c r="D192" s="176" t="s">
        <v>145</v>
      </c>
      <c r="E192" s="177" t="s">
        <v>1</v>
      </c>
      <c r="F192" s="178" t="s">
        <v>240</v>
      </c>
      <c r="H192" s="179">
        <v>48.857</v>
      </c>
      <c r="I192" s="180"/>
      <c r="L192" s="175"/>
      <c r="M192" s="181"/>
      <c r="N192" s="182"/>
      <c r="O192" s="182"/>
      <c r="P192" s="182"/>
      <c r="Q192" s="182"/>
      <c r="R192" s="182"/>
      <c r="S192" s="182"/>
      <c r="T192" s="183"/>
      <c r="AT192" s="177" t="s">
        <v>145</v>
      </c>
      <c r="AU192" s="177" t="s">
        <v>86</v>
      </c>
      <c r="AV192" s="13" t="s">
        <v>86</v>
      </c>
      <c r="AW192" s="13" t="s">
        <v>31</v>
      </c>
      <c r="AX192" s="13" t="s">
        <v>84</v>
      </c>
      <c r="AY192" s="177" t="s">
        <v>136</v>
      </c>
    </row>
    <row r="193" spans="2:63" s="12" customFormat="1" ht="22.95" customHeight="1">
      <c r="B193" s="148"/>
      <c r="D193" s="149" t="s">
        <v>75</v>
      </c>
      <c r="E193" s="159" t="s">
        <v>154</v>
      </c>
      <c r="F193" s="159" t="s">
        <v>241</v>
      </c>
      <c r="I193" s="151"/>
      <c r="J193" s="160">
        <f>BK193</f>
        <v>0</v>
      </c>
      <c r="L193" s="148"/>
      <c r="M193" s="153"/>
      <c r="N193" s="154"/>
      <c r="O193" s="154"/>
      <c r="P193" s="155">
        <f>SUM(P194:P199)</f>
        <v>0</v>
      </c>
      <c r="Q193" s="154"/>
      <c r="R193" s="155">
        <f>SUM(R194:R199)</f>
        <v>8.75021505</v>
      </c>
      <c r="S193" s="154"/>
      <c r="T193" s="156">
        <f>SUM(T194:T199)</f>
        <v>0</v>
      </c>
      <c r="AR193" s="149" t="s">
        <v>84</v>
      </c>
      <c r="AT193" s="157" t="s">
        <v>75</v>
      </c>
      <c r="AU193" s="157" t="s">
        <v>84</v>
      </c>
      <c r="AY193" s="149" t="s">
        <v>136</v>
      </c>
      <c r="BK193" s="158">
        <f>SUM(BK194:BK199)</f>
        <v>0</v>
      </c>
    </row>
    <row r="194" spans="1:65" s="2" customFormat="1" ht="24.15" customHeight="1">
      <c r="A194" s="33"/>
      <c r="B194" s="161"/>
      <c r="C194" s="162" t="s">
        <v>242</v>
      </c>
      <c r="D194" s="162" t="s">
        <v>138</v>
      </c>
      <c r="E194" s="163" t="s">
        <v>243</v>
      </c>
      <c r="F194" s="164" t="s">
        <v>244</v>
      </c>
      <c r="G194" s="165" t="s">
        <v>141</v>
      </c>
      <c r="H194" s="166">
        <v>12.088</v>
      </c>
      <c r="I194" s="167"/>
      <c r="J194" s="168">
        <f>ROUND(I194*H194,2)</f>
        <v>0</v>
      </c>
      <c r="K194" s="164" t="s">
        <v>142</v>
      </c>
      <c r="L194" s="34"/>
      <c r="M194" s="169" t="s">
        <v>1</v>
      </c>
      <c r="N194" s="170" t="s">
        <v>41</v>
      </c>
      <c r="O194" s="59"/>
      <c r="P194" s="171">
        <f>O194*H194</f>
        <v>0</v>
      </c>
      <c r="Q194" s="171">
        <v>0.71546</v>
      </c>
      <c r="R194" s="171">
        <f>Q194*H194</f>
        <v>8.64848048</v>
      </c>
      <c r="S194" s="171">
        <v>0</v>
      </c>
      <c r="T194" s="17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3" t="s">
        <v>143</v>
      </c>
      <c r="AT194" s="173" t="s">
        <v>138</v>
      </c>
      <c r="AU194" s="173" t="s">
        <v>86</v>
      </c>
      <c r="AY194" s="18" t="s">
        <v>136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8" t="s">
        <v>84</v>
      </c>
      <c r="BK194" s="174">
        <f>ROUND(I194*H194,2)</f>
        <v>0</v>
      </c>
      <c r="BL194" s="18" t="s">
        <v>143</v>
      </c>
      <c r="BM194" s="173" t="s">
        <v>245</v>
      </c>
    </row>
    <row r="195" spans="2:51" s="15" customFormat="1" ht="12">
      <c r="B195" s="192"/>
      <c r="D195" s="176" t="s">
        <v>145</v>
      </c>
      <c r="E195" s="193" t="s">
        <v>1</v>
      </c>
      <c r="F195" s="194" t="s">
        <v>246</v>
      </c>
      <c r="H195" s="193" t="s">
        <v>1</v>
      </c>
      <c r="I195" s="195"/>
      <c r="L195" s="192"/>
      <c r="M195" s="196"/>
      <c r="N195" s="197"/>
      <c r="O195" s="197"/>
      <c r="P195" s="197"/>
      <c r="Q195" s="197"/>
      <c r="R195" s="197"/>
      <c r="S195" s="197"/>
      <c r="T195" s="198"/>
      <c r="AT195" s="193" t="s">
        <v>145</v>
      </c>
      <c r="AU195" s="193" t="s">
        <v>86</v>
      </c>
      <c r="AV195" s="15" t="s">
        <v>84</v>
      </c>
      <c r="AW195" s="15" t="s">
        <v>31</v>
      </c>
      <c r="AX195" s="15" t="s">
        <v>76</v>
      </c>
      <c r="AY195" s="193" t="s">
        <v>136</v>
      </c>
    </row>
    <row r="196" spans="2:51" s="13" customFormat="1" ht="12">
      <c r="B196" s="175"/>
      <c r="D196" s="176" t="s">
        <v>145</v>
      </c>
      <c r="E196" s="177" t="s">
        <v>1</v>
      </c>
      <c r="F196" s="178" t="s">
        <v>247</v>
      </c>
      <c r="H196" s="179">
        <v>12.088</v>
      </c>
      <c r="I196" s="180"/>
      <c r="L196" s="175"/>
      <c r="M196" s="181"/>
      <c r="N196" s="182"/>
      <c r="O196" s="182"/>
      <c r="P196" s="182"/>
      <c r="Q196" s="182"/>
      <c r="R196" s="182"/>
      <c r="S196" s="182"/>
      <c r="T196" s="183"/>
      <c r="AT196" s="177" t="s">
        <v>145</v>
      </c>
      <c r="AU196" s="177" t="s">
        <v>86</v>
      </c>
      <c r="AV196" s="13" t="s">
        <v>86</v>
      </c>
      <c r="AW196" s="13" t="s">
        <v>31</v>
      </c>
      <c r="AX196" s="13" t="s">
        <v>76</v>
      </c>
      <c r="AY196" s="177" t="s">
        <v>136</v>
      </c>
    </row>
    <row r="197" spans="2:51" s="14" customFormat="1" ht="12">
      <c r="B197" s="184"/>
      <c r="D197" s="176" t="s">
        <v>145</v>
      </c>
      <c r="E197" s="185" t="s">
        <v>1</v>
      </c>
      <c r="F197" s="186" t="s">
        <v>149</v>
      </c>
      <c r="H197" s="187">
        <v>12.088</v>
      </c>
      <c r="I197" s="188"/>
      <c r="L197" s="184"/>
      <c r="M197" s="189"/>
      <c r="N197" s="190"/>
      <c r="O197" s="190"/>
      <c r="P197" s="190"/>
      <c r="Q197" s="190"/>
      <c r="R197" s="190"/>
      <c r="S197" s="190"/>
      <c r="T197" s="191"/>
      <c r="AT197" s="185" t="s">
        <v>145</v>
      </c>
      <c r="AU197" s="185" t="s">
        <v>86</v>
      </c>
      <c r="AV197" s="14" t="s">
        <v>143</v>
      </c>
      <c r="AW197" s="14" t="s">
        <v>31</v>
      </c>
      <c r="AX197" s="14" t="s">
        <v>84</v>
      </c>
      <c r="AY197" s="185" t="s">
        <v>136</v>
      </c>
    </row>
    <row r="198" spans="1:65" s="2" customFormat="1" ht="14.4" customHeight="1">
      <c r="A198" s="33"/>
      <c r="B198" s="161"/>
      <c r="C198" s="162" t="s">
        <v>7</v>
      </c>
      <c r="D198" s="162" t="s">
        <v>138</v>
      </c>
      <c r="E198" s="163" t="s">
        <v>248</v>
      </c>
      <c r="F198" s="164" t="s">
        <v>249</v>
      </c>
      <c r="G198" s="165" t="s">
        <v>205</v>
      </c>
      <c r="H198" s="166">
        <v>0.097</v>
      </c>
      <c r="I198" s="167"/>
      <c r="J198" s="168">
        <f>ROUND(I198*H198,2)</f>
        <v>0</v>
      </c>
      <c r="K198" s="164" t="s">
        <v>142</v>
      </c>
      <c r="L198" s="34"/>
      <c r="M198" s="169" t="s">
        <v>1</v>
      </c>
      <c r="N198" s="170" t="s">
        <v>41</v>
      </c>
      <c r="O198" s="59"/>
      <c r="P198" s="171">
        <f>O198*H198</f>
        <v>0</v>
      </c>
      <c r="Q198" s="171">
        <v>1.04881</v>
      </c>
      <c r="R198" s="171">
        <f>Q198*H198</f>
        <v>0.10173457000000001</v>
      </c>
      <c r="S198" s="171">
        <v>0</v>
      </c>
      <c r="T198" s="17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3" t="s">
        <v>143</v>
      </c>
      <c r="AT198" s="173" t="s">
        <v>138</v>
      </c>
      <c r="AU198" s="173" t="s">
        <v>86</v>
      </c>
      <c r="AY198" s="18" t="s">
        <v>136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8" t="s">
        <v>84</v>
      </c>
      <c r="BK198" s="174">
        <f>ROUND(I198*H198,2)</f>
        <v>0</v>
      </c>
      <c r="BL198" s="18" t="s">
        <v>143</v>
      </c>
      <c r="BM198" s="173" t="s">
        <v>250</v>
      </c>
    </row>
    <row r="199" spans="2:51" s="13" customFormat="1" ht="12">
      <c r="B199" s="175"/>
      <c r="D199" s="176" t="s">
        <v>145</v>
      </c>
      <c r="E199" s="177" t="s">
        <v>1</v>
      </c>
      <c r="F199" s="178" t="s">
        <v>251</v>
      </c>
      <c r="H199" s="179">
        <v>0.097</v>
      </c>
      <c r="I199" s="180"/>
      <c r="L199" s="175"/>
      <c r="M199" s="181"/>
      <c r="N199" s="182"/>
      <c r="O199" s="182"/>
      <c r="P199" s="182"/>
      <c r="Q199" s="182"/>
      <c r="R199" s="182"/>
      <c r="S199" s="182"/>
      <c r="T199" s="183"/>
      <c r="AT199" s="177" t="s">
        <v>145</v>
      </c>
      <c r="AU199" s="177" t="s">
        <v>86</v>
      </c>
      <c r="AV199" s="13" t="s">
        <v>86</v>
      </c>
      <c r="AW199" s="13" t="s">
        <v>31</v>
      </c>
      <c r="AX199" s="13" t="s">
        <v>84</v>
      </c>
      <c r="AY199" s="177" t="s">
        <v>136</v>
      </c>
    </row>
    <row r="200" spans="2:63" s="12" customFormat="1" ht="22.95" customHeight="1">
      <c r="B200" s="148"/>
      <c r="D200" s="149" t="s">
        <v>75</v>
      </c>
      <c r="E200" s="159" t="s">
        <v>143</v>
      </c>
      <c r="F200" s="159" t="s">
        <v>252</v>
      </c>
      <c r="I200" s="151"/>
      <c r="J200" s="160">
        <f>BK200</f>
        <v>0</v>
      </c>
      <c r="L200" s="148"/>
      <c r="M200" s="153"/>
      <c r="N200" s="154"/>
      <c r="O200" s="154"/>
      <c r="P200" s="155">
        <f>SUM(P201:P202)</f>
        <v>0</v>
      </c>
      <c r="Q200" s="154"/>
      <c r="R200" s="155">
        <f>SUM(R201:R202)</f>
        <v>0.37296</v>
      </c>
      <c r="S200" s="154"/>
      <c r="T200" s="156">
        <f>SUM(T201:T202)</f>
        <v>0</v>
      </c>
      <c r="AR200" s="149" t="s">
        <v>84</v>
      </c>
      <c r="AT200" s="157" t="s">
        <v>75</v>
      </c>
      <c r="AU200" s="157" t="s">
        <v>84</v>
      </c>
      <c r="AY200" s="149" t="s">
        <v>136</v>
      </c>
      <c r="BK200" s="158">
        <f>SUM(BK201:BK202)</f>
        <v>0</v>
      </c>
    </row>
    <row r="201" spans="1:65" s="2" customFormat="1" ht="62.7" customHeight="1">
      <c r="A201" s="33"/>
      <c r="B201" s="161"/>
      <c r="C201" s="162" t="s">
        <v>253</v>
      </c>
      <c r="D201" s="162" t="s">
        <v>138</v>
      </c>
      <c r="E201" s="163" t="s">
        <v>254</v>
      </c>
      <c r="F201" s="164" t="s">
        <v>255</v>
      </c>
      <c r="G201" s="165" t="s">
        <v>256</v>
      </c>
      <c r="H201" s="166">
        <v>7</v>
      </c>
      <c r="I201" s="167"/>
      <c r="J201" s="168">
        <f>ROUND(I201*H201,2)</f>
        <v>0</v>
      </c>
      <c r="K201" s="164" t="s">
        <v>142</v>
      </c>
      <c r="L201" s="34"/>
      <c r="M201" s="169" t="s">
        <v>1</v>
      </c>
      <c r="N201" s="170" t="s">
        <v>41</v>
      </c>
      <c r="O201" s="59"/>
      <c r="P201" s="171">
        <f>O201*H201</f>
        <v>0</v>
      </c>
      <c r="Q201" s="171">
        <v>0.05328</v>
      </c>
      <c r="R201" s="171">
        <f>Q201*H201</f>
        <v>0.37296</v>
      </c>
      <c r="S201" s="171">
        <v>0</v>
      </c>
      <c r="T201" s="17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3" t="s">
        <v>143</v>
      </c>
      <c r="AT201" s="173" t="s">
        <v>138</v>
      </c>
      <c r="AU201" s="173" t="s">
        <v>86</v>
      </c>
      <c r="AY201" s="18" t="s">
        <v>136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8" t="s">
        <v>84</v>
      </c>
      <c r="BK201" s="174">
        <f>ROUND(I201*H201,2)</f>
        <v>0</v>
      </c>
      <c r="BL201" s="18" t="s">
        <v>143</v>
      </c>
      <c r="BM201" s="173" t="s">
        <v>257</v>
      </c>
    </row>
    <row r="202" spans="2:51" s="13" customFormat="1" ht="12">
      <c r="B202" s="175"/>
      <c r="D202" s="176" t="s">
        <v>145</v>
      </c>
      <c r="E202" s="177" t="s">
        <v>1</v>
      </c>
      <c r="F202" s="178" t="s">
        <v>258</v>
      </c>
      <c r="H202" s="179">
        <v>7</v>
      </c>
      <c r="I202" s="180"/>
      <c r="L202" s="175"/>
      <c r="M202" s="181"/>
      <c r="N202" s="182"/>
      <c r="O202" s="182"/>
      <c r="P202" s="182"/>
      <c r="Q202" s="182"/>
      <c r="R202" s="182"/>
      <c r="S202" s="182"/>
      <c r="T202" s="183"/>
      <c r="AT202" s="177" t="s">
        <v>145</v>
      </c>
      <c r="AU202" s="177" t="s">
        <v>86</v>
      </c>
      <c r="AV202" s="13" t="s">
        <v>86</v>
      </c>
      <c r="AW202" s="13" t="s">
        <v>31</v>
      </c>
      <c r="AX202" s="13" t="s">
        <v>84</v>
      </c>
      <c r="AY202" s="177" t="s">
        <v>136</v>
      </c>
    </row>
    <row r="203" spans="2:63" s="12" customFormat="1" ht="22.95" customHeight="1">
      <c r="B203" s="148"/>
      <c r="D203" s="149" t="s">
        <v>75</v>
      </c>
      <c r="E203" s="159" t="s">
        <v>161</v>
      </c>
      <c r="F203" s="159" t="s">
        <v>259</v>
      </c>
      <c r="I203" s="151"/>
      <c r="J203" s="160">
        <f>BK203</f>
        <v>0</v>
      </c>
      <c r="L203" s="148"/>
      <c r="M203" s="153"/>
      <c r="N203" s="154"/>
      <c r="O203" s="154"/>
      <c r="P203" s="155">
        <f>SUM(P204:P238)</f>
        <v>0</v>
      </c>
      <c r="Q203" s="154"/>
      <c r="R203" s="155">
        <f>SUM(R204:R238)</f>
        <v>61.79439024</v>
      </c>
      <c r="S203" s="154"/>
      <c r="T203" s="156">
        <f>SUM(T204:T238)</f>
        <v>0</v>
      </c>
      <c r="AR203" s="149" t="s">
        <v>84</v>
      </c>
      <c r="AT203" s="157" t="s">
        <v>75</v>
      </c>
      <c r="AU203" s="157" t="s">
        <v>84</v>
      </c>
      <c r="AY203" s="149" t="s">
        <v>136</v>
      </c>
      <c r="BK203" s="158">
        <f>SUM(BK204:BK238)</f>
        <v>0</v>
      </c>
    </row>
    <row r="204" spans="1:65" s="2" customFormat="1" ht="24.15" customHeight="1">
      <c r="A204" s="33"/>
      <c r="B204" s="161"/>
      <c r="C204" s="162" t="s">
        <v>260</v>
      </c>
      <c r="D204" s="162" t="s">
        <v>138</v>
      </c>
      <c r="E204" s="163" t="s">
        <v>261</v>
      </c>
      <c r="F204" s="164" t="s">
        <v>262</v>
      </c>
      <c r="G204" s="165" t="s">
        <v>141</v>
      </c>
      <c r="H204" s="166">
        <v>57.54</v>
      </c>
      <c r="I204" s="167"/>
      <c r="J204" s="168">
        <f>ROUND(I204*H204,2)</f>
        <v>0</v>
      </c>
      <c r="K204" s="164" t="s">
        <v>142</v>
      </c>
      <c r="L204" s="34"/>
      <c r="M204" s="169" t="s">
        <v>1</v>
      </c>
      <c r="N204" s="170" t="s">
        <v>41</v>
      </c>
      <c r="O204" s="59"/>
      <c r="P204" s="171">
        <f>O204*H204</f>
        <v>0</v>
      </c>
      <c r="Q204" s="171">
        <v>0.0001</v>
      </c>
      <c r="R204" s="171">
        <f>Q204*H204</f>
        <v>0.0057540000000000004</v>
      </c>
      <c r="S204" s="171">
        <v>0</v>
      </c>
      <c r="T204" s="17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3" t="s">
        <v>143</v>
      </c>
      <c r="AT204" s="173" t="s">
        <v>138</v>
      </c>
      <c r="AU204" s="173" t="s">
        <v>86</v>
      </c>
      <c r="AY204" s="18" t="s">
        <v>136</v>
      </c>
      <c r="BE204" s="174">
        <f>IF(N204="základní",J204,0)</f>
        <v>0</v>
      </c>
      <c r="BF204" s="174">
        <f>IF(N204="snížená",J204,0)</f>
        <v>0</v>
      </c>
      <c r="BG204" s="174">
        <f>IF(N204="zákl. přenesená",J204,0)</f>
        <v>0</v>
      </c>
      <c r="BH204" s="174">
        <f>IF(N204="sníž. přenesená",J204,0)</f>
        <v>0</v>
      </c>
      <c r="BI204" s="174">
        <f>IF(N204="nulová",J204,0)</f>
        <v>0</v>
      </c>
      <c r="BJ204" s="18" t="s">
        <v>84</v>
      </c>
      <c r="BK204" s="174">
        <f>ROUND(I204*H204,2)</f>
        <v>0</v>
      </c>
      <c r="BL204" s="18" t="s">
        <v>143</v>
      </c>
      <c r="BM204" s="173" t="s">
        <v>263</v>
      </c>
    </row>
    <row r="205" spans="2:51" s="13" customFormat="1" ht="12">
      <c r="B205" s="175"/>
      <c r="D205" s="176" t="s">
        <v>145</v>
      </c>
      <c r="E205" s="177" t="s">
        <v>1</v>
      </c>
      <c r="F205" s="178" t="s">
        <v>264</v>
      </c>
      <c r="H205" s="179">
        <v>43.71</v>
      </c>
      <c r="I205" s="180"/>
      <c r="L205" s="175"/>
      <c r="M205" s="181"/>
      <c r="N205" s="182"/>
      <c r="O205" s="182"/>
      <c r="P205" s="182"/>
      <c r="Q205" s="182"/>
      <c r="R205" s="182"/>
      <c r="S205" s="182"/>
      <c r="T205" s="183"/>
      <c r="AT205" s="177" t="s">
        <v>145</v>
      </c>
      <c r="AU205" s="177" t="s">
        <v>86</v>
      </c>
      <c r="AV205" s="13" t="s">
        <v>86</v>
      </c>
      <c r="AW205" s="13" t="s">
        <v>31</v>
      </c>
      <c r="AX205" s="13" t="s">
        <v>76</v>
      </c>
      <c r="AY205" s="177" t="s">
        <v>136</v>
      </c>
    </row>
    <row r="206" spans="2:51" s="13" customFormat="1" ht="12">
      <c r="B206" s="175"/>
      <c r="D206" s="176" t="s">
        <v>145</v>
      </c>
      <c r="E206" s="177" t="s">
        <v>1</v>
      </c>
      <c r="F206" s="178" t="s">
        <v>265</v>
      </c>
      <c r="H206" s="179">
        <v>13.83</v>
      </c>
      <c r="I206" s="180"/>
      <c r="L206" s="175"/>
      <c r="M206" s="181"/>
      <c r="N206" s="182"/>
      <c r="O206" s="182"/>
      <c r="P206" s="182"/>
      <c r="Q206" s="182"/>
      <c r="R206" s="182"/>
      <c r="S206" s="182"/>
      <c r="T206" s="183"/>
      <c r="AT206" s="177" t="s">
        <v>145</v>
      </c>
      <c r="AU206" s="177" t="s">
        <v>86</v>
      </c>
      <c r="AV206" s="13" t="s">
        <v>86</v>
      </c>
      <c r="AW206" s="13" t="s">
        <v>31</v>
      </c>
      <c r="AX206" s="13" t="s">
        <v>76</v>
      </c>
      <c r="AY206" s="177" t="s">
        <v>136</v>
      </c>
    </row>
    <row r="207" spans="2:51" s="14" customFormat="1" ht="12">
      <c r="B207" s="184"/>
      <c r="D207" s="176" t="s">
        <v>145</v>
      </c>
      <c r="E207" s="185" t="s">
        <v>1</v>
      </c>
      <c r="F207" s="186" t="s">
        <v>149</v>
      </c>
      <c r="H207" s="187">
        <v>57.54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5" t="s">
        <v>145</v>
      </c>
      <c r="AU207" s="185" t="s">
        <v>86</v>
      </c>
      <c r="AV207" s="14" t="s">
        <v>143</v>
      </c>
      <c r="AW207" s="14" t="s">
        <v>31</v>
      </c>
      <c r="AX207" s="14" t="s">
        <v>84</v>
      </c>
      <c r="AY207" s="185" t="s">
        <v>136</v>
      </c>
    </row>
    <row r="208" spans="1:65" s="2" customFormat="1" ht="24.15" customHeight="1">
      <c r="A208" s="33"/>
      <c r="B208" s="161"/>
      <c r="C208" s="199" t="s">
        <v>266</v>
      </c>
      <c r="D208" s="199" t="s">
        <v>236</v>
      </c>
      <c r="E208" s="200" t="s">
        <v>267</v>
      </c>
      <c r="F208" s="201" t="s">
        <v>268</v>
      </c>
      <c r="G208" s="202" t="s">
        <v>141</v>
      </c>
      <c r="H208" s="203">
        <v>66.171</v>
      </c>
      <c r="I208" s="204"/>
      <c r="J208" s="205">
        <f>ROUND(I208*H208,2)</f>
        <v>0</v>
      </c>
      <c r="K208" s="201" t="s">
        <v>142</v>
      </c>
      <c r="L208" s="206"/>
      <c r="M208" s="207" t="s">
        <v>1</v>
      </c>
      <c r="N208" s="208" t="s">
        <v>41</v>
      </c>
      <c r="O208" s="59"/>
      <c r="P208" s="171">
        <f>O208*H208</f>
        <v>0</v>
      </c>
      <c r="Q208" s="171">
        <v>0.0003</v>
      </c>
      <c r="R208" s="171">
        <f>Q208*H208</f>
        <v>0.0198513</v>
      </c>
      <c r="S208" s="171">
        <v>0</v>
      </c>
      <c r="T208" s="17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3" t="s">
        <v>180</v>
      </c>
      <c r="AT208" s="173" t="s">
        <v>236</v>
      </c>
      <c r="AU208" s="173" t="s">
        <v>86</v>
      </c>
      <c r="AY208" s="18" t="s">
        <v>136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8" t="s">
        <v>84</v>
      </c>
      <c r="BK208" s="174">
        <f>ROUND(I208*H208,2)</f>
        <v>0</v>
      </c>
      <c r="BL208" s="18" t="s">
        <v>143</v>
      </c>
      <c r="BM208" s="173" t="s">
        <v>269</v>
      </c>
    </row>
    <row r="209" spans="2:51" s="13" customFormat="1" ht="12">
      <c r="B209" s="175"/>
      <c r="D209" s="176" t="s">
        <v>145</v>
      </c>
      <c r="E209" s="177" t="s">
        <v>1</v>
      </c>
      <c r="F209" s="178" t="s">
        <v>270</v>
      </c>
      <c r="H209" s="179">
        <v>66.171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77" t="s">
        <v>145</v>
      </c>
      <c r="AU209" s="177" t="s">
        <v>86</v>
      </c>
      <c r="AV209" s="13" t="s">
        <v>86</v>
      </c>
      <c r="AW209" s="13" t="s">
        <v>31</v>
      </c>
      <c r="AX209" s="13" t="s">
        <v>84</v>
      </c>
      <c r="AY209" s="177" t="s">
        <v>136</v>
      </c>
    </row>
    <row r="210" spans="1:65" s="2" customFormat="1" ht="24.15" customHeight="1">
      <c r="A210" s="33"/>
      <c r="B210" s="161"/>
      <c r="C210" s="162" t="s">
        <v>271</v>
      </c>
      <c r="D210" s="162" t="s">
        <v>138</v>
      </c>
      <c r="E210" s="163" t="s">
        <v>272</v>
      </c>
      <c r="F210" s="164" t="s">
        <v>273</v>
      </c>
      <c r="G210" s="165" t="s">
        <v>141</v>
      </c>
      <c r="H210" s="166">
        <v>1.01</v>
      </c>
      <c r="I210" s="167"/>
      <c r="J210" s="168">
        <f>ROUND(I210*H210,2)</f>
        <v>0</v>
      </c>
      <c r="K210" s="164" t="s">
        <v>1</v>
      </c>
      <c r="L210" s="34"/>
      <c r="M210" s="169" t="s">
        <v>1</v>
      </c>
      <c r="N210" s="170" t="s">
        <v>41</v>
      </c>
      <c r="O210" s="59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3" t="s">
        <v>143</v>
      </c>
      <c r="AT210" s="173" t="s">
        <v>138</v>
      </c>
      <c r="AU210" s="173" t="s">
        <v>86</v>
      </c>
      <c r="AY210" s="18" t="s">
        <v>136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8" t="s">
        <v>84</v>
      </c>
      <c r="BK210" s="174">
        <f>ROUND(I210*H210,2)</f>
        <v>0</v>
      </c>
      <c r="BL210" s="18" t="s">
        <v>143</v>
      </c>
      <c r="BM210" s="173" t="s">
        <v>274</v>
      </c>
    </row>
    <row r="211" spans="1:47" s="2" customFormat="1" ht="67.2">
      <c r="A211" s="33"/>
      <c r="B211" s="34"/>
      <c r="C211" s="33"/>
      <c r="D211" s="176" t="s">
        <v>275</v>
      </c>
      <c r="E211" s="33"/>
      <c r="F211" s="209" t="s">
        <v>276</v>
      </c>
      <c r="G211" s="33"/>
      <c r="H211" s="33"/>
      <c r="I211" s="97"/>
      <c r="J211" s="33"/>
      <c r="K211" s="33"/>
      <c r="L211" s="34"/>
      <c r="M211" s="210"/>
      <c r="N211" s="211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275</v>
      </c>
      <c r="AU211" s="18" t="s">
        <v>86</v>
      </c>
    </row>
    <row r="212" spans="2:51" s="13" customFormat="1" ht="12">
      <c r="B212" s="175"/>
      <c r="D212" s="176" t="s">
        <v>145</v>
      </c>
      <c r="E212" s="177" t="s">
        <v>1</v>
      </c>
      <c r="F212" s="178" t="s">
        <v>277</v>
      </c>
      <c r="H212" s="179">
        <v>1.01</v>
      </c>
      <c r="I212" s="180"/>
      <c r="L212" s="175"/>
      <c r="M212" s="181"/>
      <c r="N212" s="182"/>
      <c r="O212" s="182"/>
      <c r="P212" s="182"/>
      <c r="Q212" s="182"/>
      <c r="R212" s="182"/>
      <c r="S212" s="182"/>
      <c r="T212" s="183"/>
      <c r="AT212" s="177" t="s">
        <v>145</v>
      </c>
      <c r="AU212" s="177" t="s">
        <v>86</v>
      </c>
      <c r="AV212" s="13" t="s">
        <v>86</v>
      </c>
      <c r="AW212" s="13" t="s">
        <v>31</v>
      </c>
      <c r="AX212" s="13" t="s">
        <v>84</v>
      </c>
      <c r="AY212" s="177" t="s">
        <v>136</v>
      </c>
    </row>
    <row r="213" spans="1:65" s="2" customFormat="1" ht="24.15" customHeight="1">
      <c r="A213" s="33"/>
      <c r="B213" s="161"/>
      <c r="C213" s="162" t="s">
        <v>278</v>
      </c>
      <c r="D213" s="162" t="s">
        <v>138</v>
      </c>
      <c r="E213" s="163" t="s">
        <v>279</v>
      </c>
      <c r="F213" s="164" t="s">
        <v>280</v>
      </c>
      <c r="G213" s="165" t="s">
        <v>141</v>
      </c>
      <c r="H213" s="166">
        <v>43.71</v>
      </c>
      <c r="I213" s="167"/>
      <c r="J213" s="168">
        <f>ROUND(I213*H213,2)</f>
        <v>0</v>
      </c>
      <c r="K213" s="164" t="s">
        <v>142</v>
      </c>
      <c r="L213" s="34"/>
      <c r="M213" s="169" t="s">
        <v>1</v>
      </c>
      <c r="N213" s="170" t="s">
        <v>41</v>
      </c>
      <c r="O213" s="59"/>
      <c r="P213" s="171">
        <f>O213*H213</f>
        <v>0</v>
      </c>
      <c r="Q213" s="171">
        <v>0.199</v>
      </c>
      <c r="R213" s="171">
        <f>Q213*H213</f>
        <v>8.69829</v>
      </c>
      <c r="S213" s="171">
        <v>0</v>
      </c>
      <c r="T213" s="17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3" t="s">
        <v>143</v>
      </c>
      <c r="AT213" s="173" t="s">
        <v>138</v>
      </c>
      <c r="AU213" s="173" t="s">
        <v>86</v>
      </c>
      <c r="AY213" s="18" t="s">
        <v>136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8" t="s">
        <v>84</v>
      </c>
      <c r="BK213" s="174">
        <f>ROUND(I213*H213,2)</f>
        <v>0</v>
      </c>
      <c r="BL213" s="18" t="s">
        <v>143</v>
      </c>
      <c r="BM213" s="173" t="s">
        <v>281</v>
      </c>
    </row>
    <row r="214" spans="2:51" s="13" customFormat="1" ht="12">
      <c r="B214" s="175"/>
      <c r="D214" s="176" t="s">
        <v>145</v>
      </c>
      <c r="E214" s="177" t="s">
        <v>1</v>
      </c>
      <c r="F214" s="178" t="s">
        <v>264</v>
      </c>
      <c r="H214" s="179">
        <v>43.71</v>
      </c>
      <c r="I214" s="180"/>
      <c r="L214" s="175"/>
      <c r="M214" s="181"/>
      <c r="N214" s="182"/>
      <c r="O214" s="182"/>
      <c r="P214" s="182"/>
      <c r="Q214" s="182"/>
      <c r="R214" s="182"/>
      <c r="S214" s="182"/>
      <c r="T214" s="183"/>
      <c r="AT214" s="177" t="s">
        <v>145</v>
      </c>
      <c r="AU214" s="177" t="s">
        <v>86</v>
      </c>
      <c r="AV214" s="13" t="s">
        <v>86</v>
      </c>
      <c r="AW214" s="13" t="s">
        <v>31</v>
      </c>
      <c r="AX214" s="13" t="s">
        <v>84</v>
      </c>
      <c r="AY214" s="177" t="s">
        <v>136</v>
      </c>
    </row>
    <row r="215" spans="1:65" s="2" customFormat="1" ht="24.15" customHeight="1">
      <c r="A215" s="33"/>
      <c r="B215" s="161"/>
      <c r="C215" s="162" t="s">
        <v>282</v>
      </c>
      <c r="D215" s="162" t="s">
        <v>138</v>
      </c>
      <c r="E215" s="163" t="s">
        <v>283</v>
      </c>
      <c r="F215" s="164" t="s">
        <v>284</v>
      </c>
      <c r="G215" s="165" t="s">
        <v>141</v>
      </c>
      <c r="H215" s="166">
        <v>13.83</v>
      </c>
      <c r="I215" s="167"/>
      <c r="J215" s="168">
        <f>ROUND(I215*H215,2)</f>
        <v>0</v>
      </c>
      <c r="K215" s="164" t="s">
        <v>142</v>
      </c>
      <c r="L215" s="34"/>
      <c r="M215" s="169" t="s">
        <v>1</v>
      </c>
      <c r="N215" s="170" t="s">
        <v>41</v>
      </c>
      <c r="O215" s="59"/>
      <c r="P215" s="171">
        <f>O215*H215</f>
        <v>0</v>
      </c>
      <c r="Q215" s="171">
        <v>0.396</v>
      </c>
      <c r="R215" s="171">
        <f>Q215*H215</f>
        <v>5.47668</v>
      </c>
      <c r="S215" s="171">
        <v>0</v>
      </c>
      <c r="T215" s="17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3" t="s">
        <v>143</v>
      </c>
      <c r="AT215" s="173" t="s">
        <v>138</v>
      </c>
      <c r="AU215" s="173" t="s">
        <v>86</v>
      </c>
      <c r="AY215" s="18" t="s">
        <v>136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8" t="s">
        <v>84</v>
      </c>
      <c r="BK215" s="174">
        <f>ROUND(I215*H215,2)</f>
        <v>0</v>
      </c>
      <c r="BL215" s="18" t="s">
        <v>143</v>
      </c>
      <c r="BM215" s="173" t="s">
        <v>285</v>
      </c>
    </row>
    <row r="216" spans="2:51" s="13" customFormat="1" ht="12">
      <c r="B216" s="175"/>
      <c r="D216" s="176" t="s">
        <v>145</v>
      </c>
      <c r="E216" s="177" t="s">
        <v>1</v>
      </c>
      <c r="F216" s="178" t="s">
        <v>265</v>
      </c>
      <c r="H216" s="179">
        <v>13.83</v>
      </c>
      <c r="I216" s="180"/>
      <c r="L216" s="175"/>
      <c r="M216" s="181"/>
      <c r="N216" s="182"/>
      <c r="O216" s="182"/>
      <c r="P216" s="182"/>
      <c r="Q216" s="182"/>
      <c r="R216" s="182"/>
      <c r="S216" s="182"/>
      <c r="T216" s="183"/>
      <c r="AT216" s="177" t="s">
        <v>145</v>
      </c>
      <c r="AU216" s="177" t="s">
        <v>86</v>
      </c>
      <c r="AV216" s="13" t="s">
        <v>86</v>
      </c>
      <c r="AW216" s="13" t="s">
        <v>31</v>
      </c>
      <c r="AX216" s="13" t="s">
        <v>84</v>
      </c>
      <c r="AY216" s="177" t="s">
        <v>136</v>
      </c>
    </row>
    <row r="217" spans="1:65" s="2" customFormat="1" ht="24.15" customHeight="1">
      <c r="A217" s="33"/>
      <c r="B217" s="161"/>
      <c r="C217" s="162" t="s">
        <v>286</v>
      </c>
      <c r="D217" s="162" t="s">
        <v>138</v>
      </c>
      <c r="E217" s="163" t="s">
        <v>287</v>
      </c>
      <c r="F217" s="164" t="s">
        <v>288</v>
      </c>
      <c r="G217" s="165" t="s">
        <v>141</v>
      </c>
      <c r="H217" s="166">
        <v>43.71</v>
      </c>
      <c r="I217" s="167"/>
      <c r="J217" s="168">
        <f>ROUND(I217*H217,2)</f>
        <v>0</v>
      </c>
      <c r="K217" s="164" t="s">
        <v>142</v>
      </c>
      <c r="L217" s="34"/>
      <c r="M217" s="169" t="s">
        <v>1</v>
      </c>
      <c r="N217" s="170" t="s">
        <v>41</v>
      </c>
      <c r="O217" s="59"/>
      <c r="P217" s="171">
        <f>O217*H217</f>
        <v>0</v>
      </c>
      <c r="Q217" s="171">
        <v>0.387</v>
      </c>
      <c r="R217" s="171">
        <f>Q217*H217</f>
        <v>16.915770000000002</v>
      </c>
      <c r="S217" s="171">
        <v>0</v>
      </c>
      <c r="T217" s="17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3" t="s">
        <v>143</v>
      </c>
      <c r="AT217" s="173" t="s">
        <v>138</v>
      </c>
      <c r="AU217" s="173" t="s">
        <v>86</v>
      </c>
      <c r="AY217" s="18" t="s">
        <v>136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8" t="s">
        <v>84</v>
      </c>
      <c r="BK217" s="174">
        <f>ROUND(I217*H217,2)</f>
        <v>0</v>
      </c>
      <c r="BL217" s="18" t="s">
        <v>143</v>
      </c>
      <c r="BM217" s="173" t="s">
        <v>289</v>
      </c>
    </row>
    <row r="218" spans="2:51" s="13" customFormat="1" ht="12">
      <c r="B218" s="175"/>
      <c r="D218" s="176" t="s">
        <v>145</v>
      </c>
      <c r="E218" s="177" t="s">
        <v>1</v>
      </c>
      <c r="F218" s="178" t="s">
        <v>264</v>
      </c>
      <c r="H218" s="179">
        <v>43.71</v>
      </c>
      <c r="I218" s="180"/>
      <c r="L218" s="175"/>
      <c r="M218" s="181"/>
      <c r="N218" s="182"/>
      <c r="O218" s="182"/>
      <c r="P218" s="182"/>
      <c r="Q218" s="182"/>
      <c r="R218" s="182"/>
      <c r="S218" s="182"/>
      <c r="T218" s="183"/>
      <c r="AT218" s="177" t="s">
        <v>145</v>
      </c>
      <c r="AU218" s="177" t="s">
        <v>86</v>
      </c>
      <c r="AV218" s="13" t="s">
        <v>86</v>
      </c>
      <c r="AW218" s="13" t="s">
        <v>31</v>
      </c>
      <c r="AX218" s="13" t="s">
        <v>84</v>
      </c>
      <c r="AY218" s="177" t="s">
        <v>136</v>
      </c>
    </row>
    <row r="219" spans="1:65" s="2" customFormat="1" ht="24.15" customHeight="1">
      <c r="A219" s="33"/>
      <c r="B219" s="161"/>
      <c r="C219" s="162" t="s">
        <v>290</v>
      </c>
      <c r="D219" s="162" t="s">
        <v>138</v>
      </c>
      <c r="E219" s="163" t="s">
        <v>291</v>
      </c>
      <c r="F219" s="164" t="s">
        <v>292</v>
      </c>
      <c r="G219" s="165" t="s">
        <v>141</v>
      </c>
      <c r="H219" s="166">
        <v>13.83</v>
      </c>
      <c r="I219" s="167"/>
      <c r="J219" s="168">
        <f>ROUND(I219*H219,2)</f>
        <v>0</v>
      </c>
      <c r="K219" s="164" t="s">
        <v>142</v>
      </c>
      <c r="L219" s="34"/>
      <c r="M219" s="169" t="s">
        <v>1</v>
      </c>
      <c r="N219" s="170" t="s">
        <v>41</v>
      </c>
      <c r="O219" s="59"/>
      <c r="P219" s="171">
        <f>O219*H219</f>
        <v>0</v>
      </c>
      <c r="Q219" s="171">
        <v>0.0835</v>
      </c>
      <c r="R219" s="171">
        <f>Q219*H219</f>
        <v>1.154805</v>
      </c>
      <c r="S219" s="171">
        <v>0</v>
      </c>
      <c r="T219" s="17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3" t="s">
        <v>143</v>
      </c>
      <c r="AT219" s="173" t="s">
        <v>138</v>
      </c>
      <c r="AU219" s="173" t="s">
        <v>86</v>
      </c>
      <c r="AY219" s="18" t="s">
        <v>136</v>
      </c>
      <c r="BE219" s="174">
        <f>IF(N219="základní",J219,0)</f>
        <v>0</v>
      </c>
      <c r="BF219" s="174">
        <f>IF(N219="snížená",J219,0)</f>
        <v>0</v>
      </c>
      <c r="BG219" s="174">
        <f>IF(N219="zákl. přenesená",J219,0)</f>
        <v>0</v>
      </c>
      <c r="BH219" s="174">
        <f>IF(N219="sníž. přenesená",J219,0)</f>
        <v>0</v>
      </c>
      <c r="BI219" s="174">
        <f>IF(N219="nulová",J219,0)</f>
        <v>0</v>
      </c>
      <c r="BJ219" s="18" t="s">
        <v>84</v>
      </c>
      <c r="BK219" s="174">
        <f>ROUND(I219*H219,2)</f>
        <v>0</v>
      </c>
      <c r="BL219" s="18" t="s">
        <v>143</v>
      </c>
      <c r="BM219" s="173" t="s">
        <v>293</v>
      </c>
    </row>
    <row r="220" spans="2:51" s="13" customFormat="1" ht="12">
      <c r="B220" s="175"/>
      <c r="D220" s="176" t="s">
        <v>145</v>
      </c>
      <c r="E220" s="177" t="s">
        <v>1</v>
      </c>
      <c r="F220" s="178" t="s">
        <v>294</v>
      </c>
      <c r="H220" s="179">
        <v>13.83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77" t="s">
        <v>145</v>
      </c>
      <c r="AU220" s="177" t="s">
        <v>86</v>
      </c>
      <c r="AV220" s="13" t="s">
        <v>86</v>
      </c>
      <c r="AW220" s="13" t="s">
        <v>31</v>
      </c>
      <c r="AX220" s="13" t="s">
        <v>84</v>
      </c>
      <c r="AY220" s="177" t="s">
        <v>136</v>
      </c>
    </row>
    <row r="221" spans="1:65" s="2" customFormat="1" ht="76.35" customHeight="1">
      <c r="A221" s="33"/>
      <c r="B221" s="161"/>
      <c r="C221" s="162" t="s">
        <v>295</v>
      </c>
      <c r="D221" s="162" t="s">
        <v>138</v>
      </c>
      <c r="E221" s="163" t="s">
        <v>296</v>
      </c>
      <c r="F221" s="164" t="s">
        <v>297</v>
      </c>
      <c r="G221" s="165" t="s">
        <v>141</v>
      </c>
      <c r="H221" s="166">
        <v>43.71</v>
      </c>
      <c r="I221" s="167"/>
      <c r="J221" s="168">
        <f>ROUND(I221*H221,2)</f>
        <v>0</v>
      </c>
      <c r="K221" s="164" t="s">
        <v>142</v>
      </c>
      <c r="L221" s="34"/>
      <c r="M221" s="169" t="s">
        <v>1</v>
      </c>
      <c r="N221" s="170" t="s">
        <v>41</v>
      </c>
      <c r="O221" s="59"/>
      <c r="P221" s="171">
        <f>O221*H221</f>
        <v>0</v>
      </c>
      <c r="Q221" s="171">
        <v>0.08565</v>
      </c>
      <c r="R221" s="171">
        <f>Q221*H221</f>
        <v>3.7437615</v>
      </c>
      <c r="S221" s="171">
        <v>0</v>
      </c>
      <c r="T221" s="17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3" t="s">
        <v>143</v>
      </c>
      <c r="AT221" s="173" t="s">
        <v>138</v>
      </c>
      <c r="AU221" s="173" t="s">
        <v>86</v>
      </c>
      <c r="AY221" s="18" t="s">
        <v>136</v>
      </c>
      <c r="BE221" s="174">
        <f>IF(N221="základní",J221,0)</f>
        <v>0</v>
      </c>
      <c r="BF221" s="174">
        <f>IF(N221="snížená",J221,0)</f>
        <v>0</v>
      </c>
      <c r="BG221" s="174">
        <f>IF(N221="zákl. přenesená",J221,0)</f>
        <v>0</v>
      </c>
      <c r="BH221" s="174">
        <f>IF(N221="sníž. přenesená",J221,0)</f>
        <v>0</v>
      </c>
      <c r="BI221" s="174">
        <f>IF(N221="nulová",J221,0)</f>
        <v>0</v>
      </c>
      <c r="BJ221" s="18" t="s">
        <v>84</v>
      </c>
      <c r="BK221" s="174">
        <f>ROUND(I221*H221,2)</f>
        <v>0</v>
      </c>
      <c r="BL221" s="18" t="s">
        <v>143</v>
      </c>
      <c r="BM221" s="173" t="s">
        <v>298</v>
      </c>
    </row>
    <row r="222" spans="2:51" s="13" customFormat="1" ht="12">
      <c r="B222" s="175"/>
      <c r="D222" s="176" t="s">
        <v>145</v>
      </c>
      <c r="E222" s="177" t="s">
        <v>1</v>
      </c>
      <c r="F222" s="178" t="s">
        <v>264</v>
      </c>
      <c r="H222" s="179">
        <v>43.71</v>
      </c>
      <c r="I222" s="180"/>
      <c r="L222" s="175"/>
      <c r="M222" s="181"/>
      <c r="N222" s="182"/>
      <c r="O222" s="182"/>
      <c r="P222" s="182"/>
      <c r="Q222" s="182"/>
      <c r="R222" s="182"/>
      <c r="S222" s="182"/>
      <c r="T222" s="183"/>
      <c r="AT222" s="177" t="s">
        <v>145</v>
      </c>
      <c r="AU222" s="177" t="s">
        <v>86</v>
      </c>
      <c r="AV222" s="13" t="s">
        <v>86</v>
      </c>
      <c r="AW222" s="13" t="s">
        <v>31</v>
      </c>
      <c r="AX222" s="13" t="s">
        <v>84</v>
      </c>
      <c r="AY222" s="177" t="s">
        <v>136</v>
      </c>
    </row>
    <row r="223" spans="1:65" s="2" customFormat="1" ht="14.4" customHeight="1">
      <c r="A223" s="33"/>
      <c r="B223" s="161"/>
      <c r="C223" s="199" t="s">
        <v>299</v>
      </c>
      <c r="D223" s="199" t="s">
        <v>236</v>
      </c>
      <c r="E223" s="200" t="s">
        <v>300</v>
      </c>
      <c r="F223" s="201" t="s">
        <v>301</v>
      </c>
      <c r="G223" s="202" t="s">
        <v>141</v>
      </c>
      <c r="H223" s="203">
        <v>48.081</v>
      </c>
      <c r="I223" s="204"/>
      <c r="J223" s="205">
        <f>ROUND(I223*H223,2)</f>
        <v>0</v>
      </c>
      <c r="K223" s="201" t="s">
        <v>142</v>
      </c>
      <c r="L223" s="206"/>
      <c r="M223" s="207" t="s">
        <v>1</v>
      </c>
      <c r="N223" s="208" t="s">
        <v>41</v>
      </c>
      <c r="O223" s="59"/>
      <c r="P223" s="171">
        <f>O223*H223</f>
        <v>0</v>
      </c>
      <c r="Q223" s="171">
        <v>0.15</v>
      </c>
      <c r="R223" s="171">
        <f>Q223*H223</f>
        <v>7.21215</v>
      </c>
      <c r="S223" s="171">
        <v>0</v>
      </c>
      <c r="T223" s="17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3" t="s">
        <v>180</v>
      </c>
      <c r="AT223" s="173" t="s">
        <v>236</v>
      </c>
      <c r="AU223" s="173" t="s">
        <v>86</v>
      </c>
      <c r="AY223" s="18" t="s">
        <v>136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8" t="s">
        <v>84</v>
      </c>
      <c r="BK223" s="174">
        <f>ROUND(I223*H223,2)</f>
        <v>0</v>
      </c>
      <c r="BL223" s="18" t="s">
        <v>143</v>
      </c>
      <c r="BM223" s="173" t="s">
        <v>302</v>
      </c>
    </row>
    <row r="224" spans="2:51" s="13" customFormat="1" ht="12">
      <c r="B224" s="175"/>
      <c r="D224" s="176" t="s">
        <v>145</v>
      </c>
      <c r="E224" s="177" t="s">
        <v>1</v>
      </c>
      <c r="F224" s="178" t="s">
        <v>303</v>
      </c>
      <c r="H224" s="179">
        <v>48.081</v>
      </c>
      <c r="I224" s="180"/>
      <c r="L224" s="175"/>
      <c r="M224" s="181"/>
      <c r="N224" s="182"/>
      <c r="O224" s="182"/>
      <c r="P224" s="182"/>
      <c r="Q224" s="182"/>
      <c r="R224" s="182"/>
      <c r="S224" s="182"/>
      <c r="T224" s="183"/>
      <c r="AT224" s="177" t="s">
        <v>145</v>
      </c>
      <c r="AU224" s="177" t="s">
        <v>86</v>
      </c>
      <c r="AV224" s="13" t="s">
        <v>86</v>
      </c>
      <c r="AW224" s="13" t="s">
        <v>31</v>
      </c>
      <c r="AX224" s="13" t="s">
        <v>84</v>
      </c>
      <c r="AY224" s="177" t="s">
        <v>136</v>
      </c>
    </row>
    <row r="225" spans="1:65" s="2" customFormat="1" ht="24.15" customHeight="1">
      <c r="A225" s="33"/>
      <c r="B225" s="161"/>
      <c r="C225" s="162" t="s">
        <v>304</v>
      </c>
      <c r="D225" s="162" t="s">
        <v>138</v>
      </c>
      <c r="E225" s="163" t="s">
        <v>305</v>
      </c>
      <c r="F225" s="164" t="s">
        <v>306</v>
      </c>
      <c r="G225" s="165" t="s">
        <v>164</v>
      </c>
      <c r="H225" s="166">
        <v>27.245</v>
      </c>
      <c r="I225" s="167"/>
      <c r="J225" s="168">
        <f>ROUND(I225*H225,2)</f>
        <v>0</v>
      </c>
      <c r="K225" s="164" t="s">
        <v>142</v>
      </c>
      <c r="L225" s="34"/>
      <c r="M225" s="169" t="s">
        <v>1</v>
      </c>
      <c r="N225" s="170" t="s">
        <v>41</v>
      </c>
      <c r="O225" s="59"/>
      <c r="P225" s="171">
        <f>O225*H225</f>
        <v>0</v>
      </c>
      <c r="Q225" s="171">
        <v>0.1554</v>
      </c>
      <c r="R225" s="171">
        <f>Q225*H225</f>
        <v>4.233873</v>
      </c>
      <c r="S225" s="171">
        <v>0</v>
      </c>
      <c r="T225" s="17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3" t="s">
        <v>143</v>
      </c>
      <c r="AT225" s="173" t="s">
        <v>138</v>
      </c>
      <c r="AU225" s="173" t="s">
        <v>86</v>
      </c>
      <c r="AY225" s="18" t="s">
        <v>136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8" t="s">
        <v>84</v>
      </c>
      <c r="BK225" s="174">
        <f>ROUND(I225*H225,2)</f>
        <v>0</v>
      </c>
      <c r="BL225" s="18" t="s">
        <v>143</v>
      </c>
      <c r="BM225" s="173" t="s">
        <v>307</v>
      </c>
    </row>
    <row r="226" spans="2:51" s="15" customFormat="1" ht="12">
      <c r="B226" s="192"/>
      <c r="D226" s="176" t="s">
        <v>145</v>
      </c>
      <c r="E226" s="193" t="s">
        <v>1</v>
      </c>
      <c r="F226" s="194" t="s">
        <v>308</v>
      </c>
      <c r="H226" s="193" t="s">
        <v>1</v>
      </c>
      <c r="I226" s="195"/>
      <c r="L226" s="192"/>
      <c r="M226" s="196"/>
      <c r="N226" s="197"/>
      <c r="O226" s="197"/>
      <c r="P226" s="197"/>
      <c r="Q226" s="197"/>
      <c r="R226" s="197"/>
      <c r="S226" s="197"/>
      <c r="T226" s="198"/>
      <c r="AT226" s="193" t="s">
        <v>145</v>
      </c>
      <c r="AU226" s="193" t="s">
        <v>86</v>
      </c>
      <c r="AV226" s="15" t="s">
        <v>84</v>
      </c>
      <c r="AW226" s="15" t="s">
        <v>31</v>
      </c>
      <c r="AX226" s="15" t="s">
        <v>76</v>
      </c>
      <c r="AY226" s="193" t="s">
        <v>136</v>
      </c>
    </row>
    <row r="227" spans="2:51" s="13" customFormat="1" ht="12">
      <c r="B227" s="175"/>
      <c r="D227" s="176" t="s">
        <v>145</v>
      </c>
      <c r="E227" s="177" t="s">
        <v>1</v>
      </c>
      <c r="F227" s="178" t="s">
        <v>309</v>
      </c>
      <c r="H227" s="179">
        <v>8.935</v>
      </c>
      <c r="I227" s="180"/>
      <c r="L227" s="175"/>
      <c r="M227" s="181"/>
      <c r="N227" s="182"/>
      <c r="O227" s="182"/>
      <c r="P227" s="182"/>
      <c r="Q227" s="182"/>
      <c r="R227" s="182"/>
      <c r="S227" s="182"/>
      <c r="T227" s="183"/>
      <c r="AT227" s="177" t="s">
        <v>145</v>
      </c>
      <c r="AU227" s="177" t="s">
        <v>86</v>
      </c>
      <c r="AV227" s="13" t="s">
        <v>86</v>
      </c>
      <c r="AW227" s="13" t="s">
        <v>31</v>
      </c>
      <c r="AX227" s="13" t="s">
        <v>76</v>
      </c>
      <c r="AY227" s="177" t="s">
        <v>136</v>
      </c>
    </row>
    <row r="228" spans="2:51" s="13" customFormat="1" ht="20.4">
      <c r="B228" s="175"/>
      <c r="D228" s="176" t="s">
        <v>145</v>
      </c>
      <c r="E228" s="177" t="s">
        <v>1</v>
      </c>
      <c r="F228" s="178" t="s">
        <v>310</v>
      </c>
      <c r="H228" s="179">
        <v>18.31</v>
      </c>
      <c r="I228" s="180"/>
      <c r="L228" s="175"/>
      <c r="M228" s="181"/>
      <c r="N228" s="182"/>
      <c r="O228" s="182"/>
      <c r="P228" s="182"/>
      <c r="Q228" s="182"/>
      <c r="R228" s="182"/>
      <c r="S228" s="182"/>
      <c r="T228" s="183"/>
      <c r="AT228" s="177" t="s">
        <v>145</v>
      </c>
      <c r="AU228" s="177" t="s">
        <v>86</v>
      </c>
      <c r="AV228" s="13" t="s">
        <v>86</v>
      </c>
      <c r="AW228" s="13" t="s">
        <v>31</v>
      </c>
      <c r="AX228" s="13" t="s">
        <v>76</v>
      </c>
      <c r="AY228" s="177" t="s">
        <v>136</v>
      </c>
    </row>
    <row r="229" spans="2:51" s="14" customFormat="1" ht="12">
      <c r="B229" s="184"/>
      <c r="D229" s="176" t="s">
        <v>145</v>
      </c>
      <c r="E229" s="185" t="s">
        <v>1</v>
      </c>
      <c r="F229" s="186" t="s">
        <v>149</v>
      </c>
      <c r="H229" s="187">
        <v>27.245</v>
      </c>
      <c r="I229" s="188"/>
      <c r="L229" s="184"/>
      <c r="M229" s="189"/>
      <c r="N229" s="190"/>
      <c r="O229" s="190"/>
      <c r="P229" s="190"/>
      <c r="Q229" s="190"/>
      <c r="R229" s="190"/>
      <c r="S229" s="190"/>
      <c r="T229" s="191"/>
      <c r="AT229" s="185" t="s">
        <v>145</v>
      </c>
      <c r="AU229" s="185" t="s">
        <v>86</v>
      </c>
      <c r="AV229" s="14" t="s">
        <v>143</v>
      </c>
      <c r="AW229" s="14" t="s">
        <v>31</v>
      </c>
      <c r="AX229" s="14" t="s">
        <v>84</v>
      </c>
      <c r="AY229" s="185" t="s">
        <v>136</v>
      </c>
    </row>
    <row r="230" spans="1:65" s="2" customFormat="1" ht="14.4" customHeight="1">
      <c r="A230" s="33"/>
      <c r="B230" s="161"/>
      <c r="C230" s="199" t="s">
        <v>311</v>
      </c>
      <c r="D230" s="199" t="s">
        <v>236</v>
      </c>
      <c r="E230" s="200" t="s">
        <v>312</v>
      </c>
      <c r="F230" s="201" t="s">
        <v>313</v>
      </c>
      <c r="G230" s="202" t="s">
        <v>164</v>
      </c>
      <c r="H230" s="203">
        <v>28</v>
      </c>
      <c r="I230" s="204"/>
      <c r="J230" s="205">
        <f>ROUND(I230*H230,2)</f>
        <v>0</v>
      </c>
      <c r="K230" s="201" t="s">
        <v>142</v>
      </c>
      <c r="L230" s="206"/>
      <c r="M230" s="207" t="s">
        <v>1</v>
      </c>
      <c r="N230" s="208" t="s">
        <v>41</v>
      </c>
      <c r="O230" s="59"/>
      <c r="P230" s="171">
        <f>O230*H230</f>
        <v>0</v>
      </c>
      <c r="Q230" s="171">
        <v>0.102</v>
      </c>
      <c r="R230" s="171">
        <f>Q230*H230</f>
        <v>2.856</v>
      </c>
      <c r="S230" s="171">
        <v>0</v>
      </c>
      <c r="T230" s="17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3" t="s">
        <v>180</v>
      </c>
      <c r="AT230" s="173" t="s">
        <v>236</v>
      </c>
      <c r="AU230" s="173" t="s">
        <v>86</v>
      </c>
      <c r="AY230" s="18" t="s">
        <v>136</v>
      </c>
      <c r="BE230" s="174">
        <f>IF(N230="základní",J230,0)</f>
        <v>0</v>
      </c>
      <c r="BF230" s="174">
        <f>IF(N230="snížená",J230,0)</f>
        <v>0</v>
      </c>
      <c r="BG230" s="174">
        <f>IF(N230="zákl. přenesená",J230,0)</f>
        <v>0</v>
      </c>
      <c r="BH230" s="174">
        <f>IF(N230="sníž. přenesená",J230,0)</f>
        <v>0</v>
      </c>
      <c r="BI230" s="174">
        <f>IF(N230="nulová",J230,0)</f>
        <v>0</v>
      </c>
      <c r="BJ230" s="18" t="s">
        <v>84</v>
      </c>
      <c r="BK230" s="174">
        <f>ROUND(I230*H230,2)</f>
        <v>0</v>
      </c>
      <c r="BL230" s="18" t="s">
        <v>143</v>
      </c>
      <c r="BM230" s="173" t="s">
        <v>314</v>
      </c>
    </row>
    <row r="231" spans="1:65" s="2" customFormat="1" ht="24.15" customHeight="1">
      <c r="A231" s="33"/>
      <c r="B231" s="161"/>
      <c r="C231" s="162" t="s">
        <v>315</v>
      </c>
      <c r="D231" s="162" t="s">
        <v>138</v>
      </c>
      <c r="E231" s="163" t="s">
        <v>316</v>
      </c>
      <c r="F231" s="164" t="s">
        <v>317</v>
      </c>
      <c r="G231" s="165" t="s">
        <v>164</v>
      </c>
      <c r="H231" s="166">
        <v>15.71</v>
      </c>
      <c r="I231" s="167"/>
      <c r="J231" s="168">
        <f>ROUND(I231*H231,2)</f>
        <v>0</v>
      </c>
      <c r="K231" s="164" t="s">
        <v>142</v>
      </c>
      <c r="L231" s="34"/>
      <c r="M231" s="169" t="s">
        <v>1</v>
      </c>
      <c r="N231" s="170" t="s">
        <v>41</v>
      </c>
      <c r="O231" s="59"/>
      <c r="P231" s="171">
        <f>O231*H231</f>
        <v>0</v>
      </c>
      <c r="Q231" s="171">
        <v>0.1295</v>
      </c>
      <c r="R231" s="171">
        <f>Q231*H231</f>
        <v>2.0344450000000003</v>
      </c>
      <c r="S231" s="171">
        <v>0</v>
      </c>
      <c r="T231" s="17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3" t="s">
        <v>143</v>
      </c>
      <c r="AT231" s="173" t="s">
        <v>138</v>
      </c>
      <c r="AU231" s="173" t="s">
        <v>86</v>
      </c>
      <c r="AY231" s="18" t="s">
        <v>136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8" t="s">
        <v>84</v>
      </c>
      <c r="BK231" s="174">
        <f>ROUND(I231*H231,2)</f>
        <v>0</v>
      </c>
      <c r="BL231" s="18" t="s">
        <v>143</v>
      </c>
      <c r="BM231" s="173" t="s">
        <v>318</v>
      </c>
    </row>
    <row r="232" spans="2:51" s="15" customFormat="1" ht="12">
      <c r="B232" s="192"/>
      <c r="D232" s="176" t="s">
        <v>145</v>
      </c>
      <c r="E232" s="193" t="s">
        <v>1</v>
      </c>
      <c r="F232" s="194" t="s">
        <v>319</v>
      </c>
      <c r="H232" s="193" t="s">
        <v>1</v>
      </c>
      <c r="I232" s="195"/>
      <c r="L232" s="192"/>
      <c r="M232" s="196"/>
      <c r="N232" s="197"/>
      <c r="O232" s="197"/>
      <c r="P232" s="197"/>
      <c r="Q232" s="197"/>
      <c r="R232" s="197"/>
      <c r="S232" s="197"/>
      <c r="T232" s="198"/>
      <c r="AT232" s="193" t="s">
        <v>145</v>
      </c>
      <c r="AU232" s="193" t="s">
        <v>86</v>
      </c>
      <c r="AV232" s="15" t="s">
        <v>84</v>
      </c>
      <c r="AW232" s="15" t="s">
        <v>31</v>
      </c>
      <c r="AX232" s="15" t="s">
        <v>76</v>
      </c>
      <c r="AY232" s="193" t="s">
        <v>136</v>
      </c>
    </row>
    <row r="233" spans="2:51" s="13" customFormat="1" ht="12">
      <c r="B233" s="175"/>
      <c r="D233" s="176" t="s">
        <v>145</v>
      </c>
      <c r="E233" s="177" t="s">
        <v>1</v>
      </c>
      <c r="F233" s="178" t="s">
        <v>320</v>
      </c>
      <c r="H233" s="179">
        <v>1.28</v>
      </c>
      <c r="I233" s="180"/>
      <c r="L233" s="175"/>
      <c r="M233" s="181"/>
      <c r="N233" s="182"/>
      <c r="O233" s="182"/>
      <c r="P233" s="182"/>
      <c r="Q233" s="182"/>
      <c r="R233" s="182"/>
      <c r="S233" s="182"/>
      <c r="T233" s="183"/>
      <c r="AT233" s="177" t="s">
        <v>145</v>
      </c>
      <c r="AU233" s="177" t="s">
        <v>86</v>
      </c>
      <c r="AV233" s="13" t="s">
        <v>86</v>
      </c>
      <c r="AW233" s="13" t="s">
        <v>31</v>
      </c>
      <c r="AX233" s="13" t="s">
        <v>76</v>
      </c>
      <c r="AY233" s="177" t="s">
        <v>136</v>
      </c>
    </row>
    <row r="234" spans="2:51" s="13" customFormat="1" ht="12">
      <c r="B234" s="175"/>
      <c r="D234" s="176" t="s">
        <v>145</v>
      </c>
      <c r="E234" s="177" t="s">
        <v>1</v>
      </c>
      <c r="F234" s="178" t="s">
        <v>321</v>
      </c>
      <c r="H234" s="179">
        <v>14.43</v>
      </c>
      <c r="I234" s="180"/>
      <c r="L234" s="175"/>
      <c r="M234" s="181"/>
      <c r="N234" s="182"/>
      <c r="O234" s="182"/>
      <c r="P234" s="182"/>
      <c r="Q234" s="182"/>
      <c r="R234" s="182"/>
      <c r="S234" s="182"/>
      <c r="T234" s="183"/>
      <c r="AT234" s="177" t="s">
        <v>145</v>
      </c>
      <c r="AU234" s="177" t="s">
        <v>86</v>
      </c>
      <c r="AV234" s="13" t="s">
        <v>86</v>
      </c>
      <c r="AW234" s="13" t="s">
        <v>31</v>
      </c>
      <c r="AX234" s="13" t="s">
        <v>76</v>
      </c>
      <c r="AY234" s="177" t="s">
        <v>136</v>
      </c>
    </row>
    <row r="235" spans="2:51" s="14" customFormat="1" ht="12">
      <c r="B235" s="184"/>
      <c r="D235" s="176" t="s">
        <v>145</v>
      </c>
      <c r="E235" s="185" t="s">
        <v>1</v>
      </c>
      <c r="F235" s="186" t="s">
        <v>149</v>
      </c>
      <c r="H235" s="187">
        <v>15.71</v>
      </c>
      <c r="I235" s="188"/>
      <c r="L235" s="184"/>
      <c r="M235" s="189"/>
      <c r="N235" s="190"/>
      <c r="O235" s="190"/>
      <c r="P235" s="190"/>
      <c r="Q235" s="190"/>
      <c r="R235" s="190"/>
      <c r="S235" s="190"/>
      <c r="T235" s="191"/>
      <c r="AT235" s="185" t="s">
        <v>145</v>
      </c>
      <c r="AU235" s="185" t="s">
        <v>86</v>
      </c>
      <c r="AV235" s="14" t="s">
        <v>143</v>
      </c>
      <c r="AW235" s="14" t="s">
        <v>31</v>
      </c>
      <c r="AX235" s="14" t="s">
        <v>84</v>
      </c>
      <c r="AY235" s="185" t="s">
        <v>136</v>
      </c>
    </row>
    <row r="236" spans="1:65" s="2" customFormat="1" ht="14.4" customHeight="1">
      <c r="A236" s="33"/>
      <c r="B236" s="161"/>
      <c r="C236" s="199" t="s">
        <v>322</v>
      </c>
      <c r="D236" s="199" t="s">
        <v>236</v>
      </c>
      <c r="E236" s="200" t="s">
        <v>323</v>
      </c>
      <c r="F236" s="201" t="s">
        <v>324</v>
      </c>
      <c r="G236" s="202" t="s">
        <v>164</v>
      </c>
      <c r="H236" s="203">
        <v>16</v>
      </c>
      <c r="I236" s="204"/>
      <c r="J236" s="205">
        <f>ROUND(I236*H236,2)</f>
        <v>0</v>
      </c>
      <c r="K236" s="201" t="s">
        <v>142</v>
      </c>
      <c r="L236" s="206"/>
      <c r="M236" s="207" t="s">
        <v>1</v>
      </c>
      <c r="N236" s="208" t="s">
        <v>41</v>
      </c>
      <c r="O236" s="59"/>
      <c r="P236" s="171">
        <f>O236*H236</f>
        <v>0</v>
      </c>
      <c r="Q236" s="171">
        <v>0.045</v>
      </c>
      <c r="R236" s="171">
        <f>Q236*H236</f>
        <v>0.72</v>
      </c>
      <c r="S236" s="171">
        <v>0</v>
      </c>
      <c r="T236" s="17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3" t="s">
        <v>180</v>
      </c>
      <c r="AT236" s="173" t="s">
        <v>236</v>
      </c>
      <c r="AU236" s="173" t="s">
        <v>86</v>
      </c>
      <c r="AY236" s="18" t="s">
        <v>136</v>
      </c>
      <c r="BE236" s="174">
        <f>IF(N236="základní",J236,0)</f>
        <v>0</v>
      </c>
      <c r="BF236" s="174">
        <f>IF(N236="snížená",J236,0)</f>
        <v>0</v>
      </c>
      <c r="BG236" s="174">
        <f>IF(N236="zákl. přenesená",J236,0)</f>
        <v>0</v>
      </c>
      <c r="BH236" s="174">
        <f>IF(N236="sníž. přenesená",J236,0)</f>
        <v>0</v>
      </c>
      <c r="BI236" s="174">
        <f>IF(N236="nulová",J236,0)</f>
        <v>0</v>
      </c>
      <c r="BJ236" s="18" t="s">
        <v>84</v>
      </c>
      <c r="BK236" s="174">
        <f>ROUND(I236*H236,2)</f>
        <v>0</v>
      </c>
      <c r="BL236" s="18" t="s">
        <v>143</v>
      </c>
      <c r="BM236" s="173" t="s">
        <v>325</v>
      </c>
    </row>
    <row r="237" spans="1:65" s="2" customFormat="1" ht="24.15" customHeight="1">
      <c r="A237" s="33"/>
      <c r="B237" s="161"/>
      <c r="C237" s="162" t="s">
        <v>326</v>
      </c>
      <c r="D237" s="162" t="s">
        <v>138</v>
      </c>
      <c r="E237" s="163" t="s">
        <v>327</v>
      </c>
      <c r="F237" s="164" t="s">
        <v>328</v>
      </c>
      <c r="G237" s="165" t="s">
        <v>175</v>
      </c>
      <c r="H237" s="166">
        <v>3.866</v>
      </c>
      <c r="I237" s="167"/>
      <c r="J237" s="168">
        <f>ROUND(I237*H237,2)</f>
        <v>0</v>
      </c>
      <c r="K237" s="164" t="s">
        <v>142</v>
      </c>
      <c r="L237" s="34"/>
      <c r="M237" s="169" t="s">
        <v>1</v>
      </c>
      <c r="N237" s="170" t="s">
        <v>41</v>
      </c>
      <c r="O237" s="59"/>
      <c r="P237" s="171">
        <f>O237*H237</f>
        <v>0</v>
      </c>
      <c r="Q237" s="171">
        <v>2.25634</v>
      </c>
      <c r="R237" s="171">
        <f>Q237*H237</f>
        <v>8.72301044</v>
      </c>
      <c r="S237" s="171">
        <v>0</v>
      </c>
      <c r="T237" s="17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3" t="s">
        <v>143</v>
      </c>
      <c r="AT237" s="173" t="s">
        <v>138</v>
      </c>
      <c r="AU237" s="173" t="s">
        <v>86</v>
      </c>
      <c r="AY237" s="18" t="s">
        <v>136</v>
      </c>
      <c r="BE237" s="174">
        <f>IF(N237="základní",J237,0)</f>
        <v>0</v>
      </c>
      <c r="BF237" s="174">
        <f>IF(N237="snížená",J237,0)</f>
        <v>0</v>
      </c>
      <c r="BG237" s="174">
        <f>IF(N237="zákl. přenesená",J237,0)</f>
        <v>0</v>
      </c>
      <c r="BH237" s="174">
        <f>IF(N237="sníž. přenesená",J237,0)</f>
        <v>0</v>
      </c>
      <c r="BI237" s="174">
        <f>IF(N237="nulová",J237,0)</f>
        <v>0</v>
      </c>
      <c r="BJ237" s="18" t="s">
        <v>84</v>
      </c>
      <c r="BK237" s="174">
        <f>ROUND(I237*H237,2)</f>
        <v>0</v>
      </c>
      <c r="BL237" s="18" t="s">
        <v>143</v>
      </c>
      <c r="BM237" s="173" t="s">
        <v>329</v>
      </c>
    </row>
    <row r="238" spans="2:51" s="13" customFormat="1" ht="12">
      <c r="B238" s="175"/>
      <c r="D238" s="176" t="s">
        <v>145</v>
      </c>
      <c r="E238" s="177" t="s">
        <v>1</v>
      </c>
      <c r="F238" s="178" t="s">
        <v>330</v>
      </c>
      <c r="H238" s="179">
        <v>3.866</v>
      </c>
      <c r="I238" s="180"/>
      <c r="L238" s="175"/>
      <c r="M238" s="181"/>
      <c r="N238" s="182"/>
      <c r="O238" s="182"/>
      <c r="P238" s="182"/>
      <c r="Q238" s="182"/>
      <c r="R238" s="182"/>
      <c r="S238" s="182"/>
      <c r="T238" s="183"/>
      <c r="AT238" s="177" t="s">
        <v>145</v>
      </c>
      <c r="AU238" s="177" t="s">
        <v>86</v>
      </c>
      <c r="AV238" s="13" t="s">
        <v>86</v>
      </c>
      <c r="AW238" s="13" t="s">
        <v>31</v>
      </c>
      <c r="AX238" s="13" t="s">
        <v>84</v>
      </c>
      <c r="AY238" s="177" t="s">
        <v>136</v>
      </c>
    </row>
    <row r="239" spans="2:63" s="12" customFormat="1" ht="22.95" customHeight="1">
      <c r="B239" s="148"/>
      <c r="D239" s="149" t="s">
        <v>75</v>
      </c>
      <c r="E239" s="159" t="s">
        <v>167</v>
      </c>
      <c r="F239" s="159" t="s">
        <v>331</v>
      </c>
      <c r="I239" s="151"/>
      <c r="J239" s="160">
        <f>BK239</f>
        <v>0</v>
      </c>
      <c r="L239" s="148"/>
      <c r="M239" s="153"/>
      <c r="N239" s="154"/>
      <c r="O239" s="154"/>
      <c r="P239" s="155">
        <f>SUM(P240:P352)</f>
        <v>0</v>
      </c>
      <c r="Q239" s="154"/>
      <c r="R239" s="155">
        <f>SUM(R240:R352)</f>
        <v>57.67792434</v>
      </c>
      <c r="S239" s="154"/>
      <c r="T239" s="156">
        <f>SUM(T240:T352)</f>
        <v>0</v>
      </c>
      <c r="AR239" s="149" t="s">
        <v>84</v>
      </c>
      <c r="AT239" s="157" t="s">
        <v>75</v>
      </c>
      <c r="AU239" s="157" t="s">
        <v>84</v>
      </c>
      <c r="AY239" s="149" t="s">
        <v>136</v>
      </c>
      <c r="BK239" s="158">
        <f>SUM(BK240:BK352)</f>
        <v>0</v>
      </c>
    </row>
    <row r="240" spans="1:65" s="2" customFormat="1" ht="24.15" customHeight="1">
      <c r="A240" s="33"/>
      <c r="B240" s="161"/>
      <c r="C240" s="162" t="s">
        <v>332</v>
      </c>
      <c r="D240" s="162" t="s">
        <v>138</v>
      </c>
      <c r="E240" s="163" t="s">
        <v>333</v>
      </c>
      <c r="F240" s="164" t="s">
        <v>334</v>
      </c>
      <c r="G240" s="165" t="s">
        <v>141</v>
      </c>
      <c r="H240" s="166">
        <v>59.901</v>
      </c>
      <c r="I240" s="167"/>
      <c r="J240" s="168">
        <f>ROUND(I240*H240,2)</f>
        <v>0</v>
      </c>
      <c r="K240" s="164" t="s">
        <v>142</v>
      </c>
      <c r="L240" s="34"/>
      <c r="M240" s="169" t="s">
        <v>1</v>
      </c>
      <c r="N240" s="170" t="s">
        <v>41</v>
      </c>
      <c r="O240" s="59"/>
      <c r="P240" s="171">
        <f>O240*H240</f>
        <v>0</v>
      </c>
      <c r="Q240" s="171">
        <v>0.0345</v>
      </c>
      <c r="R240" s="171">
        <f>Q240*H240</f>
        <v>2.0665845000000003</v>
      </c>
      <c r="S240" s="171">
        <v>0</v>
      </c>
      <c r="T240" s="17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3" t="s">
        <v>143</v>
      </c>
      <c r="AT240" s="173" t="s">
        <v>138</v>
      </c>
      <c r="AU240" s="173" t="s">
        <v>86</v>
      </c>
      <c r="AY240" s="18" t="s">
        <v>136</v>
      </c>
      <c r="BE240" s="174">
        <f>IF(N240="základní",J240,0)</f>
        <v>0</v>
      </c>
      <c r="BF240" s="174">
        <f>IF(N240="snížená",J240,0)</f>
        <v>0</v>
      </c>
      <c r="BG240" s="174">
        <f>IF(N240="zákl. přenesená",J240,0)</f>
        <v>0</v>
      </c>
      <c r="BH240" s="174">
        <f>IF(N240="sníž. přenesená",J240,0)</f>
        <v>0</v>
      </c>
      <c r="BI240" s="174">
        <f>IF(N240="nulová",J240,0)</f>
        <v>0</v>
      </c>
      <c r="BJ240" s="18" t="s">
        <v>84</v>
      </c>
      <c r="BK240" s="174">
        <f>ROUND(I240*H240,2)</f>
        <v>0</v>
      </c>
      <c r="BL240" s="18" t="s">
        <v>143</v>
      </c>
      <c r="BM240" s="173" t="s">
        <v>335</v>
      </c>
    </row>
    <row r="241" spans="2:51" s="15" customFormat="1" ht="12">
      <c r="B241" s="192"/>
      <c r="D241" s="176" t="s">
        <v>145</v>
      </c>
      <c r="E241" s="193" t="s">
        <v>1</v>
      </c>
      <c r="F241" s="194" t="s">
        <v>336</v>
      </c>
      <c r="H241" s="193" t="s">
        <v>1</v>
      </c>
      <c r="I241" s="195"/>
      <c r="L241" s="192"/>
      <c r="M241" s="196"/>
      <c r="N241" s="197"/>
      <c r="O241" s="197"/>
      <c r="P241" s="197"/>
      <c r="Q241" s="197"/>
      <c r="R241" s="197"/>
      <c r="S241" s="197"/>
      <c r="T241" s="198"/>
      <c r="AT241" s="193" t="s">
        <v>145</v>
      </c>
      <c r="AU241" s="193" t="s">
        <v>86</v>
      </c>
      <c r="AV241" s="15" t="s">
        <v>84</v>
      </c>
      <c r="AW241" s="15" t="s">
        <v>31</v>
      </c>
      <c r="AX241" s="15" t="s">
        <v>76</v>
      </c>
      <c r="AY241" s="193" t="s">
        <v>136</v>
      </c>
    </row>
    <row r="242" spans="2:51" s="13" customFormat="1" ht="12">
      <c r="B242" s="175"/>
      <c r="D242" s="176" t="s">
        <v>145</v>
      </c>
      <c r="E242" s="177" t="s">
        <v>1</v>
      </c>
      <c r="F242" s="178" t="s">
        <v>337</v>
      </c>
      <c r="H242" s="179">
        <v>29.01</v>
      </c>
      <c r="I242" s="180"/>
      <c r="L242" s="175"/>
      <c r="M242" s="181"/>
      <c r="N242" s="182"/>
      <c r="O242" s="182"/>
      <c r="P242" s="182"/>
      <c r="Q242" s="182"/>
      <c r="R242" s="182"/>
      <c r="S242" s="182"/>
      <c r="T242" s="183"/>
      <c r="AT242" s="177" t="s">
        <v>145</v>
      </c>
      <c r="AU242" s="177" t="s">
        <v>86</v>
      </c>
      <c r="AV242" s="13" t="s">
        <v>86</v>
      </c>
      <c r="AW242" s="13" t="s">
        <v>31</v>
      </c>
      <c r="AX242" s="13" t="s">
        <v>76</v>
      </c>
      <c r="AY242" s="177" t="s">
        <v>136</v>
      </c>
    </row>
    <row r="243" spans="2:51" s="13" customFormat="1" ht="12">
      <c r="B243" s="175"/>
      <c r="D243" s="176" t="s">
        <v>145</v>
      </c>
      <c r="E243" s="177" t="s">
        <v>1</v>
      </c>
      <c r="F243" s="178" t="s">
        <v>338</v>
      </c>
      <c r="H243" s="179">
        <v>-3.503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77" t="s">
        <v>145</v>
      </c>
      <c r="AU243" s="177" t="s">
        <v>86</v>
      </c>
      <c r="AV243" s="13" t="s">
        <v>86</v>
      </c>
      <c r="AW243" s="13" t="s">
        <v>31</v>
      </c>
      <c r="AX243" s="13" t="s">
        <v>76</v>
      </c>
      <c r="AY243" s="177" t="s">
        <v>136</v>
      </c>
    </row>
    <row r="244" spans="2:51" s="13" customFormat="1" ht="12">
      <c r="B244" s="175"/>
      <c r="D244" s="176" t="s">
        <v>145</v>
      </c>
      <c r="E244" s="177" t="s">
        <v>1</v>
      </c>
      <c r="F244" s="178" t="s">
        <v>339</v>
      </c>
      <c r="H244" s="179">
        <v>0</v>
      </c>
      <c r="I244" s="180"/>
      <c r="L244" s="175"/>
      <c r="M244" s="181"/>
      <c r="N244" s="182"/>
      <c r="O244" s="182"/>
      <c r="P244" s="182"/>
      <c r="Q244" s="182"/>
      <c r="R244" s="182"/>
      <c r="S244" s="182"/>
      <c r="T244" s="183"/>
      <c r="AT244" s="177" t="s">
        <v>145</v>
      </c>
      <c r="AU244" s="177" t="s">
        <v>86</v>
      </c>
      <c r="AV244" s="13" t="s">
        <v>86</v>
      </c>
      <c r="AW244" s="13" t="s">
        <v>31</v>
      </c>
      <c r="AX244" s="13" t="s">
        <v>76</v>
      </c>
      <c r="AY244" s="177" t="s">
        <v>136</v>
      </c>
    </row>
    <row r="245" spans="2:51" s="13" customFormat="1" ht="12">
      <c r="B245" s="175"/>
      <c r="D245" s="176" t="s">
        <v>145</v>
      </c>
      <c r="E245" s="177" t="s">
        <v>1</v>
      </c>
      <c r="F245" s="178" t="s">
        <v>340</v>
      </c>
      <c r="H245" s="179">
        <v>2.4</v>
      </c>
      <c r="I245" s="180"/>
      <c r="L245" s="175"/>
      <c r="M245" s="181"/>
      <c r="N245" s="182"/>
      <c r="O245" s="182"/>
      <c r="P245" s="182"/>
      <c r="Q245" s="182"/>
      <c r="R245" s="182"/>
      <c r="S245" s="182"/>
      <c r="T245" s="183"/>
      <c r="AT245" s="177" t="s">
        <v>145</v>
      </c>
      <c r="AU245" s="177" t="s">
        <v>86</v>
      </c>
      <c r="AV245" s="13" t="s">
        <v>86</v>
      </c>
      <c r="AW245" s="13" t="s">
        <v>31</v>
      </c>
      <c r="AX245" s="13" t="s">
        <v>76</v>
      </c>
      <c r="AY245" s="177" t="s">
        <v>136</v>
      </c>
    </row>
    <row r="246" spans="2:51" s="13" customFormat="1" ht="12">
      <c r="B246" s="175"/>
      <c r="D246" s="176" t="s">
        <v>145</v>
      </c>
      <c r="E246" s="177" t="s">
        <v>1</v>
      </c>
      <c r="F246" s="178" t="s">
        <v>341</v>
      </c>
      <c r="H246" s="179">
        <v>1.176</v>
      </c>
      <c r="I246" s="180"/>
      <c r="L246" s="175"/>
      <c r="M246" s="181"/>
      <c r="N246" s="182"/>
      <c r="O246" s="182"/>
      <c r="P246" s="182"/>
      <c r="Q246" s="182"/>
      <c r="R246" s="182"/>
      <c r="S246" s="182"/>
      <c r="T246" s="183"/>
      <c r="AT246" s="177" t="s">
        <v>145</v>
      </c>
      <c r="AU246" s="177" t="s">
        <v>86</v>
      </c>
      <c r="AV246" s="13" t="s">
        <v>86</v>
      </c>
      <c r="AW246" s="13" t="s">
        <v>31</v>
      </c>
      <c r="AX246" s="13" t="s">
        <v>76</v>
      </c>
      <c r="AY246" s="177" t="s">
        <v>136</v>
      </c>
    </row>
    <row r="247" spans="2:51" s="15" customFormat="1" ht="12">
      <c r="B247" s="192"/>
      <c r="D247" s="176" t="s">
        <v>145</v>
      </c>
      <c r="E247" s="193" t="s">
        <v>1</v>
      </c>
      <c r="F247" s="194" t="s">
        <v>342</v>
      </c>
      <c r="H247" s="193" t="s">
        <v>1</v>
      </c>
      <c r="I247" s="195"/>
      <c r="L247" s="192"/>
      <c r="M247" s="196"/>
      <c r="N247" s="197"/>
      <c r="O247" s="197"/>
      <c r="P247" s="197"/>
      <c r="Q247" s="197"/>
      <c r="R247" s="197"/>
      <c r="S247" s="197"/>
      <c r="T247" s="198"/>
      <c r="AT247" s="193" t="s">
        <v>145</v>
      </c>
      <c r="AU247" s="193" t="s">
        <v>86</v>
      </c>
      <c r="AV247" s="15" t="s">
        <v>84</v>
      </c>
      <c r="AW247" s="15" t="s">
        <v>31</v>
      </c>
      <c r="AX247" s="15" t="s">
        <v>76</v>
      </c>
      <c r="AY247" s="193" t="s">
        <v>136</v>
      </c>
    </row>
    <row r="248" spans="2:51" s="13" customFormat="1" ht="12">
      <c r="B248" s="175"/>
      <c r="D248" s="176" t="s">
        <v>145</v>
      </c>
      <c r="E248" s="177" t="s">
        <v>1</v>
      </c>
      <c r="F248" s="178" t="s">
        <v>343</v>
      </c>
      <c r="H248" s="179">
        <v>31.23</v>
      </c>
      <c r="I248" s="180"/>
      <c r="L248" s="175"/>
      <c r="M248" s="181"/>
      <c r="N248" s="182"/>
      <c r="O248" s="182"/>
      <c r="P248" s="182"/>
      <c r="Q248" s="182"/>
      <c r="R248" s="182"/>
      <c r="S248" s="182"/>
      <c r="T248" s="183"/>
      <c r="AT248" s="177" t="s">
        <v>145</v>
      </c>
      <c r="AU248" s="177" t="s">
        <v>86</v>
      </c>
      <c r="AV248" s="13" t="s">
        <v>86</v>
      </c>
      <c r="AW248" s="13" t="s">
        <v>31</v>
      </c>
      <c r="AX248" s="13" t="s">
        <v>76</v>
      </c>
      <c r="AY248" s="177" t="s">
        <v>136</v>
      </c>
    </row>
    <row r="249" spans="2:51" s="13" customFormat="1" ht="12">
      <c r="B249" s="175"/>
      <c r="D249" s="176" t="s">
        <v>145</v>
      </c>
      <c r="E249" s="177" t="s">
        <v>1</v>
      </c>
      <c r="F249" s="178" t="s">
        <v>344</v>
      </c>
      <c r="H249" s="179">
        <v>-0.525</v>
      </c>
      <c r="I249" s="180"/>
      <c r="L249" s="175"/>
      <c r="M249" s="181"/>
      <c r="N249" s="182"/>
      <c r="O249" s="182"/>
      <c r="P249" s="182"/>
      <c r="Q249" s="182"/>
      <c r="R249" s="182"/>
      <c r="S249" s="182"/>
      <c r="T249" s="183"/>
      <c r="AT249" s="177" t="s">
        <v>145</v>
      </c>
      <c r="AU249" s="177" t="s">
        <v>86</v>
      </c>
      <c r="AV249" s="13" t="s">
        <v>86</v>
      </c>
      <c r="AW249" s="13" t="s">
        <v>31</v>
      </c>
      <c r="AX249" s="13" t="s">
        <v>76</v>
      </c>
      <c r="AY249" s="177" t="s">
        <v>136</v>
      </c>
    </row>
    <row r="250" spans="2:51" s="13" customFormat="1" ht="12">
      <c r="B250" s="175"/>
      <c r="D250" s="176" t="s">
        <v>145</v>
      </c>
      <c r="E250" s="177" t="s">
        <v>1</v>
      </c>
      <c r="F250" s="178" t="s">
        <v>345</v>
      </c>
      <c r="H250" s="179">
        <v>-1.6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77" t="s">
        <v>145</v>
      </c>
      <c r="AU250" s="177" t="s">
        <v>86</v>
      </c>
      <c r="AV250" s="13" t="s">
        <v>86</v>
      </c>
      <c r="AW250" s="13" t="s">
        <v>31</v>
      </c>
      <c r="AX250" s="13" t="s">
        <v>76</v>
      </c>
      <c r="AY250" s="177" t="s">
        <v>136</v>
      </c>
    </row>
    <row r="251" spans="2:51" s="13" customFormat="1" ht="12">
      <c r="B251" s="175"/>
      <c r="D251" s="176" t="s">
        <v>145</v>
      </c>
      <c r="E251" s="177" t="s">
        <v>1</v>
      </c>
      <c r="F251" s="178" t="s">
        <v>346</v>
      </c>
      <c r="H251" s="179">
        <v>0.513</v>
      </c>
      <c r="I251" s="180"/>
      <c r="L251" s="175"/>
      <c r="M251" s="181"/>
      <c r="N251" s="182"/>
      <c r="O251" s="182"/>
      <c r="P251" s="182"/>
      <c r="Q251" s="182"/>
      <c r="R251" s="182"/>
      <c r="S251" s="182"/>
      <c r="T251" s="183"/>
      <c r="AT251" s="177" t="s">
        <v>145</v>
      </c>
      <c r="AU251" s="177" t="s">
        <v>86</v>
      </c>
      <c r="AV251" s="13" t="s">
        <v>86</v>
      </c>
      <c r="AW251" s="13" t="s">
        <v>31</v>
      </c>
      <c r="AX251" s="13" t="s">
        <v>76</v>
      </c>
      <c r="AY251" s="177" t="s">
        <v>136</v>
      </c>
    </row>
    <row r="252" spans="2:51" s="13" customFormat="1" ht="12">
      <c r="B252" s="175"/>
      <c r="D252" s="176" t="s">
        <v>145</v>
      </c>
      <c r="E252" s="177" t="s">
        <v>1</v>
      </c>
      <c r="F252" s="178" t="s">
        <v>347</v>
      </c>
      <c r="H252" s="179">
        <v>1.2</v>
      </c>
      <c r="I252" s="180"/>
      <c r="L252" s="175"/>
      <c r="M252" s="181"/>
      <c r="N252" s="182"/>
      <c r="O252" s="182"/>
      <c r="P252" s="182"/>
      <c r="Q252" s="182"/>
      <c r="R252" s="182"/>
      <c r="S252" s="182"/>
      <c r="T252" s="183"/>
      <c r="AT252" s="177" t="s">
        <v>145</v>
      </c>
      <c r="AU252" s="177" t="s">
        <v>86</v>
      </c>
      <c r="AV252" s="13" t="s">
        <v>86</v>
      </c>
      <c r="AW252" s="13" t="s">
        <v>31</v>
      </c>
      <c r="AX252" s="13" t="s">
        <v>76</v>
      </c>
      <c r="AY252" s="177" t="s">
        <v>136</v>
      </c>
    </row>
    <row r="253" spans="2:51" s="14" customFormat="1" ht="12">
      <c r="B253" s="184"/>
      <c r="D253" s="176" t="s">
        <v>145</v>
      </c>
      <c r="E253" s="185" t="s">
        <v>1</v>
      </c>
      <c r="F253" s="186" t="s">
        <v>149</v>
      </c>
      <c r="H253" s="187">
        <v>59.901</v>
      </c>
      <c r="I253" s="188"/>
      <c r="L253" s="184"/>
      <c r="M253" s="189"/>
      <c r="N253" s="190"/>
      <c r="O253" s="190"/>
      <c r="P253" s="190"/>
      <c r="Q253" s="190"/>
      <c r="R253" s="190"/>
      <c r="S253" s="190"/>
      <c r="T253" s="191"/>
      <c r="AT253" s="185" t="s">
        <v>145</v>
      </c>
      <c r="AU253" s="185" t="s">
        <v>86</v>
      </c>
      <c r="AV253" s="14" t="s">
        <v>143</v>
      </c>
      <c r="AW253" s="14" t="s">
        <v>31</v>
      </c>
      <c r="AX253" s="14" t="s">
        <v>84</v>
      </c>
      <c r="AY253" s="185" t="s">
        <v>136</v>
      </c>
    </row>
    <row r="254" spans="1:65" s="2" customFormat="1" ht="14.4" customHeight="1">
      <c r="A254" s="33"/>
      <c r="B254" s="161"/>
      <c r="C254" s="162" t="s">
        <v>348</v>
      </c>
      <c r="D254" s="162" t="s">
        <v>138</v>
      </c>
      <c r="E254" s="163" t="s">
        <v>349</v>
      </c>
      <c r="F254" s="164" t="s">
        <v>350</v>
      </c>
      <c r="G254" s="165" t="s">
        <v>141</v>
      </c>
      <c r="H254" s="166">
        <v>59.901</v>
      </c>
      <c r="I254" s="167"/>
      <c r="J254" s="168">
        <f>ROUND(I254*H254,2)</f>
        <v>0</v>
      </c>
      <c r="K254" s="164" t="s">
        <v>142</v>
      </c>
      <c r="L254" s="34"/>
      <c r="M254" s="169" t="s">
        <v>1</v>
      </c>
      <c r="N254" s="170" t="s">
        <v>41</v>
      </c>
      <c r="O254" s="59"/>
      <c r="P254" s="171">
        <f>O254*H254</f>
        <v>0</v>
      </c>
      <c r="Q254" s="171">
        <v>0.016</v>
      </c>
      <c r="R254" s="171">
        <f>Q254*H254</f>
        <v>0.958416</v>
      </c>
      <c r="S254" s="171">
        <v>0</v>
      </c>
      <c r="T254" s="17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3" t="s">
        <v>143</v>
      </c>
      <c r="AT254" s="173" t="s">
        <v>138</v>
      </c>
      <c r="AU254" s="173" t="s">
        <v>86</v>
      </c>
      <c r="AY254" s="18" t="s">
        <v>136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8" t="s">
        <v>84</v>
      </c>
      <c r="BK254" s="174">
        <f>ROUND(I254*H254,2)</f>
        <v>0</v>
      </c>
      <c r="BL254" s="18" t="s">
        <v>143</v>
      </c>
      <c r="BM254" s="173" t="s">
        <v>351</v>
      </c>
    </row>
    <row r="255" spans="1:65" s="2" customFormat="1" ht="24.15" customHeight="1">
      <c r="A255" s="33"/>
      <c r="B255" s="161"/>
      <c r="C255" s="162" t="s">
        <v>352</v>
      </c>
      <c r="D255" s="162" t="s">
        <v>138</v>
      </c>
      <c r="E255" s="163" t="s">
        <v>353</v>
      </c>
      <c r="F255" s="164" t="s">
        <v>354</v>
      </c>
      <c r="G255" s="165" t="s">
        <v>141</v>
      </c>
      <c r="H255" s="166">
        <v>59.901</v>
      </c>
      <c r="I255" s="167"/>
      <c r="J255" s="168">
        <f>ROUND(I255*H255,2)</f>
        <v>0</v>
      </c>
      <c r="K255" s="164" t="s">
        <v>142</v>
      </c>
      <c r="L255" s="34"/>
      <c r="M255" s="169" t="s">
        <v>1</v>
      </c>
      <c r="N255" s="170" t="s">
        <v>41</v>
      </c>
      <c r="O255" s="59"/>
      <c r="P255" s="171">
        <f>O255*H255</f>
        <v>0</v>
      </c>
      <c r="Q255" s="171">
        <v>0.008</v>
      </c>
      <c r="R255" s="171">
        <f>Q255*H255</f>
        <v>0.479208</v>
      </c>
      <c r="S255" s="171">
        <v>0</v>
      </c>
      <c r="T255" s="17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3" t="s">
        <v>143</v>
      </c>
      <c r="AT255" s="173" t="s">
        <v>138</v>
      </c>
      <c r="AU255" s="173" t="s">
        <v>86</v>
      </c>
      <c r="AY255" s="18" t="s">
        <v>136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8" t="s">
        <v>84</v>
      </c>
      <c r="BK255" s="174">
        <f>ROUND(I255*H255,2)</f>
        <v>0</v>
      </c>
      <c r="BL255" s="18" t="s">
        <v>143</v>
      </c>
      <c r="BM255" s="173" t="s">
        <v>355</v>
      </c>
    </row>
    <row r="256" spans="1:65" s="2" customFormat="1" ht="24.15" customHeight="1">
      <c r="A256" s="33"/>
      <c r="B256" s="161"/>
      <c r="C256" s="162" t="s">
        <v>356</v>
      </c>
      <c r="D256" s="162" t="s">
        <v>138</v>
      </c>
      <c r="E256" s="163" t="s">
        <v>357</v>
      </c>
      <c r="F256" s="164" t="s">
        <v>358</v>
      </c>
      <c r="G256" s="165" t="s">
        <v>141</v>
      </c>
      <c r="H256" s="166">
        <v>3.75</v>
      </c>
      <c r="I256" s="167"/>
      <c r="J256" s="168">
        <f>ROUND(I256*H256,2)</f>
        <v>0</v>
      </c>
      <c r="K256" s="164" t="s">
        <v>142</v>
      </c>
      <c r="L256" s="34"/>
      <c r="M256" s="169" t="s">
        <v>1</v>
      </c>
      <c r="N256" s="170" t="s">
        <v>41</v>
      </c>
      <c r="O256" s="59"/>
      <c r="P256" s="171">
        <f>O256*H256</f>
        <v>0</v>
      </c>
      <c r="Q256" s="171">
        <v>0.00026</v>
      </c>
      <c r="R256" s="171">
        <f>Q256*H256</f>
        <v>0.000975</v>
      </c>
      <c r="S256" s="171">
        <v>0</v>
      </c>
      <c r="T256" s="17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3" t="s">
        <v>143</v>
      </c>
      <c r="AT256" s="173" t="s">
        <v>138</v>
      </c>
      <c r="AU256" s="173" t="s">
        <v>86</v>
      </c>
      <c r="AY256" s="18" t="s">
        <v>136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8" t="s">
        <v>84</v>
      </c>
      <c r="BK256" s="174">
        <f>ROUND(I256*H256,2)</f>
        <v>0</v>
      </c>
      <c r="BL256" s="18" t="s">
        <v>143</v>
      </c>
      <c r="BM256" s="173" t="s">
        <v>359</v>
      </c>
    </row>
    <row r="257" spans="2:51" s="15" customFormat="1" ht="12">
      <c r="B257" s="192"/>
      <c r="D257" s="176" t="s">
        <v>145</v>
      </c>
      <c r="E257" s="193" t="s">
        <v>1</v>
      </c>
      <c r="F257" s="194" t="s">
        <v>360</v>
      </c>
      <c r="H257" s="193" t="s">
        <v>1</v>
      </c>
      <c r="I257" s="195"/>
      <c r="L257" s="192"/>
      <c r="M257" s="196"/>
      <c r="N257" s="197"/>
      <c r="O257" s="197"/>
      <c r="P257" s="197"/>
      <c r="Q257" s="197"/>
      <c r="R257" s="197"/>
      <c r="S257" s="197"/>
      <c r="T257" s="198"/>
      <c r="AT257" s="193" t="s">
        <v>145</v>
      </c>
      <c r="AU257" s="193" t="s">
        <v>86</v>
      </c>
      <c r="AV257" s="15" t="s">
        <v>84</v>
      </c>
      <c r="AW257" s="15" t="s">
        <v>31</v>
      </c>
      <c r="AX257" s="15" t="s">
        <v>76</v>
      </c>
      <c r="AY257" s="193" t="s">
        <v>136</v>
      </c>
    </row>
    <row r="258" spans="2:51" s="13" customFormat="1" ht="12">
      <c r="B258" s="175"/>
      <c r="D258" s="176" t="s">
        <v>145</v>
      </c>
      <c r="E258" s="177" t="s">
        <v>1</v>
      </c>
      <c r="F258" s="178" t="s">
        <v>361</v>
      </c>
      <c r="H258" s="179">
        <v>3.75</v>
      </c>
      <c r="I258" s="180"/>
      <c r="L258" s="175"/>
      <c r="M258" s="181"/>
      <c r="N258" s="182"/>
      <c r="O258" s="182"/>
      <c r="P258" s="182"/>
      <c r="Q258" s="182"/>
      <c r="R258" s="182"/>
      <c r="S258" s="182"/>
      <c r="T258" s="183"/>
      <c r="AT258" s="177" t="s">
        <v>145</v>
      </c>
      <c r="AU258" s="177" t="s">
        <v>86</v>
      </c>
      <c r="AV258" s="13" t="s">
        <v>86</v>
      </c>
      <c r="AW258" s="13" t="s">
        <v>31</v>
      </c>
      <c r="AX258" s="13" t="s">
        <v>76</v>
      </c>
      <c r="AY258" s="177" t="s">
        <v>136</v>
      </c>
    </row>
    <row r="259" spans="2:51" s="14" customFormat="1" ht="12">
      <c r="B259" s="184"/>
      <c r="D259" s="176" t="s">
        <v>145</v>
      </c>
      <c r="E259" s="185" t="s">
        <v>1</v>
      </c>
      <c r="F259" s="186" t="s">
        <v>149</v>
      </c>
      <c r="H259" s="187">
        <v>3.75</v>
      </c>
      <c r="I259" s="188"/>
      <c r="L259" s="184"/>
      <c r="M259" s="189"/>
      <c r="N259" s="190"/>
      <c r="O259" s="190"/>
      <c r="P259" s="190"/>
      <c r="Q259" s="190"/>
      <c r="R259" s="190"/>
      <c r="S259" s="190"/>
      <c r="T259" s="191"/>
      <c r="AT259" s="185" t="s">
        <v>145</v>
      </c>
      <c r="AU259" s="185" t="s">
        <v>86</v>
      </c>
      <c r="AV259" s="14" t="s">
        <v>143</v>
      </c>
      <c r="AW259" s="14" t="s">
        <v>31</v>
      </c>
      <c r="AX259" s="14" t="s">
        <v>84</v>
      </c>
      <c r="AY259" s="185" t="s">
        <v>136</v>
      </c>
    </row>
    <row r="260" spans="1:65" s="2" customFormat="1" ht="24.15" customHeight="1">
      <c r="A260" s="33"/>
      <c r="B260" s="161"/>
      <c r="C260" s="162" t="s">
        <v>362</v>
      </c>
      <c r="D260" s="162" t="s">
        <v>138</v>
      </c>
      <c r="E260" s="163" t="s">
        <v>363</v>
      </c>
      <c r="F260" s="164" t="s">
        <v>364</v>
      </c>
      <c r="G260" s="165" t="s">
        <v>141</v>
      </c>
      <c r="H260" s="166">
        <v>6.351</v>
      </c>
      <c r="I260" s="167"/>
      <c r="J260" s="168">
        <f>ROUND(I260*H260,2)</f>
        <v>0</v>
      </c>
      <c r="K260" s="164" t="s">
        <v>142</v>
      </c>
      <c r="L260" s="34"/>
      <c r="M260" s="169" t="s">
        <v>1</v>
      </c>
      <c r="N260" s="170" t="s">
        <v>41</v>
      </c>
      <c r="O260" s="59"/>
      <c r="P260" s="171">
        <f>O260*H260</f>
        <v>0</v>
      </c>
      <c r="Q260" s="171">
        <v>0.02048</v>
      </c>
      <c r="R260" s="171">
        <f>Q260*H260</f>
        <v>0.13006848000000001</v>
      </c>
      <c r="S260" s="171">
        <v>0</v>
      </c>
      <c r="T260" s="17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3" t="s">
        <v>143</v>
      </c>
      <c r="AT260" s="173" t="s">
        <v>138</v>
      </c>
      <c r="AU260" s="173" t="s">
        <v>86</v>
      </c>
      <c r="AY260" s="18" t="s">
        <v>136</v>
      </c>
      <c r="BE260" s="174">
        <f>IF(N260="základní",J260,0)</f>
        <v>0</v>
      </c>
      <c r="BF260" s="174">
        <f>IF(N260="snížená",J260,0)</f>
        <v>0</v>
      </c>
      <c r="BG260" s="174">
        <f>IF(N260="zákl. přenesená",J260,0)</f>
        <v>0</v>
      </c>
      <c r="BH260" s="174">
        <f>IF(N260="sníž. přenesená",J260,0)</f>
        <v>0</v>
      </c>
      <c r="BI260" s="174">
        <f>IF(N260="nulová",J260,0)</f>
        <v>0</v>
      </c>
      <c r="BJ260" s="18" t="s">
        <v>84</v>
      </c>
      <c r="BK260" s="174">
        <f>ROUND(I260*H260,2)</f>
        <v>0</v>
      </c>
      <c r="BL260" s="18" t="s">
        <v>143</v>
      </c>
      <c r="BM260" s="173" t="s">
        <v>365</v>
      </c>
    </row>
    <row r="261" spans="2:51" s="15" customFormat="1" ht="12">
      <c r="B261" s="192"/>
      <c r="D261" s="176" t="s">
        <v>145</v>
      </c>
      <c r="E261" s="193" t="s">
        <v>1</v>
      </c>
      <c r="F261" s="194" t="s">
        <v>360</v>
      </c>
      <c r="H261" s="193" t="s">
        <v>1</v>
      </c>
      <c r="I261" s="195"/>
      <c r="L261" s="192"/>
      <c r="M261" s="196"/>
      <c r="N261" s="197"/>
      <c r="O261" s="197"/>
      <c r="P261" s="197"/>
      <c r="Q261" s="197"/>
      <c r="R261" s="197"/>
      <c r="S261" s="197"/>
      <c r="T261" s="198"/>
      <c r="AT261" s="193" t="s">
        <v>145</v>
      </c>
      <c r="AU261" s="193" t="s">
        <v>86</v>
      </c>
      <c r="AV261" s="15" t="s">
        <v>84</v>
      </c>
      <c r="AW261" s="15" t="s">
        <v>31</v>
      </c>
      <c r="AX261" s="15" t="s">
        <v>76</v>
      </c>
      <c r="AY261" s="193" t="s">
        <v>136</v>
      </c>
    </row>
    <row r="262" spans="2:51" s="13" customFormat="1" ht="12">
      <c r="B262" s="175"/>
      <c r="D262" s="176" t="s">
        <v>145</v>
      </c>
      <c r="E262" s="177" t="s">
        <v>1</v>
      </c>
      <c r="F262" s="178" t="s">
        <v>361</v>
      </c>
      <c r="H262" s="179">
        <v>3.75</v>
      </c>
      <c r="I262" s="180"/>
      <c r="L262" s="175"/>
      <c r="M262" s="181"/>
      <c r="N262" s="182"/>
      <c r="O262" s="182"/>
      <c r="P262" s="182"/>
      <c r="Q262" s="182"/>
      <c r="R262" s="182"/>
      <c r="S262" s="182"/>
      <c r="T262" s="183"/>
      <c r="AT262" s="177" t="s">
        <v>145</v>
      </c>
      <c r="AU262" s="177" t="s">
        <v>86</v>
      </c>
      <c r="AV262" s="13" t="s">
        <v>86</v>
      </c>
      <c r="AW262" s="13" t="s">
        <v>31</v>
      </c>
      <c r="AX262" s="13" t="s">
        <v>76</v>
      </c>
      <c r="AY262" s="177" t="s">
        <v>136</v>
      </c>
    </row>
    <row r="263" spans="2:51" s="15" customFormat="1" ht="12">
      <c r="B263" s="192"/>
      <c r="D263" s="176" t="s">
        <v>145</v>
      </c>
      <c r="E263" s="193" t="s">
        <v>1</v>
      </c>
      <c r="F263" s="194" t="s">
        <v>366</v>
      </c>
      <c r="H263" s="193" t="s">
        <v>1</v>
      </c>
      <c r="I263" s="195"/>
      <c r="L263" s="192"/>
      <c r="M263" s="196"/>
      <c r="N263" s="197"/>
      <c r="O263" s="197"/>
      <c r="P263" s="197"/>
      <c r="Q263" s="197"/>
      <c r="R263" s="197"/>
      <c r="S263" s="197"/>
      <c r="T263" s="198"/>
      <c r="AT263" s="193" t="s">
        <v>145</v>
      </c>
      <c r="AU263" s="193" t="s">
        <v>86</v>
      </c>
      <c r="AV263" s="15" t="s">
        <v>84</v>
      </c>
      <c r="AW263" s="15" t="s">
        <v>31</v>
      </c>
      <c r="AX263" s="15" t="s">
        <v>76</v>
      </c>
      <c r="AY263" s="193" t="s">
        <v>136</v>
      </c>
    </row>
    <row r="264" spans="2:51" s="13" customFormat="1" ht="12">
      <c r="B264" s="175"/>
      <c r="D264" s="176" t="s">
        <v>145</v>
      </c>
      <c r="E264" s="177" t="s">
        <v>1</v>
      </c>
      <c r="F264" s="178" t="s">
        <v>367</v>
      </c>
      <c r="H264" s="179">
        <v>2.601</v>
      </c>
      <c r="I264" s="180"/>
      <c r="L264" s="175"/>
      <c r="M264" s="181"/>
      <c r="N264" s="182"/>
      <c r="O264" s="182"/>
      <c r="P264" s="182"/>
      <c r="Q264" s="182"/>
      <c r="R264" s="182"/>
      <c r="S264" s="182"/>
      <c r="T264" s="183"/>
      <c r="AT264" s="177" t="s">
        <v>145</v>
      </c>
      <c r="AU264" s="177" t="s">
        <v>86</v>
      </c>
      <c r="AV264" s="13" t="s">
        <v>86</v>
      </c>
      <c r="AW264" s="13" t="s">
        <v>31</v>
      </c>
      <c r="AX264" s="13" t="s">
        <v>76</v>
      </c>
      <c r="AY264" s="177" t="s">
        <v>136</v>
      </c>
    </row>
    <row r="265" spans="2:51" s="14" customFormat="1" ht="12">
      <c r="B265" s="184"/>
      <c r="D265" s="176" t="s">
        <v>145</v>
      </c>
      <c r="E265" s="185" t="s">
        <v>1</v>
      </c>
      <c r="F265" s="186" t="s">
        <v>149</v>
      </c>
      <c r="H265" s="187">
        <v>6.351</v>
      </c>
      <c r="I265" s="188"/>
      <c r="L265" s="184"/>
      <c r="M265" s="189"/>
      <c r="N265" s="190"/>
      <c r="O265" s="190"/>
      <c r="P265" s="190"/>
      <c r="Q265" s="190"/>
      <c r="R265" s="190"/>
      <c r="S265" s="190"/>
      <c r="T265" s="191"/>
      <c r="AT265" s="185" t="s">
        <v>145</v>
      </c>
      <c r="AU265" s="185" t="s">
        <v>86</v>
      </c>
      <c r="AV265" s="14" t="s">
        <v>143</v>
      </c>
      <c r="AW265" s="14" t="s">
        <v>31</v>
      </c>
      <c r="AX265" s="14" t="s">
        <v>84</v>
      </c>
      <c r="AY265" s="185" t="s">
        <v>136</v>
      </c>
    </row>
    <row r="266" spans="1:65" s="2" customFormat="1" ht="24.15" customHeight="1">
      <c r="A266" s="33"/>
      <c r="B266" s="161"/>
      <c r="C266" s="162" t="s">
        <v>368</v>
      </c>
      <c r="D266" s="162" t="s">
        <v>138</v>
      </c>
      <c r="E266" s="163" t="s">
        <v>369</v>
      </c>
      <c r="F266" s="164" t="s">
        <v>370</v>
      </c>
      <c r="G266" s="165" t="s">
        <v>141</v>
      </c>
      <c r="H266" s="166">
        <v>29.859</v>
      </c>
      <c r="I266" s="167"/>
      <c r="J266" s="168">
        <f>ROUND(I266*H266,2)</f>
        <v>0</v>
      </c>
      <c r="K266" s="164" t="s">
        <v>142</v>
      </c>
      <c r="L266" s="34"/>
      <c r="M266" s="169" t="s">
        <v>1</v>
      </c>
      <c r="N266" s="170" t="s">
        <v>41</v>
      </c>
      <c r="O266" s="59"/>
      <c r="P266" s="171">
        <f>O266*H266</f>
        <v>0</v>
      </c>
      <c r="Q266" s="171">
        <v>0.00438</v>
      </c>
      <c r="R266" s="171">
        <f>Q266*H266</f>
        <v>0.13078242</v>
      </c>
      <c r="S266" s="171">
        <v>0</v>
      </c>
      <c r="T266" s="17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3" t="s">
        <v>143</v>
      </c>
      <c r="AT266" s="173" t="s">
        <v>138</v>
      </c>
      <c r="AU266" s="173" t="s">
        <v>86</v>
      </c>
      <c r="AY266" s="18" t="s">
        <v>136</v>
      </c>
      <c r="BE266" s="174">
        <f>IF(N266="základní",J266,0)</f>
        <v>0</v>
      </c>
      <c r="BF266" s="174">
        <f>IF(N266="snížená",J266,0)</f>
        <v>0</v>
      </c>
      <c r="BG266" s="174">
        <f>IF(N266="zákl. přenesená",J266,0)</f>
        <v>0</v>
      </c>
      <c r="BH266" s="174">
        <f>IF(N266="sníž. přenesená",J266,0)</f>
        <v>0</v>
      </c>
      <c r="BI266" s="174">
        <f>IF(N266="nulová",J266,0)</f>
        <v>0</v>
      </c>
      <c r="BJ266" s="18" t="s">
        <v>84</v>
      </c>
      <c r="BK266" s="174">
        <f>ROUND(I266*H266,2)</f>
        <v>0</v>
      </c>
      <c r="BL266" s="18" t="s">
        <v>143</v>
      </c>
      <c r="BM266" s="173" t="s">
        <v>371</v>
      </c>
    </row>
    <row r="267" spans="2:51" s="13" customFormat="1" ht="12">
      <c r="B267" s="175"/>
      <c r="D267" s="176" t="s">
        <v>145</v>
      </c>
      <c r="E267" s="177" t="s">
        <v>1</v>
      </c>
      <c r="F267" s="178" t="s">
        <v>372</v>
      </c>
      <c r="H267" s="179">
        <v>3.75</v>
      </c>
      <c r="I267" s="180"/>
      <c r="L267" s="175"/>
      <c r="M267" s="181"/>
      <c r="N267" s="182"/>
      <c r="O267" s="182"/>
      <c r="P267" s="182"/>
      <c r="Q267" s="182"/>
      <c r="R267" s="182"/>
      <c r="S267" s="182"/>
      <c r="T267" s="183"/>
      <c r="AT267" s="177" t="s">
        <v>145</v>
      </c>
      <c r="AU267" s="177" t="s">
        <v>86</v>
      </c>
      <c r="AV267" s="13" t="s">
        <v>86</v>
      </c>
      <c r="AW267" s="13" t="s">
        <v>31</v>
      </c>
      <c r="AX267" s="13" t="s">
        <v>76</v>
      </c>
      <c r="AY267" s="177" t="s">
        <v>136</v>
      </c>
    </row>
    <row r="268" spans="2:51" s="16" customFormat="1" ht="12">
      <c r="B268" s="212"/>
      <c r="D268" s="176" t="s">
        <v>145</v>
      </c>
      <c r="E268" s="213" t="s">
        <v>1</v>
      </c>
      <c r="F268" s="214" t="s">
        <v>373</v>
      </c>
      <c r="H268" s="215">
        <v>3.75</v>
      </c>
      <c r="I268" s="216"/>
      <c r="L268" s="212"/>
      <c r="M268" s="217"/>
      <c r="N268" s="218"/>
      <c r="O268" s="218"/>
      <c r="P268" s="218"/>
      <c r="Q268" s="218"/>
      <c r="R268" s="218"/>
      <c r="S268" s="218"/>
      <c r="T268" s="219"/>
      <c r="AT268" s="213" t="s">
        <v>145</v>
      </c>
      <c r="AU268" s="213" t="s">
        <v>86</v>
      </c>
      <c r="AV268" s="16" t="s">
        <v>154</v>
      </c>
      <c r="AW268" s="16" t="s">
        <v>31</v>
      </c>
      <c r="AX268" s="16" t="s">
        <v>76</v>
      </c>
      <c r="AY268" s="213" t="s">
        <v>136</v>
      </c>
    </row>
    <row r="269" spans="2:51" s="15" customFormat="1" ht="12">
      <c r="B269" s="192"/>
      <c r="D269" s="176" t="s">
        <v>145</v>
      </c>
      <c r="E269" s="193" t="s">
        <v>1</v>
      </c>
      <c r="F269" s="194" t="s">
        <v>374</v>
      </c>
      <c r="H269" s="193" t="s">
        <v>1</v>
      </c>
      <c r="I269" s="195"/>
      <c r="L269" s="192"/>
      <c r="M269" s="196"/>
      <c r="N269" s="197"/>
      <c r="O269" s="197"/>
      <c r="P269" s="197"/>
      <c r="Q269" s="197"/>
      <c r="R269" s="197"/>
      <c r="S269" s="197"/>
      <c r="T269" s="198"/>
      <c r="AT269" s="193" t="s">
        <v>145</v>
      </c>
      <c r="AU269" s="193" t="s">
        <v>86</v>
      </c>
      <c r="AV269" s="15" t="s">
        <v>84</v>
      </c>
      <c r="AW269" s="15" t="s">
        <v>31</v>
      </c>
      <c r="AX269" s="15" t="s">
        <v>76</v>
      </c>
      <c r="AY269" s="193" t="s">
        <v>136</v>
      </c>
    </row>
    <row r="270" spans="2:51" s="13" customFormat="1" ht="12">
      <c r="B270" s="175"/>
      <c r="D270" s="176" t="s">
        <v>145</v>
      </c>
      <c r="E270" s="177" t="s">
        <v>1</v>
      </c>
      <c r="F270" s="178" t="s">
        <v>375</v>
      </c>
      <c r="H270" s="179">
        <v>26.109</v>
      </c>
      <c r="I270" s="180"/>
      <c r="L270" s="175"/>
      <c r="M270" s="181"/>
      <c r="N270" s="182"/>
      <c r="O270" s="182"/>
      <c r="P270" s="182"/>
      <c r="Q270" s="182"/>
      <c r="R270" s="182"/>
      <c r="S270" s="182"/>
      <c r="T270" s="183"/>
      <c r="AT270" s="177" t="s">
        <v>145</v>
      </c>
      <c r="AU270" s="177" t="s">
        <v>86</v>
      </c>
      <c r="AV270" s="13" t="s">
        <v>86</v>
      </c>
      <c r="AW270" s="13" t="s">
        <v>31</v>
      </c>
      <c r="AX270" s="13" t="s">
        <v>76</v>
      </c>
      <c r="AY270" s="177" t="s">
        <v>136</v>
      </c>
    </row>
    <row r="271" spans="2:51" s="16" customFormat="1" ht="12">
      <c r="B271" s="212"/>
      <c r="D271" s="176" t="s">
        <v>145</v>
      </c>
      <c r="E271" s="213" t="s">
        <v>1</v>
      </c>
      <c r="F271" s="214" t="s">
        <v>373</v>
      </c>
      <c r="H271" s="215">
        <v>26.109</v>
      </c>
      <c r="I271" s="216"/>
      <c r="L271" s="212"/>
      <c r="M271" s="217"/>
      <c r="N271" s="218"/>
      <c r="O271" s="218"/>
      <c r="P271" s="218"/>
      <c r="Q271" s="218"/>
      <c r="R271" s="218"/>
      <c r="S271" s="218"/>
      <c r="T271" s="219"/>
      <c r="AT271" s="213" t="s">
        <v>145</v>
      </c>
      <c r="AU271" s="213" t="s">
        <v>86</v>
      </c>
      <c r="AV271" s="16" t="s">
        <v>154</v>
      </c>
      <c r="AW271" s="16" t="s">
        <v>31</v>
      </c>
      <c r="AX271" s="16" t="s">
        <v>76</v>
      </c>
      <c r="AY271" s="213" t="s">
        <v>136</v>
      </c>
    </row>
    <row r="272" spans="2:51" s="14" customFormat="1" ht="12">
      <c r="B272" s="184"/>
      <c r="D272" s="176" t="s">
        <v>145</v>
      </c>
      <c r="E272" s="185" t="s">
        <v>1</v>
      </c>
      <c r="F272" s="186" t="s">
        <v>149</v>
      </c>
      <c r="H272" s="187">
        <v>29.859</v>
      </c>
      <c r="I272" s="188"/>
      <c r="L272" s="184"/>
      <c r="M272" s="189"/>
      <c r="N272" s="190"/>
      <c r="O272" s="190"/>
      <c r="P272" s="190"/>
      <c r="Q272" s="190"/>
      <c r="R272" s="190"/>
      <c r="S272" s="190"/>
      <c r="T272" s="191"/>
      <c r="AT272" s="185" t="s">
        <v>145</v>
      </c>
      <c r="AU272" s="185" t="s">
        <v>86</v>
      </c>
      <c r="AV272" s="14" t="s">
        <v>143</v>
      </c>
      <c r="AW272" s="14" t="s">
        <v>31</v>
      </c>
      <c r="AX272" s="14" t="s">
        <v>84</v>
      </c>
      <c r="AY272" s="185" t="s">
        <v>136</v>
      </c>
    </row>
    <row r="273" spans="1:65" s="2" customFormat="1" ht="37.95" customHeight="1">
      <c r="A273" s="33"/>
      <c r="B273" s="161"/>
      <c r="C273" s="162" t="s">
        <v>376</v>
      </c>
      <c r="D273" s="162" t="s">
        <v>138</v>
      </c>
      <c r="E273" s="163" t="s">
        <v>377</v>
      </c>
      <c r="F273" s="164" t="s">
        <v>378</v>
      </c>
      <c r="G273" s="165" t="s">
        <v>141</v>
      </c>
      <c r="H273" s="166">
        <v>3.75</v>
      </c>
      <c r="I273" s="167"/>
      <c r="J273" s="168">
        <f>ROUND(I273*H273,2)</f>
        <v>0</v>
      </c>
      <c r="K273" s="164" t="s">
        <v>142</v>
      </c>
      <c r="L273" s="34"/>
      <c r="M273" s="169" t="s">
        <v>1</v>
      </c>
      <c r="N273" s="170" t="s">
        <v>41</v>
      </c>
      <c r="O273" s="59"/>
      <c r="P273" s="171">
        <f>O273*H273</f>
        <v>0</v>
      </c>
      <c r="Q273" s="171">
        <v>0.00835</v>
      </c>
      <c r="R273" s="171">
        <f>Q273*H273</f>
        <v>0.0313125</v>
      </c>
      <c r="S273" s="171">
        <v>0</v>
      </c>
      <c r="T273" s="17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3" t="s">
        <v>143</v>
      </c>
      <c r="AT273" s="173" t="s">
        <v>138</v>
      </c>
      <c r="AU273" s="173" t="s">
        <v>86</v>
      </c>
      <c r="AY273" s="18" t="s">
        <v>136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8" t="s">
        <v>84</v>
      </c>
      <c r="BK273" s="174">
        <f>ROUND(I273*H273,2)</f>
        <v>0</v>
      </c>
      <c r="BL273" s="18" t="s">
        <v>143</v>
      </c>
      <c r="BM273" s="173" t="s">
        <v>379</v>
      </c>
    </row>
    <row r="274" spans="1:65" s="2" customFormat="1" ht="24.15" customHeight="1">
      <c r="A274" s="33"/>
      <c r="B274" s="161"/>
      <c r="C274" s="199" t="s">
        <v>380</v>
      </c>
      <c r="D274" s="199" t="s">
        <v>236</v>
      </c>
      <c r="E274" s="200" t="s">
        <v>381</v>
      </c>
      <c r="F274" s="201" t="s">
        <v>382</v>
      </c>
      <c r="G274" s="202" t="s">
        <v>141</v>
      </c>
      <c r="H274" s="203">
        <v>4.125</v>
      </c>
      <c r="I274" s="204"/>
      <c r="J274" s="205">
        <f>ROUND(I274*H274,2)</f>
        <v>0</v>
      </c>
      <c r="K274" s="201" t="s">
        <v>142</v>
      </c>
      <c r="L274" s="206"/>
      <c r="M274" s="207" t="s">
        <v>1</v>
      </c>
      <c r="N274" s="208" t="s">
        <v>41</v>
      </c>
      <c r="O274" s="59"/>
      <c r="P274" s="171">
        <f>O274*H274</f>
        <v>0</v>
      </c>
      <c r="Q274" s="171">
        <v>0.0024</v>
      </c>
      <c r="R274" s="171">
        <f>Q274*H274</f>
        <v>0.009899999999999999</v>
      </c>
      <c r="S274" s="171">
        <v>0</v>
      </c>
      <c r="T274" s="17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3" t="s">
        <v>180</v>
      </c>
      <c r="AT274" s="173" t="s">
        <v>236</v>
      </c>
      <c r="AU274" s="173" t="s">
        <v>86</v>
      </c>
      <c r="AY274" s="18" t="s">
        <v>136</v>
      </c>
      <c r="BE274" s="174">
        <f>IF(N274="základní",J274,0)</f>
        <v>0</v>
      </c>
      <c r="BF274" s="174">
        <f>IF(N274="snížená",J274,0)</f>
        <v>0</v>
      </c>
      <c r="BG274" s="174">
        <f>IF(N274="zákl. přenesená",J274,0)</f>
        <v>0</v>
      </c>
      <c r="BH274" s="174">
        <f>IF(N274="sníž. přenesená",J274,0)</f>
        <v>0</v>
      </c>
      <c r="BI274" s="174">
        <f>IF(N274="nulová",J274,0)</f>
        <v>0</v>
      </c>
      <c r="BJ274" s="18" t="s">
        <v>84</v>
      </c>
      <c r="BK274" s="174">
        <f>ROUND(I274*H274,2)</f>
        <v>0</v>
      </c>
      <c r="BL274" s="18" t="s">
        <v>143</v>
      </c>
      <c r="BM274" s="173" t="s">
        <v>383</v>
      </c>
    </row>
    <row r="275" spans="2:51" s="13" customFormat="1" ht="12">
      <c r="B275" s="175"/>
      <c r="D275" s="176" t="s">
        <v>145</v>
      </c>
      <c r="E275" s="177" t="s">
        <v>1</v>
      </c>
      <c r="F275" s="178" t="s">
        <v>384</v>
      </c>
      <c r="H275" s="179">
        <v>4.125</v>
      </c>
      <c r="I275" s="180"/>
      <c r="L275" s="175"/>
      <c r="M275" s="181"/>
      <c r="N275" s="182"/>
      <c r="O275" s="182"/>
      <c r="P275" s="182"/>
      <c r="Q275" s="182"/>
      <c r="R275" s="182"/>
      <c r="S275" s="182"/>
      <c r="T275" s="183"/>
      <c r="AT275" s="177" t="s">
        <v>145</v>
      </c>
      <c r="AU275" s="177" t="s">
        <v>86</v>
      </c>
      <c r="AV275" s="13" t="s">
        <v>86</v>
      </c>
      <c r="AW275" s="13" t="s">
        <v>31</v>
      </c>
      <c r="AX275" s="13" t="s">
        <v>84</v>
      </c>
      <c r="AY275" s="177" t="s">
        <v>136</v>
      </c>
    </row>
    <row r="276" spans="1:65" s="2" customFormat="1" ht="14.4" customHeight="1">
      <c r="A276" s="33"/>
      <c r="B276" s="161"/>
      <c r="C276" s="162" t="s">
        <v>385</v>
      </c>
      <c r="D276" s="162" t="s">
        <v>138</v>
      </c>
      <c r="E276" s="163" t="s">
        <v>386</v>
      </c>
      <c r="F276" s="164" t="s">
        <v>387</v>
      </c>
      <c r="G276" s="165" t="s">
        <v>141</v>
      </c>
      <c r="H276" s="166">
        <v>7.5</v>
      </c>
      <c r="I276" s="167"/>
      <c r="J276" s="168">
        <f>ROUND(I276*H276,2)</f>
        <v>0</v>
      </c>
      <c r="K276" s="164" t="s">
        <v>1</v>
      </c>
      <c r="L276" s="34"/>
      <c r="M276" s="169" t="s">
        <v>1</v>
      </c>
      <c r="N276" s="170" t="s">
        <v>41</v>
      </c>
      <c r="O276" s="59"/>
      <c r="P276" s="171">
        <f>O276*H276</f>
        <v>0</v>
      </c>
      <c r="Q276" s="171">
        <v>0</v>
      </c>
      <c r="R276" s="171">
        <f>Q276*H276</f>
        <v>0</v>
      </c>
      <c r="S276" s="171">
        <v>0</v>
      </c>
      <c r="T276" s="17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3" t="s">
        <v>143</v>
      </c>
      <c r="AT276" s="173" t="s">
        <v>138</v>
      </c>
      <c r="AU276" s="173" t="s">
        <v>86</v>
      </c>
      <c r="AY276" s="18" t="s">
        <v>136</v>
      </c>
      <c r="BE276" s="174">
        <f>IF(N276="základní",J276,0)</f>
        <v>0</v>
      </c>
      <c r="BF276" s="174">
        <f>IF(N276="snížená",J276,0)</f>
        <v>0</v>
      </c>
      <c r="BG276" s="174">
        <f>IF(N276="zákl. přenesená",J276,0)</f>
        <v>0</v>
      </c>
      <c r="BH276" s="174">
        <f>IF(N276="sníž. přenesená",J276,0)</f>
        <v>0</v>
      </c>
      <c r="BI276" s="174">
        <f>IF(N276="nulová",J276,0)</f>
        <v>0</v>
      </c>
      <c r="BJ276" s="18" t="s">
        <v>84</v>
      </c>
      <c r="BK276" s="174">
        <f>ROUND(I276*H276,2)</f>
        <v>0</v>
      </c>
      <c r="BL276" s="18" t="s">
        <v>143</v>
      </c>
      <c r="BM276" s="173" t="s">
        <v>388</v>
      </c>
    </row>
    <row r="277" spans="2:51" s="13" customFormat="1" ht="12">
      <c r="B277" s="175"/>
      <c r="D277" s="176" t="s">
        <v>145</v>
      </c>
      <c r="E277" s="177" t="s">
        <v>1</v>
      </c>
      <c r="F277" s="178" t="s">
        <v>389</v>
      </c>
      <c r="H277" s="179">
        <v>7.5</v>
      </c>
      <c r="I277" s="180"/>
      <c r="L277" s="175"/>
      <c r="M277" s="181"/>
      <c r="N277" s="182"/>
      <c r="O277" s="182"/>
      <c r="P277" s="182"/>
      <c r="Q277" s="182"/>
      <c r="R277" s="182"/>
      <c r="S277" s="182"/>
      <c r="T277" s="183"/>
      <c r="AT277" s="177" t="s">
        <v>145</v>
      </c>
      <c r="AU277" s="177" t="s">
        <v>86</v>
      </c>
      <c r="AV277" s="13" t="s">
        <v>86</v>
      </c>
      <c r="AW277" s="13" t="s">
        <v>31</v>
      </c>
      <c r="AX277" s="13" t="s">
        <v>84</v>
      </c>
      <c r="AY277" s="177" t="s">
        <v>136</v>
      </c>
    </row>
    <row r="278" spans="1:65" s="2" customFormat="1" ht="24.15" customHeight="1">
      <c r="A278" s="33"/>
      <c r="B278" s="161"/>
      <c r="C278" s="162" t="s">
        <v>390</v>
      </c>
      <c r="D278" s="162" t="s">
        <v>138</v>
      </c>
      <c r="E278" s="163" t="s">
        <v>391</v>
      </c>
      <c r="F278" s="164" t="s">
        <v>392</v>
      </c>
      <c r="G278" s="165" t="s">
        <v>141</v>
      </c>
      <c r="H278" s="166">
        <v>3.75</v>
      </c>
      <c r="I278" s="167"/>
      <c r="J278" s="168">
        <f>ROUND(I278*H278,2)</f>
        <v>0</v>
      </c>
      <c r="K278" s="164" t="s">
        <v>1</v>
      </c>
      <c r="L278" s="34"/>
      <c r="M278" s="169" t="s">
        <v>1</v>
      </c>
      <c r="N278" s="170" t="s">
        <v>41</v>
      </c>
      <c r="O278" s="59"/>
      <c r="P278" s="171">
        <f>O278*H278</f>
        <v>0</v>
      </c>
      <c r="Q278" s="171">
        <v>0</v>
      </c>
      <c r="R278" s="171">
        <f>Q278*H278</f>
        <v>0</v>
      </c>
      <c r="S278" s="171">
        <v>0</v>
      </c>
      <c r="T278" s="17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3" t="s">
        <v>143</v>
      </c>
      <c r="AT278" s="173" t="s">
        <v>138</v>
      </c>
      <c r="AU278" s="173" t="s">
        <v>86</v>
      </c>
      <c r="AY278" s="18" t="s">
        <v>136</v>
      </c>
      <c r="BE278" s="174">
        <f>IF(N278="základní",J278,0)</f>
        <v>0</v>
      </c>
      <c r="BF278" s="174">
        <f>IF(N278="snížená",J278,0)</f>
        <v>0</v>
      </c>
      <c r="BG278" s="174">
        <f>IF(N278="zákl. přenesená",J278,0)</f>
        <v>0</v>
      </c>
      <c r="BH278" s="174">
        <f>IF(N278="sníž. přenesená",J278,0)</f>
        <v>0</v>
      </c>
      <c r="BI278" s="174">
        <f>IF(N278="nulová",J278,0)</f>
        <v>0</v>
      </c>
      <c r="BJ278" s="18" t="s">
        <v>84</v>
      </c>
      <c r="BK278" s="174">
        <f>ROUND(I278*H278,2)</f>
        <v>0</v>
      </c>
      <c r="BL278" s="18" t="s">
        <v>143</v>
      </c>
      <c r="BM278" s="173" t="s">
        <v>393</v>
      </c>
    </row>
    <row r="279" spans="2:51" s="15" customFormat="1" ht="12">
      <c r="B279" s="192"/>
      <c r="D279" s="176" t="s">
        <v>145</v>
      </c>
      <c r="E279" s="193" t="s">
        <v>1</v>
      </c>
      <c r="F279" s="194" t="s">
        <v>360</v>
      </c>
      <c r="H279" s="193" t="s">
        <v>1</v>
      </c>
      <c r="I279" s="195"/>
      <c r="L279" s="192"/>
      <c r="M279" s="196"/>
      <c r="N279" s="197"/>
      <c r="O279" s="197"/>
      <c r="P279" s="197"/>
      <c r="Q279" s="197"/>
      <c r="R279" s="197"/>
      <c r="S279" s="197"/>
      <c r="T279" s="198"/>
      <c r="AT279" s="193" t="s">
        <v>145</v>
      </c>
      <c r="AU279" s="193" t="s">
        <v>86</v>
      </c>
      <c r="AV279" s="15" t="s">
        <v>84</v>
      </c>
      <c r="AW279" s="15" t="s">
        <v>31</v>
      </c>
      <c r="AX279" s="15" t="s">
        <v>76</v>
      </c>
      <c r="AY279" s="193" t="s">
        <v>136</v>
      </c>
    </row>
    <row r="280" spans="2:51" s="13" customFormat="1" ht="12">
      <c r="B280" s="175"/>
      <c r="D280" s="176" t="s">
        <v>145</v>
      </c>
      <c r="E280" s="177" t="s">
        <v>1</v>
      </c>
      <c r="F280" s="178" t="s">
        <v>361</v>
      </c>
      <c r="H280" s="179">
        <v>3.75</v>
      </c>
      <c r="I280" s="180"/>
      <c r="L280" s="175"/>
      <c r="M280" s="181"/>
      <c r="N280" s="182"/>
      <c r="O280" s="182"/>
      <c r="P280" s="182"/>
      <c r="Q280" s="182"/>
      <c r="R280" s="182"/>
      <c r="S280" s="182"/>
      <c r="T280" s="183"/>
      <c r="AT280" s="177" t="s">
        <v>145</v>
      </c>
      <c r="AU280" s="177" t="s">
        <v>86</v>
      </c>
      <c r="AV280" s="13" t="s">
        <v>86</v>
      </c>
      <c r="AW280" s="13" t="s">
        <v>31</v>
      </c>
      <c r="AX280" s="13" t="s">
        <v>76</v>
      </c>
      <c r="AY280" s="177" t="s">
        <v>136</v>
      </c>
    </row>
    <row r="281" spans="2:51" s="14" customFormat="1" ht="12">
      <c r="B281" s="184"/>
      <c r="D281" s="176" t="s">
        <v>145</v>
      </c>
      <c r="E281" s="185" t="s">
        <v>1</v>
      </c>
      <c r="F281" s="186" t="s">
        <v>149</v>
      </c>
      <c r="H281" s="187">
        <v>3.75</v>
      </c>
      <c r="I281" s="188"/>
      <c r="L281" s="184"/>
      <c r="M281" s="189"/>
      <c r="N281" s="190"/>
      <c r="O281" s="190"/>
      <c r="P281" s="190"/>
      <c r="Q281" s="190"/>
      <c r="R281" s="190"/>
      <c r="S281" s="190"/>
      <c r="T281" s="191"/>
      <c r="AT281" s="185" t="s">
        <v>145</v>
      </c>
      <c r="AU281" s="185" t="s">
        <v>86</v>
      </c>
      <c r="AV281" s="14" t="s">
        <v>143</v>
      </c>
      <c r="AW281" s="14" t="s">
        <v>31</v>
      </c>
      <c r="AX281" s="14" t="s">
        <v>84</v>
      </c>
      <c r="AY281" s="185" t="s">
        <v>136</v>
      </c>
    </row>
    <row r="282" spans="1:65" s="2" customFormat="1" ht="24.15" customHeight="1">
      <c r="A282" s="33"/>
      <c r="B282" s="161"/>
      <c r="C282" s="162" t="s">
        <v>394</v>
      </c>
      <c r="D282" s="162" t="s">
        <v>138</v>
      </c>
      <c r="E282" s="163" t="s">
        <v>395</v>
      </c>
      <c r="F282" s="164" t="s">
        <v>396</v>
      </c>
      <c r="G282" s="165" t="s">
        <v>141</v>
      </c>
      <c r="H282" s="166">
        <v>9.252</v>
      </c>
      <c r="I282" s="167"/>
      <c r="J282" s="168">
        <f>ROUND(I282*H282,2)</f>
        <v>0</v>
      </c>
      <c r="K282" s="164" t="s">
        <v>142</v>
      </c>
      <c r="L282" s="34"/>
      <c r="M282" s="169" t="s">
        <v>1</v>
      </c>
      <c r="N282" s="170" t="s">
        <v>41</v>
      </c>
      <c r="O282" s="59"/>
      <c r="P282" s="171">
        <f>O282*H282</f>
        <v>0</v>
      </c>
      <c r="Q282" s="171">
        <v>0.00628</v>
      </c>
      <c r="R282" s="171">
        <f>Q282*H282</f>
        <v>0.058102560000000004</v>
      </c>
      <c r="S282" s="171">
        <v>0</v>
      </c>
      <c r="T282" s="17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3" t="s">
        <v>143</v>
      </c>
      <c r="AT282" s="173" t="s">
        <v>138</v>
      </c>
      <c r="AU282" s="173" t="s">
        <v>86</v>
      </c>
      <c r="AY282" s="18" t="s">
        <v>136</v>
      </c>
      <c r="BE282" s="174">
        <f>IF(N282="základní",J282,0)</f>
        <v>0</v>
      </c>
      <c r="BF282" s="174">
        <f>IF(N282="snížená",J282,0)</f>
        <v>0</v>
      </c>
      <c r="BG282" s="174">
        <f>IF(N282="zákl. přenesená",J282,0)</f>
        <v>0</v>
      </c>
      <c r="BH282" s="174">
        <f>IF(N282="sníž. přenesená",J282,0)</f>
        <v>0</v>
      </c>
      <c r="BI282" s="174">
        <f>IF(N282="nulová",J282,0)</f>
        <v>0</v>
      </c>
      <c r="BJ282" s="18" t="s">
        <v>84</v>
      </c>
      <c r="BK282" s="174">
        <f>ROUND(I282*H282,2)</f>
        <v>0</v>
      </c>
      <c r="BL282" s="18" t="s">
        <v>143</v>
      </c>
      <c r="BM282" s="173" t="s">
        <v>397</v>
      </c>
    </row>
    <row r="283" spans="2:51" s="15" customFormat="1" ht="12">
      <c r="B283" s="192"/>
      <c r="D283" s="176" t="s">
        <v>145</v>
      </c>
      <c r="E283" s="193" t="s">
        <v>1</v>
      </c>
      <c r="F283" s="194" t="s">
        <v>360</v>
      </c>
      <c r="H283" s="193" t="s">
        <v>1</v>
      </c>
      <c r="I283" s="195"/>
      <c r="L283" s="192"/>
      <c r="M283" s="196"/>
      <c r="N283" s="197"/>
      <c r="O283" s="197"/>
      <c r="P283" s="197"/>
      <c r="Q283" s="197"/>
      <c r="R283" s="197"/>
      <c r="S283" s="197"/>
      <c r="T283" s="198"/>
      <c r="AT283" s="193" t="s">
        <v>145</v>
      </c>
      <c r="AU283" s="193" t="s">
        <v>86</v>
      </c>
      <c r="AV283" s="15" t="s">
        <v>84</v>
      </c>
      <c r="AW283" s="15" t="s">
        <v>31</v>
      </c>
      <c r="AX283" s="15" t="s">
        <v>76</v>
      </c>
      <c r="AY283" s="193" t="s">
        <v>136</v>
      </c>
    </row>
    <row r="284" spans="2:51" s="13" customFormat="1" ht="12">
      <c r="B284" s="175"/>
      <c r="D284" s="176" t="s">
        <v>145</v>
      </c>
      <c r="E284" s="177" t="s">
        <v>1</v>
      </c>
      <c r="F284" s="178" t="s">
        <v>361</v>
      </c>
      <c r="H284" s="179">
        <v>3.75</v>
      </c>
      <c r="I284" s="180"/>
      <c r="L284" s="175"/>
      <c r="M284" s="181"/>
      <c r="N284" s="182"/>
      <c r="O284" s="182"/>
      <c r="P284" s="182"/>
      <c r="Q284" s="182"/>
      <c r="R284" s="182"/>
      <c r="S284" s="182"/>
      <c r="T284" s="183"/>
      <c r="AT284" s="177" t="s">
        <v>145</v>
      </c>
      <c r="AU284" s="177" t="s">
        <v>86</v>
      </c>
      <c r="AV284" s="13" t="s">
        <v>86</v>
      </c>
      <c r="AW284" s="13" t="s">
        <v>31</v>
      </c>
      <c r="AX284" s="13" t="s">
        <v>76</v>
      </c>
      <c r="AY284" s="177" t="s">
        <v>136</v>
      </c>
    </row>
    <row r="285" spans="2:51" s="16" customFormat="1" ht="12">
      <c r="B285" s="212"/>
      <c r="D285" s="176" t="s">
        <v>145</v>
      </c>
      <c r="E285" s="213" t="s">
        <v>1</v>
      </c>
      <c r="F285" s="214" t="s">
        <v>373</v>
      </c>
      <c r="H285" s="215">
        <v>3.75</v>
      </c>
      <c r="I285" s="216"/>
      <c r="L285" s="212"/>
      <c r="M285" s="217"/>
      <c r="N285" s="218"/>
      <c r="O285" s="218"/>
      <c r="P285" s="218"/>
      <c r="Q285" s="218"/>
      <c r="R285" s="218"/>
      <c r="S285" s="218"/>
      <c r="T285" s="219"/>
      <c r="AT285" s="213" t="s">
        <v>145</v>
      </c>
      <c r="AU285" s="213" t="s">
        <v>86</v>
      </c>
      <c r="AV285" s="16" t="s">
        <v>154</v>
      </c>
      <c r="AW285" s="16" t="s">
        <v>31</v>
      </c>
      <c r="AX285" s="16" t="s">
        <v>76</v>
      </c>
      <c r="AY285" s="213" t="s">
        <v>136</v>
      </c>
    </row>
    <row r="286" spans="2:51" s="13" customFormat="1" ht="12">
      <c r="B286" s="175"/>
      <c r="D286" s="176" t="s">
        <v>145</v>
      </c>
      <c r="E286" s="177" t="s">
        <v>1</v>
      </c>
      <c r="F286" s="178" t="s">
        <v>398</v>
      </c>
      <c r="H286" s="179">
        <v>2.901</v>
      </c>
      <c r="I286" s="180"/>
      <c r="L286" s="175"/>
      <c r="M286" s="181"/>
      <c r="N286" s="182"/>
      <c r="O286" s="182"/>
      <c r="P286" s="182"/>
      <c r="Q286" s="182"/>
      <c r="R286" s="182"/>
      <c r="S286" s="182"/>
      <c r="T286" s="183"/>
      <c r="AT286" s="177" t="s">
        <v>145</v>
      </c>
      <c r="AU286" s="177" t="s">
        <v>86</v>
      </c>
      <c r="AV286" s="13" t="s">
        <v>86</v>
      </c>
      <c r="AW286" s="13" t="s">
        <v>31</v>
      </c>
      <c r="AX286" s="13" t="s">
        <v>76</v>
      </c>
      <c r="AY286" s="177" t="s">
        <v>136</v>
      </c>
    </row>
    <row r="287" spans="2:51" s="16" customFormat="1" ht="12">
      <c r="B287" s="212"/>
      <c r="D287" s="176" t="s">
        <v>145</v>
      </c>
      <c r="E287" s="213" t="s">
        <v>1</v>
      </c>
      <c r="F287" s="214" t="s">
        <v>373</v>
      </c>
      <c r="H287" s="215">
        <v>2.901</v>
      </c>
      <c r="I287" s="216"/>
      <c r="L287" s="212"/>
      <c r="M287" s="217"/>
      <c r="N287" s="218"/>
      <c r="O287" s="218"/>
      <c r="P287" s="218"/>
      <c r="Q287" s="218"/>
      <c r="R287" s="218"/>
      <c r="S287" s="218"/>
      <c r="T287" s="219"/>
      <c r="AT287" s="213" t="s">
        <v>145</v>
      </c>
      <c r="AU287" s="213" t="s">
        <v>86</v>
      </c>
      <c r="AV287" s="16" t="s">
        <v>154</v>
      </c>
      <c r="AW287" s="16" t="s">
        <v>31</v>
      </c>
      <c r="AX287" s="16" t="s">
        <v>76</v>
      </c>
      <c r="AY287" s="213" t="s">
        <v>136</v>
      </c>
    </row>
    <row r="288" spans="2:51" s="15" customFormat="1" ht="12">
      <c r="B288" s="192"/>
      <c r="D288" s="176" t="s">
        <v>145</v>
      </c>
      <c r="E288" s="193" t="s">
        <v>1</v>
      </c>
      <c r="F288" s="194" t="s">
        <v>366</v>
      </c>
      <c r="H288" s="193" t="s">
        <v>1</v>
      </c>
      <c r="I288" s="195"/>
      <c r="L288" s="192"/>
      <c r="M288" s="196"/>
      <c r="N288" s="197"/>
      <c r="O288" s="197"/>
      <c r="P288" s="197"/>
      <c r="Q288" s="197"/>
      <c r="R288" s="197"/>
      <c r="S288" s="197"/>
      <c r="T288" s="198"/>
      <c r="AT288" s="193" t="s">
        <v>145</v>
      </c>
      <c r="AU288" s="193" t="s">
        <v>86</v>
      </c>
      <c r="AV288" s="15" t="s">
        <v>84</v>
      </c>
      <c r="AW288" s="15" t="s">
        <v>31</v>
      </c>
      <c r="AX288" s="15" t="s">
        <v>76</v>
      </c>
      <c r="AY288" s="193" t="s">
        <v>136</v>
      </c>
    </row>
    <row r="289" spans="2:51" s="13" customFormat="1" ht="12">
      <c r="B289" s="175"/>
      <c r="D289" s="176" t="s">
        <v>145</v>
      </c>
      <c r="E289" s="177" t="s">
        <v>1</v>
      </c>
      <c r="F289" s="178" t="s">
        <v>367</v>
      </c>
      <c r="H289" s="179">
        <v>2.601</v>
      </c>
      <c r="I289" s="180"/>
      <c r="L289" s="175"/>
      <c r="M289" s="181"/>
      <c r="N289" s="182"/>
      <c r="O289" s="182"/>
      <c r="P289" s="182"/>
      <c r="Q289" s="182"/>
      <c r="R289" s="182"/>
      <c r="S289" s="182"/>
      <c r="T289" s="183"/>
      <c r="AT289" s="177" t="s">
        <v>145</v>
      </c>
      <c r="AU289" s="177" t="s">
        <v>86</v>
      </c>
      <c r="AV289" s="13" t="s">
        <v>86</v>
      </c>
      <c r="AW289" s="13" t="s">
        <v>31</v>
      </c>
      <c r="AX289" s="13" t="s">
        <v>76</v>
      </c>
      <c r="AY289" s="177" t="s">
        <v>136</v>
      </c>
    </row>
    <row r="290" spans="2:51" s="16" customFormat="1" ht="12">
      <c r="B290" s="212"/>
      <c r="D290" s="176" t="s">
        <v>145</v>
      </c>
      <c r="E290" s="213" t="s">
        <v>1</v>
      </c>
      <c r="F290" s="214" t="s">
        <v>373</v>
      </c>
      <c r="H290" s="215">
        <v>2.601</v>
      </c>
      <c r="I290" s="216"/>
      <c r="L290" s="212"/>
      <c r="M290" s="217"/>
      <c r="N290" s="218"/>
      <c r="O290" s="218"/>
      <c r="P290" s="218"/>
      <c r="Q290" s="218"/>
      <c r="R290" s="218"/>
      <c r="S290" s="218"/>
      <c r="T290" s="219"/>
      <c r="AT290" s="213" t="s">
        <v>145</v>
      </c>
      <c r="AU290" s="213" t="s">
        <v>86</v>
      </c>
      <c r="AV290" s="16" t="s">
        <v>154</v>
      </c>
      <c r="AW290" s="16" t="s">
        <v>31</v>
      </c>
      <c r="AX290" s="16" t="s">
        <v>76</v>
      </c>
      <c r="AY290" s="213" t="s">
        <v>136</v>
      </c>
    </row>
    <row r="291" spans="2:51" s="14" customFormat="1" ht="12">
      <c r="B291" s="184"/>
      <c r="D291" s="176" t="s">
        <v>145</v>
      </c>
      <c r="E291" s="185" t="s">
        <v>1</v>
      </c>
      <c r="F291" s="186" t="s">
        <v>149</v>
      </c>
      <c r="H291" s="187">
        <v>9.252</v>
      </c>
      <c r="I291" s="188"/>
      <c r="L291" s="184"/>
      <c r="M291" s="189"/>
      <c r="N291" s="190"/>
      <c r="O291" s="190"/>
      <c r="P291" s="190"/>
      <c r="Q291" s="190"/>
      <c r="R291" s="190"/>
      <c r="S291" s="190"/>
      <c r="T291" s="191"/>
      <c r="AT291" s="185" t="s">
        <v>145</v>
      </c>
      <c r="AU291" s="185" t="s">
        <v>86</v>
      </c>
      <c r="AV291" s="14" t="s">
        <v>143</v>
      </c>
      <c r="AW291" s="14" t="s">
        <v>31</v>
      </c>
      <c r="AX291" s="14" t="s">
        <v>84</v>
      </c>
      <c r="AY291" s="185" t="s">
        <v>136</v>
      </c>
    </row>
    <row r="292" spans="1:65" s="2" customFormat="1" ht="24.15" customHeight="1">
      <c r="A292" s="33"/>
      <c r="B292" s="161"/>
      <c r="C292" s="162" t="s">
        <v>399</v>
      </c>
      <c r="D292" s="162" t="s">
        <v>138</v>
      </c>
      <c r="E292" s="163" t="s">
        <v>400</v>
      </c>
      <c r="F292" s="164" t="s">
        <v>401</v>
      </c>
      <c r="G292" s="165" t="s">
        <v>141</v>
      </c>
      <c r="H292" s="166">
        <v>23.208</v>
      </c>
      <c r="I292" s="167"/>
      <c r="J292" s="168">
        <f>ROUND(I292*H292,2)</f>
        <v>0</v>
      </c>
      <c r="K292" s="164" t="s">
        <v>142</v>
      </c>
      <c r="L292" s="34"/>
      <c r="M292" s="169" t="s">
        <v>1</v>
      </c>
      <c r="N292" s="170" t="s">
        <v>41</v>
      </c>
      <c r="O292" s="59"/>
      <c r="P292" s="171">
        <f>O292*H292</f>
        <v>0</v>
      </c>
      <c r="Q292" s="171">
        <v>0.00348</v>
      </c>
      <c r="R292" s="171">
        <f>Q292*H292</f>
        <v>0.08076383999999999</v>
      </c>
      <c r="S292" s="171">
        <v>0</v>
      </c>
      <c r="T292" s="17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3" t="s">
        <v>143</v>
      </c>
      <c r="AT292" s="173" t="s">
        <v>138</v>
      </c>
      <c r="AU292" s="173" t="s">
        <v>86</v>
      </c>
      <c r="AY292" s="18" t="s">
        <v>136</v>
      </c>
      <c r="BE292" s="174">
        <f>IF(N292="základní",J292,0)</f>
        <v>0</v>
      </c>
      <c r="BF292" s="174">
        <f>IF(N292="snížená",J292,0)</f>
        <v>0</v>
      </c>
      <c r="BG292" s="174">
        <f>IF(N292="zákl. přenesená",J292,0)</f>
        <v>0</v>
      </c>
      <c r="BH292" s="174">
        <f>IF(N292="sníž. přenesená",J292,0)</f>
        <v>0</v>
      </c>
      <c r="BI292" s="174">
        <f>IF(N292="nulová",J292,0)</f>
        <v>0</v>
      </c>
      <c r="BJ292" s="18" t="s">
        <v>84</v>
      </c>
      <c r="BK292" s="174">
        <f>ROUND(I292*H292,2)</f>
        <v>0</v>
      </c>
      <c r="BL292" s="18" t="s">
        <v>143</v>
      </c>
      <c r="BM292" s="173" t="s">
        <v>402</v>
      </c>
    </row>
    <row r="293" spans="1:47" s="2" customFormat="1" ht="28.8">
      <c r="A293" s="33"/>
      <c r="B293" s="34"/>
      <c r="C293" s="33"/>
      <c r="D293" s="176" t="s">
        <v>275</v>
      </c>
      <c r="E293" s="33"/>
      <c r="F293" s="209" t="s">
        <v>403</v>
      </c>
      <c r="G293" s="33"/>
      <c r="H293" s="33"/>
      <c r="I293" s="97"/>
      <c r="J293" s="33"/>
      <c r="K293" s="33"/>
      <c r="L293" s="34"/>
      <c r="M293" s="210"/>
      <c r="N293" s="211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275</v>
      </c>
      <c r="AU293" s="18" t="s">
        <v>86</v>
      </c>
    </row>
    <row r="294" spans="2:51" s="15" customFormat="1" ht="12">
      <c r="B294" s="192"/>
      <c r="D294" s="176" t="s">
        <v>145</v>
      </c>
      <c r="E294" s="193" t="s">
        <v>1</v>
      </c>
      <c r="F294" s="194" t="s">
        <v>374</v>
      </c>
      <c r="H294" s="193" t="s">
        <v>1</v>
      </c>
      <c r="I294" s="195"/>
      <c r="L294" s="192"/>
      <c r="M294" s="196"/>
      <c r="N294" s="197"/>
      <c r="O294" s="197"/>
      <c r="P294" s="197"/>
      <c r="Q294" s="197"/>
      <c r="R294" s="197"/>
      <c r="S294" s="197"/>
      <c r="T294" s="198"/>
      <c r="AT294" s="193" t="s">
        <v>145</v>
      </c>
      <c r="AU294" s="193" t="s">
        <v>86</v>
      </c>
      <c r="AV294" s="15" t="s">
        <v>84</v>
      </c>
      <c r="AW294" s="15" t="s">
        <v>31</v>
      </c>
      <c r="AX294" s="15" t="s">
        <v>76</v>
      </c>
      <c r="AY294" s="193" t="s">
        <v>136</v>
      </c>
    </row>
    <row r="295" spans="2:51" s="13" customFormat="1" ht="12">
      <c r="B295" s="175"/>
      <c r="D295" s="176" t="s">
        <v>145</v>
      </c>
      <c r="E295" s="177" t="s">
        <v>1</v>
      </c>
      <c r="F295" s="178" t="s">
        <v>375</v>
      </c>
      <c r="H295" s="179">
        <v>26.109</v>
      </c>
      <c r="I295" s="180"/>
      <c r="L295" s="175"/>
      <c r="M295" s="181"/>
      <c r="N295" s="182"/>
      <c r="O295" s="182"/>
      <c r="P295" s="182"/>
      <c r="Q295" s="182"/>
      <c r="R295" s="182"/>
      <c r="S295" s="182"/>
      <c r="T295" s="183"/>
      <c r="AT295" s="177" t="s">
        <v>145</v>
      </c>
      <c r="AU295" s="177" t="s">
        <v>86</v>
      </c>
      <c r="AV295" s="13" t="s">
        <v>86</v>
      </c>
      <c r="AW295" s="13" t="s">
        <v>31</v>
      </c>
      <c r="AX295" s="13" t="s">
        <v>76</v>
      </c>
      <c r="AY295" s="177" t="s">
        <v>136</v>
      </c>
    </row>
    <row r="296" spans="2:51" s="13" customFormat="1" ht="12">
      <c r="B296" s="175"/>
      <c r="D296" s="176" t="s">
        <v>145</v>
      </c>
      <c r="E296" s="177" t="s">
        <v>1</v>
      </c>
      <c r="F296" s="178" t="s">
        <v>404</v>
      </c>
      <c r="H296" s="179">
        <v>-2.901</v>
      </c>
      <c r="I296" s="180"/>
      <c r="L296" s="175"/>
      <c r="M296" s="181"/>
      <c r="N296" s="182"/>
      <c r="O296" s="182"/>
      <c r="P296" s="182"/>
      <c r="Q296" s="182"/>
      <c r="R296" s="182"/>
      <c r="S296" s="182"/>
      <c r="T296" s="183"/>
      <c r="AT296" s="177" t="s">
        <v>145</v>
      </c>
      <c r="AU296" s="177" t="s">
        <v>86</v>
      </c>
      <c r="AV296" s="13" t="s">
        <v>86</v>
      </c>
      <c r="AW296" s="13" t="s">
        <v>31</v>
      </c>
      <c r="AX296" s="13" t="s">
        <v>76</v>
      </c>
      <c r="AY296" s="177" t="s">
        <v>136</v>
      </c>
    </row>
    <row r="297" spans="2:51" s="14" customFormat="1" ht="12">
      <c r="B297" s="184"/>
      <c r="D297" s="176" t="s">
        <v>145</v>
      </c>
      <c r="E297" s="185" t="s">
        <v>1</v>
      </c>
      <c r="F297" s="186" t="s">
        <v>149</v>
      </c>
      <c r="H297" s="187">
        <v>23.208</v>
      </c>
      <c r="I297" s="188"/>
      <c r="L297" s="184"/>
      <c r="M297" s="189"/>
      <c r="N297" s="190"/>
      <c r="O297" s="190"/>
      <c r="P297" s="190"/>
      <c r="Q297" s="190"/>
      <c r="R297" s="190"/>
      <c r="S297" s="190"/>
      <c r="T297" s="191"/>
      <c r="AT297" s="185" t="s">
        <v>145</v>
      </c>
      <c r="AU297" s="185" t="s">
        <v>86</v>
      </c>
      <c r="AV297" s="14" t="s">
        <v>143</v>
      </c>
      <c r="AW297" s="14" t="s">
        <v>31</v>
      </c>
      <c r="AX297" s="14" t="s">
        <v>84</v>
      </c>
      <c r="AY297" s="185" t="s">
        <v>136</v>
      </c>
    </row>
    <row r="298" spans="1:65" s="2" customFormat="1" ht="24.15" customHeight="1">
      <c r="A298" s="33"/>
      <c r="B298" s="161"/>
      <c r="C298" s="162" t="s">
        <v>405</v>
      </c>
      <c r="D298" s="162" t="s">
        <v>138</v>
      </c>
      <c r="E298" s="163" t="s">
        <v>406</v>
      </c>
      <c r="F298" s="164" t="s">
        <v>407</v>
      </c>
      <c r="G298" s="165" t="s">
        <v>141</v>
      </c>
      <c r="H298" s="166">
        <v>26.994</v>
      </c>
      <c r="I298" s="167"/>
      <c r="J298" s="168">
        <f>ROUND(I298*H298,2)</f>
        <v>0</v>
      </c>
      <c r="K298" s="164" t="s">
        <v>142</v>
      </c>
      <c r="L298" s="34"/>
      <c r="M298" s="169" t="s">
        <v>1</v>
      </c>
      <c r="N298" s="170" t="s">
        <v>41</v>
      </c>
      <c r="O298" s="59"/>
      <c r="P298" s="171">
        <f>O298*H298</f>
        <v>0</v>
      </c>
      <c r="Q298" s="171">
        <v>0.0345</v>
      </c>
      <c r="R298" s="171">
        <f>Q298*H298</f>
        <v>0.931293</v>
      </c>
      <c r="S298" s="171">
        <v>0</v>
      </c>
      <c r="T298" s="17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3" t="s">
        <v>143</v>
      </c>
      <c r="AT298" s="173" t="s">
        <v>138</v>
      </c>
      <c r="AU298" s="173" t="s">
        <v>86</v>
      </c>
      <c r="AY298" s="18" t="s">
        <v>136</v>
      </c>
      <c r="BE298" s="174">
        <f>IF(N298="základní",J298,0)</f>
        <v>0</v>
      </c>
      <c r="BF298" s="174">
        <f>IF(N298="snížená",J298,0)</f>
        <v>0</v>
      </c>
      <c r="BG298" s="174">
        <f>IF(N298="zákl. přenesená",J298,0)</f>
        <v>0</v>
      </c>
      <c r="BH298" s="174">
        <f>IF(N298="sníž. přenesená",J298,0)</f>
        <v>0</v>
      </c>
      <c r="BI298" s="174">
        <f>IF(N298="nulová",J298,0)</f>
        <v>0</v>
      </c>
      <c r="BJ298" s="18" t="s">
        <v>84</v>
      </c>
      <c r="BK298" s="174">
        <f>ROUND(I298*H298,2)</f>
        <v>0</v>
      </c>
      <c r="BL298" s="18" t="s">
        <v>143</v>
      </c>
      <c r="BM298" s="173" t="s">
        <v>408</v>
      </c>
    </row>
    <row r="299" spans="2:51" s="15" customFormat="1" ht="12">
      <c r="B299" s="192"/>
      <c r="D299" s="176" t="s">
        <v>145</v>
      </c>
      <c r="E299" s="193" t="s">
        <v>1</v>
      </c>
      <c r="F299" s="194" t="s">
        <v>409</v>
      </c>
      <c r="H299" s="193" t="s">
        <v>1</v>
      </c>
      <c r="I299" s="195"/>
      <c r="L299" s="192"/>
      <c r="M299" s="196"/>
      <c r="N299" s="197"/>
      <c r="O299" s="197"/>
      <c r="P299" s="197"/>
      <c r="Q299" s="197"/>
      <c r="R299" s="197"/>
      <c r="S299" s="197"/>
      <c r="T299" s="198"/>
      <c r="AT299" s="193" t="s">
        <v>145</v>
      </c>
      <c r="AU299" s="193" t="s">
        <v>86</v>
      </c>
      <c r="AV299" s="15" t="s">
        <v>84</v>
      </c>
      <c r="AW299" s="15" t="s">
        <v>31</v>
      </c>
      <c r="AX299" s="15" t="s">
        <v>76</v>
      </c>
      <c r="AY299" s="193" t="s">
        <v>136</v>
      </c>
    </row>
    <row r="300" spans="2:51" s="13" customFormat="1" ht="12">
      <c r="B300" s="175"/>
      <c r="D300" s="176" t="s">
        <v>145</v>
      </c>
      <c r="E300" s="177" t="s">
        <v>1</v>
      </c>
      <c r="F300" s="178" t="s">
        <v>410</v>
      </c>
      <c r="H300" s="179">
        <v>24.71</v>
      </c>
      <c r="I300" s="180"/>
      <c r="L300" s="175"/>
      <c r="M300" s="181"/>
      <c r="N300" s="182"/>
      <c r="O300" s="182"/>
      <c r="P300" s="182"/>
      <c r="Q300" s="182"/>
      <c r="R300" s="182"/>
      <c r="S300" s="182"/>
      <c r="T300" s="183"/>
      <c r="AT300" s="177" t="s">
        <v>145</v>
      </c>
      <c r="AU300" s="177" t="s">
        <v>86</v>
      </c>
      <c r="AV300" s="13" t="s">
        <v>86</v>
      </c>
      <c r="AW300" s="13" t="s">
        <v>31</v>
      </c>
      <c r="AX300" s="13" t="s">
        <v>76</v>
      </c>
      <c r="AY300" s="177" t="s">
        <v>136</v>
      </c>
    </row>
    <row r="301" spans="2:51" s="13" customFormat="1" ht="12">
      <c r="B301" s="175"/>
      <c r="D301" s="176" t="s">
        <v>145</v>
      </c>
      <c r="E301" s="177" t="s">
        <v>1</v>
      </c>
      <c r="F301" s="178" t="s">
        <v>411</v>
      </c>
      <c r="H301" s="179">
        <v>-3.486</v>
      </c>
      <c r="I301" s="180"/>
      <c r="L301" s="175"/>
      <c r="M301" s="181"/>
      <c r="N301" s="182"/>
      <c r="O301" s="182"/>
      <c r="P301" s="182"/>
      <c r="Q301" s="182"/>
      <c r="R301" s="182"/>
      <c r="S301" s="182"/>
      <c r="T301" s="183"/>
      <c r="AT301" s="177" t="s">
        <v>145</v>
      </c>
      <c r="AU301" s="177" t="s">
        <v>86</v>
      </c>
      <c r="AV301" s="13" t="s">
        <v>86</v>
      </c>
      <c r="AW301" s="13" t="s">
        <v>31</v>
      </c>
      <c r="AX301" s="13" t="s">
        <v>76</v>
      </c>
      <c r="AY301" s="177" t="s">
        <v>136</v>
      </c>
    </row>
    <row r="302" spans="2:51" s="13" customFormat="1" ht="12">
      <c r="B302" s="175"/>
      <c r="D302" s="176" t="s">
        <v>145</v>
      </c>
      <c r="E302" s="177" t="s">
        <v>1</v>
      </c>
      <c r="F302" s="178" t="s">
        <v>412</v>
      </c>
      <c r="H302" s="179">
        <v>-2.16</v>
      </c>
      <c r="I302" s="180"/>
      <c r="L302" s="175"/>
      <c r="M302" s="181"/>
      <c r="N302" s="182"/>
      <c r="O302" s="182"/>
      <c r="P302" s="182"/>
      <c r="Q302" s="182"/>
      <c r="R302" s="182"/>
      <c r="S302" s="182"/>
      <c r="T302" s="183"/>
      <c r="AT302" s="177" t="s">
        <v>145</v>
      </c>
      <c r="AU302" s="177" t="s">
        <v>86</v>
      </c>
      <c r="AV302" s="13" t="s">
        <v>86</v>
      </c>
      <c r="AW302" s="13" t="s">
        <v>31</v>
      </c>
      <c r="AX302" s="13" t="s">
        <v>76</v>
      </c>
      <c r="AY302" s="177" t="s">
        <v>136</v>
      </c>
    </row>
    <row r="303" spans="2:51" s="13" customFormat="1" ht="12">
      <c r="B303" s="175"/>
      <c r="D303" s="176" t="s">
        <v>145</v>
      </c>
      <c r="E303" s="177" t="s">
        <v>1</v>
      </c>
      <c r="F303" s="178" t="s">
        <v>413</v>
      </c>
      <c r="H303" s="179">
        <v>1.465</v>
      </c>
      <c r="I303" s="180"/>
      <c r="L303" s="175"/>
      <c r="M303" s="181"/>
      <c r="N303" s="182"/>
      <c r="O303" s="182"/>
      <c r="P303" s="182"/>
      <c r="Q303" s="182"/>
      <c r="R303" s="182"/>
      <c r="S303" s="182"/>
      <c r="T303" s="183"/>
      <c r="AT303" s="177" t="s">
        <v>145</v>
      </c>
      <c r="AU303" s="177" t="s">
        <v>86</v>
      </c>
      <c r="AV303" s="13" t="s">
        <v>86</v>
      </c>
      <c r="AW303" s="13" t="s">
        <v>31</v>
      </c>
      <c r="AX303" s="13" t="s">
        <v>76</v>
      </c>
      <c r="AY303" s="177" t="s">
        <v>136</v>
      </c>
    </row>
    <row r="304" spans="2:51" s="13" customFormat="1" ht="12">
      <c r="B304" s="175"/>
      <c r="D304" s="176" t="s">
        <v>145</v>
      </c>
      <c r="E304" s="177" t="s">
        <v>1</v>
      </c>
      <c r="F304" s="178" t="s">
        <v>414</v>
      </c>
      <c r="H304" s="179">
        <v>0.525</v>
      </c>
      <c r="I304" s="180"/>
      <c r="L304" s="175"/>
      <c r="M304" s="181"/>
      <c r="N304" s="182"/>
      <c r="O304" s="182"/>
      <c r="P304" s="182"/>
      <c r="Q304" s="182"/>
      <c r="R304" s="182"/>
      <c r="S304" s="182"/>
      <c r="T304" s="183"/>
      <c r="AT304" s="177" t="s">
        <v>145</v>
      </c>
      <c r="AU304" s="177" t="s">
        <v>86</v>
      </c>
      <c r="AV304" s="13" t="s">
        <v>86</v>
      </c>
      <c r="AW304" s="13" t="s">
        <v>31</v>
      </c>
      <c r="AX304" s="13" t="s">
        <v>76</v>
      </c>
      <c r="AY304" s="177" t="s">
        <v>136</v>
      </c>
    </row>
    <row r="305" spans="2:51" s="13" customFormat="1" ht="12">
      <c r="B305" s="175"/>
      <c r="D305" s="176" t="s">
        <v>145</v>
      </c>
      <c r="E305" s="177" t="s">
        <v>1</v>
      </c>
      <c r="F305" s="178" t="s">
        <v>415</v>
      </c>
      <c r="H305" s="179">
        <v>5.94</v>
      </c>
      <c r="I305" s="180"/>
      <c r="L305" s="175"/>
      <c r="M305" s="181"/>
      <c r="N305" s="182"/>
      <c r="O305" s="182"/>
      <c r="P305" s="182"/>
      <c r="Q305" s="182"/>
      <c r="R305" s="182"/>
      <c r="S305" s="182"/>
      <c r="T305" s="183"/>
      <c r="AT305" s="177" t="s">
        <v>145</v>
      </c>
      <c r="AU305" s="177" t="s">
        <v>86</v>
      </c>
      <c r="AV305" s="13" t="s">
        <v>86</v>
      </c>
      <c r="AW305" s="13" t="s">
        <v>31</v>
      </c>
      <c r="AX305" s="13" t="s">
        <v>76</v>
      </c>
      <c r="AY305" s="177" t="s">
        <v>136</v>
      </c>
    </row>
    <row r="306" spans="2:51" s="14" customFormat="1" ht="12">
      <c r="B306" s="184"/>
      <c r="D306" s="176" t="s">
        <v>145</v>
      </c>
      <c r="E306" s="185" t="s">
        <v>1</v>
      </c>
      <c r="F306" s="186" t="s">
        <v>149</v>
      </c>
      <c r="H306" s="187">
        <v>26.994</v>
      </c>
      <c r="I306" s="188"/>
      <c r="L306" s="184"/>
      <c r="M306" s="189"/>
      <c r="N306" s="190"/>
      <c r="O306" s="190"/>
      <c r="P306" s="190"/>
      <c r="Q306" s="190"/>
      <c r="R306" s="190"/>
      <c r="S306" s="190"/>
      <c r="T306" s="191"/>
      <c r="AT306" s="185" t="s">
        <v>145</v>
      </c>
      <c r="AU306" s="185" t="s">
        <v>86</v>
      </c>
      <c r="AV306" s="14" t="s">
        <v>143</v>
      </c>
      <c r="AW306" s="14" t="s">
        <v>31</v>
      </c>
      <c r="AX306" s="14" t="s">
        <v>84</v>
      </c>
      <c r="AY306" s="185" t="s">
        <v>136</v>
      </c>
    </row>
    <row r="307" spans="1:65" s="2" customFormat="1" ht="14.4" customHeight="1">
      <c r="A307" s="33"/>
      <c r="B307" s="161"/>
      <c r="C307" s="162" t="s">
        <v>416</v>
      </c>
      <c r="D307" s="162" t="s">
        <v>138</v>
      </c>
      <c r="E307" s="163" t="s">
        <v>417</v>
      </c>
      <c r="F307" s="164" t="s">
        <v>418</v>
      </c>
      <c r="G307" s="165" t="s">
        <v>141</v>
      </c>
      <c r="H307" s="166">
        <v>26.994</v>
      </c>
      <c r="I307" s="167"/>
      <c r="J307" s="168">
        <f>ROUND(I307*H307,2)</f>
        <v>0</v>
      </c>
      <c r="K307" s="164" t="s">
        <v>142</v>
      </c>
      <c r="L307" s="34"/>
      <c r="M307" s="169" t="s">
        <v>1</v>
      </c>
      <c r="N307" s="170" t="s">
        <v>41</v>
      </c>
      <c r="O307" s="59"/>
      <c r="P307" s="171">
        <f>O307*H307</f>
        <v>0</v>
      </c>
      <c r="Q307" s="171">
        <v>0.016</v>
      </c>
      <c r="R307" s="171">
        <f>Q307*H307</f>
        <v>0.431904</v>
      </c>
      <c r="S307" s="171">
        <v>0</v>
      </c>
      <c r="T307" s="17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3" t="s">
        <v>143</v>
      </c>
      <c r="AT307" s="173" t="s">
        <v>138</v>
      </c>
      <c r="AU307" s="173" t="s">
        <v>86</v>
      </c>
      <c r="AY307" s="18" t="s">
        <v>136</v>
      </c>
      <c r="BE307" s="174">
        <f>IF(N307="základní",J307,0)</f>
        <v>0</v>
      </c>
      <c r="BF307" s="174">
        <f>IF(N307="snížená",J307,0)</f>
        <v>0</v>
      </c>
      <c r="BG307" s="174">
        <f>IF(N307="zákl. přenesená",J307,0)</f>
        <v>0</v>
      </c>
      <c r="BH307" s="174">
        <f>IF(N307="sníž. přenesená",J307,0)</f>
        <v>0</v>
      </c>
      <c r="BI307" s="174">
        <f>IF(N307="nulová",J307,0)</f>
        <v>0</v>
      </c>
      <c r="BJ307" s="18" t="s">
        <v>84</v>
      </c>
      <c r="BK307" s="174">
        <f>ROUND(I307*H307,2)</f>
        <v>0</v>
      </c>
      <c r="BL307" s="18" t="s">
        <v>143</v>
      </c>
      <c r="BM307" s="173" t="s">
        <v>419</v>
      </c>
    </row>
    <row r="308" spans="1:65" s="2" customFormat="1" ht="24.15" customHeight="1">
      <c r="A308" s="33"/>
      <c r="B308" s="161"/>
      <c r="C308" s="162" t="s">
        <v>420</v>
      </c>
      <c r="D308" s="162" t="s">
        <v>138</v>
      </c>
      <c r="E308" s="163" t="s">
        <v>421</v>
      </c>
      <c r="F308" s="164" t="s">
        <v>422</v>
      </c>
      <c r="G308" s="165" t="s">
        <v>141</v>
      </c>
      <c r="H308" s="166">
        <v>26.994</v>
      </c>
      <c r="I308" s="167"/>
      <c r="J308" s="168">
        <f>ROUND(I308*H308,2)</f>
        <v>0</v>
      </c>
      <c r="K308" s="164" t="s">
        <v>142</v>
      </c>
      <c r="L308" s="34"/>
      <c r="M308" s="169" t="s">
        <v>1</v>
      </c>
      <c r="N308" s="170" t="s">
        <v>41</v>
      </c>
      <c r="O308" s="59"/>
      <c r="P308" s="171">
        <f>O308*H308</f>
        <v>0</v>
      </c>
      <c r="Q308" s="171">
        <v>0.008</v>
      </c>
      <c r="R308" s="171">
        <f>Q308*H308</f>
        <v>0.215952</v>
      </c>
      <c r="S308" s="171">
        <v>0</v>
      </c>
      <c r="T308" s="17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3" t="s">
        <v>143</v>
      </c>
      <c r="AT308" s="173" t="s">
        <v>138</v>
      </c>
      <c r="AU308" s="173" t="s">
        <v>86</v>
      </c>
      <c r="AY308" s="18" t="s">
        <v>136</v>
      </c>
      <c r="BE308" s="174">
        <f>IF(N308="základní",J308,0)</f>
        <v>0</v>
      </c>
      <c r="BF308" s="174">
        <f>IF(N308="snížená",J308,0)</f>
        <v>0</v>
      </c>
      <c r="BG308" s="174">
        <f>IF(N308="zákl. přenesená",J308,0)</f>
        <v>0</v>
      </c>
      <c r="BH308" s="174">
        <f>IF(N308="sníž. přenesená",J308,0)</f>
        <v>0</v>
      </c>
      <c r="BI308" s="174">
        <f>IF(N308="nulová",J308,0)</f>
        <v>0</v>
      </c>
      <c r="BJ308" s="18" t="s">
        <v>84</v>
      </c>
      <c r="BK308" s="174">
        <f>ROUND(I308*H308,2)</f>
        <v>0</v>
      </c>
      <c r="BL308" s="18" t="s">
        <v>143</v>
      </c>
      <c r="BM308" s="173" t="s">
        <v>423</v>
      </c>
    </row>
    <row r="309" spans="1:65" s="2" customFormat="1" ht="24.15" customHeight="1">
      <c r="A309" s="33"/>
      <c r="B309" s="161"/>
      <c r="C309" s="162" t="s">
        <v>424</v>
      </c>
      <c r="D309" s="162" t="s">
        <v>138</v>
      </c>
      <c r="E309" s="163" t="s">
        <v>425</v>
      </c>
      <c r="F309" s="164" t="s">
        <v>426</v>
      </c>
      <c r="G309" s="165" t="s">
        <v>164</v>
      </c>
      <c r="H309" s="166">
        <v>11.2</v>
      </c>
      <c r="I309" s="167"/>
      <c r="J309" s="168">
        <f>ROUND(I309*H309,2)</f>
        <v>0</v>
      </c>
      <c r="K309" s="164" t="s">
        <v>142</v>
      </c>
      <c r="L309" s="34"/>
      <c r="M309" s="169" t="s">
        <v>1</v>
      </c>
      <c r="N309" s="170" t="s">
        <v>41</v>
      </c>
      <c r="O309" s="59"/>
      <c r="P309" s="171">
        <f>O309*H309</f>
        <v>0</v>
      </c>
      <c r="Q309" s="171">
        <v>0.00044</v>
      </c>
      <c r="R309" s="171">
        <f>Q309*H309</f>
        <v>0.004928</v>
      </c>
      <c r="S309" s="171">
        <v>0</v>
      </c>
      <c r="T309" s="17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3" t="s">
        <v>143</v>
      </c>
      <c r="AT309" s="173" t="s">
        <v>138</v>
      </c>
      <c r="AU309" s="173" t="s">
        <v>86</v>
      </c>
      <c r="AY309" s="18" t="s">
        <v>136</v>
      </c>
      <c r="BE309" s="174">
        <f>IF(N309="základní",J309,0)</f>
        <v>0</v>
      </c>
      <c r="BF309" s="174">
        <f>IF(N309="snížená",J309,0)</f>
        <v>0</v>
      </c>
      <c r="BG309" s="174">
        <f>IF(N309="zákl. přenesená",J309,0)</f>
        <v>0</v>
      </c>
      <c r="BH309" s="174">
        <f>IF(N309="sníž. přenesená",J309,0)</f>
        <v>0</v>
      </c>
      <c r="BI309" s="174">
        <f>IF(N309="nulová",J309,0)</f>
        <v>0</v>
      </c>
      <c r="BJ309" s="18" t="s">
        <v>84</v>
      </c>
      <c r="BK309" s="174">
        <f>ROUND(I309*H309,2)</f>
        <v>0</v>
      </c>
      <c r="BL309" s="18" t="s">
        <v>143</v>
      </c>
      <c r="BM309" s="173" t="s">
        <v>427</v>
      </c>
    </row>
    <row r="310" spans="1:47" s="2" customFormat="1" ht="19.2">
      <c r="A310" s="33"/>
      <c r="B310" s="34"/>
      <c r="C310" s="33"/>
      <c r="D310" s="176" t="s">
        <v>275</v>
      </c>
      <c r="E310" s="33"/>
      <c r="F310" s="209" t="s">
        <v>428</v>
      </c>
      <c r="G310" s="33"/>
      <c r="H310" s="33"/>
      <c r="I310" s="97"/>
      <c r="J310" s="33"/>
      <c r="K310" s="33"/>
      <c r="L310" s="34"/>
      <c r="M310" s="210"/>
      <c r="N310" s="211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275</v>
      </c>
      <c r="AU310" s="18" t="s">
        <v>86</v>
      </c>
    </row>
    <row r="311" spans="2:51" s="15" customFormat="1" ht="12">
      <c r="B311" s="192"/>
      <c r="D311" s="176" t="s">
        <v>145</v>
      </c>
      <c r="E311" s="193" t="s">
        <v>1</v>
      </c>
      <c r="F311" s="194" t="s">
        <v>429</v>
      </c>
      <c r="H311" s="193" t="s">
        <v>1</v>
      </c>
      <c r="I311" s="195"/>
      <c r="L311" s="192"/>
      <c r="M311" s="196"/>
      <c r="N311" s="197"/>
      <c r="O311" s="197"/>
      <c r="P311" s="197"/>
      <c r="Q311" s="197"/>
      <c r="R311" s="197"/>
      <c r="S311" s="197"/>
      <c r="T311" s="198"/>
      <c r="AT311" s="193" t="s">
        <v>145</v>
      </c>
      <c r="AU311" s="193" t="s">
        <v>86</v>
      </c>
      <c r="AV311" s="15" t="s">
        <v>84</v>
      </c>
      <c r="AW311" s="15" t="s">
        <v>31</v>
      </c>
      <c r="AX311" s="15" t="s">
        <v>76</v>
      </c>
      <c r="AY311" s="193" t="s">
        <v>136</v>
      </c>
    </row>
    <row r="312" spans="2:51" s="13" customFormat="1" ht="12">
      <c r="B312" s="175"/>
      <c r="D312" s="176" t="s">
        <v>145</v>
      </c>
      <c r="E312" s="177" t="s">
        <v>1</v>
      </c>
      <c r="F312" s="178" t="s">
        <v>430</v>
      </c>
      <c r="H312" s="179">
        <v>11.2</v>
      </c>
      <c r="I312" s="180"/>
      <c r="L312" s="175"/>
      <c r="M312" s="181"/>
      <c r="N312" s="182"/>
      <c r="O312" s="182"/>
      <c r="P312" s="182"/>
      <c r="Q312" s="182"/>
      <c r="R312" s="182"/>
      <c r="S312" s="182"/>
      <c r="T312" s="183"/>
      <c r="AT312" s="177" t="s">
        <v>145</v>
      </c>
      <c r="AU312" s="177" t="s">
        <v>86</v>
      </c>
      <c r="AV312" s="13" t="s">
        <v>86</v>
      </c>
      <c r="AW312" s="13" t="s">
        <v>31</v>
      </c>
      <c r="AX312" s="13" t="s">
        <v>76</v>
      </c>
      <c r="AY312" s="177" t="s">
        <v>136</v>
      </c>
    </row>
    <row r="313" spans="2:51" s="14" customFormat="1" ht="12">
      <c r="B313" s="184"/>
      <c r="D313" s="176" t="s">
        <v>145</v>
      </c>
      <c r="E313" s="185" t="s">
        <v>1</v>
      </c>
      <c r="F313" s="186" t="s">
        <v>149</v>
      </c>
      <c r="H313" s="187">
        <v>11.2</v>
      </c>
      <c r="I313" s="188"/>
      <c r="L313" s="184"/>
      <c r="M313" s="189"/>
      <c r="N313" s="190"/>
      <c r="O313" s="190"/>
      <c r="P313" s="190"/>
      <c r="Q313" s="190"/>
      <c r="R313" s="190"/>
      <c r="S313" s="190"/>
      <c r="T313" s="191"/>
      <c r="AT313" s="185" t="s">
        <v>145</v>
      </c>
      <c r="AU313" s="185" t="s">
        <v>86</v>
      </c>
      <c r="AV313" s="14" t="s">
        <v>143</v>
      </c>
      <c r="AW313" s="14" t="s">
        <v>31</v>
      </c>
      <c r="AX313" s="14" t="s">
        <v>84</v>
      </c>
      <c r="AY313" s="185" t="s">
        <v>136</v>
      </c>
    </row>
    <row r="314" spans="1:65" s="2" customFormat="1" ht="14.4" customHeight="1">
      <c r="A314" s="33"/>
      <c r="B314" s="161"/>
      <c r="C314" s="162" t="s">
        <v>431</v>
      </c>
      <c r="D314" s="162" t="s">
        <v>138</v>
      </c>
      <c r="E314" s="163" t="s">
        <v>432</v>
      </c>
      <c r="F314" s="164" t="s">
        <v>433</v>
      </c>
      <c r="G314" s="165" t="s">
        <v>141</v>
      </c>
      <c r="H314" s="166">
        <v>54.669</v>
      </c>
      <c r="I314" s="167"/>
      <c r="J314" s="168">
        <f>ROUND(I314*H314,2)</f>
        <v>0</v>
      </c>
      <c r="K314" s="164" t="s">
        <v>142</v>
      </c>
      <c r="L314" s="34"/>
      <c r="M314" s="169" t="s">
        <v>1</v>
      </c>
      <c r="N314" s="170" t="s">
        <v>41</v>
      </c>
      <c r="O314" s="59"/>
      <c r="P314" s="171">
        <f>O314*H314</f>
        <v>0</v>
      </c>
      <c r="Q314" s="171">
        <v>0</v>
      </c>
      <c r="R314" s="171">
        <f>Q314*H314</f>
        <v>0</v>
      </c>
      <c r="S314" s="171">
        <v>0</v>
      </c>
      <c r="T314" s="17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3" t="s">
        <v>143</v>
      </c>
      <c r="AT314" s="173" t="s">
        <v>138</v>
      </c>
      <c r="AU314" s="173" t="s">
        <v>86</v>
      </c>
      <c r="AY314" s="18" t="s">
        <v>136</v>
      </c>
      <c r="BE314" s="174">
        <f>IF(N314="základní",J314,0)</f>
        <v>0</v>
      </c>
      <c r="BF314" s="174">
        <f>IF(N314="snížená",J314,0)</f>
        <v>0</v>
      </c>
      <c r="BG314" s="174">
        <f>IF(N314="zákl. přenesená",J314,0)</f>
        <v>0</v>
      </c>
      <c r="BH314" s="174">
        <f>IF(N314="sníž. přenesená",J314,0)</f>
        <v>0</v>
      </c>
      <c r="BI314" s="174">
        <f>IF(N314="nulová",J314,0)</f>
        <v>0</v>
      </c>
      <c r="BJ314" s="18" t="s">
        <v>84</v>
      </c>
      <c r="BK314" s="174">
        <f>ROUND(I314*H314,2)</f>
        <v>0</v>
      </c>
      <c r="BL314" s="18" t="s">
        <v>143</v>
      </c>
      <c r="BM314" s="173" t="s">
        <v>434</v>
      </c>
    </row>
    <row r="315" spans="2:51" s="15" customFormat="1" ht="12">
      <c r="B315" s="192"/>
      <c r="D315" s="176" t="s">
        <v>145</v>
      </c>
      <c r="E315" s="193" t="s">
        <v>1</v>
      </c>
      <c r="F315" s="194" t="s">
        <v>435</v>
      </c>
      <c r="H315" s="193" t="s">
        <v>1</v>
      </c>
      <c r="I315" s="195"/>
      <c r="L315" s="192"/>
      <c r="M315" s="196"/>
      <c r="N315" s="197"/>
      <c r="O315" s="197"/>
      <c r="P315" s="197"/>
      <c r="Q315" s="197"/>
      <c r="R315" s="197"/>
      <c r="S315" s="197"/>
      <c r="T315" s="198"/>
      <c r="AT315" s="193" t="s">
        <v>145</v>
      </c>
      <c r="AU315" s="193" t="s">
        <v>86</v>
      </c>
      <c r="AV315" s="15" t="s">
        <v>84</v>
      </c>
      <c r="AW315" s="15" t="s">
        <v>31</v>
      </c>
      <c r="AX315" s="15" t="s">
        <v>76</v>
      </c>
      <c r="AY315" s="193" t="s">
        <v>136</v>
      </c>
    </row>
    <row r="316" spans="2:51" s="13" customFormat="1" ht="12">
      <c r="B316" s="175"/>
      <c r="D316" s="176" t="s">
        <v>145</v>
      </c>
      <c r="E316" s="177" t="s">
        <v>1</v>
      </c>
      <c r="F316" s="178" t="s">
        <v>436</v>
      </c>
      <c r="H316" s="179">
        <v>40.014</v>
      </c>
      <c r="I316" s="180"/>
      <c r="L316" s="175"/>
      <c r="M316" s="181"/>
      <c r="N316" s="182"/>
      <c r="O316" s="182"/>
      <c r="P316" s="182"/>
      <c r="Q316" s="182"/>
      <c r="R316" s="182"/>
      <c r="S316" s="182"/>
      <c r="T316" s="183"/>
      <c r="AT316" s="177" t="s">
        <v>145</v>
      </c>
      <c r="AU316" s="177" t="s">
        <v>86</v>
      </c>
      <c r="AV316" s="13" t="s">
        <v>86</v>
      </c>
      <c r="AW316" s="13" t="s">
        <v>31</v>
      </c>
      <c r="AX316" s="13" t="s">
        <v>76</v>
      </c>
      <c r="AY316" s="177" t="s">
        <v>136</v>
      </c>
    </row>
    <row r="317" spans="2:51" s="13" customFormat="1" ht="12">
      <c r="B317" s="175"/>
      <c r="D317" s="176" t="s">
        <v>145</v>
      </c>
      <c r="E317" s="177" t="s">
        <v>1</v>
      </c>
      <c r="F317" s="178" t="s">
        <v>437</v>
      </c>
      <c r="H317" s="179">
        <v>8.715</v>
      </c>
      <c r="I317" s="180"/>
      <c r="L317" s="175"/>
      <c r="M317" s="181"/>
      <c r="N317" s="182"/>
      <c r="O317" s="182"/>
      <c r="P317" s="182"/>
      <c r="Q317" s="182"/>
      <c r="R317" s="182"/>
      <c r="S317" s="182"/>
      <c r="T317" s="183"/>
      <c r="AT317" s="177" t="s">
        <v>145</v>
      </c>
      <c r="AU317" s="177" t="s">
        <v>86</v>
      </c>
      <c r="AV317" s="13" t="s">
        <v>86</v>
      </c>
      <c r="AW317" s="13" t="s">
        <v>31</v>
      </c>
      <c r="AX317" s="13" t="s">
        <v>76</v>
      </c>
      <c r="AY317" s="177" t="s">
        <v>136</v>
      </c>
    </row>
    <row r="318" spans="2:51" s="15" customFormat="1" ht="12">
      <c r="B318" s="192"/>
      <c r="D318" s="176" t="s">
        <v>145</v>
      </c>
      <c r="E318" s="193" t="s">
        <v>1</v>
      </c>
      <c r="F318" s="194" t="s">
        <v>438</v>
      </c>
      <c r="H318" s="193" t="s">
        <v>1</v>
      </c>
      <c r="I318" s="195"/>
      <c r="L318" s="192"/>
      <c r="M318" s="196"/>
      <c r="N318" s="197"/>
      <c r="O318" s="197"/>
      <c r="P318" s="197"/>
      <c r="Q318" s="197"/>
      <c r="R318" s="197"/>
      <c r="S318" s="197"/>
      <c r="T318" s="198"/>
      <c r="AT318" s="193" t="s">
        <v>145</v>
      </c>
      <c r="AU318" s="193" t="s">
        <v>86</v>
      </c>
      <c r="AV318" s="15" t="s">
        <v>84</v>
      </c>
      <c r="AW318" s="15" t="s">
        <v>31</v>
      </c>
      <c r="AX318" s="15" t="s">
        <v>76</v>
      </c>
      <c r="AY318" s="193" t="s">
        <v>136</v>
      </c>
    </row>
    <row r="319" spans="2:51" s="13" customFormat="1" ht="12">
      <c r="B319" s="175"/>
      <c r="D319" s="176" t="s">
        <v>145</v>
      </c>
      <c r="E319" s="177" t="s">
        <v>1</v>
      </c>
      <c r="F319" s="178" t="s">
        <v>415</v>
      </c>
      <c r="H319" s="179">
        <v>5.94</v>
      </c>
      <c r="I319" s="180"/>
      <c r="L319" s="175"/>
      <c r="M319" s="181"/>
      <c r="N319" s="182"/>
      <c r="O319" s="182"/>
      <c r="P319" s="182"/>
      <c r="Q319" s="182"/>
      <c r="R319" s="182"/>
      <c r="S319" s="182"/>
      <c r="T319" s="183"/>
      <c r="AT319" s="177" t="s">
        <v>145</v>
      </c>
      <c r="AU319" s="177" t="s">
        <v>86</v>
      </c>
      <c r="AV319" s="13" t="s">
        <v>86</v>
      </c>
      <c r="AW319" s="13" t="s">
        <v>31</v>
      </c>
      <c r="AX319" s="13" t="s">
        <v>76</v>
      </c>
      <c r="AY319" s="177" t="s">
        <v>136</v>
      </c>
    </row>
    <row r="320" spans="2:51" s="14" customFormat="1" ht="12">
      <c r="B320" s="184"/>
      <c r="D320" s="176" t="s">
        <v>145</v>
      </c>
      <c r="E320" s="185" t="s">
        <v>1</v>
      </c>
      <c r="F320" s="186" t="s">
        <v>149</v>
      </c>
      <c r="H320" s="187">
        <v>54.669</v>
      </c>
      <c r="I320" s="188"/>
      <c r="L320" s="184"/>
      <c r="M320" s="189"/>
      <c r="N320" s="190"/>
      <c r="O320" s="190"/>
      <c r="P320" s="190"/>
      <c r="Q320" s="190"/>
      <c r="R320" s="190"/>
      <c r="S320" s="190"/>
      <c r="T320" s="191"/>
      <c r="AT320" s="185" t="s">
        <v>145</v>
      </c>
      <c r="AU320" s="185" t="s">
        <v>86</v>
      </c>
      <c r="AV320" s="14" t="s">
        <v>143</v>
      </c>
      <c r="AW320" s="14" t="s">
        <v>31</v>
      </c>
      <c r="AX320" s="14" t="s">
        <v>84</v>
      </c>
      <c r="AY320" s="185" t="s">
        <v>136</v>
      </c>
    </row>
    <row r="321" spans="1:65" s="2" customFormat="1" ht="24.15" customHeight="1">
      <c r="A321" s="33"/>
      <c r="B321" s="161"/>
      <c r="C321" s="162" t="s">
        <v>439</v>
      </c>
      <c r="D321" s="162" t="s">
        <v>138</v>
      </c>
      <c r="E321" s="163" t="s">
        <v>440</v>
      </c>
      <c r="F321" s="164" t="s">
        <v>441</v>
      </c>
      <c r="G321" s="165" t="s">
        <v>175</v>
      </c>
      <c r="H321" s="166">
        <v>6.518</v>
      </c>
      <c r="I321" s="167"/>
      <c r="J321" s="168">
        <f>ROUND(I321*H321,2)</f>
        <v>0</v>
      </c>
      <c r="K321" s="164" t="s">
        <v>142</v>
      </c>
      <c r="L321" s="34"/>
      <c r="M321" s="169" t="s">
        <v>1</v>
      </c>
      <c r="N321" s="170" t="s">
        <v>41</v>
      </c>
      <c r="O321" s="59"/>
      <c r="P321" s="171">
        <f>O321*H321</f>
        <v>0</v>
      </c>
      <c r="Q321" s="171">
        <v>2.45329</v>
      </c>
      <c r="R321" s="171">
        <f>Q321*H321</f>
        <v>15.990544219999999</v>
      </c>
      <c r="S321" s="171">
        <v>0</v>
      </c>
      <c r="T321" s="17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3" t="s">
        <v>143</v>
      </c>
      <c r="AT321" s="173" t="s">
        <v>138</v>
      </c>
      <c r="AU321" s="173" t="s">
        <v>86</v>
      </c>
      <c r="AY321" s="18" t="s">
        <v>136</v>
      </c>
      <c r="BE321" s="174">
        <f>IF(N321="základní",J321,0)</f>
        <v>0</v>
      </c>
      <c r="BF321" s="174">
        <f>IF(N321="snížená",J321,0)</f>
        <v>0</v>
      </c>
      <c r="BG321" s="174">
        <f>IF(N321="zákl. přenesená",J321,0)</f>
        <v>0</v>
      </c>
      <c r="BH321" s="174">
        <f>IF(N321="sníž. přenesená",J321,0)</f>
        <v>0</v>
      </c>
      <c r="BI321" s="174">
        <f>IF(N321="nulová",J321,0)</f>
        <v>0</v>
      </c>
      <c r="BJ321" s="18" t="s">
        <v>84</v>
      </c>
      <c r="BK321" s="174">
        <f>ROUND(I321*H321,2)</f>
        <v>0</v>
      </c>
      <c r="BL321" s="18" t="s">
        <v>143</v>
      </c>
      <c r="BM321" s="173" t="s">
        <v>442</v>
      </c>
    </row>
    <row r="322" spans="2:51" s="13" customFormat="1" ht="12">
      <c r="B322" s="175"/>
      <c r="D322" s="176" t="s">
        <v>145</v>
      </c>
      <c r="E322" s="177" t="s">
        <v>1</v>
      </c>
      <c r="F322" s="178" t="s">
        <v>443</v>
      </c>
      <c r="H322" s="179">
        <v>6.518</v>
      </c>
      <c r="I322" s="180"/>
      <c r="L322" s="175"/>
      <c r="M322" s="181"/>
      <c r="N322" s="182"/>
      <c r="O322" s="182"/>
      <c r="P322" s="182"/>
      <c r="Q322" s="182"/>
      <c r="R322" s="182"/>
      <c r="S322" s="182"/>
      <c r="T322" s="183"/>
      <c r="AT322" s="177" t="s">
        <v>145</v>
      </c>
      <c r="AU322" s="177" t="s">
        <v>86</v>
      </c>
      <c r="AV322" s="13" t="s">
        <v>86</v>
      </c>
      <c r="AW322" s="13" t="s">
        <v>31</v>
      </c>
      <c r="AX322" s="13" t="s">
        <v>84</v>
      </c>
      <c r="AY322" s="177" t="s">
        <v>136</v>
      </c>
    </row>
    <row r="323" spans="1:65" s="2" customFormat="1" ht="24.15" customHeight="1">
      <c r="A323" s="33"/>
      <c r="B323" s="161"/>
      <c r="C323" s="162" t="s">
        <v>444</v>
      </c>
      <c r="D323" s="162" t="s">
        <v>138</v>
      </c>
      <c r="E323" s="163" t="s">
        <v>445</v>
      </c>
      <c r="F323" s="164" t="s">
        <v>446</v>
      </c>
      <c r="G323" s="165" t="s">
        <v>175</v>
      </c>
      <c r="H323" s="166">
        <v>11.95</v>
      </c>
      <c r="I323" s="167"/>
      <c r="J323" s="168">
        <f>ROUND(I323*H323,2)</f>
        <v>0</v>
      </c>
      <c r="K323" s="164" t="s">
        <v>142</v>
      </c>
      <c r="L323" s="34"/>
      <c r="M323" s="169" t="s">
        <v>1</v>
      </c>
      <c r="N323" s="170" t="s">
        <v>41</v>
      </c>
      <c r="O323" s="59"/>
      <c r="P323" s="171">
        <f>O323*H323</f>
        <v>0</v>
      </c>
      <c r="Q323" s="171">
        <v>2.45329</v>
      </c>
      <c r="R323" s="171">
        <f>Q323*H323</f>
        <v>29.316815499999997</v>
      </c>
      <c r="S323" s="171">
        <v>0</v>
      </c>
      <c r="T323" s="17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3" t="s">
        <v>143</v>
      </c>
      <c r="AT323" s="173" t="s">
        <v>138</v>
      </c>
      <c r="AU323" s="173" t="s">
        <v>86</v>
      </c>
      <c r="AY323" s="18" t="s">
        <v>136</v>
      </c>
      <c r="BE323" s="174">
        <f>IF(N323="základní",J323,0)</f>
        <v>0</v>
      </c>
      <c r="BF323" s="174">
        <f>IF(N323="snížená",J323,0)</f>
        <v>0</v>
      </c>
      <c r="BG323" s="174">
        <f>IF(N323="zákl. přenesená",J323,0)</f>
        <v>0</v>
      </c>
      <c r="BH323" s="174">
        <f>IF(N323="sníž. přenesená",J323,0)</f>
        <v>0</v>
      </c>
      <c r="BI323" s="174">
        <f>IF(N323="nulová",J323,0)</f>
        <v>0</v>
      </c>
      <c r="BJ323" s="18" t="s">
        <v>84</v>
      </c>
      <c r="BK323" s="174">
        <f>ROUND(I323*H323,2)</f>
        <v>0</v>
      </c>
      <c r="BL323" s="18" t="s">
        <v>143</v>
      </c>
      <c r="BM323" s="173" t="s">
        <v>447</v>
      </c>
    </row>
    <row r="324" spans="2:51" s="13" customFormat="1" ht="12">
      <c r="B324" s="175"/>
      <c r="D324" s="176" t="s">
        <v>145</v>
      </c>
      <c r="E324" s="177" t="s">
        <v>1</v>
      </c>
      <c r="F324" s="178" t="s">
        <v>448</v>
      </c>
      <c r="H324" s="179">
        <v>11.95</v>
      </c>
      <c r="I324" s="180"/>
      <c r="L324" s="175"/>
      <c r="M324" s="181"/>
      <c r="N324" s="182"/>
      <c r="O324" s="182"/>
      <c r="P324" s="182"/>
      <c r="Q324" s="182"/>
      <c r="R324" s="182"/>
      <c r="S324" s="182"/>
      <c r="T324" s="183"/>
      <c r="AT324" s="177" t="s">
        <v>145</v>
      </c>
      <c r="AU324" s="177" t="s">
        <v>86</v>
      </c>
      <c r="AV324" s="13" t="s">
        <v>86</v>
      </c>
      <c r="AW324" s="13" t="s">
        <v>31</v>
      </c>
      <c r="AX324" s="13" t="s">
        <v>84</v>
      </c>
      <c r="AY324" s="177" t="s">
        <v>136</v>
      </c>
    </row>
    <row r="325" spans="1:65" s="2" customFormat="1" ht="24.15" customHeight="1">
      <c r="A325" s="33"/>
      <c r="B325" s="161"/>
      <c r="C325" s="162" t="s">
        <v>449</v>
      </c>
      <c r="D325" s="162" t="s">
        <v>138</v>
      </c>
      <c r="E325" s="163" t="s">
        <v>450</v>
      </c>
      <c r="F325" s="164" t="s">
        <v>451</v>
      </c>
      <c r="G325" s="165" t="s">
        <v>175</v>
      </c>
      <c r="H325" s="166">
        <v>2.498</v>
      </c>
      <c r="I325" s="167"/>
      <c r="J325" s="168">
        <f>ROUND(I325*H325,2)</f>
        <v>0</v>
      </c>
      <c r="K325" s="164" t="s">
        <v>142</v>
      </c>
      <c r="L325" s="34"/>
      <c r="M325" s="169" t="s">
        <v>1</v>
      </c>
      <c r="N325" s="170" t="s">
        <v>41</v>
      </c>
      <c r="O325" s="59"/>
      <c r="P325" s="171">
        <f>O325*H325</f>
        <v>0</v>
      </c>
      <c r="Q325" s="171">
        <v>2.45329</v>
      </c>
      <c r="R325" s="171">
        <f>Q325*H325</f>
        <v>6.12831842</v>
      </c>
      <c r="S325" s="171">
        <v>0</v>
      </c>
      <c r="T325" s="17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3" t="s">
        <v>143</v>
      </c>
      <c r="AT325" s="173" t="s">
        <v>138</v>
      </c>
      <c r="AU325" s="173" t="s">
        <v>86</v>
      </c>
      <c r="AY325" s="18" t="s">
        <v>136</v>
      </c>
      <c r="BE325" s="174">
        <f>IF(N325="základní",J325,0)</f>
        <v>0</v>
      </c>
      <c r="BF325" s="174">
        <f>IF(N325="snížená",J325,0)</f>
        <v>0</v>
      </c>
      <c r="BG325" s="174">
        <f>IF(N325="zákl. přenesená",J325,0)</f>
        <v>0</v>
      </c>
      <c r="BH325" s="174">
        <f>IF(N325="sníž. přenesená",J325,0)</f>
        <v>0</v>
      </c>
      <c r="BI325" s="174">
        <f>IF(N325="nulová",J325,0)</f>
        <v>0</v>
      </c>
      <c r="BJ325" s="18" t="s">
        <v>84</v>
      </c>
      <c r="BK325" s="174">
        <f>ROUND(I325*H325,2)</f>
        <v>0</v>
      </c>
      <c r="BL325" s="18" t="s">
        <v>143</v>
      </c>
      <c r="BM325" s="173" t="s">
        <v>452</v>
      </c>
    </row>
    <row r="326" spans="2:51" s="13" customFormat="1" ht="20.4">
      <c r="B326" s="175"/>
      <c r="D326" s="176" t="s">
        <v>145</v>
      </c>
      <c r="E326" s="177" t="s">
        <v>1</v>
      </c>
      <c r="F326" s="178" t="s">
        <v>453</v>
      </c>
      <c r="H326" s="179">
        <v>2.498</v>
      </c>
      <c r="I326" s="180"/>
      <c r="L326" s="175"/>
      <c r="M326" s="181"/>
      <c r="N326" s="182"/>
      <c r="O326" s="182"/>
      <c r="P326" s="182"/>
      <c r="Q326" s="182"/>
      <c r="R326" s="182"/>
      <c r="S326" s="182"/>
      <c r="T326" s="183"/>
      <c r="AT326" s="177" t="s">
        <v>145</v>
      </c>
      <c r="AU326" s="177" t="s">
        <v>86</v>
      </c>
      <c r="AV326" s="13" t="s">
        <v>86</v>
      </c>
      <c r="AW326" s="13" t="s">
        <v>31</v>
      </c>
      <c r="AX326" s="13" t="s">
        <v>76</v>
      </c>
      <c r="AY326" s="177" t="s">
        <v>136</v>
      </c>
    </row>
    <row r="327" spans="2:51" s="14" customFormat="1" ht="12">
      <c r="B327" s="184"/>
      <c r="D327" s="176" t="s">
        <v>145</v>
      </c>
      <c r="E327" s="185" t="s">
        <v>1</v>
      </c>
      <c r="F327" s="186" t="s">
        <v>149</v>
      </c>
      <c r="H327" s="187">
        <v>2.498</v>
      </c>
      <c r="I327" s="188"/>
      <c r="L327" s="184"/>
      <c r="M327" s="189"/>
      <c r="N327" s="190"/>
      <c r="O327" s="190"/>
      <c r="P327" s="190"/>
      <c r="Q327" s="190"/>
      <c r="R327" s="190"/>
      <c r="S327" s="190"/>
      <c r="T327" s="191"/>
      <c r="AT327" s="185" t="s">
        <v>145</v>
      </c>
      <c r="AU327" s="185" t="s">
        <v>86</v>
      </c>
      <c r="AV327" s="14" t="s">
        <v>143</v>
      </c>
      <c r="AW327" s="14" t="s">
        <v>31</v>
      </c>
      <c r="AX327" s="14" t="s">
        <v>84</v>
      </c>
      <c r="AY327" s="185" t="s">
        <v>136</v>
      </c>
    </row>
    <row r="328" spans="1:65" s="2" customFormat="1" ht="24.15" customHeight="1">
      <c r="A328" s="33"/>
      <c r="B328" s="161"/>
      <c r="C328" s="162" t="s">
        <v>454</v>
      </c>
      <c r="D328" s="162" t="s">
        <v>138</v>
      </c>
      <c r="E328" s="163" t="s">
        <v>455</v>
      </c>
      <c r="F328" s="164" t="s">
        <v>456</v>
      </c>
      <c r="G328" s="165" t="s">
        <v>175</v>
      </c>
      <c r="H328" s="166">
        <v>6.518</v>
      </c>
      <c r="I328" s="167"/>
      <c r="J328" s="168">
        <f>ROUND(I328*H328,2)</f>
        <v>0</v>
      </c>
      <c r="K328" s="164" t="s">
        <v>142</v>
      </c>
      <c r="L328" s="34"/>
      <c r="M328" s="169" t="s">
        <v>1</v>
      </c>
      <c r="N328" s="170" t="s">
        <v>41</v>
      </c>
      <c r="O328" s="59"/>
      <c r="P328" s="171">
        <f>O328*H328</f>
        <v>0</v>
      </c>
      <c r="Q328" s="171">
        <v>0</v>
      </c>
      <c r="R328" s="171">
        <f>Q328*H328</f>
        <v>0</v>
      </c>
      <c r="S328" s="171">
        <v>0</v>
      </c>
      <c r="T328" s="17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3" t="s">
        <v>143</v>
      </c>
      <c r="AT328" s="173" t="s">
        <v>138</v>
      </c>
      <c r="AU328" s="173" t="s">
        <v>86</v>
      </c>
      <c r="AY328" s="18" t="s">
        <v>136</v>
      </c>
      <c r="BE328" s="174">
        <f>IF(N328="základní",J328,0)</f>
        <v>0</v>
      </c>
      <c r="BF328" s="174">
        <f>IF(N328="snížená",J328,0)</f>
        <v>0</v>
      </c>
      <c r="BG328" s="174">
        <f>IF(N328="zákl. přenesená",J328,0)</f>
        <v>0</v>
      </c>
      <c r="BH328" s="174">
        <f>IF(N328="sníž. přenesená",J328,0)</f>
        <v>0</v>
      </c>
      <c r="BI328" s="174">
        <f>IF(N328="nulová",J328,0)</f>
        <v>0</v>
      </c>
      <c r="BJ328" s="18" t="s">
        <v>84</v>
      </c>
      <c r="BK328" s="174">
        <f>ROUND(I328*H328,2)</f>
        <v>0</v>
      </c>
      <c r="BL328" s="18" t="s">
        <v>143</v>
      </c>
      <c r="BM328" s="173" t="s">
        <v>457</v>
      </c>
    </row>
    <row r="329" spans="2:51" s="13" customFormat="1" ht="12">
      <c r="B329" s="175"/>
      <c r="D329" s="176" t="s">
        <v>145</v>
      </c>
      <c r="E329" s="177" t="s">
        <v>1</v>
      </c>
      <c r="F329" s="178" t="s">
        <v>458</v>
      </c>
      <c r="H329" s="179">
        <v>6.518</v>
      </c>
      <c r="I329" s="180"/>
      <c r="L329" s="175"/>
      <c r="M329" s="181"/>
      <c r="N329" s="182"/>
      <c r="O329" s="182"/>
      <c r="P329" s="182"/>
      <c r="Q329" s="182"/>
      <c r="R329" s="182"/>
      <c r="S329" s="182"/>
      <c r="T329" s="183"/>
      <c r="AT329" s="177" t="s">
        <v>145</v>
      </c>
      <c r="AU329" s="177" t="s">
        <v>86</v>
      </c>
      <c r="AV329" s="13" t="s">
        <v>86</v>
      </c>
      <c r="AW329" s="13" t="s">
        <v>31</v>
      </c>
      <c r="AX329" s="13" t="s">
        <v>84</v>
      </c>
      <c r="AY329" s="177" t="s">
        <v>136</v>
      </c>
    </row>
    <row r="330" spans="1:65" s="2" customFormat="1" ht="24.15" customHeight="1">
      <c r="A330" s="33"/>
      <c r="B330" s="161"/>
      <c r="C330" s="162" t="s">
        <v>459</v>
      </c>
      <c r="D330" s="162" t="s">
        <v>138</v>
      </c>
      <c r="E330" s="163" t="s">
        <v>460</v>
      </c>
      <c r="F330" s="164" t="s">
        <v>461</v>
      </c>
      <c r="G330" s="165" t="s">
        <v>175</v>
      </c>
      <c r="H330" s="166">
        <v>14.448</v>
      </c>
      <c r="I330" s="167"/>
      <c r="J330" s="168">
        <f>ROUND(I330*H330,2)</f>
        <v>0</v>
      </c>
      <c r="K330" s="164" t="s">
        <v>142</v>
      </c>
      <c r="L330" s="34"/>
      <c r="M330" s="169" t="s">
        <v>1</v>
      </c>
      <c r="N330" s="170" t="s">
        <v>41</v>
      </c>
      <c r="O330" s="59"/>
      <c r="P330" s="171">
        <f>O330*H330</f>
        <v>0</v>
      </c>
      <c r="Q330" s="171">
        <v>0</v>
      </c>
      <c r="R330" s="171">
        <f>Q330*H330</f>
        <v>0</v>
      </c>
      <c r="S330" s="171">
        <v>0</v>
      </c>
      <c r="T330" s="17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73" t="s">
        <v>143</v>
      </c>
      <c r="AT330" s="173" t="s">
        <v>138</v>
      </c>
      <c r="AU330" s="173" t="s">
        <v>86</v>
      </c>
      <c r="AY330" s="18" t="s">
        <v>136</v>
      </c>
      <c r="BE330" s="174">
        <f>IF(N330="základní",J330,0)</f>
        <v>0</v>
      </c>
      <c r="BF330" s="174">
        <f>IF(N330="snížená",J330,0)</f>
        <v>0</v>
      </c>
      <c r="BG330" s="174">
        <f>IF(N330="zákl. přenesená",J330,0)</f>
        <v>0</v>
      </c>
      <c r="BH330" s="174">
        <f>IF(N330="sníž. přenesená",J330,0)</f>
        <v>0</v>
      </c>
      <c r="BI330" s="174">
        <f>IF(N330="nulová",J330,0)</f>
        <v>0</v>
      </c>
      <c r="BJ330" s="18" t="s">
        <v>84</v>
      </c>
      <c r="BK330" s="174">
        <f>ROUND(I330*H330,2)</f>
        <v>0</v>
      </c>
      <c r="BL330" s="18" t="s">
        <v>143</v>
      </c>
      <c r="BM330" s="173" t="s">
        <v>462</v>
      </c>
    </row>
    <row r="331" spans="2:51" s="13" customFormat="1" ht="20.4">
      <c r="B331" s="175"/>
      <c r="D331" s="176" t="s">
        <v>145</v>
      </c>
      <c r="E331" s="177" t="s">
        <v>1</v>
      </c>
      <c r="F331" s="178" t="s">
        <v>453</v>
      </c>
      <c r="H331" s="179">
        <v>2.498</v>
      </c>
      <c r="I331" s="180"/>
      <c r="L331" s="175"/>
      <c r="M331" s="181"/>
      <c r="N331" s="182"/>
      <c r="O331" s="182"/>
      <c r="P331" s="182"/>
      <c r="Q331" s="182"/>
      <c r="R331" s="182"/>
      <c r="S331" s="182"/>
      <c r="T331" s="183"/>
      <c r="AT331" s="177" t="s">
        <v>145</v>
      </c>
      <c r="AU331" s="177" t="s">
        <v>86</v>
      </c>
      <c r="AV331" s="13" t="s">
        <v>86</v>
      </c>
      <c r="AW331" s="13" t="s">
        <v>31</v>
      </c>
      <c r="AX331" s="13" t="s">
        <v>76</v>
      </c>
      <c r="AY331" s="177" t="s">
        <v>136</v>
      </c>
    </row>
    <row r="332" spans="2:51" s="13" customFormat="1" ht="12">
      <c r="B332" s="175"/>
      <c r="D332" s="176" t="s">
        <v>145</v>
      </c>
      <c r="E332" s="177" t="s">
        <v>1</v>
      </c>
      <c r="F332" s="178" t="s">
        <v>448</v>
      </c>
      <c r="H332" s="179">
        <v>11.95</v>
      </c>
      <c r="I332" s="180"/>
      <c r="L332" s="175"/>
      <c r="M332" s="181"/>
      <c r="N332" s="182"/>
      <c r="O332" s="182"/>
      <c r="P332" s="182"/>
      <c r="Q332" s="182"/>
      <c r="R332" s="182"/>
      <c r="S332" s="182"/>
      <c r="T332" s="183"/>
      <c r="AT332" s="177" t="s">
        <v>145</v>
      </c>
      <c r="AU332" s="177" t="s">
        <v>86</v>
      </c>
      <c r="AV332" s="13" t="s">
        <v>86</v>
      </c>
      <c r="AW332" s="13" t="s">
        <v>31</v>
      </c>
      <c r="AX332" s="13" t="s">
        <v>76</v>
      </c>
      <c r="AY332" s="177" t="s">
        <v>136</v>
      </c>
    </row>
    <row r="333" spans="2:51" s="14" customFormat="1" ht="12">
      <c r="B333" s="184"/>
      <c r="D333" s="176" t="s">
        <v>145</v>
      </c>
      <c r="E333" s="185" t="s">
        <v>1</v>
      </c>
      <c r="F333" s="186" t="s">
        <v>149</v>
      </c>
      <c r="H333" s="187">
        <v>14.448</v>
      </c>
      <c r="I333" s="188"/>
      <c r="L333" s="184"/>
      <c r="M333" s="189"/>
      <c r="N333" s="190"/>
      <c r="O333" s="190"/>
      <c r="P333" s="190"/>
      <c r="Q333" s="190"/>
      <c r="R333" s="190"/>
      <c r="S333" s="190"/>
      <c r="T333" s="191"/>
      <c r="AT333" s="185" t="s">
        <v>145</v>
      </c>
      <c r="AU333" s="185" t="s">
        <v>86</v>
      </c>
      <c r="AV333" s="14" t="s">
        <v>143</v>
      </c>
      <c r="AW333" s="14" t="s">
        <v>31</v>
      </c>
      <c r="AX333" s="14" t="s">
        <v>84</v>
      </c>
      <c r="AY333" s="185" t="s">
        <v>136</v>
      </c>
    </row>
    <row r="334" spans="1:65" s="2" customFormat="1" ht="24.15" customHeight="1">
      <c r="A334" s="33"/>
      <c r="B334" s="161"/>
      <c r="C334" s="162" t="s">
        <v>463</v>
      </c>
      <c r="D334" s="162" t="s">
        <v>138</v>
      </c>
      <c r="E334" s="163" t="s">
        <v>464</v>
      </c>
      <c r="F334" s="164" t="s">
        <v>465</v>
      </c>
      <c r="G334" s="165" t="s">
        <v>175</v>
      </c>
      <c r="H334" s="166">
        <v>6.518</v>
      </c>
      <c r="I334" s="167"/>
      <c r="J334" s="168">
        <f>ROUND(I334*H334,2)</f>
        <v>0</v>
      </c>
      <c r="K334" s="164" t="s">
        <v>142</v>
      </c>
      <c r="L334" s="34"/>
      <c r="M334" s="169" t="s">
        <v>1</v>
      </c>
      <c r="N334" s="170" t="s">
        <v>41</v>
      </c>
      <c r="O334" s="59"/>
      <c r="P334" s="171">
        <f>O334*H334</f>
        <v>0</v>
      </c>
      <c r="Q334" s="171">
        <v>0</v>
      </c>
      <c r="R334" s="171">
        <f>Q334*H334</f>
        <v>0</v>
      </c>
      <c r="S334" s="171">
        <v>0</v>
      </c>
      <c r="T334" s="17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3" t="s">
        <v>143</v>
      </c>
      <c r="AT334" s="173" t="s">
        <v>138</v>
      </c>
      <c r="AU334" s="173" t="s">
        <v>86</v>
      </c>
      <c r="AY334" s="18" t="s">
        <v>136</v>
      </c>
      <c r="BE334" s="174">
        <f>IF(N334="základní",J334,0)</f>
        <v>0</v>
      </c>
      <c r="BF334" s="174">
        <f>IF(N334="snížená",J334,0)</f>
        <v>0</v>
      </c>
      <c r="BG334" s="174">
        <f>IF(N334="zákl. přenesená",J334,0)</f>
        <v>0</v>
      </c>
      <c r="BH334" s="174">
        <f>IF(N334="sníž. přenesená",J334,0)</f>
        <v>0</v>
      </c>
      <c r="BI334" s="174">
        <f>IF(N334="nulová",J334,0)</f>
        <v>0</v>
      </c>
      <c r="BJ334" s="18" t="s">
        <v>84</v>
      </c>
      <c r="BK334" s="174">
        <f>ROUND(I334*H334,2)</f>
        <v>0</v>
      </c>
      <c r="BL334" s="18" t="s">
        <v>143</v>
      </c>
      <c r="BM334" s="173" t="s">
        <v>466</v>
      </c>
    </row>
    <row r="335" spans="2:51" s="13" customFormat="1" ht="12">
      <c r="B335" s="175"/>
      <c r="D335" s="176" t="s">
        <v>145</v>
      </c>
      <c r="E335" s="177" t="s">
        <v>1</v>
      </c>
      <c r="F335" s="178" t="s">
        <v>458</v>
      </c>
      <c r="H335" s="179">
        <v>6.518</v>
      </c>
      <c r="I335" s="180"/>
      <c r="L335" s="175"/>
      <c r="M335" s="181"/>
      <c r="N335" s="182"/>
      <c r="O335" s="182"/>
      <c r="P335" s="182"/>
      <c r="Q335" s="182"/>
      <c r="R335" s="182"/>
      <c r="S335" s="182"/>
      <c r="T335" s="183"/>
      <c r="AT335" s="177" t="s">
        <v>145</v>
      </c>
      <c r="AU335" s="177" t="s">
        <v>86</v>
      </c>
      <c r="AV335" s="13" t="s">
        <v>86</v>
      </c>
      <c r="AW335" s="13" t="s">
        <v>31</v>
      </c>
      <c r="AX335" s="13" t="s">
        <v>84</v>
      </c>
      <c r="AY335" s="177" t="s">
        <v>136</v>
      </c>
    </row>
    <row r="336" spans="1:65" s="2" customFormat="1" ht="24.15" customHeight="1">
      <c r="A336" s="33"/>
      <c r="B336" s="161"/>
      <c r="C336" s="162" t="s">
        <v>467</v>
      </c>
      <c r="D336" s="162" t="s">
        <v>138</v>
      </c>
      <c r="E336" s="163" t="s">
        <v>468</v>
      </c>
      <c r="F336" s="164" t="s">
        <v>469</v>
      </c>
      <c r="G336" s="165" t="s">
        <v>175</v>
      </c>
      <c r="H336" s="166">
        <v>14.448</v>
      </c>
      <c r="I336" s="167"/>
      <c r="J336" s="168">
        <f>ROUND(I336*H336,2)</f>
        <v>0</v>
      </c>
      <c r="K336" s="164" t="s">
        <v>142</v>
      </c>
      <c r="L336" s="34"/>
      <c r="M336" s="169" t="s">
        <v>1</v>
      </c>
      <c r="N336" s="170" t="s">
        <v>41</v>
      </c>
      <c r="O336" s="59"/>
      <c r="P336" s="171">
        <f>O336*H336</f>
        <v>0</v>
      </c>
      <c r="Q336" s="171">
        <v>0</v>
      </c>
      <c r="R336" s="171">
        <f>Q336*H336</f>
        <v>0</v>
      </c>
      <c r="S336" s="171">
        <v>0</v>
      </c>
      <c r="T336" s="17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3" t="s">
        <v>143</v>
      </c>
      <c r="AT336" s="173" t="s">
        <v>138</v>
      </c>
      <c r="AU336" s="173" t="s">
        <v>86</v>
      </c>
      <c r="AY336" s="18" t="s">
        <v>136</v>
      </c>
      <c r="BE336" s="174">
        <f>IF(N336="základní",J336,0)</f>
        <v>0</v>
      </c>
      <c r="BF336" s="174">
        <f>IF(N336="snížená",J336,0)</f>
        <v>0</v>
      </c>
      <c r="BG336" s="174">
        <f>IF(N336="zákl. přenesená",J336,0)</f>
        <v>0</v>
      </c>
      <c r="BH336" s="174">
        <f>IF(N336="sníž. přenesená",J336,0)</f>
        <v>0</v>
      </c>
      <c r="BI336" s="174">
        <f>IF(N336="nulová",J336,0)</f>
        <v>0</v>
      </c>
      <c r="BJ336" s="18" t="s">
        <v>84</v>
      </c>
      <c r="BK336" s="174">
        <f>ROUND(I336*H336,2)</f>
        <v>0</v>
      </c>
      <c r="BL336" s="18" t="s">
        <v>143</v>
      </c>
      <c r="BM336" s="173" t="s">
        <v>470</v>
      </c>
    </row>
    <row r="337" spans="2:51" s="13" customFormat="1" ht="20.4">
      <c r="B337" s="175"/>
      <c r="D337" s="176" t="s">
        <v>145</v>
      </c>
      <c r="E337" s="177" t="s">
        <v>1</v>
      </c>
      <c r="F337" s="178" t="s">
        <v>453</v>
      </c>
      <c r="H337" s="179">
        <v>2.498</v>
      </c>
      <c r="I337" s="180"/>
      <c r="L337" s="175"/>
      <c r="M337" s="181"/>
      <c r="N337" s="182"/>
      <c r="O337" s="182"/>
      <c r="P337" s="182"/>
      <c r="Q337" s="182"/>
      <c r="R337" s="182"/>
      <c r="S337" s="182"/>
      <c r="T337" s="183"/>
      <c r="AT337" s="177" t="s">
        <v>145</v>
      </c>
      <c r="AU337" s="177" t="s">
        <v>86</v>
      </c>
      <c r="AV337" s="13" t="s">
        <v>86</v>
      </c>
      <c r="AW337" s="13" t="s">
        <v>31</v>
      </c>
      <c r="AX337" s="13" t="s">
        <v>76</v>
      </c>
      <c r="AY337" s="177" t="s">
        <v>136</v>
      </c>
    </row>
    <row r="338" spans="2:51" s="13" customFormat="1" ht="12">
      <c r="B338" s="175"/>
      <c r="D338" s="176" t="s">
        <v>145</v>
      </c>
      <c r="E338" s="177" t="s">
        <v>1</v>
      </c>
      <c r="F338" s="178" t="s">
        <v>448</v>
      </c>
      <c r="H338" s="179">
        <v>11.95</v>
      </c>
      <c r="I338" s="180"/>
      <c r="L338" s="175"/>
      <c r="M338" s="181"/>
      <c r="N338" s="182"/>
      <c r="O338" s="182"/>
      <c r="P338" s="182"/>
      <c r="Q338" s="182"/>
      <c r="R338" s="182"/>
      <c r="S338" s="182"/>
      <c r="T338" s="183"/>
      <c r="AT338" s="177" t="s">
        <v>145</v>
      </c>
      <c r="AU338" s="177" t="s">
        <v>86</v>
      </c>
      <c r="AV338" s="13" t="s">
        <v>86</v>
      </c>
      <c r="AW338" s="13" t="s">
        <v>31</v>
      </c>
      <c r="AX338" s="13" t="s">
        <v>76</v>
      </c>
      <c r="AY338" s="177" t="s">
        <v>136</v>
      </c>
    </row>
    <row r="339" spans="2:51" s="14" customFormat="1" ht="12">
      <c r="B339" s="184"/>
      <c r="D339" s="176" t="s">
        <v>145</v>
      </c>
      <c r="E339" s="185" t="s">
        <v>1</v>
      </c>
      <c r="F339" s="186" t="s">
        <v>149</v>
      </c>
      <c r="H339" s="187">
        <v>14.448</v>
      </c>
      <c r="I339" s="188"/>
      <c r="L339" s="184"/>
      <c r="M339" s="189"/>
      <c r="N339" s="190"/>
      <c r="O339" s="190"/>
      <c r="P339" s="190"/>
      <c r="Q339" s="190"/>
      <c r="R339" s="190"/>
      <c r="S339" s="190"/>
      <c r="T339" s="191"/>
      <c r="AT339" s="185" t="s">
        <v>145</v>
      </c>
      <c r="AU339" s="185" t="s">
        <v>86</v>
      </c>
      <c r="AV339" s="14" t="s">
        <v>143</v>
      </c>
      <c r="AW339" s="14" t="s">
        <v>31</v>
      </c>
      <c r="AX339" s="14" t="s">
        <v>84</v>
      </c>
      <c r="AY339" s="185" t="s">
        <v>136</v>
      </c>
    </row>
    <row r="340" spans="1:65" s="2" customFormat="1" ht="14.4" customHeight="1">
      <c r="A340" s="33"/>
      <c r="B340" s="161"/>
      <c r="C340" s="162" t="s">
        <v>471</v>
      </c>
      <c r="D340" s="162" t="s">
        <v>138</v>
      </c>
      <c r="E340" s="163" t="s">
        <v>472</v>
      </c>
      <c r="F340" s="164" t="s">
        <v>473</v>
      </c>
      <c r="G340" s="165" t="s">
        <v>205</v>
      </c>
      <c r="H340" s="166">
        <v>0.67</v>
      </c>
      <c r="I340" s="167"/>
      <c r="J340" s="168">
        <f>ROUND(I340*H340,2)</f>
        <v>0</v>
      </c>
      <c r="K340" s="164" t="s">
        <v>142</v>
      </c>
      <c r="L340" s="34"/>
      <c r="M340" s="169" t="s">
        <v>1</v>
      </c>
      <c r="N340" s="170" t="s">
        <v>41</v>
      </c>
      <c r="O340" s="59"/>
      <c r="P340" s="171">
        <f>O340*H340</f>
        <v>0</v>
      </c>
      <c r="Q340" s="171">
        <v>1.06277</v>
      </c>
      <c r="R340" s="171">
        <f>Q340*H340</f>
        <v>0.7120559000000001</v>
      </c>
      <c r="S340" s="171">
        <v>0</v>
      </c>
      <c r="T340" s="17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3" t="s">
        <v>143</v>
      </c>
      <c r="AT340" s="173" t="s">
        <v>138</v>
      </c>
      <c r="AU340" s="173" t="s">
        <v>86</v>
      </c>
      <c r="AY340" s="18" t="s">
        <v>136</v>
      </c>
      <c r="BE340" s="174">
        <f>IF(N340="základní",J340,0)</f>
        <v>0</v>
      </c>
      <c r="BF340" s="174">
        <f>IF(N340="snížená",J340,0)</f>
        <v>0</v>
      </c>
      <c r="BG340" s="174">
        <f>IF(N340="zákl. přenesená",J340,0)</f>
        <v>0</v>
      </c>
      <c r="BH340" s="174">
        <f>IF(N340="sníž. přenesená",J340,0)</f>
        <v>0</v>
      </c>
      <c r="BI340" s="174">
        <f>IF(N340="nulová",J340,0)</f>
        <v>0</v>
      </c>
      <c r="BJ340" s="18" t="s">
        <v>84</v>
      </c>
      <c r="BK340" s="174">
        <f>ROUND(I340*H340,2)</f>
        <v>0</v>
      </c>
      <c r="BL340" s="18" t="s">
        <v>143</v>
      </c>
      <c r="BM340" s="173" t="s">
        <v>474</v>
      </c>
    </row>
    <row r="341" spans="2:51" s="13" customFormat="1" ht="12">
      <c r="B341" s="175"/>
      <c r="D341" s="176" t="s">
        <v>145</v>
      </c>
      <c r="E341" s="177" t="s">
        <v>1</v>
      </c>
      <c r="F341" s="178" t="s">
        <v>475</v>
      </c>
      <c r="H341" s="179">
        <v>0.135</v>
      </c>
      <c r="I341" s="180"/>
      <c r="L341" s="175"/>
      <c r="M341" s="181"/>
      <c r="N341" s="182"/>
      <c r="O341" s="182"/>
      <c r="P341" s="182"/>
      <c r="Q341" s="182"/>
      <c r="R341" s="182"/>
      <c r="S341" s="182"/>
      <c r="T341" s="183"/>
      <c r="AT341" s="177" t="s">
        <v>145</v>
      </c>
      <c r="AU341" s="177" t="s">
        <v>86</v>
      </c>
      <c r="AV341" s="13" t="s">
        <v>86</v>
      </c>
      <c r="AW341" s="13" t="s">
        <v>31</v>
      </c>
      <c r="AX341" s="13" t="s">
        <v>76</v>
      </c>
      <c r="AY341" s="177" t="s">
        <v>136</v>
      </c>
    </row>
    <row r="342" spans="2:51" s="13" customFormat="1" ht="12">
      <c r="B342" s="175"/>
      <c r="D342" s="176" t="s">
        <v>145</v>
      </c>
      <c r="E342" s="177" t="s">
        <v>1</v>
      </c>
      <c r="F342" s="178" t="s">
        <v>476</v>
      </c>
      <c r="H342" s="179">
        <v>0.535</v>
      </c>
      <c r="I342" s="180"/>
      <c r="L342" s="175"/>
      <c r="M342" s="181"/>
      <c r="N342" s="182"/>
      <c r="O342" s="182"/>
      <c r="P342" s="182"/>
      <c r="Q342" s="182"/>
      <c r="R342" s="182"/>
      <c r="S342" s="182"/>
      <c r="T342" s="183"/>
      <c r="AT342" s="177" t="s">
        <v>145</v>
      </c>
      <c r="AU342" s="177" t="s">
        <v>86</v>
      </c>
      <c r="AV342" s="13" t="s">
        <v>86</v>
      </c>
      <c r="AW342" s="13" t="s">
        <v>31</v>
      </c>
      <c r="AX342" s="13" t="s">
        <v>76</v>
      </c>
      <c r="AY342" s="177" t="s">
        <v>136</v>
      </c>
    </row>
    <row r="343" spans="2:51" s="14" customFormat="1" ht="12">
      <c r="B343" s="184"/>
      <c r="D343" s="176" t="s">
        <v>145</v>
      </c>
      <c r="E343" s="185" t="s">
        <v>1</v>
      </c>
      <c r="F343" s="186" t="s">
        <v>149</v>
      </c>
      <c r="H343" s="187">
        <v>0.67</v>
      </c>
      <c r="I343" s="188"/>
      <c r="L343" s="184"/>
      <c r="M343" s="189"/>
      <c r="N343" s="190"/>
      <c r="O343" s="190"/>
      <c r="P343" s="190"/>
      <c r="Q343" s="190"/>
      <c r="R343" s="190"/>
      <c r="S343" s="190"/>
      <c r="T343" s="191"/>
      <c r="AT343" s="185" t="s">
        <v>145</v>
      </c>
      <c r="AU343" s="185" t="s">
        <v>86</v>
      </c>
      <c r="AV343" s="14" t="s">
        <v>143</v>
      </c>
      <c r="AW343" s="14" t="s">
        <v>31</v>
      </c>
      <c r="AX343" s="14" t="s">
        <v>84</v>
      </c>
      <c r="AY343" s="185" t="s">
        <v>136</v>
      </c>
    </row>
    <row r="344" spans="1:65" s="2" customFormat="1" ht="24.15" customHeight="1">
      <c r="A344" s="33"/>
      <c r="B344" s="161"/>
      <c r="C344" s="162" t="s">
        <v>477</v>
      </c>
      <c r="D344" s="162" t="s">
        <v>138</v>
      </c>
      <c r="E344" s="163" t="s">
        <v>478</v>
      </c>
      <c r="F344" s="164" t="s">
        <v>479</v>
      </c>
      <c r="G344" s="165" t="s">
        <v>175</v>
      </c>
      <c r="H344" s="166">
        <v>2.901</v>
      </c>
      <c r="I344" s="167"/>
      <c r="J344" s="168">
        <f>ROUND(I344*H344,2)</f>
        <v>0</v>
      </c>
      <c r="K344" s="164" t="s">
        <v>1</v>
      </c>
      <c r="L344" s="34"/>
      <c r="M344" s="169" t="s">
        <v>1</v>
      </c>
      <c r="N344" s="170" t="s">
        <v>41</v>
      </c>
      <c r="O344" s="59"/>
      <c r="P344" s="171">
        <f>O344*H344</f>
        <v>0</v>
      </c>
      <c r="Q344" s="171">
        <v>0</v>
      </c>
      <c r="R344" s="171">
        <f>Q344*H344</f>
        <v>0</v>
      </c>
      <c r="S344" s="171">
        <v>0</v>
      </c>
      <c r="T344" s="17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3" t="s">
        <v>143</v>
      </c>
      <c r="AT344" s="173" t="s">
        <v>138</v>
      </c>
      <c r="AU344" s="173" t="s">
        <v>86</v>
      </c>
      <c r="AY344" s="18" t="s">
        <v>136</v>
      </c>
      <c r="BE344" s="174">
        <f>IF(N344="základní",J344,0)</f>
        <v>0</v>
      </c>
      <c r="BF344" s="174">
        <f>IF(N344="snížená",J344,0)</f>
        <v>0</v>
      </c>
      <c r="BG344" s="174">
        <f>IF(N344="zákl. přenesená",J344,0)</f>
        <v>0</v>
      </c>
      <c r="BH344" s="174">
        <f>IF(N344="sníž. přenesená",J344,0)</f>
        <v>0</v>
      </c>
      <c r="BI344" s="174">
        <f>IF(N344="nulová",J344,0)</f>
        <v>0</v>
      </c>
      <c r="BJ344" s="18" t="s">
        <v>84</v>
      </c>
      <c r="BK344" s="174">
        <f>ROUND(I344*H344,2)</f>
        <v>0</v>
      </c>
      <c r="BL344" s="18" t="s">
        <v>143</v>
      </c>
      <c r="BM344" s="173" t="s">
        <v>480</v>
      </c>
    </row>
    <row r="345" spans="2:51" s="15" customFormat="1" ht="12">
      <c r="B345" s="192"/>
      <c r="D345" s="176" t="s">
        <v>145</v>
      </c>
      <c r="E345" s="193" t="s">
        <v>1</v>
      </c>
      <c r="F345" s="194" t="s">
        <v>481</v>
      </c>
      <c r="H345" s="193" t="s">
        <v>1</v>
      </c>
      <c r="I345" s="195"/>
      <c r="L345" s="192"/>
      <c r="M345" s="196"/>
      <c r="N345" s="197"/>
      <c r="O345" s="197"/>
      <c r="P345" s="197"/>
      <c r="Q345" s="197"/>
      <c r="R345" s="197"/>
      <c r="S345" s="197"/>
      <c r="T345" s="198"/>
      <c r="AT345" s="193" t="s">
        <v>145</v>
      </c>
      <c r="AU345" s="193" t="s">
        <v>86</v>
      </c>
      <c r="AV345" s="15" t="s">
        <v>84</v>
      </c>
      <c r="AW345" s="15" t="s">
        <v>31</v>
      </c>
      <c r="AX345" s="15" t="s">
        <v>76</v>
      </c>
      <c r="AY345" s="193" t="s">
        <v>136</v>
      </c>
    </row>
    <row r="346" spans="2:51" s="13" customFormat="1" ht="12">
      <c r="B346" s="175"/>
      <c r="D346" s="176" t="s">
        <v>145</v>
      </c>
      <c r="E346" s="177" t="s">
        <v>1</v>
      </c>
      <c r="F346" s="178" t="s">
        <v>398</v>
      </c>
      <c r="H346" s="179">
        <v>2.901</v>
      </c>
      <c r="I346" s="180"/>
      <c r="L346" s="175"/>
      <c r="M346" s="181"/>
      <c r="N346" s="182"/>
      <c r="O346" s="182"/>
      <c r="P346" s="182"/>
      <c r="Q346" s="182"/>
      <c r="R346" s="182"/>
      <c r="S346" s="182"/>
      <c r="T346" s="183"/>
      <c r="AT346" s="177" t="s">
        <v>145</v>
      </c>
      <c r="AU346" s="177" t="s">
        <v>86</v>
      </c>
      <c r="AV346" s="13" t="s">
        <v>86</v>
      </c>
      <c r="AW346" s="13" t="s">
        <v>31</v>
      </c>
      <c r="AX346" s="13" t="s">
        <v>76</v>
      </c>
      <c r="AY346" s="177" t="s">
        <v>136</v>
      </c>
    </row>
    <row r="347" spans="2:51" s="14" customFormat="1" ht="12">
      <c r="B347" s="184"/>
      <c r="D347" s="176" t="s">
        <v>145</v>
      </c>
      <c r="E347" s="185" t="s">
        <v>1</v>
      </c>
      <c r="F347" s="186" t="s">
        <v>149</v>
      </c>
      <c r="H347" s="187">
        <v>2.901</v>
      </c>
      <c r="I347" s="188"/>
      <c r="L347" s="184"/>
      <c r="M347" s="189"/>
      <c r="N347" s="190"/>
      <c r="O347" s="190"/>
      <c r="P347" s="190"/>
      <c r="Q347" s="190"/>
      <c r="R347" s="190"/>
      <c r="S347" s="190"/>
      <c r="T347" s="191"/>
      <c r="AT347" s="185" t="s">
        <v>145</v>
      </c>
      <c r="AU347" s="185" t="s">
        <v>86</v>
      </c>
      <c r="AV347" s="14" t="s">
        <v>143</v>
      </c>
      <c r="AW347" s="14" t="s">
        <v>31</v>
      </c>
      <c r="AX347" s="14" t="s">
        <v>84</v>
      </c>
      <c r="AY347" s="185" t="s">
        <v>136</v>
      </c>
    </row>
    <row r="348" spans="1:65" s="2" customFormat="1" ht="14.4" customHeight="1">
      <c r="A348" s="33"/>
      <c r="B348" s="161"/>
      <c r="C348" s="162" t="s">
        <v>482</v>
      </c>
      <c r="D348" s="162" t="s">
        <v>138</v>
      </c>
      <c r="E348" s="163" t="s">
        <v>483</v>
      </c>
      <c r="F348" s="164" t="s">
        <v>484</v>
      </c>
      <c r="G348" s="165" t="s">
        <v>164</v>
      </c>
      <c r="H348" s="166">
        <v>26.24</v>
      </c>
      <c r="I348" s="167"/>
      <c r="J348" s="168">
        <f>ROUND(I348*H348,2)</f>
        <v>0</v>
      </c>
      <c r="K348" s="164" t="s">
        <v>1</v>
      </c>
      <c r="L348" s="34"/>
      <c r="M348" s="169" t="s">
        <v>1</v>
      </c>
      <c r="N348" s="170" t="s">
        <v>41</v>
      </c>
      <c r="O348" s="59"/>
      <c r="P348" s="171">
        <f>O348*H348</f>
        <v>0</v>
      </c>
      <c r="Q348" s="171">
        <v>0</v>
      </c>
      <c r="R348" s="171">
        <f>Q348*H348</f>
        <v>0</v>
      </c>
      <c r="S348" s="171">
        <v>0</v>
      </c>
      <c r="T348" s="17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3" t="s">
        <v>143</v>
      </c>
      <c r="AT348" s="173" t="s">
        <v>138</v>
      </c>
      <c r="AU348" s="173" t="s">
        <v>86</v>
      </c>
      <c r="AY348" s="18" t="s">
        <v>136</v>
      </c>
      <c r="BE348" s="174">
        <f>IF(N348="základní",J348,0)</f>
        <v>0</v>
      </c>
      <c r="BF348" s="174">
        <f>IF(N348="snížená",J348,0)</f>
        <v>0</v>
      </c>
      <c r="BG348" s="174">
        <f>IF(N348="zákl. přenesená",J348,0)</f>
        <v>0</v>
      </c>
      <c r="BH348" s="174">
        <f>IF(N348="sníž. přenesená",J348,0)</f>
        <v>0</v>
      </c>
      <c r="BI348" s="174">
        <f>IF(N348="nulová",J348,0)</f>
        <v>0</v>
      </c>
      <c r="BJ348" s="18" t="s">
        <v>84</v>
      </c>
      <c r="BK348" s="174">
        <f>ROUND(I348*H348,2)</f>
        <v>0</v>
      </c>
      <c r="BL348" s="18" t="s">
        <v>143</v>
      </c>
      <c r="BM348" s="173" t="s">
        <v>485</v>
      </c>
    </row>
    <row r="349" spans="2:51" s="15" customFormat="1" ht="12">
      <c r="B349" s="192"/>
      <c r="D349" s="176" t="s">
        <v>145</v>
      </c>
      <c r="E349" s="193" t="s">
        <v>1</v>
      </c>
      <c r="F349" s="194" t="s">
        <v>486</v>
      </c>
      <c r="H349" s="193" t="s">
        <v>1</v>
      </c>
      <c r="I349" s="195"/>
      <c r="L349" s="192"/>
      <c r="M349" s="196"/>
      <c r="N349" s="197"/>
      <c r="O349" s="197"/>
      <c r="P349" s="197"/>
      <c r="Q349" s="197"/>
      <c r="R349" s="197"/>
      <c r="S349" s="197"/>
      <c r="T349" s="198"/>
      <c r="AT349" s="193" t="s">
        <v>145</v>
      </c>
      <c r="AU349" s="193" t="s">
        <v>86</v>
      </c>
      <c r="AV349" s="15" t="s">
        <v>84</v>
      </c>
      <c r="AW349" s="15" t="s">
        <v>31</v>
      </c>
      <c r="AX349" s="15" t="s">
        <v>76</v>
      </c>
      <c r="AY349" s="193" t="s">
        <v>136</v>
      </c>
    </row>
    <row r="350" spans="2:51" s="13" customFormat="1" ht="12">
      <c r="B350" s="175"/>
      <c r="D350" s="176" t="s">
        <v>145</v>
      </c>
      <c r="E350" s="177" t="s">
        <v>1</v>
      </c>
      <c r="F350" s="178" t="s">
        <v>487</v>
      </c>
      <c r="H350" s="179">
        <v>16.72</v>
      </c>
      <c r="I350" s="180"/>
      <c r="L350" s="175"/>
      <c r="M350" s="181"/>
      <c r="N350" s="182"/>
      <c r="O350" s="182"/>
      <c r="P350" s="182"/>
      <c r="Q350" s="182"/>
      <c r="R350" s="182"/>
      <c r="S350" s="182"/>
      <c r="T350" s="183"/>
      <c r="AT350" s="177" t="s">
        <v>145</v>
      </c>
      <c r="AU350" s="177" t="s">
        <v>86</v>
      </c>
      <c r="AV350" s="13" t="s">
        <v>86</v>
      </c>
      <c r="AW350" s="13" t="s">
        <v>31</v>
      </c>
      <c r="AX350" s="13" t="s">
        <v>76</v>
      </c>
      <c r="AY350" s="177" t="s">
        <v>136</v>
      </c>
    </row>
    <row r="351" spans="2:51" s="13" customFormat="1" ht="12">
      <c r="B351" s="175"/>
      <c r="D351" s="176" t="s">
        <v>145</v>
      </c>
      <c r="E351" s="177" t="s">
        <v>1</v>
      </c>
      <c r="F351" s="178" t="s">
        <v>488</v>
      </c>
      <c r="H351" s="179">
        <v>9.52</v>
      </c>
      <c r="I351" s="180"/>
      <c r="L351" s="175"/>
      <c r="M351" s="181"/>
      <c r="N351" s="182"/>
      <c r="O351" s="182"/>
      <c r="P351" s="182"/>
      <c r="Q351" s="182"/>
      <c r="R351" s="182"/>
      <c r="S351" s="182"/>
      <c r="T351" s="183"/>
      <c r="AT351" s="177" t="s">
        <v>145</v>
      </c>
      <c r="AU351" s="177" t="s">
        <v>86</v>
      </c>
      <c r="AV351" s="13" t="s">
        <v>86</v>
      </c>
      <c r="AW351" s="13" t="s">
        <v>31</v>
      </c>
      <c r="AX351" s="13" t="s">
        <v>76</v>
      </c>
      <c r="AY351" s="177" t="s">
        <v>136</v>
      </c>
    </row>
    <row r="352" spans="2:51" s="14" customFormat="1" ht="12">
      <c r="B352" s="184"/>
      <c r="D352" s="176" t="s">
        <v>145</v>
      </c>
      <c r="E352" s="185" t="s">
        <v>1</v>
      </c>
      <c r="F352" s="186" t="s">
        <v>149</v>
      </c>
      <c r="H352" s="187">
        <v>26.24</v>
      </c>
      <c r="I352" s="188"/>
      <c r="L352" s="184"/>
      <c r="M352" s="189"/>
      <c r="N352" s="190"/>
      <c r="O352" s="190"/>
      <c r="P352" s="190"/>
      <c r="Q352" s="190"/>
      <c r="R352" s="190"/>
      <c r="S352" s="190"/>
      <c r="T352" s="191"/>
      <c r="AT352" s="185" t="s">
        <v>145</v>
      </c>
      <c r="AU352" s="185" t="s">
        <v>86</v>
      </c>
      <c r="AV352" s="14" t="s">
        <v>143</v>
      </c>
      <c r="AW352" s="14" t="s">
        <v>31</v>
      </c>
      <c r="AX352" s="14" t="s">
        <v>84</v>
      </c>
      <c r="AY352" s="185" t="s">
        <v>136</v>
      </c>
    </row>
    <row r="353" spans="2:63" s="12" customFormat="1" ht="22.95" customHeight="1">
      <c r="B353" s="148"/>
      <c r="D353" s="149" t="s">
        <v>75</v>
      </c>
      <c r="E353" s="159" t="s">
        <v>180</v>
      </c>
      <c r="F353" s="159" t="s">
        <v>489</v>
      </c>
      <c r="I353" s="151"/>
      <c r="J353" s="160">
        <f>BK353</f>
        <v>0</v>
      </c>
      <c r="L353" s="148"/>
      <c r="M353" s="153"/>
      <c r="N353" s="154"/>
      <c r="O353" s="154"/>
      <c r="P353" s="155">
        <f>SUM(P354:P356)</f>
        <v>0</v>
      </c>
      <c r="Q353" s="154"/>
      <c r="R353" s="155">
        <f>SUM(R354:R356)</f>
        <v>0</v>
      </c>
      <c r="S353" s="154"/>
      <c r="T353" s="156">
        <f>SUM(T354:T356)</f>
        <v>0</v>
      </c>
      <c r="AR353" s="149" t="s">
        <v>84</v>
      </c>
      <c r="AT353" s="157" t="s">
        <v>75</v>
      </c>
      <c r="AU353" s="157" t="s">
        <v>84</v>
      </c>
      <c r="AY353" s="149" t="s">
        <v>136</v>
      </c>
      <c r="BK353" s="158">
        <f>SUM(BK354:BK356)</f>
        <v>0</v>
      </c>
    </row>
    <row r="354" spans="1:65" s="2" customFormat="1" ht="24.15" customHeight="1">
      <c r="A354" s="33"/>
      <c r="B354" s="161"/>
      <c r="C354" s="162" t="s">
        <v>490</v>
      </c>
      <c r="D354" s="162" t="s">
        <v>138</v>
      </c>
      <c r="E354" s="163" t="s">
        <v>491</v>
      </c>
      <c r="F354" s="164" t="s">
        <v>492</v>
      </c>
      <c r="G354" s="165" t="s">
        <v>256</v>
      </c>
      <c r="H354" s="166">
        <v>4</v>
      </c>
      <c r="I354" s="167"/>
      <c r="J354" s="168">
        <f>ROUND(I354*H354,2)</f>
        <v>0</v>
      </c>
      <c r="K354" s="164" t="s">
        <v>1</v>
      </c>
      <c r="L354" s="34"/>
      <c r="M354" s="169" t="s">
        <v>1</v>
      </c>
      <c r="N354" s="170" t="s">
        <v>41</v>
      </c>
      <c r="O354" s="59"/>
      <c r="P354" s="171">
        <f>O354*H354</f>
        <v>0</v>
      </c>
      <c r="Q354" s="171">
        <v>0</v>
      </c>
      <c r="R354" s="171">
        <f>Q354*H354</f>
        <v>0</v>
      </c>
      <c r="S354" s="171">
        <v>0</v>
      </c>
      <c r="T354" s="17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73" t="s">
        <v>143</v>
      </c>
      <c r="AT354" s="173" t="s">
        <v>138</v>
      </c>
      <c r="AU354" s="173" t="s">
        <v>86</v>
      </c>
      <c r="AY354" s="18" t="s">
        <v>136</v>
      </c>
      <c r="BE354" s="174">
        <f>IF(N354="základní",J354,0)</f>
        <v>0</v>
      </c>
      <c r="BF354" s="174">
        <f>IF(N354="snížená",J354,0)</f>
        <v>0</v>
      </c>
      <c r="BG354" s="174">
        <f>IF(N354="zákl. přenesená",J354,0)</f>
        <v>0</v>
      </c>
      <c r="BH354" s="174">
        <f>IF(N354="sníž. přenesená",J354,0)</f>
        <v>0</v>
      </c>
      <c r="BI354" s="174">
        <f>IF(N354="nulová",J354,0)</f>
        <v>0</v>
      </c>
      <c r="BJ354" s="18" t="s">
        <v>84</v>
      </c>
      <c r="BK354" s="174">
        <f>ROUND(I354*H354,2)</f>
        <v>0</v>
      </c>
      <c r="BL354" s="18" t="s">
        <v>143</v>
      </c>
      <c r="BM354" s="173" t="s">
        <v>493</v>
      </c>
    </row>
    <row r="355" spans="2:51" s="13" customFormat="1" ht="12">
      <c r="B355" s="175"/>
      <c r="D355" s="176" t="s">
        <v>145</v>
      </c>
      <c r="E355" s="177" t="s">
        <v>1</v>
      </c>
      <c r="F355" s="178" t="s">
        <v>494</v>
      </c>
      <c r="H355" s="179">
        <v>4</v>
      </c>
      <c r="I355" s="180"/>
      <c r="L355" s="175"/>
      <c r="M355" s="181"/>
      <c r="N355" s="182"/>
      <c r="O355" s="182"/>
      <c r="P355" s="182"/>
      <c r="Q355" s="182"/>
      <c r="R355" s="182"/>
      <c r="S355" s="182"/>
      <c r="T355" s="183"/>
      <c r="AT355" s="177" t="s">
        <v>145</v>
      </c>
      <c r="AU355" s="177" t="s">
        <v>86</v>
      </c>
      <c r="AV355" s="13" t="s">
        <v>86</v>
      </c>
      <c r="AW355" s="13" t="s">
        <v>31</v>
      </c>
      <c r="AX355" s="13" t="s">
        <v>76</v>
      </c>
      <c r="AY355" s="177" t="s">
        <v>136</v>
      </c>
    </row>
    <row r="356" spans="2:51" s="14" customFormat="1" ht="12">
      <c r="B356" s="184"/>
      <c r="D356" s="176" t="s">
        <v>145</v>
      </c>
      <c r="E356" s="185" t="s">
        <v>1</v>
      </c>
      <c r="F356" s="186" t="s">
        <v>149</v>
      </c>
      <c r="H356" s="187">
        <v>4</v>
      </c>
      <c r="I356" s="188"/>
      <c r="L356" s="184"/>
      <c r="M356" s="189"/>
      <c r="N356" s="190"/>
      <c r="O356" s="190"/>
      <c r="P356" s="190"/>
      <c r="Q356" s="190"/>
      <c r="R356" s="190"/>
      <c r="S356" s="190"/>
      <c r="T356" s="191"/>
      <c r="AT356" s="185" t="s">
        <v>145</v>
      </c>
      <c r="AU356" s="185" t="s">
        <v>86</v>
      </c>
      <c r="AV356" s="14" t="s">
        <v>143</v>
      </c>
      <c r="AW356" s="14" t="s">
        <v>31</v>
      </c>
      <c r="AX356" s="14" t="s">
        <v>84</v>
      </c>
      <c r="AY356" s="185" t="s">
        <v>136</v>
      </c>
    </row>
    <row r="357" spans="2:63" s="12" customFormat="1" ht="22.95" customHeight="1">
      <c r="B357" s="148"/>
      <c r="D357" s="149" t="s">
        <v>75</v>
      </c>
      <c r="E357" s="159" t="s">
        <v>185</v>
      </c>
      <c r="F357" s="159" t="s">
        <v>495</v>
      </c>
      <c r="I357" s="151"/>
      <c r="J357" s="160">
        <f>BK357</f>
        <v>0</v>
      </c>
      <c r="L357" s="148"/>
      <c r="M357" s="153"/>
      <c r="N357" s="154"/>
      <c r="O357" s="154"/>
      <c r="P357" s="155">
        <f>SUM(P358:P511)</f>
        <v>0</v>
      </c>
      <c r="Q357" s="154"/>
      <c r="R357" s="155">
        <f>SUM(R358:R511)</f>
        <v>1.2928899900000002</v>
      </c>
      <c r="S357" s="154"/>
      <c r="T357" s="156">
        <f>SUM(T358:T511)</f>
        <v>29.405779999999996</v>
      </c>
      <c r="AR357" s="149" t="s">
        <v>84</v>
      </c>
      <c r="AT357" s="157" t="s">
        <v>75</v>
      </c>
      <c r="AU357" s="157" t="s">
        <v>84</v>
      </c>
      <c r="AY357" s="149" t="s">
        <v>136</v>
      </c>
      <c r="BK357" s="158">
        <f>SUM(BK358:BK511)</f>
        <v>0</v>
      </c>
    </row>
    <row r="358" spans="1:65" s="2" customFormat="1" ht="24.15" customHeight="1">
      <c r="A358" s="33"/>
      <c r="B358" s="161"/>
      <c r="C358" s="162" t="s">
        <v>496</v>
      </c>
      <c r="D358" s="162" t="s">
        <v>138</v>
      </c>
      <c r="E358" s="163" t="s">
        <v>497</v>
      </c>
      <c r="F358" s="164" t="s">
        <v>498</v>
      </c>
      <c r="G358" s="165" t="s">
        <v>141</v>
      </c>
      <c r="H358" s="166">
        <v>101.043</v>
      </c>
      <c r="I358" s="167"/>
      <c r="J358" s="168">
        <f>ROUND(I358*H358,2)</f>
        <v>0</v>
      </c>
      <c r="K358" s="164" t="s">
        <v>142</v>
      </c>
      <c r="L358" s="34"/>
      <c r="M358" s="169" t="s">
        <v>1</v>
      </c>
      <c r="N358" s="170" t="s">
        <v>41</v>
      </c>
      <c r="O358" s="59"/>
      <c r="P358" s="171">
        <f>O358*H358</f>
        <v>0</v>
      </c>
      <c r="Q358" s="171">
        <v>0.00013</v>
      </c>
      <c r="R358" s="171">
        <f>Q358*H358</f>
        <v>0.013135589999999999</v>
      </c>
      <c r="S358" s="171">
        <v>0</v>
      </c>
      <c r="T358" s="17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3" t="s">
        <v>143</v>
      </c>
      <c r="AT358" s="173" t="s">
        <v>138</v>
      </c>
      <c r="AU358" s="173" t="s">
        <v>86</v>
      </c>
      <c r="AY358" s="18" t="s">
        <v>136</v>
      </c>
      <c r="BE358" s="174">
        <f>IF(N358="základní",J358,0)</f>
        <v>0</v>
      </c>
      <c r="BF358" s="174">
        <f>IF(N358="snížená",J358,0)</f>
        <v>0</v>
      </c>
      <c r="BG358" s="174">
        <f>IF(N358="zákl. přenesená",J358,0)</f>
        <v>0</v>
      </c>
      <c r="BH358" s="174">
        <f>IF(N358="sníž. přenesená",J358,0)</f>
        <v>0</v>
      </c>
      <c r="BI358" s="174">
        <f>IF(N358="nulová",J358,0)</f>
        <v>0</v>
      </c>
      <c r="BJ358" s="18" t="s">
        <v>84</v>
      </c>
      <c r="BK358" s="174">
        <f>ROUND(I358*H358,2)</f>
        <v>0</v>
      </c>
      <c r="BL358" s="18" t="s">
        <v>143</v>
      </c>
      <c r="BM358" s="173" t="s">
        <v>499</v>
      </c>
    </row>
    <row r="359" spans="2:51" s="13" customFormat="1" ht="12">
      <c r="B359" s="175"/>
      <c r="D359" s="176" t="s">
        <v>145</v>
      </c>
      <c r="E359" s="177" t="s">
        <v>1</v>
      </c>
      <c r="F359" s="178" t="s">
        <v>500</v>
      </c>
      <c r="H359" s="179">
        <v>101.043</v>
      </c>
      <c r="I359" s="180"/>
      <c r="L359" s="175"/>
      <c r="M359" s="181"/>
      <c r="N359" s="182"/>
      <c r="O359" s="182"/>
      <c r="P359" s="182"/>
      <c r="Q359" s="182"/>
      <c r="R359" s="182"/>
      <c r="S359" s="182"/>
      <c r="T359" s="183"/>
      <c r="AT359" s="177" t="s">
        <v>145</v>
      </c>
      <c r="AU359" s="177" t="s">
        <v>86</v>
      </c>
      <c r="AV359" s="13" t="s">
        <v>86</v>
      </c>
      <c r="AW359" s="13" t="s">
        <v>31</v>
      </c>
      <c r="AX359" s="13" t="s">
        <v>76</v>
      </c>
      <c r="AY359" s="177" t="s">
        <v>136</v>
      </c>
    </row>
    <row r="360" spans="2:51" s="14" customFormat="1" ht="12">
      <c r="B360" s="184"/>
      <c r="D360" s="176" t="s">
        <v>145</v>
      </c>
      <c r="E360" s="185" t="s">
        <v>1</v>
      </c>
      <c r="F360" s="186" t="s">
        <v>149</v>
      </c>
      <c r="H360" s="187">
        <v>101.043</v>
      </c>
      <c r="I360" s="188"/>
      <c r="L360" s="184"/>
      <c r="M360" s="189"/>
      <c r="N360" s="190"/>
      <c r="O360" s="190"/>
      <c r="P360" s="190"/>
      <c r="Q360" s="190"/>
      <c r="R360" s="190"/>
      <c r="S360" s="190"/>
      <c r="T360" s="191"/>
      <c r="AT360" s="185" t="s">
        <v>145</v>
      </c>
      <c r="AU360" s="185" t="s">
        <v>86</v>
      </c>
      <c r="AV360" s="14" t="s">
        <v>143</v>
      </c>
      <c r="AW360" s="14" t="s">
        <v>31</v>
      </c>
      <c r="AX360" s="14" t="s">
        <v>84</v>
      </c>
      <c r="AY360" s="185" t="s">
        <v>136</v>
      </c>
    </row>
    <row r="361" spans="1:65" s="2" customFormat="1" ht="24.15" customHeight="1">
      <c r="A361" s="33"/>
      <c r="B361" s="161"/>
      <c r="C361" s="162" t="s">
        <v>501</v>
      </c>
      <c r="D361" s="162" t="s">
        <v>138</v>
      </c>
      <c r="E361" s="163" t="s">
        <v>502</v>
      </c>
      <c r="F361" s="164" t="s">
        <v>503</v>
      </c>
      <c r="G361" s="165" t="s">
        <v>164</v>
      </c>
      <c r="H361" s="166">
        <v>10.2</v>
      </c>
      <c r="I361" s="167"/>
      <c r="J361" s="168">
        <f>ROUND(I361*H361,2)</f>
        <v>0</v>
      </c>
      <c r="K361" s="164" t="s">
        <v>142</v>
      </c>
      <c r="L361" s="34"/>
      <c r="M361" s="169" t="s">
        <v>1</v>
      </c>
      <c r="N361" s="170" t="s">
        <v>41</v>
      </c>
      <c r="O361" s="59"/>
      <c r="P361" s="171">
        <f>O361*H361</f>
        <v>0</v>
      </c>
      <c r="Q361" s="171">
        <v>0</v>
      </c>
      <c r="R361" s="171">
        <f>Q361*H361</f>
        <v>0</v>
      </c>
      <c r="S361" s="171">
        <v>0</v>
      </c>
      <c r="T361" s="17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3" t="s">
        <v>143</v>
      </c>
      <c r="AT361" s="173" t="s">
        <v>138</v>
      </c>
      <c r="AU361" s="173" t="s">
        <v>86</v>
      </c>
      <c r="AY361" s="18" t="s">
        <v>136</v>
      </c>
      <c r="BE361" s="174">
        <f>IF(N361="základní",J361,0)</f>
        <v>0</v>
      </c>
      <c r="BF361" s="174">
        <f>IF(N361="snížená",J361,0)</f>
        <v>0</v>
      </c>
      <c r="BG361" s="174">
        <f>IF(N361="zákl. přenesená",J361,0)</f>
        <v>0</v>
      </c>
      <c r="BH361" s="174">
        <f>IF(N361="sníž. přenesená",J361,0)</f>
        <v>0</v>
      </c>
      <c r="BI361" s="174">
        <f>IF(N361="nulová",J361,0)</f>
        <v>0</v>
      </c>
      <c r="BJ361" s="18" t="s">
        <v>84</v>
      </c>
      <c r="BK361" s="174">
        <f>ROUND(I361*H361,2)</f>
        <v>0</v>
      </c>
      <c r="BL361" s="18" t="s">
        <v>143</v>
      </c>
      <c r="BM361" s="173" t="s">
        <v>504</v>
      </c>
    </row>
    <row r="362" spans="2:51" s="13" customFormat="1" ht="12">
      <c r="B362" s="175"/>
      <c r="D362" s="176" t="s">
        <v>145</v>
      </c>
      <c r="E362" s="177" t="s">
        <v>1</v>
      </c>
      <c r="F362" s="178" t="s">
        <v>505</v>
      </c>
      <c r="H362" s="179">
        <v>10.2</v>
      </c>
      <c r="I362" s="180"/>
      <c r="L362" s="175"/>
      <c r="M362" s="181"/>
      <c r="N362" s="182"/>
      <c r="O362" s="182"/>
      <c r="P362" s="182"/>
      <c r="Q362" s="182"/>
      <c r="R362" s="182"/>
      <c r="S362" s="182"/>
      <c r="T362" s="183"/>
      <c r="AT362" s="177" t="s">
        <v>145</v>
      </c>
      <c r="AU362" s="177" t="s">
        <v>86</v>
      </c>
      <c r="AV362" s="13" t="s">
        <v>86</v>
      </c>
      <c r="AW362" s="13" t="s">
        <v>31</v>
      </c>
      <c r="AX362" s="13" t="s">
        <v>76</v>
      </c>
      <c r="AY362" s="177" t="s">
        <v>136</v>
      </c>
    </row>
    <row r="363" spans="2:51" s="14" customFormat="1" ht="12">
      <c r="B363" s="184"/>
      <c r="D363" s="176" t="s">
        <v>145</v>
      </c>
      <c r="E363" s="185" t="s">
        <v>1</v>
      </c>
      <c r="F363" s="186" t="s">
        <v>149</v>
      </c>
      <c r="H363" s="187">
        <v>10.2</v>
      </c>
      <c r="I363" s="188"/>
      <c r="L363" s="184"/>
      <c r="M363" s="189"/>
      <c r="N363" s="190"/>
      <c r="O363" s="190"/>
      <c r="P363" s="190"/>
      <c r="Q363" s="190"/>
      <c r="R363" s="190"/>
      <c r="S363" s="190"/>
      <c r="T363" s="191"/>
      <c r="AT363" s="185" t="s">
        <v>145</v>
      </c>
      <c r="AU363" s="185" t="s">
        <v>86</v>
      </c>
      <c r="AV363" s="14" t="s">
        <v>143</v>
      </c>
      <c r="AW363" s="14" t="s">
        <v>31</v>
      </c>
      <c r="AX363" s="14" t="s">
        <v>84</v>
      </c>
      <c r="AY363" s="185" t="s">
        <v>136</v>
      </c>
    </row>
    <row r="364" spans="1:65" s="2" customFormat="1" ht="24.15" customHeight="1">
      <c r="A364" s="33"/>
      <c r="B364" s="161"/>
      <c r="C364" s="162" t="s">
        <v>506</v>
      </c>
      <c r="D364" s="162" t="s">
        <v>138</v>
      </c>
      <c r="E364" s="163" t="s">
        <v>507</v>
      </c>
      <c r="F364" s="164" t="s">
        <v>508</v>
      </c>
      <c r="G364" s="165" t="s">
        <v>164</v>
      </c>
      <c r="H364" s="166">
        <v>51</v>
      </c>
      <c r="I364" s="167"/>
      <c r="J364" s="168">
        <f>ROUND(I364*H364,2)</f>
        <v>0</v>
      </c>
      <c r="K364" s="164" t="s">
        <v>142</v>
      </c>
      <c r="L364" s="34"/>
      <c r="M364" s="169" t="s">
        <v>1</v>
      </c>
      <c r="N364" s="170" t="s">
        <v>41</v>
      </c>
      <c r="O364" s="59"/>
      <c r="P364" s="171">
        <f>O364*H364</f>
        <v>0</v>
      </c>
      <c r="Q364" s="171">
        <v>0</v>
      </c>
      <c r="R364" s="171">
        <f>Q364*H364</f>
        <v>0</v>
      </c>
      <c r="S364" s="171">
        <v>0</v>
      </c>
      <c r="T364" s="17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73" t="s">
        <v>143</v>
      </c>
      <c r="AT364" s="173" t="s">
        <v>138</v>
      </c>
      <c r="AU364" s="173" t="s">
        <v>86</v>
      </c>
      <c r="AY364" s="18" t="s">
        <v>136</v>
      </c>
      <c r="BE364" s="174">
        <f>IF(N364="základní",J364,0)</f>
        <v>0</v>
      </c>
      <c r="BF364" s="174">
        <f>IF(N364="snížená",J364,0)</f>
        <v>0</v>
      </c>
      <c r="BG364" s="174">
        <f>IF(N364="zákl. přenesená",J364,0)</f>
        <v>0</v>
      </c>
      <c r="BH364" s="174">
        <f>IF(N364="sníž. přenesená",J364,0)</f>
        <v>0</v>
      </c>
      <c r="BI364" s="174">
        <f>IF(N364="nulová",J364,0)</f>
        <v>0</v>
      </c>
      <c r="BJ364" s="18" t="s">
        <v>84</v>
      </c>
      <c r="BK364" s="174">
        <f>ROUND(I364*H364,2)</f>
        <v>0</v>
      </c>
      <c r="BL364" s="18" t="s">
        <v>143</v>
      </c>
      <c r="BM364" s="173" t="s">
        <v>509</v>
      </c>
    </row>
    <row r="365" spans="2:51" s="13" customFormat="1" ht="12">
      <c r="B365" s="175"/>
      <c r="D365" s="176" t="s">
        <v>145</v>
      </c>
      <c r="E365" s="177" t="s">
        <v>1</v>
      </c>
      <c r="F365" s="178" t="s">
        <v>510</v>
      </c>
      <c r="H365" s="179">
        <v>51</v>
      </c>
      <c r="I365" s="180"/>
      <c r="L365" s="175"/>
      <c r="M365" s="181"/>
      <c r="N365" s="182"/>
      <c r="O365" s="182"/>
      <c r="P365" s="182"/>
      <c r="Q365" s="182"/>
      <c r="R365" s="182"/>
      <c r="S365" s="182"/>
      <c r="T365" s="183"/>
      <c r="AT365" s="177" t="s">
        <v>145</v>
      </c>
      <c r="AU365" s="177" t="s">
        <v>86</v>
      </c>
      <c r="AV365" s="13" t="s">
        <v>86</v>
      </c>
      <c r="AW365" s="13" t="s">
        <v>31</v>
      </c>
      <c r="AX365" s="13" t="s">
        <v>84</v>
      </c>
      <c r="AY365" s="177" t="s">
        <v>136</v>
      </c>
    </row>
    <row r="366" spans="1:65" s="2" customFormat="1" ht="24.15" customHeight="1">
      <c r="A366" s="33"/>
      <c r="B366" s="161"/>
      <c r="C366" s="162" t="s">
        <v>511</v>
      </c>
      <c r="D366" s="162" t="s">
        <v>138</v>
      </c>
      <c r="E366" s="163" t="s">
        <v>512</v>
      </c>
      <c r="F366" s="164" t="s">
        <v>513</v>
      </c>
      <c r="G366" s="165" t="s">
        <v>164</v>
      </c>
      <c r="H366" s="166">
        <v>10.2</v>
      </c>
      <c r="I366" s="167"/>
      <c r="J366" s="168">
        <f>ROUND(I366*H366,2)</f>
        <v>0</v>
      </c>
      <c r="K366" s="164" t="s">
        <v>142</v>
      </c>
      <c r="L366" s="34"/>
      <c r="M366" s="169" t="s">
        <v>1</v>
      </c>
      <c r="N366" s="170" t="s">
        <v>41</v>
      </c>
      <c r="O366" s="59"/>
      <c r="P366" s="171">
        <f>O366*H366</f>
        <v>0</v>
      </c>
      <c r="Q366" s="171">
        <v>0</v>
      </c>
      <c r="R366" s="171">
        <f>Q366*H366</f>
        <v>0</v>
      </c>
      <c r="S366" s="171">
        <v>0</v>
      </c>
      <c r="T366" s="17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73" t="s">
        <v>143</v>
      </c>
      <c r="AT366" s="173" t="s">
        <v>138</v>
      </c>
      <c r="AU366" s="173" t="s">
        <v>86</v>
      </c>
      <c r="AY366" s="18" t="s">
        <v>136</v>
      </c>
      <c r="BE366" s="174">
        <f>IF(N366="základní",J366,0)</f>
        <v>0</v>
      </c>
      <c r="BF366" s="174">
        <f>IF(N366="snížená",J366,0)</f>
        <v>0</v>
      </c>
      <c r="BG366" s="174">
        <f>IF(N366="zákl. přenesená",J366,0)</f>
        <v>0</v>
      </c>
      <c r="BH366" s="174">
        <f>IF(N366="sníž. přenesená",J366,0)</f>
        <v>0</v>
      </c>
      <c r="BI366" s="174">
        <f>IF(N366="nulová",J366,0)</f>
        <v>0</v>
      </c>
      <c r="BJ366" s="18" t="s">
        <v>84</v>
      </c>
      <c r="BK366" s="174">
        <f>ROUND(I366*H366,2)</f>
        <v>0</v>
      </c>
      <c r="BL366" s="18" t="s">
        <v>143</v>
      </c>
      <c r="BM366" s="173" t="s">
        <v>514</v>
      </c>
    </row>
    <row r="367" spans="1:65" s="2" customFormat="1" ht="24.15" customHeight="1">
      <c r="A367" s="33"/>
      <c r="B367" s="161"/>
      <c r="C367" s="162" t="s">
        <v>515</v>
      </c>
      <c r="D367" s="162" t="s">
        <v>138</v>
      </c>
      <c r="E367" s="163" t="s">
        <v>516</v>
      </c>
      <c r="F367" s="164" t="s">
        <v>517</v>
      </c>
      <c r="G367" s="165" t="s">
        <v>141</v>
      </c>
      <c r="H367" s="166">
        <v>101.043</v>
      </c>
      <c r="I367" s="167"/>
      <c r="J367" s="168">
        <f>ROUND(I367*H367,2)</f>
        <v>0</v>
      </c>
      <c r="K367" s="164" t="s">
        <v>142</v>
      </c>
      <c r="L367" s="34"/>
      <c r="M367" s="169" t="s">
        <v>1</v>
      </c>
      <c r="N367" s="170" t="s">
        <v>41</v>
      </c>
      <c r="O367" s="59"/>
      <c r="P367" s="171">
        <f>O367*H367</f>
        <v>0</v>
      </c>
      <c r="Q367" s="171">
        <v>4E-05</v>
      </c>
      <c r="R367" s="171">
        <f>Q367*H367</f>
        <v>0.00404172</v>
      </c>
      <c r="S367" s="171">
        <v>0</v>
      </c>
      <c r="T367" s="17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3" t="s">
        <v>143</v>
      </c>
      <c r="AT367" s="173" t="s">
        <v>138</v>
      </c>
      <c r="AU367" s="173" t="s">
        <v>86</v>
      </c>
      <c r="AY367" s="18" t="s">
        <v>136</v>
      </c>
      <c r="BE367" s="174">
        <f>IF(N367="základní",J367,0)</f>
        <v>0</v>
      </c>
      <c r="BF367" s="174">
        <f>IF(N367="snížená",J367,0)</f>
        <v>0</v>
      </c>
      <c r="BG367" s="174">
        <f>IF(N367="zákl. přenesená",J367,0)</f>
        <v>0</v>
      </c>
      <c r="BH367" s="174">
        <f>IF(N367="sníž. přenesená",J367,0)</f>
        <v>0</v>
      </c>
      <c r="BI367" s="174">
        <f>IF(N367="nulová",J367,0)</f>
        <v>0</v>
      </c>
      <c r="BJ367" s="18" t="s">
        <v>84</v>
      </c>
      <c r="BK367" s="174">
        <f>ROUND(I367*H367,2)</f>
        <v>0</v>
      </c>
      <c r="BL367" s="18" t="s">
        <v>143</v>
      </c>
      <c r="BM367" s="173" t="s">
        <v>518</v>
      </c>
    </row>
    <row r="368" spans="2:51" s="13" customFormat="1" ht="12">
      <c r="B368" s="175"/>
      <c r="D368" s="176" t="s">
        <v>145</v>
      </c>
      <c r="E368" s="177" t="s">
        <v>1</v>
      </c>
      <c r="F368" s="178" t="s">
        <v>500</v>
      </c>
      <c r="H368" s="179">
        <v>101.043</v>
      </c>
      <c r="I368" s="180"/>
      <c r="L368" s="175"/>
      <c r="M368" s="181"/>
      <c r="N368" s="182"/>
      <c r="O368" s="182"/>
      <c r="P368" s="182"/>
      <c r="Q368" s="182"/>
      <c r="R368" s="182"/>
      <c r="S368" s="182"/>
      <c r="T368" s="183"/>
      <c r="AT368" s="177" t="s">
        <v>145</v>
      </c>
      <c r="AU368" s="177" t="s">
        <v>86</v>
      </c>
      <c r="AV368" s="13" t="s">
        <v>86</v>
      </c>
      <c r="AW368" s="13" t="s">
        <v>31</v>
      </c>
      <c r="AX368" s="13" t="s">
        <v>76</v>
      </c>
      <c r="AY368" s="177" t="s">
        <v>136</v>
      </c>
    </row>
    <row r="369" spans="2:51" s="14" customFormat="1" ht="12">
      <c r="B369" s="184"/>
      <c r="D369" s="176" t="s">
        <v>145</v>
      </c>
      <c r="E369" s="185" t="s">
        <v>1</v>
      </c>
      <c r="F369" s="186" t="s">
        <v>149</v>
      </c>
      <c r="H369" s="187">
        <v>101.043</v>
      </c>
      <c r="I369" s="188"/>
      <c r="L369" s="184"/>
      <c r="M369" s="189"/>
      <c r="N369" s="190"/>
      <c r="O369" s="190"/>
      <c r="P369" s="190"/>
      <c r="Q369" s="190"/>
      <c r="R369" s="190"/>
      <c r="S369" s="190"/>
      <c r="T369" s="191"/>
      <c r="AT369" s="185" t="s">
        <v>145</v>
      </c>
      <c r="AU369" s="185" t="s">
        <v>86</v>
      </c>
      <c r="AV369" s="14" t="s">
        <v>143</v>
      </c>
      <c r="AW369" s="14" t="s">
        <v>31</v>
      </c>
      <c r="AX369" s="14" t="s">
        <v>84</v>
      </c>
      <c r="AY369" s="185" t="s">
        <v>136</v>
      </c>
    </row>
    <row r="370" spans="1:65" s="2" customFormat="1" ht="14.4" customHeight="1">
      <c r="A370" s="33"/>
      <c r="B370" s="161"/>
      <c r="C370" s="162" t="s">
        <v>519</v>
      </c>
      <c r="D370" s="162" t="s">
        <v>138</v>
      </c>
      <c r="E370" s="163" t="s">
        <v>520</v>
      </c>
      <c r="F370" s="164" t="s">
        <v>521</v>
      </c>
      <c r="G370" s="165" t="s">
        <v>141</v>
      </c>
      <c r="H370" s="166">
        <v>123.74</v>
      </c>
      <c r="I370" s="167"/>
      <c r="J370" s="168">
        <f>ROUND(I370*H370,2)</f>
        <v>0</v>
      </c>
      <c r="K370" s="164" t="s">
        <v>142</v>
      </c>
      <c r="L370" s="34"/>
      <c r="M370" s="169" t="s">
        <v>1</v>
      </c>
      <c r="N370" s="170" t="s">
        <v>41</v>
      </c>
      <c r="O370" s="59"/>
      <c r="P370" s="171">
        <f>O370*H370</f>
        <v>0</v>
      </c>
      <c r="Q370" s="171">
        <v>0</v>
      </c>
      <c r="R370" s="171">
        <f>Q370*H370</f>
        <v>0</v>
      </c>
      <c r="S370" s="171">
        <v>0</v>
      </c>
      <c r="T370" s="17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3" t="s">
        <v>143</v>
      </c>
      <c r="AT370" s="173" t="s">
        <v>138</v>
      </c>
      <c r="AU370" s="173" t="s">
        <v>86</v>
      </c>
      <c r="AY370" s="18" t="s">
        <v>136</v>
      </c>
      <c r="BE370" s="174">
        <f>IF(N370="základní",J370,0)</f>
        <v>0</v>
      </c>
      <c r="BF370" s="174">
        <f>IF(N370="snížená",J370,0)</f>
        <v>0</v>
      </c>
      <c r="BG370" s="174">
        <f>IF(N370="zákl. přenesená",J370,0)</f>
        <v>0</v>
      </c>
      <c r="BH370" s="174">
        <f>IF(N370="sníž. přenesená",J370,0)</f>
        <v>0</v>
      </c>
      <c r="BI370" s="174">
        <f>IF(N370="nulová",J370,0)</f>
        <v>0</v>
      </c>
      <c r="BJ370" s="18" t="s">
        <v>84</v>
      </c>
      <c r="BK370" s="174">
        <f>ROUND(I370*H370,2)</f>
        <v>0</v>
      </c>
      <c r="BL370" s="18" t="s">
        <v>143</v>
      </c>
      <c r="BM370" s="173" t="s">
        <v>522</v>
      </c>
    </row>
    <row r="371" spans="2:51" s="15" customFormat="1" ht="12">
      <c r="B371" s="192"/>
      <c r="D371" s="176" t="s">
        <v>145</v>
      </c>
      <c r="E371" s="193" t="s">
        <v>1</v>
      </c>
      <c r="F371" s="194" t="s">
        <v>523</v>
      </c>
      <c r="H371" s="193" t="s">
        <v>1</v>
      </c>
      <c r="I371" s="195"/>
      <c r="L371" s="192"/>
      <c r="M371" s="196"/>
      <c r="N371" s="197"/>
      <c r="O371" s="197"/>
      <c r="P371" s="197"/>
      <c r="Q371" s="197"/>
      <c r="R371" s="197"/>
      <c r="S371" s="197"/>
      <c r="T371" s="198"/>
      <c r="AT371" s="193" t="s">
        <v>145</v>
      </c>
      <c r="AU371" s="193" t="s">
        <v>86</v>
      </c>
      <c r="AV371" s="15" t="s">
        <v>84</v>
      </c>
      <c r="AW371" s="15" t="s">
        <v>31</v>
      </c>
      <c r="AX371" s="15" t="s">
        <v>76</v>
      </c>
      <c r="AY371" s="193" t="s">
        <v>136</v>
      </c>
    </row>
    <row r="372" spans="2:51" s="13" customFormat="1" ht="12">
      <c r="B372" s="175"/>
      <c r="D372" s="176" t="s">
        <v>145</v>
      </c>
      <c r="E372" s="177" t="s">
        <v>1</v>
      </c>
      <c r="F372" s="178" t="s">
        <v>524</v>
      </c>
      <c r="H372" s="179">
        <v>24.98</v>
      </c>
      <c r="I372" s="180"/>
      <c r="L372" s="175"/>
      <c r="M372" s="181"/>
      <c r="N372" s="182"/>
      <c r="O372" s="182"/>
      <c r="P372" s="182"/>
      <c r="Q372" s="182"/>
      <c r="R372" s="182"/>
      <c r="S372" s="182"/>
      <c r="T372" s="183"/>
      <c r="AT372" s="177" t="s">
        <v>145</v>
      </c>
      <c r="AU372" s="177" t="s">
        <v>86</v>
      </c>
      <c r="AV372" s="13" t="s">
        <v>86</v>
      </c>
      <c r="AW372" s="13" t="s">
        <v>31</v>
      </c>
      <c r="AX372" s="13" t="s">
        <v>76</v>
      </c>
      <c r="AY372" s="177" t="s">
        <v>136</v>
      </c>
    </row>
    <row r="373" spans="2:51" s="15" customFormat="1" ht="12">
      <c r="B373" s="192"/>
      <c r="D373" s="176" t="s">
        <v>145</v>
      </c>
      <c r="E373" s="193" t="s">
        <v>1</v>
      </c>
      <c r="F373" s="194" t="s">
        <v>525</v>
      </c>
      <c r="H373" s="193" t="s">
        <v>1</v>
      </c>
      <c r="I373" s="195"/>
      <c r="L373" s="192"/>
      <c r="M373" s="196"/>
      <c r="N373" s="197"/>
      <c r="O373" s="197"/>
      <c r="P373" s="197"/>
      <c r="Q373" s="197"/>
      <c r="R373" s="197"/>
      <c r="S373" s="197"/>
      <c r="T373" s="198"/>
      <c r="AT373" s="193" t="s">
        <v>145</v>
      </c>
      <c r="AU373" s="193" t="s">
        <v>86</v>
      </c>
      <c r="AV373" s="15" t="s">
        <v>84</v>
      </c>
      <c r="AW373" s="15" t="s">
        <v>31</v>
      </c>
      <c r="AX373" s="15" t="s">
        <v>76</v>
      </c>
      <c r="AY373" s="193" t="s">
        <v>136</v>
      </c>
    </row>
    <row r="374" spans="2:51" s="13" customFormat="1" ht="12">
      <c r="B374" s="175"/>
      <c r="D374" s="176" t="s">
        <v>145</v>
      </c>
      <c r="E374" s="177" t="s">
        <v>1</v>
      </c>
      <c r="F374" s="178" t="s">
        <v>526</v>
      </c>
      <c r="H374" s="179">
        <v>98.76</v>
      </c>
      <c r="I374" s="180"/>
      <c r="L374" s="175"/>
      <c r="M374" s="181"/>
      <c r="N374" s="182"/>
      <c r="O374" s="182"/>
      <c r="P374" s="182"/>
      <c r="Q374" s="182"/>
      <c r="R374" s="182"/>
      <c r="S374" s="182"/>
      <c r="T374" s="183"/>
      <c r="AT374" s="177" t="s">
        <v>145</v>
      </c>
      <c r="AU374" s="177" t="s">
        <v>86</v>
      </c>
      <c r="AV374" s="13" t="s">
        <v>86</v>
      </c>
      <c r="AW374" s="13" t="s">
        <v>31</v>
      </c>
      <c r="AX374" s="13" t="s">
        <v>76</v>
      </c>
      <c r="AY374" s="177" t="s">
        <v>136</v>
      </c>
    </row>
    <row r="375" spans="2:51" s="14" customFormat="1" ht="12">
      <c r="B375" s="184"/>
      <c r="D375" s="176" t="s">
        <v>145</v>
      </c>
      <c r="E375" s="185" t="s">
        <v>1</v>
      </c>
      <c r="F375" s="186" t="s">
        <v>149</v>
      </c>
      <c r="H375" s="187">
        <v>123.74</v>
      </c>
      <c r="I375" s="188"/>
      <c r="L375" s="184"/>
      <c r="M375" s="189"/>
      <c r="N375" s="190"/>
      <c r="O375" s="190"/>
      <c r="P375" s="190"/>
      <c r="Q375" s="190"/>
      <c r="R375" s="190"/>
      <c r="S375" s="190"/>
      <c r="T375" s="191"/>
      <c r="AT375" s="185" t="s">
        <v>145</v>
      </c>
      <c r="AU375" s="185" t="s">
        <v>86</v>
      </c>
      <c r="AV375" s="14" t="s">
        <v>143</v>
      </c>
      <c r="AW375" s="14" t="s">
        <v>31</v>
      </c>
      <c r="AX375" s="14" t="s">
        <v>84</v>
      </c>
      <c r="AY375" s="185" t="s">
        <v>136</v>
      </c>
    </row>
    <row r="376" spans="1:65" s="2" customFormat="1" ht="14.4" customHeight="1">
      <c r="A376" s="33"/>
      <c r="B376" s="161"/>
      <c r="C376" s="162" t="s">
        <v>527</v>
      </c>
      <c r="D376" s="162" t="s">
        <v>138</v>
      </c>
      <c r="E376" s="163" t="s">
        <v>528</v>
      </c>
      <c r="F376" s="164" t="s">
        <v>529</v>
      </c>
      <c r="G376" s="165" t="s">
        <v>141</v>
      </c>
      <c r="H376" s="166">
        <v>19.064</v>
      </c>
      <c r="I376" s="167"/>
      <c r="J376" s="168">
        <f>ROUND(I376*H376,2)</f>
        <v>0</v>
      </c>
      <c r="K376" s="164" t="s">
        <v>142</v>
      </c>
      <c r="L376" s="34"/>
      <c r="M376" s="169" t="s">
        <v>1</v>
      </c>
      <c r="N376" s="170" t="s">
        <v>41</v>
      </c>
      <c r="O376" s="59"/>
      <c r="P376" s="171">
        <f>O376*H376</f>
        <v>0</v>
      </c>
      <c r="Q376" s="171">
        <v>0</v>
      </c>
      <c r="R376" s="171">
        <f>Q376*H376</f>
        <v>0</v>
      </c>
      <c r="S376" s="171">
        <v>0.261</v>
      </c>
      <c r="T376" s="172">
        <f>S376*H376</f>
        <v>4.975704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3" t="s">
        <v>143</v>
      </c>
      <c r="AT376" s="173" t="s">
        <v>138</v>
      </c>
      <c r="AU376" s="173" t="s">
        <v>86</v>
      </c>
      <c r="AY376" s="18" t="s">
        <v>136</v>
      </c>
      <c r="BE376" s="174">
        <f>IF(N376="základní",J376,0)</f>
        <v>0</v>
      </c>
      <c r="BF376" s="174">
        <f>IF(N376="snížená",J376,0)</f>
        <v>0</v>
      </c>
      <c r="BG376" s="174">
        <f>IF(N376="zákl. přenesená",J376,0)</f>
        <v>0</v>
      </c>
      <c r="BH376" s="174">
        <f>IF(N376="sníž. přenesená",J376,0)</f>
        <v>0</v>
      </c>
      <c r="BI376" s="174">
        <f>IF(N376="nulová",J376,0)</f>
        <v>0</v>
      </c>
      <c r="BJ376" s="18" t="s">
        <v>84</v>
      </c>
      <c r="BK376" s="174">
        <f>ROUND(I376*H376,2)</f>
        <v>0</v>
      </c>
      <c r="BL376" s="18" t="s">
        <v>143</v>
      </c>
      <c r="BM376" s="173" t="s">
        <v>530</v>
      </c>
    </row>
    <row r="377" spans="2:51" s="15" customFormat="1" ht="12">
      <c r="B377" s="192"/>
      <c r="D377" s="176" t="s">
        <v>145</v>
      </c>
      <c r="E377" s="193" t="s">
        <v>1</v>
      </c>
      <c r="F377" s="194" t="s">
        <v>531</v>
      </c>
      <c r="H377" s="193" t="s">
        <v>1</v>
      </c>
      <c r="I377" s="195"/>
      <c r="L377" s="192"/>
      <c r="M377" s="196"/>
      <c r="N377" s="197"/>
      <c r="O377" s="197"/>
      <c r="P377" s="197"/>
      <c r="Q377" s="197"/>
      <c r="R377" s="197"/>
      <c r="S377" s="197"/>
      <c r="T377" s="198"/>
      <c r="AT377" s="193" t="s">
        <v>145</v>
      </c>
      <c r="AU377" s="193" t="s">
        <v>86</v>
      </c>
      <c r="AV377" s="15" t="s">
        <v>84</v>
      </c>
      <c r="AW377" s="15" t="s">
        <v>31</v>
      </c>
      <c r="AX377" s="15" t="s">
        <v>76</v>
      </c>
      <c r="AY377" s="193" t="s">
        <v>136</v>
      </c>
    </row>
    <row r="378" spans="2:51" s="13" customFormat="1" ht="12">
      <c r="B378" s="175"/>
      <c r="D378" s="176" t="s">
        <v>145</v>
      </c>
      <c r="E378" s="177" t="s">
        <v>1</v>
      </c>
      <c r="F378" s="178" t="s">
        <v>410</v>
      </c>
      <c r="H378" s="179">
        <v>24.71</v>
      </c>
      <c r="I378" s="180"/>
      <c r="L378" s="175"/>
      <c r="M378" s="181"/>
      <c r="N378" s="182"/>
      <c r="O378" s="182"/>
      <c r="P378" s="182"/>
      <c r="Q378" s="182"/>
      <c r="R378" s="182"/>
      <c r="S378" s="182"/>
      <c r="T378" s="183"/>
      <c r="AT378" s="177" t="s">
        <v>145</v>
      </c>
      <c r="AU378" s="177" t="s">
        <v>86</v>
      </c>
      <c r="AV378" s="13" t="s">
        <v>86</v>
      </c>
      <c r="AW378" s="13" t="s">
        <v>31</v>
      </c>
      <c r="AX378" s="13" t="s">
        <v>76</v>
      </c>
      <c r="AY378" s="177" t="s">
        <v>136</v>
      </c>
    </row>
    <row r="379" spans="2:51" s="13" customFormat="1" ht="12">
      <c r="B379" s="175"/>
      <c r="D379" s="176" t="s">
        <v>145</v>
      </c>
      <c r="E379" s="177" t="s">
        <v>1</v>
      </c>
      <c r="F379" s="178" t="s">
        <v>411</v>
      </c>
      <c r="H379" s="179">
        <v>-3.486</v>
      </c>
      <c r="I379" s="180"/>
      <c r="L379" s="175"/>
      <c r="M379" s="181"/>
      <c r="N379" s="182"/>
      <c r="O379" s="182"/>
      <c r="P379" s="182"/>
      <c r="Q379" s="182"/>
      <c r="R379" s="182"/>
      <c r="S379" s="182"/>
      <c r="T379" s="183"/>
      <c r="AT379" s="177" t="s">
        <v>145</v>
      </c>
      <c r="AU379" s="177" t="s">
        <v>86</v>
      </c>
      <c r="AV379" s="13" t="s">
        <v>86</v>
      </c>
      <c r="AW379" s="13" t="s">
        <v>31</v>
      </c>
      <c r="AX379" s="13" t="s">
        <v>76</v>
      </c>
      <c r="AY379" s="177" t="s">
        <v>136</v>
      </c>
    </row>
    <row r="380" spans="2:51" s="13" customFormat="1" ht="12">
      <c r="B380" s="175"/>
      <c r="D380" s="176" t="s">
        <v>145</v>
      </c>
      <c r="E380" s="177" t="s">
        <v>1</v>
      </c>
      <c r="F380" s="178" t="s">
        <v>412</v>
      </c>
      <c r="H380" s="179">
        <v>-2.16</v>
      </c>
      <c r="I380" s="180"/>
      <c r="L380" s="175"/>
      <c r="M380" s="181"/>
      <c r="N380" s="182"/>
      <c r="O380" s="182"/>
      <c r="P380" s="182"/>
      <c r="Q380" s="182"/>
      <c r="R380" s="182"/>
      <c r="S380" s="182"/>
      <c r="T380" s="183"/>
      <c r="AT380" s="177" t="s">
        <v>145</v>
      </c>
      <c r="AU380" s="177" t="s">
        <v>86</v>
      </c>
      <c r="AV380" s="13" t="s">
        <v>86</v>
      </c>
      <c r="AW380" s="13" t="s">
        <v>31</v>
      </c>
      <c r="AX380" s="13" t="s">
        <v>76</v>
      </c>
      <c r="AY380" s="177" t="s">
        <v>136</v>
      </c>
    </row>
    <row r="381" spans="2:51" s="14" customFormat="1" ht="12">
      <c r="B381" s="184"/>
      <c r="D381" s="176" t="s">
        <v>145</v>
      </c>
      <c r="E381" s="185" t="s">
        <v>1</v>
      </c>
      <c r="F381" s="186" t="s">
        <v>149</v>
      </c>
      <c r="H381" s="187">
        <v>19.064</v>
      </c>
      <c r="I381" s="188"/>
      <c r="L381" s="184"/>
      <c r="M381" s="189"/>
      <c r="N381" s="190"/>
      <c r="O381" s="190"/>
      <c r="P381" s="190"/>
      <c r="Q381" s="190"/>
      <c r="R381" s="190"/>
      <c r="S381" s="190"/>
      <c r="T381" s="191"/>
      <c r="AT381" s="185" t="s">
        <v>145</v>
      </c>
      <c r="AU381" s="185" t="s">
        <v>86</v>
      </c>
      <c r="AV381" s="14" t="s">
        <v>143</v>
      </c>
      <c r="AW381" s="14" t="s">
        <v>31</v>
      </c>
      <c r="AX381" s="14" t="s">
        <v>84</v>
      </c>
      <c r="AY381" s="185" t="s">
        <v>136</v>
      </c>
    </row>
    <row r="382" spans="1:65" s="2" customFormat="1" ht="24.15" customHeight="1">
      <c r="A382" s="33"/>
      <c r="B382" s="161"/>
      <c r="C382" s="162" t="s">
        <v>532</v>
      </c>
      <c r="D382" s="162" t="s">
        <v>138</v>
      </c>
      <c r="E382" s="163" t="s">
        <v>533</v>
      </c>
      <c r="F382" s="164" t="s">
        <v>534</v>
      </c>
      <c r="G382" s="165" t="s">
        <v>175</v>
      </c>
      <c r="H382" s="166">
        <v>1.947</v>
      </c>
      <c r="I382" s="167"/>
      <c r="J382" s="168">
        <f>ROUND(I382*H382,2)</f>
        <v>0</v>
      </c>
      <c r="K382" s="164" t="s">
        <v>142</v>
      </c>
      <c r="L382" s="34"/>
      <c r="M382" s="169" t="s">
        <v>1</v>
      </c>
      <c r="N382" s="170" t="s">
        <v>41</v>
      </c>
      <c r="O382" s="59"/>
      <c r="P382" s="171">
        <f>O382*H382</f>
        <v>0</v>
      </c>
      <c r="Q382" s="171">
        <v>0</v>
      </c>
      <c r="R382" s="171">
        <f>Q382*H382</f>
        <v>0</v>
      </c>
      <c r="S382" s="171">
        <v>2.2</v>
      </c>
      <c r="T382" s="172">
        <f>S382*H382</f>
        <v>4.2834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73" t="s">
        <v>143</v>
      </c>
      <c r="AT382" s="173" t="s">
        <v>138</v>
      </c>
      <c r="AU382" s="173" t="s">
        <v>86</v>
      </c>
      <c r="AY382" s="18" t="s">
        <v>136</v>
      </c>
      <c r="BE382" s="174">
        <f>IF(N382="základní",J382,0)</f>
        <v>0</v>
      </c>
      <c r="BF382" s="174">
        <f>IF(N382="snížená",J382,0)</f>
        <v>0</v>
      </c>
      <c r="BG382" s="174">
        <f>IF(N382="zákl. přenesená",J382,0)</f>
        <v>0</v>
      </c>
      <c r="BH382" s="174">
        <f>IF(N382="sníž. přenesená",J382,0)</f>
        <v>0</v>
      </c>
      <c r="BI382" s="174">
        <f>IF(N382="nulová",J382,0)</f>
        <v>0</v>
      </c>
      <c r="BJ382" s="18" t="s">
        <v>84</v>
      </c>
      <c r="BK382" s="174">
        <f>ROUND(I382*H382,2)</f>
        <v>0</v>
      </c>
      <c r="BL382" s="18" t="s">
        <v>143</v>
      </c>
      <c r="BM382" s="173" t="s">
        <v>535</v>
      </c>
    </row>
    <row r="383" spans="2:51" s="15" customFormat="1" ht="12">
      <c r="B383" s="192"/>
      <c r="D383" s="176" t="s">
        <v>145</v>
      </c>
      <c r="E383" s="193" t="s">
        <v>1</v>
      </c>
      <c r="F383" s="194" t="s">
        <v>536</v>
      </c>
      <c r="H383" s="193" t="s">
        <v>1</v>
      </c>
      <c r="I383" s="195"/>
      <c r="L383" s="192"/>
      <c r="M383" s="196"/>
      <c r="N383" s="197"/>
      <c r="O383" s="197"/>
      <c r="P383" s="197"/>
      <c r="Q383" s="197"/>
      <c r="R383" s="197"/>
      <c r="S383" s="197"/>
      <c r="T383" s="198"/>
      <c r="AT383" s="193" t="s">
        <v>145</v>
      </c>
      <c r="AU383" s="193" t="s">
        <v>86</v>
      </c>
      <c r="AV383" s="15" t="s">
        <v>84</v>
      </c>
      <c r="AW383" s="15" t="s">
        <v>31</v>
      </c>
      <c r="AX383" s="15" t="s">
        <v>76</v>
      </c>
      <c r="AY383" s="193" t="s">
        <v>136</v>
      </c>
    </row>
    <row r="384" spans="2:51" s="13" customFormat="1" ht="12">
      <c r="B384" s="175"/>
      <c r="D384" s="176" t="s">
        <v>145</v>
      </c>
      <c r="E384" s="177" t="s">
        <v>1</v>
      </c>
      <c r="F384" s="178" t="s">
        <v>537</v>
      </c>
      <c r="H384" s="179">
        <v>1.947</v>
      </c>
      <c r="I384" s="180"/>
      <c r="L384" s="175"/>
      <c r="M384" s="181"/>
      <c r="N384" s="182"/>
      <c r="O384" s="182"/>
      <c r="P384" s="182"/>
      <c r="Q384" s="182"/>
      <c r="R384" s="182"/>
      <c r="S384" s="182"/>
      <c r="T384" s="183"/>
      <c r="AT384" s="177" t="s">
        <v>145</v>
      </c>
      <c r="AU384" s="177" t="s">
        <v>86</v>
      </c>
      <c r="AV384" s="13" t="s">
        <v>86</v>
      </c>
      <c r="AW384" s="13" t="s">
        <v>31</v>
      </c>
      <c r="AX384" s="13" t="s">
        <v>76</v>
      </c>
      <c r="AY384" s="177" t="s">
        <v>136</v>
      </c>
    </row>
    <row r="385" spans="2:51" s="14" customFormat="1" ht="12">
      <c r="B385" s="184"/>
      <c r="D385" s="176" t="s">
        <v>145</v>
      </c>
      <c r="E385" s="185" t="s">
        <v>1</v>
      </c>
      <c r="F385" s="186" t="s">
        <v>149</v>
      </c>
      <c r="H385" s="187">
        <v>1.947</v>
      </c>
      <c r="I385" s="188"/>
      <c r="L385" s="184"/>
      <c r="M385" s="189"/>
      <c r="N385" s="190"/>
      <c r="O385" s="190"/>
      <c r="P385" s="190"/>
      <c r="Q385" s="190"/>
      <c r="R385" s="190"/>
      <c r="S385" s="190"/>
      <c r="T385" s="191"/>
      <c r="AT385" s="185" t="s">
        <v>145</v>
      </c>
      <c r="AU385" s="185" t="s">
        <v>86</v>
      </c>
      <c r="AV385" s="14" t="s">
        <v>143</v>
      </c>
      <c r="AW385" s="14" t="s">
        <v>31</v>
      </c>
      <c r="AX385" s="14" t="s">
        <v>84</v>
      </c>
      <c r="AY385" s="185" t="s">
        <v>136</v>
      </c>
    </row>
    <row r="386" spans="1:65" s="2" customFormat="1" ht="24.15" customHeight="1">
      <c r="A386" s="33"/>
      <c r="B386" s="161"/>
      <c r="C386" s="162" t="s">
        <v>538</v>
      </c>
      <c r="D386" s="162" t="s">
        <v>138</v>
      </c>
      <c r="E386" s="163" t="s">
        <v>539</v>
      </c>
      <c r="F386" s="164" t="s">
        <v>540</v>
      </c>
      <c r="G386" s="165" t="s">
        <v>141</v>
      </c>
      <c r="H386" s="166">
        <v>90.46</v>
      </c>
      <c r="I386" s="167"/>
      <c r="J386" s="168">
        <f>ROUND(I386*H386,2)</f>
        <v>0</v>
      </c>
      <c r="K386" s="164" t="s">
        <v>142</v>
      </c>
      <c r="L386" s="34"/>
      <c r="M386" s="169" t="s">
        <v>1</v>
      </c>
      <c r="N386" s="170" t="s">
        <v>41</v>
      </c>
      <c r="O386" s="59"/>
      <c r="P386" s="171">
        <f>O386*H386</f>
        <v>0</v>
      </c>
      <c r="Q386" s="171">
        <v>0</v>
      </c>
      <c r="R386" s="171">
        <f>Q386*H386</f>
        <v>0</v>
      </c>
      <c r="S386" s="171">
        <v>0.09</v>
      </c>
      <c r="T386" s="172">
        <f>S386*H386</f>
        <v>8.141399999999999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3" t="s">
        <v>143</v>
      </c>
      <c r="AT386" s="173" t="s">
        <v>138</v>
      </c>
      <c r="AU386" s="173" t="s">
        <v>86</v>
      </c>
      <c r="AY386" s="18" t="s">
        <v>136</v>
      </c>
      <c r="BE386" s="174">
        <f>IF(N386="základní",J386,0)</f>
        <v>0</v>
      </c>
      <c r="BF386" s="174">
        <f>IF(N386="snížená",J386,0)</f>
        <v>0</v>
      </c>
      <c r="BG386" s="174">
        <f>IF(N386="zákl. přenesená",J386,0)</f>
        <v>0</v>
      </c>
      <c r="BH386" s="174">
        <f>IF(N386="sníž. přenesená",J386,0)</f>
        <v>0</v>
      </c>
      <c r="BI386" s="174">
        <f>IF(N386="nulová",J386,0)</f>
        <v>0</v>
      </c>
      <c r="BJ386" s="18" t="s">
        <v>84</v>
      </c>
      <c r="BK386" s="174">
        <f>ROUND(I386*H386,2)</f>
        <v>0</v>
      </c>
      <c r="BL386" s="18" t="s">
        <v>143</v>
      </c>
      <c r="BM386" s="173" t="s">
        <v>541</v>
      </c>
    </row>
    <row r="387" spans="2:51" s="13" customFormat="1" ht="12">
      <c r="B387" s="175"/>
      <c r="D387" s="176" t="s">
        <v>145</v>
      </c>
      <c r="E387" s="177" t="s">
        <v>1</v>
      </c>
      <c r="F387" s="178" t="s">
        <v>147</v>
      </c>
      <c r="H387" s="179">
        <v>90.46</v>
      </c>
      <c r="I387" s="180"/>
      <c r="L387" s="175"/>
      <c r="M387" s="181"/>
      <c r="N387" s="182"/>
      <c r="O387" s="182"/>
      <c r="P387" s="182"/>
      <c r="Q387" s="182"/>
      <c r="R387" s="182"/>
      <c r="S387" s="182"/>
      <c r="T387" s="183"/>
      <c r="AT387" s="177" t="s">
        <v>145</v>
      </c>
      <c r="AU387" s="177" t="s">
        <v>86</v>
      </c>
      <c r="AV387" s="13" t="s">
        <v>86</v>
      </c>
      <c r="AW387" s="13" t="s">
        <v>31</v>
      </c>
      <c r="AX387" s="13" t="s">
        <v>84</v>
      </c>
      <c r="AY387" s="177" t="s">
        <v>136</v>
      </c>
    </row>
    <row r="388" spans="1:65" s="2" customFormat="1" ht="24.15" customHeight="1">
      <c r="A388" s="33"/>
      <c r="B388" s="161"/>
      <c r="C388" s="162" t="s">
        <v>542</v>
      </c>
      <c r="D388" s="162" t="s">
        <v>138</v>
      </c>
      <c r="E388" s="163" t="s">
        <v>543</v>
      </c>
      <c r="F388" s="164" t="s">
        <v>544</v>
      </c>
      <c r="G388" s="165" t="s">
        <v>175</v>
      </c>
      <c r="H388" s="166">
        <v>1.947</v>
      </c>
      <c r="I388" s="167"/>
      <c r="J388" s="168">
        <f>ROUND(I388*H388,2)</f>
        <v>0</v>
      </c>
      <c r="K388" s="164" t="s">
        <v>142</v>
      </c>
      <c r="L388" s="34"/>
      <c r="M388" s="169" t="s">
        <v>1</v>
      </c>
      <c r="N388" s="170" t="s">
        <v>41</v>
      </c>
      <c r="O388" s="59"/>
      <c r="P388" s="171">
        <f>O388*H388</f>
        <v>0</v>
      </c>
      <c r="Q388" s="171">
        <v>0</v>
      </c>
      <c r="R388" s="171">
        <f>Q388*H388</f>
        <v>0</v>
      </c>
      <c r="S388" s="171">
        <v>0.044</v>
      </c>
      <c r="T388" s="172">
        <f>S388*H388</f>
        <v>0.085668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3" t="s">
        <v>143</v>
      </c>
      <c r="AT388" s="173" t="s">
        <v>138</v>
      </c>
      <c r="AU388" s="173" t="s">
        <v>86</v>
      </c>
      <c r="AY388" s="18" t="s">
        <v>136</v>
      </c>
      <c r="BE388" s="174">
        <f>IF(N388="základní",J388,0)</f>
        <v>0</v>
      </c>
      <c r="BF388" s="174">
        <f>IF(N388="snížená",J388,0)</f>
        <v>0</v>
      </c>
      <c r="BG388" s="174">
        <f>IF(N388="zákl. přenesená",J388,0)</f>
        <v>0</v>
      </c>
      <c r="BH388" s="174">
        <f>IF(N388="sníž. přenesená",J388,0)</f>
        <v>0</v>
      </c>
      <c r="BI388" s="174">
        <f>IF(N388="nulová",J388,0)</f>
        <v>0</v>
      </c>
      <c r="BJ388" s="18" t="s">
        <v>84</v>
      </c>
      <c r="BK388" s="174">
        <f>ROUND(I388*H388,2)</f>
        <v>0</v>
      </c>
      <c r="BL388" s="18" t="s">
        <v>143</v>
      </c>
      <c r="BM388" s="173" t="s">
        <v>545</v>
      </c>
    </row>
    <row r="389" spans="2:51" s="15" customFormat="1" ht="12">
      <c r="B389" s="192"/>
      <c r="D389" s="176" t="s">
        <v>145</v>
      </c>
      <c r="E389" s="193" t="s">
        <v>1</v>
      </c>
      <c r="F389" s="194" t="s">
        <v>536</v>
      </c>
      <c r="H389" s="193" t="s">
        <v>1</v>
      </c>
      <c r="I389" s="195"/>
      <c r="L389" s="192"/>
      <c r="M389" s="196"/>
      <c r="N389" s="197"/>
      <c r="O389" s="197"/>
      <c r="P389" s="197"/>
      <c r="Q389" s="197"/>
      <c r="R389" s="197"/>
      <c r="S389" s="197"/>
      <c r="T389" s="198"/>
      <c r="AT389" s="193" t="s">
        <v>145</v>
      </c>
      <c r="AU389" s="193" t="s">
        <v>86</v>
      </c>
      <c r="AV389" s="15" t="s">
        <v>84</v>
      </c>
      <c r="AW389" s="15" t="s">
        <v>31</v>
      </c>
      <c r="AX389" s="15" t="s">
        <v>76</v>
      </c>
      <c r="AY389" s="193" t="s">
        <v>136</v>
      </c>
    </row>
    <row r="390" spans="2:51" s="13" customFormat="1" ht="12">
      <c r="B390" s="175"/>
      <c r="D390" s="176" t="s">
        <v>145</v>
      </c>
      <c r="E390" s="177" t="s">
        <v>1</v>
      </c>
      <c r="F390" s="178" t="s">
        <v>537</v>
      </c>
      <c r="H390" s="179">
        <v>1.947</v>
      </c>
      <c r="I390" s="180"/>
      <c r="L390" s="175"/>
      <c r="M390" s="181"/>
      <c r="N390" s="182"/>
      <c r="O390" s="182"/>
      <c r="P390" s="182"/>
      <c r="Q390" s="182"/>
      <c r="R390" s="182"/>
      <c r="S390" s="182"/>
      <c r="T390" s="183"/>
      <c r="AT390" s="177" t="s">
        <v>145</v>
      </c>
      <c r="AU390" s="177" t="s">
        <v>86</v>
      </c>
      <c r="AV390" s="13" t="s">
        <v>86</v>
      </c>
      <c r="AW390" s="13" t="s">
        <v>31</v>
      </c>
      <c r="AX390" s="13" t="s">
        <v>76</v>
      </c>
      <c r="AY390" s="177" t="s">
        <v>136</v>
      </c>
    </row>
    <row r="391" spans="2:51" s="14" customFormat="1" ht="12">
      <c r="B391" s="184"/>
      <c r="D391" s="176" t="s">
        <v>145</v>
      </c>
      <c r="E391" s="185" t="s">
        <v>1</v>
      </c>
      <c r="F391" s="186" t="s">
        <v>149</v>
      </c>
      <c r="H391" s="187">
        <v>1.947</v>
      </c>
      <c r="I391" s="188"/>
      <c r="L391" s="184"/>
      <c r="M391" s="189"/>
      <c r="N391" s="190"/>
      <c r="O391" s="190"/>
      <c r="P391" s="190"/>
      <c r="Q391" s="190"/>
      <c r="R391" s="190"/>
      <c r="S391" s="190"/>
      <c r="T391" s="191"/>
      <c r="AT391" s="185" t="s">
        <v>145</v>
      </c>
      <c r="AU391" s="185" t="s">
        <v>86</v>
      </c>
      <c r="AV391" s="14" t="s">
        <v>143</v>
      </c>
      <c r="AW391" s="14" t="s">
        <v>31</v>
      </c>
      <c r="AX391" s="14" t="s">
        <v>84</v>
      </c>
      <c r="AY391" s="185" t="s">
        <v>136</v>
      </c>
    </row>
    <row r="392" spans="1:65" s="2" customFormat="1" ht="24.15" customHeight="1">
      <c r="A392" s="33"/>
      <c r="B392" s="161"/>
      <c r="C392" s="162" t="s">
        <v>546</v>
      </c>
      <c r="D392" s="162" t="s">
        <v>138</v>
      </c>
      <c r="E392" s="163" t="s">
        <v>547</v>
      </c>
      <c r="F392" s="164" t="s">
        <v>548</v>
      </c>
      <c r="G392" s="165" t="s">
        <v>141</v>
      </c>
      <c r="H392" s="166">
        <v>3.75</v>
      </c>
      <c r="I392" s="167"/>
      <c r="J392" s="168">
        <f>ROUND(I392*H392,2)</f>
        <v>0</v>
      </c>
      <c r="K392" s="164" t="s">
        <v>142</v>
      </c>
      <c r="L392" s="34"/>
      <c r="M392" s="169" t="s">
        <v>1</v>
      </c>
      <c r="N392" s="170" t="s">
        <v>41</v>
      </c>
      <c r="O392" s="59"/>
      <c r="P392" s="171">
        <f>O392*H392</f>
        <v>0</v>
      </c>
      <c r="Q392" s="171">
        <v>0</v>
      </c>
      <c r="R392" s="171">
        <f>Q392*H392</f>
        <v>0</v>
      </c>
      <c r="S392" s="171">
        <v>0.014</v>
      </c>
      <c r="T392" s="172">
        <f>S392*H392</f>
        <v>0.0525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3" t="s">
        <v>143</v>
      </c>
      <c r="AT392" s="173" t="s">
        <v>138</v>
      </c>
      <c r="AU392" s="173" t="s">
        <v>86</v>
      </c>
      <c r="AY392" s="18" t="s">
        <v>136</v>
      </c>
      <c r="BE392" s="174">
        <f>IF(N392="základní",J392,0)</f>
        <v>0</v>
      </c>
      <c r="BF392" s="174">
        <f>IF(N392="snížená",J392,0)</f>
        <v>0</v>
      </c>
      <c r="BG392" s="174">
        <f>IF(N392="zákl. přenesená",J392,0)</f>
        <v>0</v>
      </c>
      <c r="BH392" s="174">
        <f>IF(N392="sníž. přenesená",J392,0)</f>
        <v>0</v>
      </c>
      <c r="BI392" s="174">
        <f>IF(N392="nulová",J392,0)</f>
        <v>0</v>
      </c>
      <c r="BJ392" s="18" t="s">
        <v>84</v>
      </c>
      <c r="BK392" s="174">
        <f>ROUND(I392*H392,2)</f>
        <v>0</v>
      </c>
      <c r="BL392" s="18" t="s">
        <v>143</v>
      </c>
      <c r="BM392" s="173" t="s">
        <v>549</v>
      </c>
    </row>
    <row r="393" spans="2:51" s="13" customFormat="1" ht="12">
      <c r="B393" s="175"/>
      <c r="D393" s="176" t="s">
        <v>145</v>
      </c>
      <c r="E393" s="177" t="s">
        <v>1</v>
      </c>
      <c r="F393" s="178" t="s">
        <v>550</v>
      </c>
      <c r="H393" s="179">
        <v>3.75</v>
      </c>
      <c r="I393" s="180"/>
      <c r="L393" s="175"/>
      <c r="M393" s="181"/>
      <c r="N393" s="182"/>
      <c r="O393" s="182"/>
      <c r="P393" s="182"/>
      <c r="Q393" s="182"/>
      <c r="R393" s="182"/>
      <c r="S393" s="182"/>
      <c r="T393" s="183"/>
      <c r="AT393" s="177" t="s">
        <v>145</v>
      </c>
      <c r="AU393" s="177" t="s">
        <v>86</v>
      </c>
      <c r="AV393" s="13" t="s">
        <v>86</v>
      </c>
      <c r="AW393" s="13" t="s">
        <v>31</v>
      </c>
      <c r="AX393" s="13" t="s">
        <v>84</v>
      </c>
      <c r="AY393" s="177" t="s">
        <v>136</v>
      </c>
    </row>
    <row r="394" spans="1:65" s="2" customFormat="1" ht="24.15" customHeight="1">
      <c r="A394" s="33"/>
      <c r="B394" s="161"/>
      <c r="C394" s="162" t="s">
        <v>551</v>
      </c>
      <c r="D394" s="162" t="s">
        <v>138</v>
      </c>
      <c r="E394" s="163" t="s">
        <v>552</v>
      </c>
      <c r="F394" s="164" t="s">
        <v>553</v>
      </c>
      <c r="G394" s="165" t="s">
        <v>141</v>
      </c>
      <c r="H394" s="166">
        <v>2.16</v>
      </c>
      <c r="I394" s="167"/>
      <c r="J394" s="168">
        <f>ROUND(I394*H394,2)</f>
        <v>0</v>
      </c>
      <c r="K394" s="164" t="s">
        <v>142</v>
      </c>
      <c r="L394" s="34"/>
      <c r="M394" s="169" t="s">
        <v>1</v>
      </c>
      <c r="N394" s="170" t="s">
        <v>41</v>
      </c>
      <c r="O394" s="59"/>
      <c r="P394" s="171">
        <f>O394*H394</f>
        <v>0</v>
      </c>
      <c r="Q394" s="171">
        <v>0</v>
      </c>
      <c r="R394" s="171">
        <f>Q394*H394</f>
        <v>0</v>
      </c>
      <c r="S394" s="171">
        <v>0.065</v>
      </c>
      <c r="T394" s="172">
        <f>S394*H394</f>
        <v>0.14040000000000002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73" t="s">
        <v>143</v>
      </c>
      <c r="AT394" s="173" t="s">
        <v>138</v>
      </c>
      <c r="AU394" s="173" t="s">
        <v>86</v>
      </c>
      <c r="AY394" s="18" t="s">
        <v>136</v>
      </c>
      <c r="BE394" s="174">
        <f>IF(N394="základní",J394,0)</f>
        <v>0</v>
      </c>
      <c r="BF394" s="174">
        <f>IF(N394="snížená",J394,0)</f>
        <v>0</v>
      </c>
      <c r="BG394" s="174">
        <f>IF(N394="zákl. přenesená",J394,0)</f>
        <v>0</v>
      </c>
      <c r="BH394" s="174">
        <f>IF(N394="sníž. přenesená",J394,0)</f>
        <v>0</v>
      </c>
      <c r="BI394" s="174">
        <f>IF(N394="nulová",J394,0)</f>
        <v>0</v>
      </c>
      <c r="BJ394" s="18" t="s">
        <v>84</v>
      </c>
      <c r="BK394" s="174">
        <f>ROUND(I394*H394,2)</f>
        <v>0</v>
      </c>
      <c r="BL394" s="18" t="s">
        <v>143</v>
      </c>
      <c r="BM394" s="173" t="s">
        <v>554</v>
      </c>
    </row>
    <row r="395" spans="2:51" s="15" customFormat="1" ht="12">
      <c r="B395" s="192"/>
      <c r="D395" s="176" t="s">
        <v>145</v>
      </c>
      <c r="E395" s="193" t="s">
        <v>1</v>
      </c>
      <c r="F395" s="194" t="s">
        <v>555</v>
      </c>
      <c r="H395" s="193" t="s">
        <v>1</v>
      </c>
      <c r="I395" s="195"/>
      <c r="L395" s="192"/>
      <c r="M395" s="196"/>
      <c r="N395" s="197"/>
      <c r="O395" s="197"/>
      <c r="P395" s="197"/>
      <c r="Q395" s="197"/>
      <c r="R395" s="197"/>
      <c r="S395" s="197"/>
      <c r="T395" s="198"/>
      <c r="AT395" s="193" t="s">
        <v>145</v>
      </c>
      <c r="AU395" s="193" t="s">
        <v>86</v>
      </c>
      <c r="AV395" s="15" t="s">
        <v>84</v>
      </c>
      <c r="AW395" s="15" t="s">
        <v>31</v>
      </c>
      <c r="AX395" s="15" t="s">
        <v>76</v>
      </c>
      <c r="AY395" s="193" t="s">
        <v>136</v>
      </c>
    </row>
    <row r="396" spans="2:51" s="13" customFormat="1" ht="12">
      <c r="B396" s="175"/>
      <c r="D396" s="176" t="s">
        <v>145</v>
      </c>
      <c r="E396" s="177" t="s">
        <v>1</v>
      </c>
      <c r="F396" s="178" t="s">
        <v>556</v>
      </c>
      <c r="H396" s="179">
        <v>2.16</v>
      </c>
      <c r="I396" s="180"/>
      <c r="L396" s="175"/>
      <c r="M396" s="181"/>
      <c r="N396" s="182"/>
      <c r="O396" s="182"/>
      <c r="P396" s="182"/>
      <c r="Q396" s="182"/>
      <c r="R396" s="182"/>
      <c r="S396" s="182"/>
      <c r="T396" s="183"/>
      <c r="AT396" s="177" t="s">
        <v>145</v>
      </c>
      <c r="AU396" s="177" t="s">
        <v>86</v>
      </c>
      <c r="AV396" s="13" t="s">
        <v>86</v>
      </c>
      <c r="AW396" s="13" t="s">
        <v>31</v>
      </c>
      <c r="AX396" s="13" t="s">
        <v>76</v>
      </c>
      <c r="AY396" s="177" t="s">
        <v>136</v>
      </c>
    </row>
    <row r="397" spans="2:51" s="14" customFormat="1" ht="12">
      <c r="B397" s="184"/>
      <c r="D397" s="176" t="s">
        <v>145</v>
      </c>
      <c r="E397" s="185" t="s">
        <v>1</v>
      </c>
      <c r="F397" s="186" t="s">
        <v>149</v>
      </c>
      <c r="H397" s="187">
        <v>2.16</v>
      </c>
      <c r="I397" s="188"/>
      <c r="L397" s="184"/>
      <c r="M397" s="189"/>
      <c r="N397" s="190"/>
      <c r="O397" s="190"/>
      <c r="P397" s="190"/>
      <c r="Q397" s="190"/>
      <c r="R397" s="190"/>
      <c r="S397" s="190"/>
      <c r="T397" s="191"/>
      <c r="AT397" s="185" t="s">
        <v>145</v>
      </c>
      <c r="AU397" s="185" t="s">
        <v>86</v>
      </c>
      <c r="AV397" s="14" t="s">
        <v>143</v>
      </c>
      <c r="AW397" s="14" t="s">
        <v>31</v>
      </c>
      <c r="AX397" s="14" t="s">
        <v>84</v>
      </c>
      <c r="AY397" s="185" t="s">
        <v>136</v>
      </c>
    </row>
    <row r="398" spans="1:65" s="2" customFormat="1" ht="14.4" customHeight="1">
      <c r="A398" s="33"/>
      <c r="B398" s="161"/>
      <c r="C398" s="162" t="s">
        <v>557</v>
      </c>
      <c r="D398" s="162" t="s">
        <v>138</v>
      </c>
      <c r="E398" s="163" t="s">
        <v>558</v>
      </c>
      <c r="F398" s="164" t="s">
        <v>559</v>
      </c>
      <c r="G398" s="165" t="s">
        <v>141</v>
      </c>
      <c r="H398" s="166">
        <v>3.486</v>
      </c>
      <c r="I398" s="167"/>
      <c r="J398" s="168">
        <f>ROUND(I398*H398,2)</f>
        <v>0</v>
      </c>
      <c r="K398" s="164" t="s">
        <v>142</v>
      </c>
      <c r="L398" s="34"/>
      <c r="M398" s="169" t="s">
        <v>1</v>
      </c>
      <c r="N398" s="170" t="s">
        <v>41</v>
      </c>
      <c r="O398" s="59"/>
      <c r="P398" s="171">
        <f>O398*H398</f>
        <v>0</v>
      </c>
      <c r="Q398" s="171">
        <v>0</v>
      </c>
      <c r="R398" s="171">
        <f>Q398*H398</f>
        <v>0</v>
      </c>
      <c r="S398" s="171">
        <v>0.063</v>
      </c>
      <c r="T398" s="172">
        <f>S398*H398</f>
        <v>0.219618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3" t="s">
        <v>143</v>
      </c>
      <c r="AT398" s="173" t="s">
        <v>138</v>
      </c>
      <c r="AU398" s="173" t="s">
        <v>86</v>
      </c>
      <c r="AY398" s="18" t="s">
        <v>136</v>
      </c>
      <c r="BE398" s="174">
        <f>IF(N398="základní",J398,0)</f>
        <v>0</v>
      </c>
      <c r="BF398" s="174">
        <f>IF(N398="snížená",J398,0)</f>
        <v>0</v>
      </c>
      <c r="BG398" s="174">
        <f>IF(N398="zákl. přenesená",J398,0)</f>
        <v>0</v>
      </c>
      <c r="BH398" s="174">
        <f>IF(N398="sníž. přenesená",J398,0)</f>
        <v>0</v>
      </c>
      <c r="BI398" s="174">
        <f>IF(N398="nulová",J398,0)</f>
        <v>0</v>
      </c>
      <c r="BJ398" s="18" t="s">
        <v>84</v>
      </c>
      <c r="BK398" s="174">
        <f>ROUND(I398*H398,2)</f>
        <v>0</v>
      </c>
      <c r="BL398" s="18" t="s">
        <v>143</v>
      </c>
      <c r="BM398" s="173" t="s">
        <v>560</v>
      </c>
    </row>
    <row r="399" spans="2:51" s="13" customFormat="1" ht="12">
      <c r="B399" s="175"/>
      <c r="D399" s="176" t="s">
        <v>145</v>
      </c>
      <c r="E399" s="177" t="s">
        <v>1</v>
      </c>
      <c r="F399" s="178" t="s">
        <v>561</v>
      </c>
      <c r="H399" s="179">
        <v>3.486</v>
      </c>
      <c r="I399" s="180"/>
      <c r="L399" s="175"/>
      <c r="M399" s="181"/>
      <c r="N399" s="182"/>
      <c r="O399" s="182"/>
      <c r="P399" s="182"/>
      <c r="Q399" s="182"/>
      <c r="R399" s="182"/>
      <c r="S399" s="182"/>
      <c r="T399" s="183"/>
      <c r="AT399" s="177" t="s">
        <v>145</v>
      </c>
      <c r="AU399" s="177" t="s">
        <v>86</v>
      </c>
      <c r="AV399" s="13" t="s">
        <v>86</v>
      </c>
      <c r="AW399" s="13" t="s">
        <v>31</v>
      </c>
      <c r="AX399" s="13" t="s">
        <v>84</v>
      </c>
      <c r="AY399" s="177" t="s">
        <v>136</v>
      </c>
    </row>
    <row r="400" spans="1:65" s="2" customFormat="1" ht="24.15" customHeight="1">
      <c r="A400" s="33"/>
      <c r="B400" s="161"/>
      <c r="C400" s="162" t="s">
        <v>562</v>
      </c>
      <c r="D400" s="162" t="s">
        <v>138</v>
      </c>
      <c r="E400" s="163" t="s">
        <v>563</v>
      </c>
      <c r="F400" s="164" t="s">
        <v>564</v>
      </c>
      <c r="G400" s="165" t="s">
        <v>164</v>
      </c>
      <c r="H400" s="166">
        <v>26</v>
      </c>
      <c r="I400" s="167"/>
      <c r="J400" s="168">
        <f>ROUND(I400*H400,2)</f>
        <v>0</v>
      </c>
      <c r="K400" s="164" t="s">
        <v>1</v>
      </c>
      <c r="L400" s="34"/>
      <c r="M400" s="169" t="s">
        <v>1</v>
      </c>
      <c r="N400" s="170" t="s">
        <v>41</v>
      </c>
      <c r="O400" s="59"/>
      <c r="P400" s="171">
        <f>O400*H400</f>
        <v>0</v>
      </c>
      <c r="Q400" s="171">
        <v>8E-05</v>
      </c>
      <c r="R400" s="171">
        <f>Q400*H400</f>
        <v>0.0020800000000000003</v>
      </c>
      <c r="S400" s="171">
        <v>0</v>
      </c>
      <c r="T400" s="172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3" t="s">
        <v>143</v>
      </c>
      <c r="AT400" s="173" t="s">
        <v>138</v>
      </c>
      <c r="AU400" s="173" t="s">
        <v>86</v>
      </c>
      <c r="AY400" s="18" t="s">
        <v>136</v>
      </c>
      <c r="BE400" s="174">
        <f>IF(N400="základní",J400,0)</f>
        <v>0</v>
      </c>
      <c r="BF400" s="174">
        <f>IF(N400="snížená",J400,0)</f>
        <v>0</v>
      </c>
      <c r="BG400" s="174">
        <f>IF(N400="zákl. přenesená",J400,0)</f>
        <v>0</v>
      </c>
      <c r="BH400" s="174">
        <f>IF(N400="sníž. přenesená",J400,0)</f>
        <v>0</v>
      </c>
      <c r="BI400" s="174">
        <f>IF(N400="nulová",J400,0)</f>
        <v>0</v>
      </c>
      <c r="BJ400" s="18" t="s">
        <v>84</v>
      </c>
      <c r="BK400" s="174">
        <f>ROUND(I400*H400,2)</f>
        <v>0</v>
      </c>
      <c r="BL400" s="18" t="s">
        <v>143</v>
      </c>
      <c r="BM400" s="173" t="s">
        <v>565</v>
      </c>
    </row>
    <row r="401" spans="2:51" s="13" customFormat="1" ht="12">
      <c r="B401" s="175"/>
      <c r="D401" s="176" t="s">
        <v>145</v>
      </c>
      <c r="E401" s="177" t="s">
        <v>1</v>
      </c>
      <c r="F401" s="178" t="s">
        <v>566</v>
      </c>
      <c r="H401" s="179">
        <v>26</v>
      </c>
      <c r="I401" s="180"/>
      <c r="L401" s="175"/>
      <c r="M401" s="181"/>
      <c r="N401" s="182"/>
      <c r="O401" s="182"/>
      <c r="P401" s="182"/>
      <c r="Q401" s="182"/>
      <c r="R401" s="182"/>
      <c r="S401" s="182"/>
      <c r="T401" s="183"/>
      <c r="AT401" s="177" t="s">
        <v>145</v>
      </c>
      <c r="AU401" s="177" t="s">
        <v>86</v>
      </c>
      <c r="AV401" s="13" t="s">
        <v>86</v>
      </c>
      <c r="AW401" s="13" t="s">
        <v>31</v>
      </c>
      <c r="AX401" s="13" t="s">
        <v>84</v>
      </c>
      <c r="AY401" s="177" t="s">
        <v>136</v>
      </c>
    </row>
    <row r="402" spans="1:65" s="2" customFormat="1" ht="24.15" customHeight="1">
      <c r="A402" s="33"/>
      <c r="B402" s="161"/>
      <c r="C402" s="162" t="s">
        <v>567</v>
      </c>
      <c r="D402" s="162" t="s">
        <v>138</v>
      </c>
      <c r="E402" s="163" t="s">
        <v>568</v>
      </c>
      <c r="F402" s="164" t="s">
        <v>569</v>
      </c>
      <c r="G402" s="165" t="s">
        <v>256</v>
      </c>
      <c r="H402" s="166">
        <v>1</v>
      </c>
      <c r="I402" s="167"/>
      <c r="J402" s="168">
        <f>ROUND(I402*H402,2)</f>
        <v>0</v>
      </c>
      <c r="K402" s="164" t="s">
        <v>1</v>
      </c>
      <c r="L402" s="34"/>
      <c r="M402" s="169" t="s">
        <v>1</v>
      </c>
      <c r="N402" s="170" t="s">
        <v>41</v>
      </c>
      <c r="O402" s="59"/>
      <c r="P402" s="171">
        <f>O402*H402</f>
        <v>0</v>
      </c>
      <c r="Q402" s="171">
        <v>8E-05</v>
      </c>
      <c r="R402" s="171">
        <f>Q402*H402</f>
        <v>8E-05</v>
      </c>
      <c r="S402" s="171">
        <v>0</v>
      </c>
      <c r="T402" s="172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73" t="s">
        <v>143</v>
      </c>
      <c r="AT402" s="173" t="s">
        <v>138</v>
      </c>
      <c r="AU402" s="173" t="s">
        <v>86</v>
      </c>
      <c r="AY402" s="18" t="s">
        <v>136</v>
      </c>
      <c r="BE402" s="174">
        <f>IF(N402="základní",J402,0)</f>
        <v>0</v>
      </c>
      <c r="BF402" s="174">
        <f>IF(N402="snížená",J402,0)</f>
        <v>0</v>
      </c>
      <c r="BG402" s="174">
        <f>IF(N402="zákl. přenesená",J402,0)</f>
        <v>0</v>
      </c>
      <c r="BH402" s="174">
        <f>IF(N402="sníž. přenesená",J402,0)</f>
        <v>0</v>
      </c>
      <c r="BI402" s="174">
        <f>IF(N402="nulová",J402,0)</f>
        <v>0</v>
      </c>
      <c r="BJ402" s="18" t="s">
        <v>84</v>
      </c>
      <c r="BK402" s="174">
        <f>ROUND(I402*H402,2)</f>
        <v>0</v>
      </c>
      <c r="BL402" s="18" t="s">
        <v>143</v>
      </c>
      <c r="BM402" s="173" t="s">
        <v>570</v>
      </c>
    </row>
    <row r="403" spans="1:65" s="2" customFormat="1" ht="37.95" customHeight="1">
      <c r="A403" s="33"/>
      <c r="B403" s="161"/>
      <c r="C403" s="162" t="s">
        <v>571</v>
      </c>
      <c r="D403" s="162" t="s">
        <v>138</v>
      </c>
      <c r="E403" s="163" t="s">
        <v>572</v>
      </c>
      <c r="F403" s="164" t="s">
        <v>573</v>
      </c>
      <c r="G403" s="165" t="s">
        <v>141</v>
      </c>
      <c r="H403" s="166">
        <v>64.409</v>
      </c>
      <c r="I403" s="167"/>
      <c r="J403" s="168">
        <f>ROUND(I403*H403,2)</f>
        <v>0</v>
      </c>
      <c r="K403" s="164" t="s">
        <v>142</v>
      </c>
      <c r="L403" s="34"/>
      <c r="M403" s="169" t="s">
        <v>1</v>
      </c>
      <c r="N403" s="170" t="s">
        <v>41</v>
      </c>
      <c r="O403" s="59"/>
      <c r="P403" s="171">
        <f>O403*H403</f>
        <v>0</v>
      </c>
      <c r="Q403" s="171">
        <v>0</v>
      </c>
      <c r="R403" s="171">
        <f>Q403*H403</f>
        <v>0</v>
      </c>
      <c r="S403" s="171">
        <v>0.046</v>
      </c>
      <c r="T403" s="172">
        <f>S403*H403</f>
        <v>2.9628140000000003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73" t="s">
        <v>143</v>
      </c>
      <c r="AT403" s="173" t="s">
        <v>138</v>
      </c>
      <c r="AU403" s="173" t="s">
        <v>86</v>
      </c>
      <c r="AY403" s="18" t="s">
        <v>136</v>
      </c>
      <c r="BE403" s="174">
        <f>IF(N403="základní",J403,0)</f>
        <v>0</v>
      </c>
      <c r="BF403" s="174">
        <f>IF(N403="snížená",J403,0)</f>
        <v>0</v>
      </c>
      <c r="BG403" s="174">
        <f>IF(N403="zákl. přenesená",J403,0)</f>
        <v>0</v>
      </c>
      <c r="BH403" s="174">
        <f>IF(N403="sníž. přenesená",J403,0)</f>
        <v>0</v>
      </c>
      <c r="BI403" s="174">
        <f>IF(N403="nulová",J403,0)</f>
        <v>0</v>
      </c>
      <c r="BJ403" s="18" t="s">
        <v>84</v>
      </c>
      <c r="BK403" s="174">
        <f>ROUND(I403*H403,2)</f>
        <v>0</v>
      </c>
      <c r="BL403" s="18" t="s">
        <v>143</v>
      </c>
      <c r="BM403" s="173" t="s">
        <v>574</v>
      </c>
    </row>
    <row r="404" spans="2:51" s="15" customFormat="1" ht="12">
      <c r="B404" s="192"/>
      <c r="D404" s="176" t="s">
        <v>145</v>
      </c>
      <c r="E404" s="193" t="s">
        <v>1</v>
      </c>
      <c r="F404" s="194" t="s">
        <v>575</v>
      </c>
      <c r="H404" s="193" t="s">
        <v>1</v>
      </c>
      <c r="I404" s="195"/>
      <c r="L404" s="192"/>
      <c r="M404" s="196"/>
      <c r="N404" s="197"/>
      <c r="O404" s="197"/>
      <c r="P404" s="197"/>
      <c r="Q404" s="197"/>
      <c r="R404" s="197"/>
      <c r="S404" s="197"/>
      <c r="T404" s="198"/>
      <c r="AT404" s="193" t="s">
        <v>145</v>
      </c>
      <c r="AU404" s="193" t="s">
        <v>86</v>
      </c>
      <c r="AV404" s="15" t="s">
        <v>84</v>
      </c>
      <c r="AW404" s="15" t="s">
        <v>31</v>
      </c>
      <c r="AX404" s="15" t="s">
        <v>76</v>
      </c>
      <c r="AY404" s="193" t="s">
        <v>136</v>
      </c>
    </row>
    <row r="405" spans="2:51" s="13" customFormat="1" ht="12">
      <c r="B405" s="175"/>
      <c r="D405" s="176" t="s">
        <v>145</v>
      </c>
      <c r="E405" s="177" t="s">
        <v>1</v>
      </c>
      <c r="F405" s="178" t="s">
        <v>337</v>
      </c>
      <c r="H405" s="179">
        <v>29.01</v>
      </c>
      <c r="I405" s="180"/>
      <c r="L405" s="175"/>
      <c r="M405" s="181"/>
      <c r="N405" s="182"/>
      <c r="O405" s="182"/>
      <c r="P405" s="182"/>
      <c r="Q405" s="182"/>
      <c r="R405" s="182"/>
      <c r="S405" s="182"/>
      <c r="T405" s="183"/>
      <c r="AT405" s="177" t="s">
        <v>145</v>
      </c>
      <c r="AU405" s="177" t="s">
        <v>86</v>
      </c>
      <c r="AV405" s="13" t="s">
        <v>86</v>
      </c>
      <c r="AW405" s="13" t="s">
        <v>31</v>
      </c>
      <c r="AX405" s="13" t="s">
        <v>76</v>
      </c>
      <c r="AY405" s="177" t="s">
        <v>136</v>
      </c>
    </row>
    <row r="406" spans="2:51" s="13" customFormat="1" ht="12">
      <c r="B406" s="175"/>
      <c r="D406" s="176" t="s">
        <v>145</v>
      </c>
      <c r="E406" s="177" t="s">
        <v>1</v>
      </c>
      <c r="F406" s="178" t="s">
        <v>338</v>
      </c>
      <c r="H406" s="179">
        <v>-3.503</v>
      </c>
      <c r="I406" s="180"/>
      <c r="L406" s="175"/>
      <c r="M406" s="181"/>
      <c r="N406" s="182"/>
      <c r="O406" s="182"/>
      <c r="P406" s="182"/>
      <c r="Q406" s="182"/>
      <c r="R406" s="182"/>
      <c r="S406" s="182"/>
      <c r="T406" s="183"/>
      <c r="AT406" s="177" t="s">
        <v>145</v>
      </c>
      <c r="AU406" s="177" t="s">
        <v>86</v>
      </c>
      <c r="AV406" s="13" t="s">
        <v>86</v>
      </c>
      <c r="AW406" s="13" t="s">
        <v>31</v>
      </c>
      <c r="AX406" s="13" t="s">
        <v>76</v>
      </c>
      <c r="AY406" s="177" t="s">
        <v>136</v>
      </c>
    </row>
    <row r="407" spans="2:51" s="13" customFormat="1" ht="12">
      <c r="B407" s="175"/>
      <c r="D407" s="176" t="s">
        <v>145</v>
      </c>
      <c r="E407" s="177" t="s">
        <v>1</v>
      </c>
      <c r="F407" s="178" t="s">
        <v>339</v>
      </c>
      <c r="H407" s="179">
        <v>0</v>
      </c>
      <c r="I407" s="180"/>
      <c r="L407" s="175"/>
      <c r="M407" s="181"/>
      <c r="N407" s="182"/>
      <c r="O407" s="182"/>
      <c r="P407" s="182"/>
      <c r="Q407" s="182"/>
      <c r="R407" s="182"/>
      <c r="S407" s="182"/>
      <c r="T407" s="183"/>
      <c r="AT407" s="177" t="s">
        <v>145</v>
      </c>
      <c r="AU407" s="177" t="s">
        <v>86</v>
      </c>
      <c r="AV407" s="13" t="s">
        <v>86</v>
      </c>
      <c r="AW407" s="13" t="s">
        <v>31</v>
      </c>
      <c r="AX407" s="13" t="s">
        <v>76</v>
      </c>
      <c r="AY407" s="177" t="s">
        <v>136</v>
      </c>
    </row>
    <row r="408" spans="2:51" s="13" customFormat="1" ht="12">
      <c r="B408" s="175"/>
      <c r="D408" s="176" t="s">
        <v>145</v>
      </c>
      <c r="E408" s="177" t="s">
        <v>1</v>
      </c>
      <c r="F408" s="178" t="s">
        <v>340</v>
      </c>
      <c r="H408" s="179">
        <v>2.4</v>
      </c>
      <c r="I408" s="180"/>
      <c r="L408" s="175"/>
      <c r="M408" s="181"/>
      <c r="N408" s="182"/>
      <c r="O408" s="182"/>
      <c r="P408" s="182"/>
      <c r="Q408" s="182"/>
      <c r="R408" s="182"/>
      <c r="S408" s="182"/>
      <c r="T408" s="183"/>
      <c r="AT408" s="177" t="s">
        <v>145</v>
      </c>
      <c r="AU408" s="177" t="s">
        <v>86</v>
      </c>
      <c r="AV408" s="13" t="s">
        <v>86</v>
      </c>
      <c r="AW408" s="13" t="s">
        <v>31</v>
      </c>
      <c r="AX408" s="13" t="s">
        <v>76</v>
      </c>
      <c r="AY408" s="177" t="s">
        <v>136</v>
      </c>
    </row>
    <row r="409" spans="2:51" s="13" customFormat="1" ht="12">
      <c r="B409" s="175"/>
      <c r="D409" s="176" t="s">
        <v>145</v>
      </c>
      <c r="E409" s="177" t="s">
        <v>1</v>
      </c>
      <c r="F409" s="178" t="s">
        <v>341</v>
      </c>
      <c r="H409" s="179">
        <v>1.176</v>
      </c>
      <c r="I409" s="180"/>
      <c r="L409" s="175"/>
      <c r="M409" s="181"/>
      <c r="N409" s="182"/>
      <c r="O409" s="182"/>
      <c r="P409" s="182"/>
      <c r="Q409" s="182"/>
      <c r="R409" s="182"/>
      <c r="S409" s="182"/>
      <c r="T409" s="183"/>
      <c r="AT409" s="177" t="s">
        <v>145</v>
      </c>
      <c r="AU409" s="177" t="s">
        <v>86</v>
      </c>
      <c r="AV409" s="13" t="s">
        <v>86</v>
      </c>
      <c r="AW409" s="13" t="s">
        <v>31</v>
      </c>
      <c r="AX409" s="13" t="s">
        <v>76</v>
      </c>
      <c r="AY409" s="177" t="s">
        <v>136</v>
      </c>
    </row>
    <row r="410" spans="2:51" s="15" customFormat="1" ht="12">
      <c r="B410" s="192"/>
      <c r="D410" s="176" t="s">
        <v>145</v>
      </c>
      <c r="E410" s="193" t="s">
        <v>1</v>
      </c>
      <c r="F410" s="194" t="s">
        <v>576</v>
      </c>
      <c r="H410" s="193" t="s">
        <v>1</v>
      </c>
      <c r="I410" s="195"/>
      <c r="L410" s="192"/>
      <c r="M410" s="196"/>
      <c r="N410" s="197"/>
      <c r="O410" s="197"/>
      <c r="P410" s="197"/>
      <c r="Q410" s="197"/>
      <c r="R410" s="197"/>
      <c r="S410" s="197"/>
      <c r="T410" s="198"/>
      <c r="AT410" s="193" t="s">
        <v>145</v>
      </c>
      <c r="AU410" s="193" t="s">
        <v>86</v>
      </c>
      <c r="AV410" s="15" t="s">
        <v>84</v>
      </c>
      <c r="AW410" s="15" t="s">
        <v>31</v>
      </c>
      <c r="AX410" s="15" t="s">
        <v>76</v>
      </c>
      <c r="AY410" s="193" t="s">
        <v>136</v>
      </c>
    </row>
    <row r="411" spans="2:51" s="13" customFormat="1" ht="12">
      <c r="B411" s="175"/>
      <c r="D411" s="176" t="s">
        <v>145</v>
      </c>
      <c r="E411" s="177" t="s">
        <v>1</v>
      </c>
      <c r="F411" s="178" t="s">
        <v>343</v>
      </c>
      <c r="H411" s="179">
        <v>31.23</v>
      </c>
      <c r="I411" s="180"/>
      <c r="L411" s="175"/>
      <c r="M411" s="181"/>
      <c r="N411" s="182"/>
      <c r="O411" s="182"/>
      <c r="P411" s="182"/>
      <c r="Q411" s="182"/>
      <c r="R411" s="182"/>
      <c r="S411" s="182"/>
      <c r="T411" s="183"/>
      <c r="AT411" s="177" t="s">
        <v>145</v>
      </c>
      <c r="AU411" s="177" t="s">
        <v>86</v>
      </c>
      <c r="AV411" s="13" t="s">
        <v>86</v>
      </c>
      <c r="AW411" s="13" t="s">
        <v>31</v>
      </c>
      <c r="AX411" s="13" t="s">
        <v>76</v>
      </c>
      <c r="AY411" s="177" t="s">
        <v>136</v>
      </c>
    </row>
    <row r="412" spans="2:51" s="13" customFormat="1" ht="12">
      <c r="B412" s="175"/>
      <c r="D412" s="176" t="s">
        <v>145</v>
      </c>
      <c r="E412" s="177" t="s">
        <v>1</v>
      </c>
      <c r="F412" s="178" t="s">
        <v>344</v>
      </c>
      <c r="H412" s="179">
        <v>-0.525</v>
      </c>
      <c r="I412" s="180"/>
      <c r="L412" s="175"/>
      <c r="M412" s="181"/>
      <c r="N412" s="182"/>
      <c r="O412" s="182"/>
      <c r="P412" s="182"/>
      <c r="Q412" s="182"/>
      <c r="R412" s="182"/>
      <c r="S412" s="182"/>
      <c r="T412" s="183"/>
      <c r="AT412" s="177" t="s">
        <v>145</v>
      </c>
      <c r="AU412" s="177" t="s">
        <v>86</v>
      </c>
      <c r="AV412" s="13" t="s">
        <v>86</v>
      </c>
      <c r="AW412" s="13" t="s">
        <v>31</v>
      </c>
      <c r="AX412" s="13" t="s">
        <v>76</v>
      </c>
      <c r="AY412" s="177" t="s">
        <v>136</v>
      </c>
    </row>
    <row r="413" spans="2:51" s="13" customFormat="1" ht="12">
      <c r="B413" s="175"/>
      <c r="D413" s="176" t="s">
        <v>145</v>
      </c>
      <c r="E413" s="177" t="s">
        <v>1</v>
      </c>
      <c r="F413" s="178" t="s">
        <v>345</v>
      </c>
      <c r="H413" s="179">
        <v>-1.6</v>
      </c>
      <c r="I413" s="180"/>
      <c r="L413" s="175"/>
      <c r="M413" s="181"/>
      <c r="N413" s="182"/>
      <c r="O413" s="182"/>
      <c r="P413" s="182"/>
      <c r="Q413" s="182"/>
      <c r="R413" s="182"/>
      <c r="S413" s="182"/>
      <c r="T413" s="183"/>
      <c r="AT413" s="177" t="s">
        <v>145</v>
      </c>
      <c r="AU413" s="177" t="s">
        <v>86</v>
      </c>
      <c r="AV413" s="13" t="s">
        <v>86</v>
      </c>
      <c r="AW413" s="13" t="s">
        <v>31</v>
      </c>
      <c r="AX413" s="13" t="s">
        <v>76</v>
      </c>
      <c r="AY413" s="177" t="s">
        <v>136</v>
      </c>
    </row>
    <row r="414" spans="2:51" s="13" customFormat="1" ht="12">
      <c r="B414" s="175"/>
      <c r="D414" s="176" t="s">
        <v>145</v>
      </c>
      <c r="E414" s="177" t="s">
        <v>1</v>
      </c>
      <c r="F414" s="178" t="s">
        <v>346</v>
      </c>
      <c r="H414" s="179">
        <v>0.513</v>
      </c>
      <c r="I414" s="180"/>
      <c r="L414" s="175"/>
      <c r="M414" s="181"/>
      <c r="N414" s="182"/>
      <c r="O414" s="182"/>
      <c r="P414" s="182"/>
      <c r="Q414" s="182"/>
      <c r="R414" s="182"/>
      <c r="S414" s="182"/>
      <c r="T414" s="183"/>
      <c r="AT414" s="177" t="s">
        <v>145</v>
      </c>
      <c r="AU414" s="177" t="s">
        <v>86</v>
      </c>
      <c r="AV414" s="13" t="s">
        <v>86</v>
      </c>
      <c r="AW414" s="13" t="s">
        <v>31</v>
      </c>
      <c r="AX414" s="13" t="s">
        <v>76</v>
      </c>
      <c r="AY414" s="177" t="s">
        <v>136</v>
      </c>
    </row>
    <row r="415" spans="2:51" s="13" customFormat="1" ht="12">
      <c r="B415" s="175"/>
      <c r="D415" s="176" t="s">
        <v>145</v>
      </c>
      <c r="E415" s="177" t="s">
        <v>1</v>
      </c>
      <c r="F415" s="178" t="s">
        <v>347</v>
      </c>
      <c r="H415" s="179">
        <v>1.2</v>
      </c>
      <c r="I415" s="180"/>
      <c r="L415" s="175"/>
      <c r="M415" s="181"/>
      <c r="N415" s="182"/>
      <c r="O415" s="182"/>
      <c r="P415" s="182"/>
      <c r="Q415" s="182"/>
      <c r="R415" s="182"/>
      <c r="S415" s="182"/>
      <c r="T415" s="183"/>
      <c r="AT415" s="177" t="s">
        <v>145</v>
      </c>
      <c r="AU415" s="177" t="s">
        <v>86</v>
      </c>
      <c r="AV415" s="13" t="s">
        <v>86</v>
      </c>
      <c r="AW415" s="13" t="s">
        <v>31</v>
      </c>
      <c r="AX415" s="13" t="s">
        <v>76</v>
      </c>
      <c r="AY415" s="177" t="s">
        <v>136</v>
      </c>
    </row>
    <row r="416" spans="2:51" s="15" customFormat="1" ht="12">
      <c r="B416" s="192"/>
      <c r="D416" s="176" t="s">
        <v>145</v>
      </c>
      <c r="E416" s="193" t="s">
        <v>1</v>
      </c>
      <c r="F416" s="194" t="s">
        <v>577</v>
      </c>
      <c r="H416" s="193" t="s">
        <v>1</v>
      </c>
      <c r="I416" s="195"/>
      <c r="L416" s="192"/>
      <c r="M416" s="196"/>
      <c r="N416" s="197"/>
      <c r="O416" s="197"/>
      <c r="P416" s="197"/>
      <c r="Q416" s="197"/>
      <c r="R416" s="197"/>
      <c r="S416" s="197"/>
      <c r="T416" s="198"/>
      <c r="AT416" s="193" t="s">
        <v>145</v>
      </c>
      <c r="AU416" s="193" t="s">
        <v>86</v>
      </c>
      <c r="AV416" s="15" t="s">
        <v>84</v>
      </c>
      <c r="AW416" s="15" t="s">
        <v>31</v>
      </c>
      <c r="AX416" s="15" t="s">
        <v>76</v>
      </c>
      <c r="AY416" s="193" t="s">
        <v>136</v>
      </c>
    </row>
    <row r="417" spans="2:51" s="13" customFormat="1" ht="12">
      <c r="B417" s="175"/>
      <c r="D417" s="176" t="s">
        <v>145</v>
      </c>
      <c r="E417" s="177" t="s">
        <v>1</v>
      </c>
      <c r="F417" s="178" t="s">
        <v>578</v>
      </c>
      <c r="H417" s="179">
        <v>4.508</v>
      </c>
      <c r="I417" s="180"/>
      <c r="L417" s="175"/>
      <c r="M417" s="181"/>
      <c r="N417" s="182"/>
      <c r="O417" s="182"/>
      <c r="P417" s="182"/>
      <c r="Q417" s="182"/>
      <c r="R417" s="182"/>
      <c r="S417" s="182"/>
      <c r="T417" s="183"/>
      <c r="AT417" s="177" t="s">
        <v>145</v>
      </c>
      <c r="AU417" s="177" t="s">
        <v>86</v>
      </c>
      <c r="AV417" s="13" t="s">
        <v>86</v>
      </c>
      <c r="AW417" s="13" t="s">
        <v>31</v>
      </c>
      <c r="AX417" s="13" t="s">
        <v>76</v>
      </c>
      <c r="AY417" s="177" t="s">
        <v>136</v>
      </c>
    </row>
    <row r="418" spans="2:51" s="14" customFormat="1" ht="12">
      <c r="B418" s="184"/>
      <c r="D418" s="176" t="s">
        <v>145</v>
      </c>
      <c r="E418" s="185" t="s">
        <v>1</v>
      </c>
      <c r="F418" s="186" t="s">
        <v>149</v>
      </c>
      <c r="H418" s="187">
        <v>64.409</v>
      </c>
      <c r="I418" s="188"/>
      <c r="L418" s="184"/>
      <c r="M418" s="189"/>
      <c r="N418" s="190"/>
      <c r="O418" s="190"/>
      <c r="P418" s="190"/>
      <c r="Q418" s="190"/>
      <c r="R418" s="190"/>
      <c r="S418" s="190"/>
      <c r="T418" s="191"/>
      <c r="AT418" s="185" t="s">
        <v>145</v>
      </c>
      <c r="AU418" s="185" t="s">
        <v>86</v>
      </c>
      <c r="AV418" s="14" t="s">
        <v>143</v>
      </c>
      <c r="AW418" s="14" t="s">
        <v>31</v>
      </c>
      <c r="AX418" s="14" t="s">
        <v>84</v>
      </c>
      <c r="AY418" s="185" t="s">
        <v>136</v>
      </c>
    </row>
    <row r="419" spans="1:65" s="2" customFormat="1" ht="14.4" customHeight="1">
      <c r="A419" s="33"/>
      <c r="B419" s="161"/>
      <c r="C419" s="162" t="s">
        <v>579</v>
      </c>
      <c r="D419" s="162" t="s">
        <v>138</v>
      </c>
      <c r="E419" s="163" t="s">
        <v>580</v>
      </c>
      <c r="F419" s="164" t="s">
        <v>581</v>
      </c>
      <c r="G419" s="165" t="s">
        <v>141</v>
      </c>
      <c r="H419" s="166">
        <v>22.636</v>
      </c>
      <c r="I419" s="167"/>
      <c r="J419" s="168">
        <f>ROUND(I419*H419,2)</f>
        <v>0</v>
      </c>
      <c r="K419" s="164" t="s">
        <v>142</v>
      </c>
      <c r="L419" s="34"/>
      <c r="M419" s="169" t="s">
        <v>1</v>
      </c>
      <c r="N419" s="170" t="s">
        <v>41</v>
      </c>
      <c r="O419" s="59"/>
      <c r="P419" s="171">
        <f>O419*H419</f>
        <v>0</v>
      </c>
      <c r="Q419" s="171">
        <v>0</v>
      </c>
      <c r="R419" s="171">
        <f>Q419*H419</f>
        <v>0</v>
      </c>
      <c r="S419" s="171">
        <v>0.014</v>
      </c>
      <c r="T419" s="172">
        <f>S419*H419</f>
        <v>0.316904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73" t="s">
        <v>143</v>
      </c>
      <c r="AT419" s="173" t="s">
        <v>138</v>
      </c>
      <c r="AU419" s="173" t="s">
        <v>86</v>
      </c>
      <c r="AY419" s="18" t="s">
        <v>136</v>
      </c>
      <c r="BE419" s="174">
        <f>IF(N419="základní",J419,0)</f>
        <v>0</v>
      </c>
      <c r="BF419" s="174">
        <f>IF(N419="snížená",J419,0)</f>
        <v>0</v>
      </c>
      <c r="BG419" s="174">
        <f>IF(N419="zákl. přenesená",J419,0)</f>
        <v>0</v>
      </c>
      <c r="BH419" s="174">
        <f>IF(N419="sníž. přenesená",J419,0)</f>
        <v>0</v>
      </c>
      <c r="BI419" s="174">
        <f>IF(N419="nulová",J419,0)</f>
        <v>0</v>
      </c>
      <c r="BJ419" s="18" t="s">
        <v>84</v>
      </c>
      <c r="BK419" s="174">
        <f>ROUND(I419*H419,2)</f>
        <v>0</v>
      </c>
      <c r="BL419" s="18" t="s">
        <v>143</v>
      </c>
      <c r="BM419" s="173" t="s">
        <v>582</v>
      </c>
    </row>
    <row r="420" spans="2:51" s="15" customFormat="1" ht="12">
      <c r="B420" s="192"/>
      <c r="D420" s="176" t="s">
        <v>145</v>
      </c>
      <c r="E420" s="193" t="s">
        <v>1</v>
      </c>
      <c r="F420" s="194" t="s">
        <v>531</v>
      </c>
      <c r="H420" s="193" t="s">
        <v>1</v>
      </c>
      <c r="I420" s="195"/>
      <c r="L420" s="192"/>
      <c r="M420" s="196"/>
      <c r="N420" s="197"/>
      <c r="O420" s="197"/>
      <c r="P420" s="197"/>
      <c r="Q420" s="197"/>
      <c r="R420" s="197"/>
      <c r="S420" s="197"/>
      <c r="T420" s="198"/>
      <c r="AT420" s="193" t="s">
        <v>145</v>
      </c>
      <c r="AU420" s="193" t="s">
        <v>86</v>
      </c>
      <c r="AV420" s="15" t="s">
        <v>84</v>
      </c>
      <c r="AW420" s="15" t="s">
        <v>31</v>
      </c>
      <c r="AX420" s="15" t="s">
        <v>76</v>
      </c>
      <c r="AY420" s="193" t="s">
        <v>136</v>
      </c>
    </row>
    <row r="421" spans="2:51" s="13" customFormat="1" ht="12">
      <c r="B421" s="175"/>
      <c r="D421" s="176" t="s">
        <v>145</v>
      </c>
      <c r="E421" s="177" t="s">
        <v>1</v>
      </c>
      <c r="F421" s="178" t="s">
        <v>410</v>
      </c>
      <c r="H421" s="179">
        <v>24.71</v>
      </c>
      <c r="I421" s="180"/>
      <c r="L421" s="175"/>
      <c r="M421" s="181"/>
      <c r="N421" s="182"/>
      <c r="O421" s="182"/>
      <c r="P421" s="182"/>
      <c r="Q421" s="182"/>
      <c r="R421" s="182"/>
      <c r="S421" s="182"/>
      <c r="T421" s="183"/>
      <c r="AT421" s="177" t="s">
        <v>145</v>
      </c>
      <c r="AU421" s="177" t="s">
        <v>86</v>
      </c>
      <c r="AV421" s="13" t="s">
        <v>86</v>
      </c>
      <c r="AW421" s="13" t="s">
        <v>31</v>
      </c>
      <c r="AX421" s="13" t="s">
        <v>76</v>
      </c>
      <c r="AY421" s="177" t="s">
        <v>136</v>
      </c>
    </row>
    <row r="422" spans="2:51" s="13" customFormat="1" ht="12">
      <c r="B422" s="175"/>
      <c r="D422" s="176" t="s">
        <v>145</v>
      </c>
      <c r="E422" s="177" t="s">
        <v>1</v>
      </c>
      <c r="F422" s="178" t="s">
        <v>411</v>
      </c>
      <c r="H422" s="179">
        <v>-3.486</v>
      </c>
      <c r="I422" s="180"/>
      <c r="L422" s="175"/>
      <c r="M422" s="181"/>
      <c r="N422" s="182"/>
      <c r="O422" s="182"/>
      <c r="P422" s="182"/>
      <c r="Q422" s="182"/>
      <c r="R422" s="182"/>
      <c r="S422" s="182"/>
      <c r="T422" s="183"/>
      <c r="AT422" s="177" t="s">
        <v>145</v>
      </c>
      <c r="AU422" s="177" t="s">
        <v>86</v>
      </c>
      <c r="AV422" s="13" t="s">
        <v>86</v>
      </c>
      <c r="AW422" s="13" t="s">
        <v>31</v>
      </c>
      <c r="AX422" s="13" t="s">
        <v>76</v>
      </c>
      <c r="AY422" s="177" t="s">
        <v>136</v>
      </c>
    </row>
    <row r="423" spans="2:51" s="13" customFormat="1" ht="12">
      <c r="B423" s="175"/>
      <c r="D423" s="176" t="s">
        <v>145</v>
      </c>
      <c r="E423" s="177" t="s">
        <v>1</v>
      </c>
      <c r="F423" s="178" t="s">
        <v>412</v>
      </c>
      <c r="H423" s="179">
        <v>-2.16</v>
      </c>
      <c r="I423" s="180"/>
      <c r="L423" s="175"/>
      <c r="M423" s="181"/>
      <c r="N423" s="182"/>
      <c r="O423" s="182"/>
      <c r="P423" s="182"/>
      <c r="Q423" s="182"/>
      <c r="R423" s="182"/>
      <c r="S423" s="182"/>
      <c r="T423" s="183"/>
      <c r="AT423" s="177" t="s">
        <v>145</v>
      </c>
      <c r="AU423" s="177" t="s">
        <v>86</v>
      </c>
      <c r="AV423" s="13" t="s">
        <v>86</v>
      </c>
      <c r="AW423" s="13" t="s">
        <v>31</v>
      </c>
      <c r="AX423" s="13" t="s">
        <v>76</v>
      </c>
      <c r="AY423" s="177" t="s">
        <v>136</v>
      </c>
    </row>
    <row r="424" spans="2:51" s="13" customFormat="1" ht="12">
      <c r="B424" s="175"/>
      <c r="D424" s="176" t="s">
        <v>145</v>
      </c>
      <c r="E424" s="177" t="s">
        <v>1</v>
      </c>
      <c r="F424" s="178" t="s">
        <v>583</v>
      </c>
      <c r="H424" s="179">
        <v>1.172</v>
      </c>
      <c r="I424" s="180"/>
      <c r="L424" s="175"/>
      <c r="M424" s="181"/>
      <c r="N424" s="182"/>
      <c r="O424" s="182"/>
      <c r="P424" s="182"/>
      <c r="Q424" s="182"/>
      <c r="R424" s="182"/>
      <c r="S424" s="182"/>
      <c r="T424" s="183"/>
      <c r="AT424" s="177" t="s">
        <v>145</v>
      </c>
      <c r="AU424" s="177" t="s">
        <v>86</v>
      </c>
      <c r="AV424" s="13" t="s">
        <v>86</v>
      </c>
      <c r="AW424" s="13" t="s">
        <v>31</v>
      </c>
      <c r="AX424" s="13" t="s">
        <v>76</v>
      </c>
      <c r="AY424" s="177" t="s">
        <v>136</v>
      </c>
    </row>
    <row r="425" spans="2:51" s="13" customFormat="1" ht="12">
      <c r="B425" s="175"/>
      <c r="D425" s="176" t="s">
        <v>145</v>
      </c>
      <c r="E425" s="177" t="s">
        <v>1</v>
      </c>
      <c r="F425" s="178" t="s">
        <v>340</v>
      </c>
      <c r="H425" s="179">
        <v>2.4</v>
      </c>
      <c r="I425" s="180"/>
      <c r="L425" s="175"/>
      <c r="M425" s="181"/>
      <c r="N425" s="182"/>
      <c r="O425" s="182"/>
      <c r="P425" s="182"/>
      <c r="Q425" s="182"/>
      <c r="R425" s="182"/>
      <c r="S425" s="182"/>
      <c r="T425" s="183"/>
      <c r="AT425" s="177" t="s">
        <v>145</v>
      </c>
      <c r="AU425" s="177" t="s">
        <v>86</v>
      </c>
      <c r="AV425" s="13" t="s">
        <v>86</v>
      </c>
      <c r="AW425" s="13" t="s">
        <v>31</v>
      </c>
      <c r="AX425" s="13" t="s">
        <v>76</v>
      </c>
      <c r="AY425" s="177" t="s">
        <v>136</v>
      </c>
    </row>
    <row r="426" spans="2:51" s="14" customFormat="1" ht="12">
      <c r="B426" s="184"/>
      <c r="D426" s="176" t="s">
        <v>145</v>
      </c>
      <c r="E426" s="185" t="s">
        <v>1</v>
      </c>
      <c r="F426" s="186" t="s">
        <v>149</v>
      </c>
      <c r="H426" s="187">
        <v>22.636</v>
      </c>
      <c r="I426" s="188"/>
      <c r="L426" s="184"/>
      <c r="M426" s="189"/>
      <c r="N426" s="190"/>
      <c r="O426" s="190"/>
      <c r="P426" s="190"/>
      <c r="Q426" s="190"/>
      <c r="R426" s="190"/>
      <c r="S426" s="190"/>
      <c r="T426" s="191"/>
      <c r="AT426" s="185" t="s">
        <v>145</v>
      </c>
      <c r="AU426" s="185" t="s">
        <v>86</v>
      </c>
      <c r="AV426" s="14" t="s">
        <v>143</v>
      </c>
      <c r="AW426" s="14" t="s">
        <v>31</v>
      </c>
      <c r="AX426" s="14" t="s">
        <v>84</v>
      </c>
      <c r="AY426" s="185" t="s">
        <v>136</v>
      </c>
    </row>
    <row r="427" spans="1:65" s="2" customFormat="1" ht="24.15" customHeight="1">
      <c r="A427" s="33"/>
      <c r="B427" s="161"/>
      <c r="C427" s="162" t="s">
        <v>584</v>
      </c>
      <c r="D427" s="162" t="s">
        <v>138</v>
      </c>
      <c r="E427" s="163" t="s">
        <v>585</v>
      </c>
      <c r="F427" s="164" t="s">
        <v>586</v>
      </c>
      <c r="G427" s="165" t="s">
        <v>141</v>
      </c>
      <c r="H427" s="166">
        <v>3.75</v>
      </c>
      <c r="I427" s="167"/>
      <c r="J427" s="168">
        <f>ROUND(I427*H427,2)</f>
        <v>0</v>
      </c>
      <c r="K427" s="164" t="s">
        <v>142</v>
      </c>
      <c r="L427" s="34"/>
      <c r="M427" s="169" t="s">
        <v>1</v>
      </c>
      <c r="N427" s="170" t="s">
        <v>41</v>
      </c>
      <c r="O427" s="59"/>
      <c r="P427" s="171">
        <f>O427*H427</f>
        <v>0</v>
      </c>
      <c r="Q427" s="171">
        <v>0</v>
      </c>
      <c r="R427" s="171">
        <f>Q427*H427</f>
        <v>0</v>
      </c>
      <c r="S427" s="171">
        <v>0.122</v>
      </c>
      <c r="T427" s="172">
        <f>S427*H427</f>
        <v>0.4575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73" t="s">
        <v>143</v>
      </c>
      <c r="AT427" s="173" t="s">
        <v>138</v>
      </c>
      <c r="AU427" s="173" t="s">
        <v>86</v>
      </c>
      <c r="AY427" s="18" t="s">
        <v>136</v>
      </c>
      <c r="BE427" s="174">
        <f>IF(N427="základní",J427,0)</f>
        <v>0</v>
      </c>
      <c r="BF427" s="174">
        <f>IF(N427="snížená",J427,0)</f>
        <v>0</v>
      </c>
      <c r="BG427" s="174">
        <f>IF(N427="zákl. přenesená",J427,0)</f>
        <v>0</v>
      </c>
      <c r="BH427" s="174">
        <f>IF(N427="sníž. přenesená",J427,0)</f>
        <v>0</v>
      </c>
      <c r="BI427" s="174">
        <f>IF(N427="nulová",J427,0)</f>
        <v>0</v>
      </c>
      <c r="BJ427" s="18" t="s">
        <v>84</v>
      </c>
      <c r="BK427" s="174">
        <f>ROUND(I427*H427,2)</f>
        <v>0</v>
      </c>
      <c r="BL427" s="18" t="s">
        <v>143</v>
      </c>
      <c r="BM427" s="173" t="s">
        <v>587</v>
      </c>
    </row>
    <row r="428" spans="2:51" s="13" customFormat="1" ht="12">
      <c r="B428" s="175"/>
      <c r="D428" s="176" t="s">
        <v>145</v>
      </c>
      <c r="E428" s="177" t="s">
        <v>1</v>
      </c>
      <c r="F428" s="178" t="s">
        <v>550</v>
      </c>
      <c r="H428" s="179">
        <v>3.75</v>
      </c>
      <c r="I428" s="180"/>
      <c r="L428" s="175"/>
      <c r="M428" s="181"/>
      <c r="N428" s="182"/>
      <c r="O428" s="182"/>
      <c r="P428" s="182"/>
      <c r="Q428" s="182"/>
      <c r="R428" s="182"/>
      <c r="S428" s="182"/>
      <c r="T428" s="183"/>
      <c r="AT428" s="177" t="s">
        <v>145</v>
      </c>
      <c r="AU428" s="177" t="s">
        <v>86</v>
      </c>
      <c r="AV428" s="13" t="s">
        <v>86</v>
      </c>
      <c r="AW428" s="13" t="s">
        <v>31</v>
      </c>
      <c r="AX428" s="13" t="s">
        <v>84</v>
      </c>
      <c r="AY428" s="177" t="s">
        <v>136</v>
      </c>
    </row>
    <row r="429" spans="1:65" s="2" customFormat="1" ht="24.15" customHeight="1">
      <c r="A429" s="33"/>
      <c r="B429" s="161"/>
      <c r="C429" s="162" t="s">
        <v>588</v>
      </c>
      <c r="D429" s="162" t="s">
        <v>138</v>
      </c>
      <c r="E429" s="163" t="s">
        <v>589</v>
      </c>
      <c r="F429" s="164" t="s">
        <v>590</v>
      </c>
      <c r="G429" s="165" t="s">
        <v>175</v>
      </c>
      <c r="H429" s="166">
        <v>6.02</v>
      </c>
      <c r="I429" s="167"/>
      <c r="J429" s="168">
        <f>ROUND(I429*H429,2)</f>
        <v>0</v>
      </c>
      <c r="K429" s="164" t="s">
        <v>142</v>
      </c>
      <c r="L429" s="34"/>
      <c r="M429" s="169" t="s">
        <v>1</v>
      </c>
      <c r="N429" s="170" t="s">
        <v>41</v>
      </c>
      <c r="O429" s="59"/>
      <c r="P429" s="171">
        <f>O429*H429</f>
        <v>0</v>
      </c>
      <c r="Q429" s="171">
        <v>0</v>
      </c>
      <c r="R429" s="171">
        <f>Q429*H429</f>
        <v>0</v>
      </c>
      <c r="S429" s="171">
        <v>1.1</v>
      </c>
      <c r="T429" s="172">
        <f>S429*H429</f>
        <v>6.622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73" t="s">
        <v>143</v>
      </c>
      <c r="AT429" s="173" t="s">
        <v>138</v>
      </c>
      <c r="AU429" s="173" t="s">
        <v>86</v>
      </c>
      <c r="AY429" s="18" t="s">
        <v>136</v>
      </c>
      <c r="BE429" s="174">
        <f>IF(N429="základní",J429,0)</f>
        <v>0</v>
      </c>
      <c r="BF429" s="174">
        <f>IF(N429="snížená",J429,0)</f>
        <v>0</v>
      </c>
      <c r="BG429" s="174">
        <f>IF(N429="zákl. přenesená",J429,0)</f>
        <v>0</v>
      </c>
      <c r="BH429" s="174">
        <f>IF(N429="sníž. přenesená",J429,0)</f>
        <v>0</v>
      </c>
      <c r="BI429" s="174">
        <f>IF(N429="nulová",J429,0)</f>
        <v>0</v>
      </c>
      <c r="BJ429" s="18" t="s">
        <v>84</v>
      </c>
      <c r="BK429" s="174">
        <f>ROUND(I429*H429,2)</f>
        <v>0</v>
      </c>
      <c r="BL429" s="18" t="s">
        <v>143</v>
      </c>
      <c r="BM429" s="173" t="s">
        <v>591</v>
      </c>
    </row>
    <row r="430" spans="1:47" s="2" customFormat="1" ht="57.6">
      <c r="A430" s="33"/>
      <c r="B430" s="34"/>
      <c r="C430" s="33"/>
      <c r="D430" s="176" t="s">
        <v>275</v>
      </c>
      <c r="E430" s="33"/>
      <c r="F430" s="209" t="s">
        <v>592</v>
      </c>
      <c r="G430" s="33"/>
      <c r="H430" s="33"/>
      <c r="I430" s="97"/>
      <c r="J430" s="33"/>
      <c r="K430" s="33"/>
      <c r="L430" s="34"/>
      <c r="M430" s="210"/>
      <c r="N430" s="211"/>
      <c r="O430" s="59"/>
      <c r="P430" s="59"/>
      <c r="Q430" s="59"/>
      <c r="R430" s="59"/>
      <c r="S430" s="59"/>
      <c r="T430" s="60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T430" s="18" t="s">
        <v>275</v>
      </c>
      <c r="AU430" s="18" t="s">
        <v>86</v>
      </c>
    </row>
    <row r="431" spans="2:51" s="13" customFormat="1" ht="12">
      <c r="B431" s="175"/>
      <c r="D431" s="176" t="s">
        <v>145</v>
      </c>
      <c r="E431" s="177" t="s">
        <v>1</v>
      </c>
      <c r="F431" s="178" t="s">
        <v>593</v>
      </c>
      <c r="H431" s="179">
        <v>6.02</v>
      </c>
      <c r="I431" s="180"/>
      <c r="L431" s="175"/>
      <c r="M431" s="181"/>
      <c r="N431" s="182"/>
      <c r="O431" s="182"/>
      <c r="P431" s="182"/>
      <c r="Q431" s="182"/>
      <c r="R431" s="182"/>
      <c r="S431" s="182"/>
      <c r="T431" s="183"/>
      <c r="AT431" s="177" t="s">
        <v>145</v>
      </c>
      <c r="AU431" s="177" t="s">
        <v>86</v>
      </c>
      <c r="AV431" s="13" t="s">
        <v>86</v>
      </c>
      <c r="AW431" s="13" t="s">
        <v>31</v>
      </c>
      <c r="AX431" s="13" t="s">
        <v>76</v>
      </c>
      <c r="AY431" s="177" t="s">
        <v>136</v>
      </c>
    </row>
    <row r="432" spans="2:51" s="14" customFormat="1" ht="12">
      <c r="B432" s="184"/>
      <c r="D432" s="176" t="s">
        <v>145</v>
      </c>
      <c r="E432" s="185" t="s">
        <v>1</v>
      </c>
      <c r="F432" s="186" t="s">
        <v>149</v>
      </c>
      <c r="H432" s="187">
        <v>6.02</v>
      </c>
      <c r="I432" s="188"/>
      <c r="L432" s="184"/>
      <c r="M432" s="189"/>
      <c r="N432" s="190"/>
      <c r="O432" s="190"/>
      <c r="P432" s="190"/>
      <c r="Q432" s="190"/>
      <c r="R432" s="190"/>
      <c r="S432" s="190"/>
      <c r="T432" s="191"/>
      <c r="AT432" s="185" t="s">
        <v>145</v>
      </c>
      <c r="AU432" s="185" t="s">
        <v>86</v>
      </c>
      <c r="AV432" s="14" t="s">
        <v>143</v>
      </c>
      <c r="AW432" s="14" t="s">
        <v>31</v>
      </c>
      <c r="AX432" s="14" t="s">
        <v>84</v>
      </c>
      <c r="AY432" s="185" t="s">
        <v>136</v>
      </c>
    </row>
    <row r="433" spans="1:65" s="2" customFormat="1" ht="14.4" customHeight="1">
      <c r="A433" s="33"/>
      <c r="B433" s="161"/>
      <c r="C433" s="162" t="s">
        <v>594</v>
      </c>
      <c r="D433" s="162" t="s">
        <v>138</v>
      </c>
      <c r="E433" s="163" t="s">
        <v>595</v>
      </c>
      <c r="F433" s="164" t="s">
        <v>596</v>
      </c>
      <c r="G433" s="165" t="s">
        <v>141</v>
      </c>
      <c r="H433" s="166">
        <v>2.436</v>
      </c>
      <c r="I433" s="167"/>
      <c r="J433" s="168">
        <f>ROUND(I433*H433,2)</f>
        <v>0</v>
      </c>
      <c r="K433" s="164" t="s">
        <v>142</v>
      </c>
      <c r="L433" s="34"/>
      <c r="M433" s="169" t="s">
        <v>1</v>
      </c>
      <c r="N433" s="170" t="s">
        <v>41</v>
      </c>
      <c r="O433" s="59"/>
      <c r="P433" s="171">
        <f>O433*H433</f>
        <v>0</v>
      </c>
      <c r="Q433" s="171">
        <v>0</v>
      </c>
      <c r="R433" s="171">
        <f>Q433*H433</f>
        <v>0</v>
      </c>
      <c r="S433" s="171">
        <v>0.022</v>
      </c>
      <c r="T433" s="172">
        <f>S433*H433</f>
        <v>0.053591999999999994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73" t="s">
        <v>143</v>
      </c>
      <c r="AT433" s="173" t="s">
        <v>138</v>
      </c>
      <c r="AU433" s="173" t="s">
        <v>86</v>
      </c>
      <c r="AY433" s="18" t="s">
        <v>136</v>
      </c>
      <c r="BE433" s="174">
        <f>IF(N433="základní",J433,0)</f>
        <v>0</v>
      </c>
      <c r="BF433" s="174">
        <f>IF(N433="snížená",J433,0)</f>
        <v>0</v>
      </c>
      <c r="BG433" s="174">
        <f>IF(N433="zákl. přenesená",J433,0)</f>
        <v>0</v>
      </c>
      <c r="BH433" s="174">
        <f>IF(N433="sníž. přenesená",J433,0)</f>
        <v>0</v>
      </c>
      <c r="BI433" s="174">
        <f>IF(N433="nulová",J433,0)</f>
        <v>0</v>
      </c>
      <c r="BJ433" s="18" t="s">
        <v>84</v>
      </c>
      <c r="BK433" s="174">
        <f>ROUND(I433*H433,2)</f>
        <v>0</v>
      </c>
      <c r="BL433" s="18" t="s">
        <v>143</v>
      </c>
      <c r="BM433" s="173" t="s">
        <v>597</v>
      </c>
    </row>
    <row r="434" spans="2:51" s="15" customFormat="1" ht="12">
      <c r="B434" s="192"/>
      <c r="D434" s="176" t="s">
        <v>145</v>
      </c>
      <c r="E434" s="193" t="s">
        <v>1</v>
      </c>
      <c r="F434" s="194" t="s">
        <v>598</v>
      </c>
      <c r="H434" s="193" t="s">
        <v>1</v>
      </c>
      <c r="I434" s="195"/>
      <c r="L434" s="192"/>
      <c r="M434" s="196"/>
      <c r="N434" s="197"/>
      <c r="O434" s="197"/>
      <c r="P434" s="197"/>
      <c r="Q434" s="197"/>
      <c r="R434" s="197"/>
      <c r="S434" s="197"/>
      <c r="T434" s="198"/>
      <c r="AT434" s="193" t="s">
        <v>145</v>
      </c>
      <c r="AU434" s="193" t="s">
        <v>86</v>
      </c>
      <c r="AV434" s="15" t="s">
        <v>84</v>
      </c>
      <c r="AW434" s="15" t="s">
        <v>31</v>
      </c>
      <c r="AX434" s="15" t="s">
        <v>76</v>
      </c>
      <c r="AY434" s="193" t="s">
        <v>136</v>
      </c>
    </row>
    <row r="435" spans="2:51" s="13" customFormat="1" ht="12">
      <c r="B435" s="175"/>
      <c r="D435" s="176" t="s">
        <v>145</v>
      </c>
      <c r="E435" s="177" t="s">
        <v>1</v>
      </c>
      <c r="F435" s="178" t="s">
        <v>436</v>
      </c>
      <c r="H435" s="179">
        <v>40.014</v>
      </c>
      <c r="I435" s="180"/>
      <c r="L435" s="175"/>
      <c r="M435" s="181"/>
      <c r="N435" s="182"/>
      <c r="O435" s="182"/>
      <c r="P435" s="182"/>
      <c r="Q435" s="182"/>
      <c r="R435" s="182"/>
      <c r="S435" s="182"/>
      <c r="T435" s="183"/>
      <c r="AT435" s="177" t="s">
        <v>145</v>
      </c>
      <c r="AU435" s="177" t="s">
        <v>86</v>
      </c>
      <c r="AV435" s="13" t="s">
        <v>86</v>
      </c>
      <c r="AW435" s="13" t="s">
        <v>31</v>
      </c>
      <c r="AX435" s="13" t="s">
        <v>76</v>
      </c>
      <c r="AY435" s="177" t="s">
        <v>136</v>
      </c>
    </row>
    <row r="436" spans="2:51" s="13" customFormat="1" ht="12">
      <c r="B436" s="175"/>
      <c r="D436" s="176" t="s">
        <v>145</v>
      </c>
      <c r="E436" s="177" t="s">
        <v>1</v>
      </c>
      <c r="F436" s="178" t="s">
        <v>437</v>
      </c>
      <c r="H436" s="179">
        <v>8.715</v>
      </c>
      <c r="I436" s="180"/>
      <c r="L436" s="175"/>
      <c r="M436" s="181"/>
      <c r="N436" s="182"/>
      <c r="O436" s="182"/>
      <c r="P436" s="182"/>
      <c r="Q436" s="182"/>
      <c r="R436" s="182"/>
      <c r="S436" s="182"/>
      <c r="T436" s="183"/>
      <c r="AT436" s="177" t="s">
        <v>145</v>
      </c>
      <c r="AU436" s="177" t="s">
        <v>86</v>
      </c>
      <c r="AV436" s="13" t="s">
        <v>86</v>
      </c>
      <c r="AW436" s="13" t="s">
        <v>31</v>
      </c>
      <c r="AX436" s="13" t="s">
        <v>76</v>
      </c>
      <c r="AY436" s="177" t="s">
        <v>136</v>
      </c>
    </row>
    <row r="437" spans="2:51" s="14" customFormat="1" ht="12">
      <c r="B437" s="184"/>
      <c r="D437" s="176" t="s">
        <v>145</v>
      </c>
      <c r="E437" s="185" t="s">
        <v>1</v>
      </c>
      <c r="F437" s="186" t="s">
        <v>149</v>
      </c>
      <c r="H437" s="187">
        <v>48.729</v>
      </c>
      <c r="I437" s="188"/>
      <c r="L437" s="184"/>
      <c r="M437" s="189"/>
      <c r="N437" s="190"/>
      <c r="O437" s="190"/>
      <c r="P437" s="190"/>
      <c r="Q437" s="190"/>
      <c r="R437" s="190"/>
      <c r="S437" s="190"/>
      <c r="T437" s="191"/>
      <c r="AT437" s="185" t="s">
        <v>145</v>
      </c>
      <c r="AU437" s="185" t="s">
        <v>86</v>
      </c>
      <c r="AV437" s="14" t="s">
        <v>143</v>
      </c>
      <c r="AW437" s="14" t="s">
        <v>31</v>
      </c>
      <c r="AX437" s="14" t="s">
        <v>76</v>
      </c>
      <c r="AY437" s="185" t="s">
        <v>136</v>
      </c>
    </row>
    <row r="438" spans="2:51" s="13" customFormat="1" ht="12">
      <c r="B438" s="175"/>
      <c r="D438" s="176" t="s">
        <v>145</v>
      </c>
      <c r="E438" s="177" t="s">
        <v>1</v>
      </c>
      <c r="F438" s="178" t="s">
        <v>599</v>
      </c>
      <c r="H438" s="179">
        <v>2.436</v>
      </c>
      <c r="I438" s="180"/>
      <c r="L438" s="175"/>
      <c r="M438" s="181"/>
      <c r="N438" s="182"/>
      <c r="O438" s="182"/>
      <c r="P438" s="182"/>
      <c r="Q438" s="182"/>
      <c r="R438" s="182"/>
      <c r="S438" s="182"/>
      <c r="T438" s="183"/>
      <c r="AT438" s="177" t="s">
        <v>145</v>
      </c>
      <c r="AU438" s="177" t="s">
        <v>86</v>
      </c>
      <c r="AV438" s="13" t="s">
        <v>86</v>
      </c>
      <c r="AW438" s="13" t="s">
        <v>31</v>
      </c>
      <c r="AX438" s="13" t="s">
        <v>84</v>
      </c>
      <c r="AY438" s="177" t="s">
        <v>136</v>
      </c>
    </row>
    <row r="439" spans="1:65" s="2" customFormat="1" ht="24.15" customHeight="1">
      <c r="A439" s="33"/>
      <c r="B439" s="161"/>
      <c r="C439" s="162" t="s">
        <v>600</v>
      </c>
      <c r="D439" s="162" t="s">
        <v>138</v>
      </c>
      <c r="E439" s="163" t="s">
        <v>601</v>
      </c>
      <c r="F439" s="164" t="s">
        <v>602</v>
      </c>
      <c r="G439" s="165" t="s">
        <v>141</v>
      </c>
      <c r="H439" s="166">
        <v>16.58</v>
      </c>
      <c r="I439" s="167"/>
      <c r="J439" s="168">
        <f>ROUND(I439*H439,2)</f>
        <v>0</v>
      </c>
      <c r="K439" s="164" t="s">
        <v>142</v>
      </c>
      <c r="L439" s="34"/>
      <c r="M439" s="169" t="s">
        <v>1</v>
      </c>
      <c r="N439" s="170" t="s">
        <v>41</v>
      </c>
      <c r="O439" s="59"/>
      <c r="P439" s="171">
        <f>O439*H439</f>
        <v>0</v>
      </c>
      <c r="Q439" s="171">
        <v>0</v>
      </c>
      <c r="R439" s="171">
        <f>Q439*H439</f>
        <v>0</v>
      </c>
      <c r="S439" s="171">
        <v>0.066</v>
      </c>
      <c r="T439" s="172">
        <f>S439*H439</f>
        <v>1.09428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3" t="s">
        <v>143</v>
      </c>
      <c r="AT439" s="173" t="s">
        <v>138</v>
      </c>
      <c r="AU439" s="173" t="s">
        <v>86</v>
      </c>
      <c r="AY439" s="18" t="s">
        <v>136</v>
      </c>
      <c r="BE439" s="174">
        <f>IF(N439="základní",J439,0)</f>
        <v>0</v>
      </c>
      <c r="BF439" s="174">
        <f>IF(N439="snížená",J439,0)</f>
        <v>0</v>
      </c>
      <c r="BG439" s="174">
        <f>IF(N439="zákl. přenesená",J439,0)</f>
        <v>0</v>
      </c>
      <c r="BH439" s="174">
        <f>IF(N439="sníž. přenesená",J439,0)</f>
        <v>0</v>
      </c>
      <c r="BI439" s="174">
        <f>IF(N439="nulová",J439,0)</f>
        <v>0</v>
      </c>
      <c r="BJ439" s="18" t="s">
        <v>84</v>
      </c>
      <c r="BK439" s="174">
        <f>ROUND(I439*H439,2)</f>
        <v>0</v>
      </c>
      <c r="BL439" s="18" t="s">
        <v>143</v>
      </c>
      <c r="BM439" s="173" t="s">
        <v>603</v>
      </c>
    </row>
    <row r="440" spans="2:51" s="15" customFormat="1" ht="12">
      <c r="B440" s="192"/>
      <c r="D440" s="176" t="s">
        <v>145</v>
      </c>
      <c r="E440" s="193" t="s">
        <v>1</v>
      </c>
      <c r="F440" s="194" t="s">
        <v>604</v>
      </c>
      <c r="H440" s="193" t="s">
        <v>1</v>
      </c>
      <c r="I440" s="195"/>
      <c r="L440" s="192"/>
      <c r="M440" s="196"/>
      <c r="N440" s="197"/>
      <c r="O440" s="197"/>
      <c r="P440" s="197"/>
      <c r="Q440" s="197"/>
      <c r="R440" s="197"/>
      <c r="S440" s="197"/>
      <c r="T440" s="198"/>
      <c r="AT440" s="193" t="s">
        <v>145</v>
      </c>
      <c r="AU440" s="193" t="s">
        <v>86</v>
      </c>
      <c r="AV440" s="15" t="s">
        <v>84</v>
      </c>
      <c r="AW440" s="15" t="s">
        <v>31</v>
      </c>
      <c r="AX440" s="15" t="s">
        <v>76</v>
      </c>
      <c r="AY440" s="193" t="s">
        <v>136</v>
      </c>
    </row>
    <row r="441" spans="2:51" s="13" customFormat="1" ht="12">
      <c r="B441" s="175"/>
      <c r="D441" s="176" t="s">
        <v>145</v>
      </c>
      <c r="E441" s="177" t="s">
        <v>1</v>
      </c>
      <c r="F441" s="178" t="s">
        <v>605</v>
      </c>
      <c r="H441" s="179">
        <v>15.23</v>
      </c>
      <c r="I441" s="180"/>
      <c r="L441" s="175"/>
      <c r="M441" s="181"/>
      <c r="N441" s="182"/>
      <c r="O441" s="182"/>
      <c r="P441" s="182"/>
      <c r="Q441" s="182"/>
      <c r="R441" s="182"/>
      <c r="S441" s="182"/>
      <c r="T441" s="183"/>
      <c r="AT441" s="177" t="s">
        <v>145</v>
      </c>
      <c r="AU441" s="177" t="s">
        <v>86</v>
      </c>
      <c r="AV441" s="13" t="s">
        <v>86</v>
      </c>
      <c r="AW441" s="13" t="s">
        <v>31</v>
      </c>
      <c r="AX441" s="13" t="s">
        <v>76</v>
      </c>
      <c r="AY441" s="177" t="s">
        <v>136</v>
      </c>
    </row>
    <row r="442" spans="2:51" s="15" customFormat="1" ht="12">
      <c r="B442" s="192"/>
      <c r="D442" s="176" t="s">
        <v>145</v>
      </c>
      <c r="E442" s="193" t="s">
        <v>1</v>
      </c>
      <c r="F442" s="194" t="s">
        <v>606</v>
      </c>
      <c r="H442" s="193" t="s">
        <v>1</v>
      </c>
      <c r="I442" s="195"/>
      <c r="L442" s="192"/>
      <c r="M442" s="196"/>
      <c r="N442" s="197"/>
      <c r="O442" s="197"/>
      <c r="P442" s="197"/>
      <c r="Q442" s="197"/>
      <c r="R442" s="197"/>
      <c r="S442" s="197"/>
      <c r="T442" s="198"/>
      <c r="AT442" s="193" t="s">
        <v>145</v>
      </c>
      <c r="AU442" s="193" t="s">
        <v>86</v>
      </c>
      <c r="AV442" s="15" t="s">
        <v>84</v>
      </c>
      <c r="AW442" s="15" t="s">
        <v>31</v>
      </c>
      <c r="AX442" s="15" t="s">
        <v>76</v>
      </c>
      <c r="AY442" s="193" t="s">
        <v>136</v>
      </c>
    </row>
    <row r="443" spans="2:51" s="13" customFormat="1" ht="12">
      <c r="B443" s="175"/>
      <c r="D443" s="176" t="s">
        <v>145</v>
      </c>
      <c r="E443" s="177" t="s">
        <v>1</v>
      </c>
      <c r="F443" s="178" t="s">
        <v>607</v>
      </c>
      <c r="H443" s="179">
        <v>1.35</v>
      </c>
      <c r="I443" s="180"/>
      <c r="L443" s="175"/>
      <c r="M443" s="181"/>
      <c r="N443" s="182"/>
      <c r="O443" s="182"/>
      <c r="P443" s="182"/>
      <c r="Q443" s="182"/>
      <c r="R443" s="182"/>
      <c r="S443" s="182"/>
      <c r="T443" s="183"/>
      <c r="AT443" s="177" t="s">
        <v>145</v>
      </c>
      <c r="AU443" s="177" t="s">
        <v>86</v>
      </c>
      <c r="AV443" s="13" t="s">
        <v>86</v>
      </c>
      <c r="AW443" s="13" t="s">
        <v>31</v>
      </c>
      <c r="AX443" s="13" t="s">
        <v>76</v>
      </c>
      <c r="AY443" s="177" t="s">
        <v>136</v>
      </c>
    </row>
    <row r="444" spans="2:51" s="14" customFormat="1" ht="12">
      <c r="B444" s="184"/>
      <c r="D444" s="176" t="s">
        <v>145</v>
      </c>
      <c r="E444" s="185" t="s">
        <v>1</v>
      </c>
      <c r="F444" s="186" t="s">
        <v>149</v>
      </c>
      <c r="H444" s="187">
        <v>16.58</v>
      </c>
      <c r="I444" s="188"/>
      <c r="L444" s="184"/>
      <c r="M444" s="189"/>
      <c r="N444" s="190"/>
      <c r="O444" s="190"/>
      <c r="P444" s="190"/>
      <c r="Q444" s="190"/>
      <c r="R444" s="190"/>
      <c r="S444" s="190"/>
      <c r="T444" s="191"/>
      <c r="AT444" s="185" t="s">
        <v>145</v>
      </c>
      <c r="AU444" s="185" t="s">
        <v>86</v>
      </c>
      <c r="AV444" s="14" t="s">
        <v>143</v>
      </c>
      <c r="AW444" s="14" t="s">
        <v>31</v>
      </c>
      <c r="AX444" s="14" t="s">
        <v>84</v>
      </c>
      <c r="AY444" s="185" t="s">
        <v>136</v>
      </c>
    </row>
    <row r="445" spans="1:65" s="2" customFormat="1" ht="24.15" customHeight="1">
      <c r="A445" s="33"/>
      <c r="B445" s="161"/>
      <c r="C445" s="162" t="s">
        <v>608</v>
      </c>
      <c r="D445" s="162" t="s">
        <v>138</v>
      </c>
      <c r="E445" s="163" t="s">
        <v>609</v>
      </c>
      <c r="F445" s="164" t="s">
        <v>610</v>
      </c>
      <c r="G445" s="165" t="s">
        <v>141</v>
      </c>
      <c r="H445" s="166">
        <v>38.317</v>
      </c>
      <c r="I445" s="167"/>
      <c r="J445" s="168">
        <f>ROUND(I445*H445,2)</f>
        <v>0</v>
      </c>
      <c r="K445" s="164" t="s">
        <v>142</v>
      </c>
      <c r="L445" s="34"/>
      <c r="M445" s="169" t="s">
        <v>1</v>
      </c>
      <c r="N445" s="170" t="s">
        <v>41</v>
      </c>
      <c r="O445" s="59"/>
      <c r="P445" s="171">
        <f>O445*H445</f>
        <v>0</v>
      </c>
      <c r="Q445" s="171">
        <v>0</v>
      </c>
      <c r="R445" s="171">
        <f>Q445*H445</f>
        <v>0</v>
      </c>
      <c r="S445" s="171">
        <v>0</v>
      </c>
      <c r="T445" s="172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73" t="s">
        <v>143</v>
      </c>
      <c r="AT445" s="173" t="s">
        <v>138</v>
      </c>
      <c r="AU445" s="173" t="s">
        <v>86</v>
      </c>
      <c r="AY445" s="18" t="s">
        <v>136</v>
      </c>
      <c r="BE445" s="174">
        <f>IF(N445="základní",J445,0)</f>
        <v>0</v>
      </c>
      <c r="BF445" s="174">
        <f>IF(N445="snížená",J445,0)</f>
        <v>0</v>
      </c>
      <c r="BG445" s="174">
        <f>IF(N445="zákl. přenesená",J445,0)</f>
        <v>0</v>
      </c>
      <c r="BH445" s="174">
        <f>IF(N445="sníž. přenesená",J445,0)</f>
        <v>0</v>
      </c>
      <c r="BI445" s="174">
        <f>IF(N445="nulová",J445,0)</f>
        <v>0</v>
      </c>
      <c r="BJ445" s="18" t="s">
        <v>84</v>
      </c>
      <c r="BK445" s="174">
        <f>ROUND(I445*H445,2)</f>
        <v>0</v>
      </c>
      <c r="BL445" s="18" t="s">
        <v>143</v>
      </c>
      <c r="BM445" s="173" t="s">
        <v>611</v>
      </c>
    </row>
    <row r="446" spans="2:51" s="15" customFormat="1" ht="12">
      <c r="B446" s="192"/>
      <c r="D446" s="176" t="s">
        <v>145</v>
      </c>
      <c r="E446" s="193" t="s">
        <v>1</v>
      </c>
      <c r="F446" s="194" t="s">
        <v>531</v>
      </c>
      <c r="H446" s="193" t="s">
        <v>1</v>
      </c>
      <c r="I446" s="195"/>
      <c r="L446" s="192"/>
      <c r="M446" s="196"/>
      <c r="N446" s="197"/>
      <c r="O446" s="197"/>
      <c r="P446" s="197"/>
      <c r="Q446" s="197"/>
      <c r="R446" s="197"/>
      <c r="S446" s="197"/>
      <c r="T446" s="198"/>
      <c r="AT446" s="193" t="s">
        <v>145</v>
      </c>
      <c r="AU446" s="193" t="s">
        <v>86</v>
      </c>
      <c r="AV446" s="15" t="s">
        <v>84</v>
      </c>
      <c r="AW446" s="15" t="s">
        <v>31</v>
      </c>
      <c r="AX446" s="15" t="s">
        <v>76</v>
      </c>
      <c r="AY446" s="193" t="s">
        <v>136</v>
      </c>
    </row>
    <row r="447" spans="2:51" s="13" customFormat="1" ht="12">
      <c r="B447" s="175"/>
      <c r="D447" s="176" t="s">
        <v>145</v>
      </c>
      <c r="E447" s="177" t="s">
        <v>1</v>
      </c>
      <c r="F447" s="178" t="s">
        <v>410</v>
      </c>
      <c r="H447" s="179">
        <v>24.71</v>
      </c>
      <c r="I447" s="180"/>
      <c r="L447" s="175"/>
      <c r="M447" s="181"/>
      <c r="N447" s="182"/>
      <c r="O447" s="182"/>
      <c r="P447" s="182"/>
      <c r="Q447" s="182"/>
      <c r="R447" s="182"/>
      <c r="S447" s="182"/>
      <c r="T447" s="183"/>
      <c r="AT447" s="177" t="s">
        <v>145</v>
      </c>
      <c r="AU447" s="177" t="s">
        <v>86</v>
      </c>
      <c r="AV447" s="13" t="s">
        <v>86</v>
      </c>
      <c r="AW447" s="13" t="s">
        <v>31</v>
      </c>
      <c r="AX447" s="13" t="s">
        <v>76</v>
      </c>
      <c r="AY447" s="177" t="s">
        <v>136</v>
      </c>
    </row>
    <row r="448" spans="2:51" s="13" customFormat="1" ht="12">
      <c r="B448" s="175"/>
      <c r="D448" s="176" t="s">
        <v>145</v>
      </c>
      <c r="E448" s="177" t="s">
        <v>1</v>
      </c>
      <c r="F448" s="178" t="s">
        <v>411</v>
      </c>
      <c r="H448" s="179">
        <v>-3.486</v>
      </c>
      <c r="I448" s="180"/>
      <c r="L448" s="175"/>
      <c r="M448" s="181"/>
      <c r="N448" s="182"/>
      <c r="O448" s="182"/>
      <c r="P448" s="182"/>
      <c r="Q448" s="182"/>
      <c r="R448" s="182"/>
      <c r="S448" s="182"/>
      <c r="T448" s="183"/>
      <c r="AT448" s="177" t="s">
        <v>145</v>
      </c>
      <c r="AU448" s="177" t="s">
        <v>86</v>
      </c>
      <c r="AV448" s="13" t="s">
        <v>86</v>
      </c>
      <c r="AW448" s="13" t="s">
        <v>31</v>
      </c>
      <c r="AX448" s="13" t="s">
        <v>76</v>
      </c>
      <c r="AY448" s="177" t="s">
        <v>136</v>
      </c>
    </row>
    <row r="449" spans="2:51" s="13" customFormat="1" ht="12">
      <c r="B449" s="175"/>
      <c r="D449" s="176" t="s">
        <v>145</v>
      </c>
      <c r="E449" s="177" t="s">
        <v>1</v>
      </c>
      <c r="F449" s="178" t="s">
        <v>412</v>
      </c>
      <c r="H449" s="179">
        <v>-2.16</v>
      </c>
      <c r="I449" s="180"/>
      <c r="L449" s="175"/>
      <c r="M449" s="181"/>
      <c r="N449" s="182"/>
      <c r="O449" s="182"/>
      <c r="P449" s="182"/>
      <c r="Q449" s="182"/>
      <c r="R449" s="182"/>
      <c r="S449" s="182"/>
      <c r="T449" s="183"/>
      <c r="AT449" s="177" t="s">
        <v>145</v>
      </c>
      <c r="AU449" s="177" t="s">
        <v>86</v>
      </c>
      <c r="AV449" s="13" t="s">
        <v>86</v>
      </c>
      <c r="AW449" s="13" t="s">
        <v>31</v>
      </c>
      <c r="AX449" s="13" t="s">
        <v>76</v>
      </c>
      <c r="AY449" s="177" t="s">
        <v>136</v>
      </c>
    </row>
    <row r="450" spans="2:51" s="13" customFormat="1" ht="12">
      <c r="B450" s="175"/>
      <c r="D450" s="176" t="s">
        <v>145</v>
      </c>
      <c r="E450" s="177" t="s">
        <v>1</v>
      </c>
      <c r="F450" s="178" t="s">
        <v>583</v>
      </c>
      <c r="H450" s="179">
        <v>1.172</v>
      </c>
      <c r="I450" s="180"/>
      <c r="L450" s="175"/>
      <c r="M450" s="181"/>
      <c r="N450" s="182"/>
      <c r="O450" s="182"/>
      <c r="P450" s="182"/>
      <c r="Q450" s="182"/>
      <c r="R450" s="182"/>
      <c r="S450" s="182"/>
      <c r="T450" s="183"/>
      <c r="AT450" s="177" t="s">
        <v>145</v>
      </c>
      <c r="AU450" s="177" t="s">
        <v>86</v>
      </c>
      <c r="AV450" s="13" t="s">
        <v>86</v>
      </c>
      <c r="AW450" s="13" t="s">
        <v>31</v>
      </c>
      <c r="AX450" s="13" t="s">
        <v>76</v>
      </c>
      <c r="AY450" s="177" t="s">
        <v>136</v>
      </c>
    </row>
    <row r="451" spans="2:51" s="13" customFormat="1" ht="12">
      <c r="B451" s="175"/>
      <c r="D451" s="176" t="s">
        <v>145</v>
      </c>
      <c r="E451" s="177" t="s">
        <v>1</v>
      </c>
      <c r="F451" s="178" t="s">
        <v>340</v>
      </c>
      <c r="H451" s="179">
        <v>2.4</v>
      </c>
      <c r="I451" s="180"/>
      <c r="L451" s="175"/>
      <c r="M451" s="181"/>
      <c r="N451" s="182"/>
      <c r="O451" s="182"/>
      <c r="P451" s="182"/>
      <c r="Q451" s="182"/>
      <c r="R451" s="182"/>
      <c r="S451" s="182"/>
      <c r="T451" s="183"/>
      <c r="AT451" s="177" t="s">
        <v>145</v>
      </c>
      <c r="AU451" s="177" t="s">
        <v>86</v>
      </c>
      <c r="AV451" s="13" t="s">
        <v>86</v>
      </c>
      <c r="AW451" s="13" t="s">
        <v>31</v>
      </c>
      <c r="AX451" s="13" t="s">
        <v>76</v>
      </c>
      <c r="AY451" s="177" t="s">
        <v>136</v>
      </c>
    </row>
    <row r="452" spans="2:51" s="15" customFormat="1" ht="12">
      <c r="B452" s="192"/>
      <c r="D452" s="176" t="s">
        <v>145</v>
      </c>
      <c r="E452" s="193" t="s">
        <v>1</v>
      </c>
      <c r="F452" s="194" t="s">
        <v>612</v>
      </c>
      <c r="H452" s="193" t="s">
        <v>1</v>
      </c>
      <c r="I452" s="195"/>
      <c r="L452" s="192"/>
      <c r="M452" s="196"/>
      <c r="N452" s="197"/>
      <c r="O452" s="197"/>
      <c r="P452" s="197"/>
      <c r="Q452" s="197"/>
      <c r="R452" s="197"/>
      <c r="S452" s="197"/>
      <c r="T452" s="198"/>
      <c r="AT452" s="193" t="s">
        <v>145</v>
      </c>
      <c r="AU452" s="193" t="s">
        <v>86</v>
      </c>
      <c r="AV452" s="15" t="s">
        <v>84</v>
      </c>
      <c r="AW452" s="15" t="s">
        <v>31</v>
      </c>
      <c r="AX452" s="15" t="s">
        <v>76</v>
      </c>
      <c r="AY452" s="193" t="s">
        <v>136</v>
      </c>
    </row>
    <row r="453" spans="2:51" s="13" customFormat="1" ht="12">
      <c r="B453" s="175"/>
      <c r="D453" s="176" t="s">
        <v>145</v>
      </c>
      <c r="E453" s="177" t="s">
        <v>1</v>
      </c>
      <c r="F453" s="178" t="s">
        <v>613</v>
      </c>
      <c r="H453" s="179">
        <v>9.741</v>
      </c>
      <c r="I453" s="180"/>
      <c r="L453" s="175"/>
      <c r="M453" s="181"/>
      <c r="N453" s="182"/>
      <c r="O453" s="182"/>
      <c r="P453" s="182"/>
      <c r="Q453" s="182"/>
      <c r="R453" s="182"/>
      <c r="S453" s="182"/>
      <c r="T453" s="183"/>
      <c r="AT453" s="177" t="s">
        <v>145</v>
      </c>
      <c r="AU453" s="177" t="s">
        <v>86</v>
      </c>
      <c r="AV453" s="13" t="s">
        <v>86</v>
      </c>
      <c r="AW453" s="13" t="s">
        <v>31</v>
      </c>
      <c r="AX453" s="13" t="s">
        <v>76</v>
      </c>
      <c r="AY453" s="177" t="s">
        <v>136</v>
      </c>
    </row>
    <row r="454" spans="2:51" s="13" customFormat="1" ht="12">
      <c r="B454" s="175"/>
      <c r="D454" s="176" t="s">
        <v>145</v>
      </c>
      <c r="E454" s="177" t="s">
        <v>1</v>
      </c>
      <c r="F454" s="178" t="s">
        <v>415</v>
      </c>
      <c r="H454" s="179">
        <v>5.94</v>
      </c>
      <c r="I454" s="180"/>
      <c r="L454" s="175"/>
      <c r="M454" s="181"/>
      <c r="N454" s="182"/>
      <c r="O454" s="182"/>
      <c r="P454" s="182"/>
      <c r="Q454" s="182"/>
      <c r="R454" s="182"/>
      <c r="S454" s="182"/>
      <c r="T454" s="183"/>
      <c r="AT454" s="177" t="s">
        <v>145</v>
      </c>
      <c r="AU454" s="177" t="s">
        <v>86</v>
      </c>
      <c r="AV454" s="13" t="s">
        <v>86</v>
      </c>
      <c r="AW454" s="13" t="s">
        <v>31</v>
      </c>
      <c r="AX454" s="13" t="s">
        <v>76</v>
      </c>
      <c r="AY454" s="177" t="s">
        <v>136</v>
      </c>
    </row>
    <row r="455" spans="2:51" s="14" customFormat="1" ht="12">
      <c r="B455" s="184"/>
      <c r="D455" s="176" t="s">
        <v>145</v>
      </c>
      <c r="E455" s="185" t="s">
        <v>1</v>
      </c>
      <c r="F455" s="186" t="s">
        <v>149</v>
      </c>
      <c r="H455" s="187">
        <v>38.317</v>
      </c>
      <c r="I455" s="188"/>
      <c r="L455" s="184"/>
      <c r="M455" s="189"/>
      <c r="N455" s="190"/>
      <c r="O455" s="190"/>
      <c r="P455" s="190"/>
      <c r="Q455" s="190"/>
      <c r="R455" s="190"/>
      <c r="S455" s="190"/>
      <c r="T455" s="191"/>
      <c r="AT455" s="185" t="s">
        <v>145</v>
      </c>
      <c r="AU455" s="185" t="s">
        <v>86</v>
      </c>
      <c r="AV455" s="14" t="s">
        <v>143</v>
      </c>
      <c r="AW455" s="14" t="s">
        <v>31</v>
      </c>
      <c r="AX455" s="14" t="s">
        <v>84</v>
      </c>
      <c r="AY455" s="185" t="s">
        <v>136</v>
      </c>
    </row>
    <row r="456" spans="1:65" s="2" customFormat="1" ht="24.15" customHeight="1">
      <c r="A456" s="33"/>
      <c r="B456" s="161"/>
      <c r="C456" s="162" t="s">
        <v>614</v>
      </c>
      <c r="D456" s="162" t="s">
        <v>138</v>
      </c>
      <c r="E456" s="163" t="s">
        <v>615</v>
      </c>
      <c r="F456" s="164" t="s">
        <v>616</v>
      </c>
      <c r="G456" s="165" t="s">
        <v>141</v>
      </c>
      <c r="H456" s="166">
        <v>2.436</v>
      </c>
      <c r="I456" s="167"/>
      <c r="J456" s="168">
        <f>ROUND(I456*H456,2)</f>
        <v>0</v>
      </c>
      <c r="K456" s="164" t="s">
        <v>142</v>
      </c>
      <c r="L456" s="34"/>
      <c r="M456" s="169" t="s">
        <v>1</v>
      </c>
      <c r="N456" s="170" t="s">
        <v>41</v>
      </c>
      <c r="O456" s="59"/>
      <c r="P456" s="171">
        <f>O456*H456</f>
        <v>0</v>
      </c>
      <c r="Q456" s="171">
        <v>0.01943</v>
      </c>
      <c r="R456" s="171">
        <f>Q456*H456</f>
        <v>0.047331479999999995</v>
      </c>
      <c r="S456" s="171">
        <v>0</v>
      </c>
      <c r="T456" s="17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73" t="s">
        <v>143</v>
      </c>
      <c r="AT456" s="173" t="s">
        <v>138</v>
      </c>
      <c r="AU456" s="173" t="s">
        <v>86</v>
      </c>
      <c r="AY456" s="18" t="s">
        <v>136</v>
      </c>
      <c r="BE456" s="174">
        <f>IF(N456="základní",J456,0)</f>
        <v>0</v>
      </c>
      <c r="BF456" s="174">
        <f>IF(N456="snížená",J456,0)</f>
        <v>0</v>
      </c>
      <c r="BG456" s="174">
        <f>IF(N456="zákl. přenesená",J456,0)</f>
        <v>0</v>
      </c>
      <c r="BH456" s="174">
        <f>IF(N456="sníž. přenesená",J456,0)</f>
        <v>0</v>
      </c>
      <c r="BI456" s="174">
        <f>IF(N456="nulová",J456,0)</f>
        <v>0</v>
      </c>
      <c r="BJ456" s="18" t="s">
        <v>84</v>
      </c>
      <c r="BK456" s="174">
        <f>ROUND(I456*H456,2)</f>
        <v>0</v>
      </c>
      <c r="BL456" s="18" t="s">
        <v>143</v>
      </c>
      <c r="BM456" s="173" t="s">
        <v>617</v>
      </c>
    </row>
    <row r="457" spans="2:51" s="15" customFormat="1" ht="12">
      <c r="B457" s="192"/>
      <c r="D457" s="176" t="s">
        <v>145</v>
      </c>
      <c r="E457" s="193" t="s">
        <v>1</v>
      </c>
      <c r="F457" s="194" t="s">
        <v>598</v>
      </c>
      <c r="H457" s="193" t="s">
        <v>1</v>
      </c>
      <c r="I457" s="195"/>
      <c r="L457" s="192"/>
      <c r="M457" s="196"/>
      <c r="N457" s="197"/>
      <c r="O457" s="197"/>
      <c r="P457" s="197"/>
      <c r="Q457" s="197"/>
      <c r="R457" s="197"/>
      <c r="S457" s="197"/>
      <c r="T457" s="198"/>
      <c r="AT457" s="193" t="s">
        <v>145</v>
      </c>
      <c r="AU457" s="193" t="s">
        <v>86</v>
      </c>
      <c r="AV457" s="15" t="s">
        <v>84</v>
      </c>
      <c r="AW457" s="15" t="s">
        <v>31</v>
      </c>
      <c r="AX457" s="15" t="s">
        <v>76</v>
      </c>
      <c r="AY457" s="193" t="s">
        <v>136</v>
      </c>
    </row>
    <row r="458" spans="2:51" s="13" customFormat="1" ht="12">
      <c r="B458" s="175"/>
      <c r="D458" s="176" t="s">
        <v>145</v>
      </c>
      <c r="E458" s="177" t="s">
        <v>1</v>
      </c>
      <c r="F458" s="178" t="s">
        <v>436</v>
      </c>
      <c r="H458" s="179">
        <v>40.014</v>
      </c>
      <c r="I458" s="180"/>
      <c r="L458" s="175"/>
      <c r="M458" s="181"/>
      <c r="N458" s="182"/>
      <c r="O458" s="182"/>
      <c r="P458" s="182"/>
      <c r="Q458" s="182"/>
      <c r="R458" s="182"/>
      <c r="S458" s="182"/>
      <c r="T458" s="183"/>
      <c r="AT458" s="177" t="s">
        <v>145</v>
      </c>
      <c r="AU458" s="177" t="s">
        <v>86</v>
      </c>
      <c r="AV458" s="13" t="s">
        <v>86</v>
      </c>
      <c r="AW458" s="13" t="s">
        <v>31</v>
      </c>
      <c r="AX458" s="13" t="s">
        <v>76</v>
      </c>
      <c r="AY458" s="177" t="s">
        <v>136</v>
      </c>
    </row>
    <row r="459" spans="2:51" s="13" customFormat="1" ht="12">
      <c r="B459" s="175"/>
      <c r="D459" s="176" t="s">
        <v>145</v>
      </c>
      <c r="E459" s="177" t="s">
        <v>1</v>
      </c>
      <c r="F459" s="178" t="s">
        <v>437</v>
      </c>
      <c r="H459" s="179">
        <v>8.715</v>
      </c>
      <c r="I459" s="180"/>
      <c r="L459" s="175"/>
      <c r="M459" s="181"/>
      <c r="N459" s="182"/>
      <c r="O459" s="182"/>
      <c r="P459" s="182"/>
      <c r="Q459" s="182"/>
      <c r="R459" s="182"/>
      <c r="S459" s="182"/>
      <c r="T459" s="183"/>
      <c r="AT459" s="177" t="s">
        <v>145</v>
      </c>
      <c r="AU459" s="177" t="s">
        <v>86</v>
      </c>
      <c r="AV459" s="13" t="s">
        <v>86</v>
      </c>
      <c r="AW459" s="13" t="s">
        <v>31</v>
      </c>
      <c r="AX459" s="13" t="s">
        <v>76</v>
      </c>
      <c r="AY459" s="177" t="s">
        <v>136</v>
      </c>
    </row>
    <row r="460" spans="2:51" s="14" customFormat="1" ht="12">
      <c r="B460" s="184"/>
      <c r="D460" s="176" t="s">
        <v>145</v>
      </c>
      <c r="E460" s="185" t="s">
        <v>1</v>
      </c>
      <c r="F460" s="186" t="s">
        <v>149</v>
      </c>
      <c r="H460" s="187">
        <v>48.729</v>
      </c>
      <c r="I460" s="188"/>
      <c r="L460" s="184"/>
      <c r="M460" s="189"/>
      <c r="N460" s="190"/>
      <c r="O460" s="190"/>
      <c r="P460" s="190"/>
      <c r="Q460" s="190"/>
      <c r="R460" s="190"/>
      <c r="S460" s="190"/>
      <c r="T460" s="191"/>
      <c r="AT460" s="185" t="s">
        <v>145</v>
      </c>
      <c r="AU460" s="185" t="s">
        <v>86</v>
      </c>
      <c r="AV460" s="14" t="s">
        <v>143</v>
      </c>
      <c r="AW460" s="14" t="s">
        <v>31</v>
      </c>
      <c r="AX460" s="14" t="s">
        <v>76</v>
      </c>
      <c r="AY460" s="185" t="s">
        <v>136</v>
      </c>
    </row>
    <row r="461" spans="2:51" s="13" customFormat="1" ht="12">
      <c r="B461" s="175"/>
      <c r="D461" s="176" t="s">
        <v>145</v>
      </c>
      <c r="E461" s="177" t="s">
        <v>1</v>
      </c>
      <c r="F461" s="178" t="s">
        <v>599</v>
      </c>
      <c r="H461" s="179">
        <v>2.436</v>
      </c>
      <c r="I461" s="180"/>
      <c r="L461" s="175"/>
      <c r="M461" s="181"/>
      <c r="N461" s="182"/>
      <c r="O461" s="182"/>
      <c r="P461" s="182"/>
      <c r="Q461" s="182"/>
      <c r="R461" s="182"/>
      <c r="S461" s="182"/>
      <c r="T461" s="183"/>
      <c r="AT461" s="177" t="s">
        <v>145</v>
      </c>
      <c r="AU461" s="177" t="s">
        <v>86</v>
      </c>
      <c r="AV461" s="13" t="s">
        <v>86</v>
      </c>
      <c r="AW461" s="13" t="s">
        <v>31</v>
      </c>
      <c r="AX461" s="13" t="s">
        <v>84</v>
      </c>
      <c r="AY461" s="177" t="s">
        <v>136</v>
      </c>
    </row>
    <row r="462" spans="1:65" s="2" customFormat="1" ht="24.15" customHeight="1">
      <c r="A462" s="33"/>
      <c r="B462" s="161"/>
      <c r="C462" s="162" t="s">
        <v>618</v>
      </c>
      <c r="D462" s="162" t="s">
        <v>138</v>
      </c>
      <c r="E462" s="163" t="s">
        <v>619</v>
      </c>
      <c r="F462" s="164" t="s">
        <v>620</v>
      </c>
      <c r="G462" s="165" t="s">
        <v>141</v>
      </c>
      <c r="H462" s="166">
        <v>16.58</v>
      </c>
      <c r="I462" s="167"/>
      <c r="J462" s="168">
        <f>ROUND(I462*H462,2)</f>
        <v>0</v>
      </c>
      <c r="K462" s="164" t="s">
        <v>142</v>
      </c>
      <c r="L462" s="34"/>
      <c r="M462" s="169" t="s">
        <v>1</v>
      </c>
      <c r="N462" s="170" t="s">
        <v>41</v>
      </c>
      <c r="O462" s="59"/>
      <c r="P462" s="171">
        <f>O462*H462</f>
        <v>0</v>
      </c>
      <c r="Q462" s="171">
        <v>0.05828</v>
      </c>
      <c r="R462" s="171">
        <f>Q462*H462</f>
        <v>0.9662823999999999</v>
      </c>
      <c r="S462" s="171">
        <v>0</v>
      </c>
      <c r="T462" s="17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73" t="s">
        <v>143</v>
      </c>
      <c r="AT462" s="173" t="s">
        <v>138</v>
      </c>
      <c r="AU462" s="173" t="s">
        <v>86</v>
      </c>
      <c r="AY462" s="18" t="s">
        <v>136</v>
      </c>
      <c r="BE462" s="174">
        <f>IF(N462="základní",J462,0)</f>
        <v>0</v>
      </c>
      <c r="BF462" s="174">
        <f>IF(N462="snížená",J462,0)</f>
        <v>0</v>
      </c>
      <c r="BG462" s="174">
        <f>IF(N462="zákl. přenesená",J462,0)</f>
        <v>0</v>
      </c>
      <c r="BH462" s="174">
        <f>IF(N462="sníž. přenesená",J462,0)</f>
        <v>0</v>
      </c>
      <c r="BI462" s="174">
        <f>IF(N462="nulová",J462,0)</f>
        <v>0</v>
      </c>
      <c r="BJ462" s="18" t="s">
        <v>84</v>
      </c>
      <c r="BK462" s="174">
        <f>ROUND(I462*H462,2)</f>
        <v>0</v>
      </c>
      <c r="BL462" s="18" t="s">
        <v>143</v>
      </c>
      <c r="BM462" s="173" t="s">
        <v>621</v>
      </c>
    </row>
    <row r="463" spans="2:51" s="15" customFormat="1" ht="12">
      <c r="B463" s="192"/>
      <c r="D463" s="176" t="s">
        <v>145</v>
      </c>
      <c r="E463" s="193" t="s">
        <v>1</v>
      </c>
      <c r="F463" s="194" t="s">
        <v>604</v>
      </c>
      <c r="H463" s="193" t="s">
        <v>1</v>
      </c>
      <c r="I463" s="195"/>
      <c r="L463" s="192"/>
      <c r="M463" s="196"/>
      <c r="N463" s="197"/>
      <c r="O463" s="197"/>
      <c r="P463" s="197"/>
      <c r="Q463" s="197"/>
      <c r="R463" s="197"/>
      <c r="S463" s="197"/>
      <c r="T463" s="198"/>
      <c r="AT463" s="193" t="s">
        <v>145</v>
      </c>
      <c r="AU463" s="193" t="s">
        <v>86</v>
      </c>
      <c r="AV463" s="15" t="s">
        <v>84</v>
      </c>
      <c r="AW463" s="15" t="s">
        <v>31</v>
      </c>
      <c r="AX463" s="15" t="s">
        <v>76</v>
      </c>
      <c r="AY463" s="193" t="s">
        <v>136</v>
      </c>
    </row>
    <row r="464" spans="2:51" s="13" customFormat="1" ht="12">
      <c r="B464" s="175"/>
      <c r="D464" s="176" t="s">
        <v>145</v>
      </c>
      <c r="E464" s="177" t="s">
        <v>1</v>
      </c>
      <c r="F464" s="178" t="s">
        <v>605</v>
      </c>
      <c r="H464" s="179">
        <v>15.23</v>
      </c>
      <c r="I464" s="180"/>
      <c r="L464" s="175"/>
      <c r="M464" s="181"/>
      <c r="N464" s="182"/>
      <c r="O464" s="182"/>
      <c r="P464" s="182"/>
      <c r="Q464" s="182"/>
      <c r="R464" s="182"/>
      <c r="S464" s="182"/>
      <c r="T464" s="183"/>
      <c r="AT464" s="177" t="s">
        <v>145</v>
      </c>
      <c r="AU464" s="177" t="s">
        <v>86</v>
      </c>
      <c r="AV464" s="13" t="s">
        <v>86</v>
      </c>
      <c r="AW464" s="13" t="s">
        <v>31</v>
      </c>
      <c r="AX464" s="13" t="s">
        <v>76</v>
      </c>
      <c r="AY464" s="177" t="s">
        <v>136</v>
      </c>
    </row>
    <row r="465" spans="2:51" s="15" customFormat="1" ht="12">
      <c r="B465" s="192"/>
      <c r="D465" s="176" t="s">
        <v>145</v>
      </c>
      <c r="E465" s="193" t="s">
        <v>1</v>
      </c>
      <c r="F465" s="194" t="s">
        <v>606</v>
      </c>
      <c r="H465" s="193" t="s">
        <v>1</v>
      </c>
      <c r="I465" s="195"/>
      <c r="L465" s="192"/>
      <c r="M465" s="196"/>
      <c r="N465" s="197"/>
      <c r="O465" s="197"/>
      <c r="P465" s="197"/>
      <c r="Q465" s="197"/>
      <c r="R465" s="197"/>
      <c r="S465" s="197"/>
      <c r="T465" s="198"/>
      <c r="AT465" s="193" t="s">
        <v>145</v>
      </c>
      <c r="AU465" s="193" t="s">
        <v>86</v>
      </c>
      <c r="AV465" s="15" t="s">
        <v>84</v>
      </c>
      <c r="AW465" s="15" t="s">
        <v>31</v>
      </c>
      <c r="AX465" s="15" t="s">
        <v>76</v>
      </c>
      <c r="AY465" s="193" t="s">
        <v>136</v>
      </c>
    </row>
    <row r="466" spans="2:51" s="13" customFormat="1" ht="12">
      <c r="B466" s="175"/>
      <c r="D466" s="176" t="s">
        <v>145</v>
      </c>
      <c r="E466" s="177" t="s">
        <v>1</v>
      </c>
      <c r="F466" s="178" t="s">
        <v>607</v>
      </c>
      <c r="H466" s="179">
        <v>1.35</v>
      </c>
      <c r="I466" s="180"/>
      <c r="L466" s="175"/>
      <c r="M466" s="181"/>
      <c r="N466" s="182"/>
      <c r="O466" s="182"/>
      <c r="P466" s="182"/>
      <c r="Q466" s="182"/>
      <c r="R466" s="182"/>
      <c r="S466" s="182"/>
      <c r="T466" s="183"/>
      <c r="AT466" s="177" t="s">
        <v>145</v>
      </c>
      <c r="AU466" s="177" t="s">
        <v>86</v>
      </c>
      <c r="AV466" s="13" t="s">
        <v>86</v>
      </c>
      <c r="AW466" s="13" t="s">
        <v>31</v>
      </c>
      <c r="AX466" s="13" t="s">
        <v>76</v>
      </c>
      <c r="AY466" s="177" t="s">
        <v>136</v>
      </c>
    </row>
    <row r="467" spans="2:51" s="14" customFormat="1" ht="12">
      <c r="B467" s="184"/>
      <c r="D467" s="176" t="s">
        <v>145</v>
      </c>
      <c r="E467" s="185" t="s">
        <v>1</v>
      </c>
      <c r="F467" s="186" t="s">
        <v>149</v>
      </c>
      <c r="H467" s="187">
        <v>16.58</v>
      </c>
      <c r="I467" s="188"/>
      <c r="L467" s="184"/>
      <c r="M467" s="189"/>
      <c r="N467" s="190"/>
      <c r="O467" s="190"/>
      <c r="P467" s="190"/>
      <c r="Q467" s="190"/>
      <c r="R467" s="190"/>
      <c r="S467" s="190"/>
      <c r="T467" s="191"/>
      <c r="AT467" s="185" t="s">
        <v>145</v>
      </c>
      <c r="AU467" s="185" t="s">
        <v>86</v>
      </c>
      <c r="AV467" s="14" t="s">
        <v>143</v>
      </c>
      <c r="AW467" s="14" t="s">
        <v>31</v>
      </c>
      <c r="AX467" s="14" t="s">
        <v>84</v>
      </c>
      <c r="AY467" s="185" t="s">
        <v>136</v>
      </c>
    </row>
    <row r="468" spans="1:65" s="2" customFormat="1" ht="24.15" customHeight="1">
      <c r="A468" s="33"/>
      <c r="B468" s="161"/>
      <c r="C468" s="162" t="s">
        <v>622</v>
      </c>
      <c r="D468" s="162" t="s">
        <v>138</v>
      </c>
      <c r="E468" s="163" t="s">
        <v>623</v>
      </c>
      <c r="F468" s="164" t="s">
        <v>624</v>
      </c>
      <c r="G468" s="165" t="s">
        <v>141</v>
      </c>
      <c r="H468" s="166">
        <v>1.35</v>
      </c>
      <c r="I468" s="167"/>
      <c r="J468" s="168">
        <f>ROUND(I468*H468,2)</f>
        <v>0</v>
      </c>
      <c r="K468" s="164" t="s">
        <v>142</v>
      </c>
      <c r="L468" s="34"/>
      <c r="M468" s="169" t="s">
        <v>1</v>
      </c>
      <c r="N468" s="170" t="s">
        <v>41</v>
      </c>
      <c r="O468" s="59"/>
      <c r="P468" s="171">
        <f>O468*H468</f>
        <v>0</v>
      </c>
      <c r="Q468" s="171">
        <v>0.00356</v>
      </c>
      <c r="R468" s="171">
        <f>Q468*H468</f>
        <v>0.004806</v>
      </c>
      <c r="S468" s="171">
        <v>0</v>
      </c>
      <c r="T468" s="172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73" t="s">
        <v>143</v>
      </c>
      <c r="AT468" s="173" t="s">
        <v>138</v>
      </c>
      <c r="AU468" s="173" t="s">
        <v>86</v>
      </c>
      <c r="AY468" s="18" t="s">
        <v>136</v>
      </c>
      <c r="BE468" s="174">
        <f>IF(N468="základní",J468,0)</f>
        <v>0</v>
      </c>
      <c r="BF468" s="174">
        <f>IF(N468="snížená",J468,0)</f>
        <v>0</v>
      </c>
      <c r="BG468" s="174">
        <f>IF(N468="zákl. přenesená",J468,0)</f>
        <v>0</v>
      </c>
      <c r="BH468" s="174">
        <f>IF(N468="sníž. přenesená",J468,0)</f>
        <v>0</v>
      </c>
      <c r="BI468" s="174">
        <f>IF(N468="nulová",J468,0)</f>
        <v>0</v>
      </c>
      <c r="BJ468" s="18" t="s">
        <v>84</v>
      </c>
      <c r="BK468" s="174">
        <f>ROUND(I468*H468,2)</f>
        <v>0</v>
      </c>
      <c r="BL468" s="18" t="s">
        <v>143</v>
      </c>
      <c r="BM468" s="173" t="s">
        <v>625</v>
      </c>
    </row>
    <row r="469" spans="2:51" s="15" customFormat="1" ht="12">
      <c r="B469" s="192"/>
      <c r="D469" s="176" t="s">
        <v>145</v>
      </c>
      <c r="E469" s="193" t="s">
        <v>1</v>
      </c>
      <c r="F469" s="194" t="s">
        <v>606</v>
      </c>
      <c r="H469" s="193" t="s">
        <v>1</v>
      </c>
      <c r="I469" s="195"/>
      <c r="L469" s="192"/>
      <c r="M469" s="196"/>
      <c r="N469" s="197"/>
      <c r="O469" s="197"/>
      <c r="P469" s="197"/>
      <c r="Q469" s="197"/>
      <c r="R469" s="197"/>
      <c r="S469" s="197"/>
      <c r="T469" s="198"/>
      <c r="AT469" s="193" t="s">
        <v>145</v>
      </c>
      <c r="AU469" s="193" t="s">
        <v>86</v>
      </c>
      <c r="AV469" s="15" t="s">
        <v>84</v>
      </c>
      <c r="AW469" s="15" t="s">
        <v>31</v>
      </c>
      <c r="AX469" s="15" t="s">
        <v>76</v>
      </c>
      <c r="AY469" s="193" t="s">
        <v>136</v>
      </c>
    </row>
    <row r="470" spans="2:51" s="13" customFormat="1" ht="12">
      <c r="B470" s="175"/>
      <c r="D470" s="176" t="s">
        <v>145</v>
      </c>
      <c r="E470" s="177" t="s">
        <v>1</v>
      </c>
      <c r="F470" s="178" t="s">
        <v>607</v>
      </c>
      <c r="H470" s="179">
        <v>1.35</v>
      </c>
      <c r="I470" s="180"/>
      <c r="L470" s="175"/>
      <c r="M470" s="181"/>
      <c r="N470" s="182"/>
      <c r="O470" s="182"/>
      <c r="P470" s="182"/>
      <c r="Q470" s="182"/>
      <c r="R470" s="182"/>
      <c r="S470" s="182"/>
      <c r="T470" s="183"/>
      <c r="AT470" s="177" t="s">
        <v>145</v>
      </c>
      <c r="AU470" s="177" t="s">
        <v>86</v>
      </c>
      <c r="AV470" s="13" t="s">
        <v>86</v>
      </c>
      <c r="AW470" s="13" t="s">
        <v>31</v>
      </c>
      <c r="AX470" s="13" t="s">
        <v>76</v>
      </c>
      <c r="AY470" s="177" t="s">
        <v>136</v>
      </c>
    </row>
    <row r="471" spans="2:51" s="14" customFormat="1" ht="12">
      <c r="B471" s="184"/>
      <c r="D471" s="176" t="s">
        <v>145</v>
      </c>
      <c r="E471" s="185" t="s">
        <v>1</v>
      </c>
      <c r="F471" s="186" t="s">
        <v>149</v>
      </c>
      <c r="H471" s="187">
        <v>1.35</v>
      </c>
      <c r="I471" s="188"/>
      <c r="L471" s="184"/>
      <c r="M471" s="189"/>
      <c r="N471" s="190"/>
      <c r="O471" s="190"/>
      <c r="P471" s="190"/>
      <c r="Q471" s="190"/>
      <c r="R471" s="190"/>
      <c r="S471" s="190"/>
      <c r="T471" s="191"/>
      <c r="AT471" s="185" t="s">
        <v>145</v>
      </c>
      <c r="AU471" s="185" t="s">
        <v>86</v>
      </c>
      <c r="AV471" s="14" t="s">
        <v>143</v>
      </c>
      <c r="AW471" s="14" t="s">
        <v>31</v>
      </c>
      <c r="AX471" s="14" t="s">
        <v>84</v>
      </c>
      <c r="AY471" s="185" t="s">
        <v>136</v>
      </c>
    </row>
    <row r="472" spans="1:65" s="2" customFormat="1" ht="24.15" customHeight="1">
      <c r="A472" s="33"/>
      <c r="B472" s="161"/>
      <c r="C472" s="162" t="s">
        <v>626</v>
      </c>
      <c r="D472" s="162" t="s">
        <v>138</v>
      </c>
      <c r="E472" s="163" t="s">
        <v>627</v>
      </c>
      <c r="F472" s="164" t="s">
        <v>628</v>
      </c>
      <c r="G472" s="165" t="s">
        <v>141</v>
      </c>
      <c r="H472" s="166">
        <v>16.58</v>
      </c>
      <c r="I472" s="167"/>
      <c r="J472" s="168">
        <f>ROUND(I472*H472,2)</f>
        <v>0</v>
      </c>
      <c r="K472" s="164" t="s">
        <v>142</v>
      </c>
      <c r="L472" s="34"/>
      <c r="M472" s="169" t="s">
        <v>1</v>
      </c>
      <c r="N472" s="170" t="s">
        <v>41</v>
      </c>
      <c r="O472" s="59"/>
      <c r="P472" s="171">
        <f>O472*H472</f>
        <v>0</v>
      </c>
      <c r="Q472" s="171">
        <v>0.00099</v>
      </c>
      <c r="R472" s="171">
        <f>Q472*H472</f>
        <v>0.016414199999999997</v>
      </c>
      <c r="S472" s="171">
        <v>0</v>
      </c>
      <c r="T472" s="172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73" t="s">
        <v>143</v>
      </c>
      <c r="AT472" s="173" t="s">
        <v>138</v>
      </c>
      <c r="AU472" s="173" t="s">
        <v>86</v>
      </c>
      <c r="AY472" s="18" t="s">
        <v>136</v>
      </c>
      <c r="BE472" s="174">
        <f>IF(N472="základní",J472,0)</f>
        <v>0</v>
      </c>
      <c r="BF472" s="174">
        <f>IF(N472="snížená",J472,0)</f>
        <v>0</v>
      </c>
      <c r="BG472" s="174">
        <f>IF(N472="zákl. přenesená",J472,0)</f>
        <v>0</v>
      </c>
      <c r="BH472" s="174">
        <f>IF(N472="sníž. přenesená",J472,0)</f>
        <v>0</v>
      </c>
      <c r="BI472" s="174">
        <f>IF(N472="nulová",J472,0)</f>
        <v>0</v>
      </c>
      <c r="BJ472" s="18" t="s">
        <v>84</v>
      </c>
      <c r="BK472" s="174">
        <f>ROUND(I472*H472,2)</f>
        <v>0</v>
      </c>
      <c r="BL472" s="18" t="s">
        <v>143</v>
      </c>
      <c r="BM472" s="173" t="s">
        <v>629</v>
      </c>
    </row>
    <row r="473" spans="2:51" s="15" customFormat="1" ht="12">
      <c r="B473" s="192"/>
      <c r="D473" s="176" t="s">
        <v>145</v>
      </c>
      <c r="E473" s="193" t="s">
        <v>1</v>
      </c>
      <c r="F473" s="194" t="s">
        <v>604</v>
      </c>
      <c r="H473" s="193" t="s">
        <v>1</v>
      </c>
      <c r="I473" s="195"/>
      <c r="L473" s="192"/>
      <c r="M473" s="196"/>
      <c r="N473" s="197"/>
      <c r="O473" s="197"/>
      <c r="P473" s="197"/>
      <c r="Q473" s="197"/>
      <c r="R473" s="197"/>
      <c r="S473" s="197"/>
      <c r="T473" s="198"/>
      <c r="AT473" s="193" t="s">
        <v>145</v>
      </c>
      <c r="AU473" s="193" t="s">
        <v>86</v>
      </c>
      <c r="AV473" s="15" t="s">
        <v>84</v>
      </c>
      <c r="AW473" s="15" t="s">
        <v>31</v>
      </c>
      <c r="AX473" s="15" t="s">
        <v>76</v>
      </c>
      <c r="AY473" s="193" t="s">
        <v>136</v>
      </c>
    </row>
    <row r="474" spans="2:51" s="13" customFormat="1" ht="12">
      <c r="B474" s="175"/>
      <c r="D474" s="176" t="s">
        <v>145</v>
      </c>
      <c r="E474" s="177" t="s">
        <v>1</v>
      </c>
      <c r="F474" s="178" t="s">
        <v>605</v>
      </c>
      <c r="H474" s="179">
        <v>15.23</v>
      </c>
      <c r="I474" s="180"/>
      <c r="L474" s="175"/>
      <c r="M474" s="181"/>
      <c r="N474" s="182"/>
      <c r="O474" s="182"/>
      <c r="P474" s="182"/>
      <c r="Q474" s="182"/>
      <c r="R474" s="182"/>
      <c r="S474" s="182"/>
      <c r="T474" s="183"/>
      <c r="AT474" s="177" t="s">
        <v>145</v>
      </c>
      <c r="AU474" s="177" t="s">
        <v>86</v>
      </c>
      <c r="AV474" s="13" t="s">
        <v>86</v>
      </c>
      <c r="AW474" s="13" t="s">
        <v>31</v>
      </c>
      <c r="AX474" s="13" t="s">
        <v>76</v>
      </c>
      <c r="AY474" s="177" t="s">
        <v>136</v>
      </c>
    </row>
    <row r="475" spans="2:51" s="15" customFormat="1" ht="12">
      <c r="B475" s="192"/>
      <c r="D475" s="176" t="s">
        <v>145</v>
      </c>
      <c r="E475" s="193" t="s">
        <v>1</v>
      </c>
      <c r="F475" s="194" t="s">
        <v>606</v>
      </c>
      <c r="H475" s="193" t="s">
        <v>1</v>
      </c>
      <c r="I475" s="195"/>
      <c r="L475" s="192"/>
      <c r="M475" s="196"/>
      <c r="N475" s="197"/>
      <c r="O475" s="197"/>
      <c r="P475" s="197"/>
      <c r="Q475" s="197"/>
      <c r="R475" s="197"/>
      <c r="S475" s="197"/>
      <c r="T475" s="198"/>
      <c r="AT475" s="193" t="s">
        <v>145</v>
      </c>
      <c r="AU475" s="193" t="s">
        <v>86</v>
      </c>
      <c r="AV475" s="15" t="s">
        <v>84</v>
      </c>
      <c r="AW475" s="15" t="s">
        <v>31</v>
      </c>
      <c r="AX475" s="15" t="s">
        <v>76</v>
      </c>
      <c r="AY475" s="193" t="s">
        <v>136</v>
      </c>
    </row>
    <row r="476" spans="2:51" s="13" customFormat="1" ht="12">
      <c r="B476" s="175"/>
      <c r="D476" s="176" t="s">
        <v>145</v>
      </c>
      <c r="E476" s="177" t="s">
        <v>1</v>
      </c>
      <c r="F476" s="178" t="s">
        <v>607</v>
      </c>
      <c r="H476" s="179">
        <v>1.35</v>
      </c>
      <c r="I476" s="180"/>
      <c r="L476" s="175"/>
      <c r="M476" s="181"/>
      <c r="N476" s="182"/>
      <c r="O476" s="182"/>
      <c r="P476" s="182"/>
      <c r="Q476" s="182"/>
      <c r="R476" s="182"/>
      <c r="S476" s="182"/>
      <c r="T476" s="183"/>
      <c r="AT476" s="177" t="s">
        <v>145</v>
      </c>
      <c r="AU476" s="177" t="s">
        <v>86</v>
      </c>
      <c r="AV476" s="13" t="s">
        <v>86</v>
      </c>
      <c r="AW476" s="13" t="s">
        <v>31</v>
      </c>
      <c r="AX476" s="13" t="s">
        <v>76</v>
      </c>
      <c r="AY476" s="177" t="s">
        <v>136</v>
      </c>
    </row>
    <row r="477" spans="2:51" s="14" customFormat="1" ht="12">
      <c r="B477" s="184"/>
      <c r="D477" s="176" t="s">
        <v>145</v>
      </c>
      <c r="E477" s="185" t="s">
        <v>1</v>
      </c>
      <c r="F477" s="186" t="s">
        <v>149</v>
      </c>
      <c r="H477" s="187">
        <v>16.58</v>
      </c>
      <c r="I477" s="188"/>
      <c r="L477" s="184"/>
      <c r="M477" s="189"/>
      <c r="N477" s="190"/>
      <c r="O477" s="190"/>
      <c r="P477" s="190"/>
      <c r="Q477" s="190"/>
      <c r="R477" s="190"/>
      <c r="S477" s="190"/>
      <c r="T477" s="191"/>
      <c r="AT477" s="185" t="s">
        <v>145</v>
      </c>
      <c r="AU477" s="185" t="s">
        <v>86</v>
      </c>
      <c r="AV477" s="14" t="s">
        <v>143</v>
      </c>
      <c r="AW477" s="14" t="s">
        <v>31</v>
      </c>
      <c r="AX477" s="14" t="s">
        <v>84</v>
      </c>
      <c r="AY477" s="185" t="s">
        <v>136</v>
      </c>
    </row>
    <row r="478" spans="1:65" s="2" customFormat="1" ht="24.15" customHeight="1">
      <c r="A478" s="33"/>
      <c r="B478" s="161"/>
      <c r="C478" s="162" t="s">
        <v>630</v>
      </c>
      <c r="D478" s="162" t="s">
        <v>138</v>
      </c>
      <c r="E478" s="163" t="s">
        <v>631</v>
      </c>
      <c r="F478" s="164" t="s">
        <v>632</v>
      </c>
      <c r="G478" s="165" t="s">
        <v>141</v>
      </c>
      <c r="H478" s="166">
        <v>16.58</v>
      </c>
      <c r="I478" s="167"/>
      <c r="J478" s="168">
        <f>ROUND(I478*H478,2)</f>
        <v>0</v>
      </c>
      <c r="K478" s="164" t="s">
        <v>142</v>
      </c>
      <c r="L478" s="34"/>
      <c r="M478" s="169" t="s">
        <v>1</v>
      </c>
      <c r="N478" s="170" t="s">
        <v>41</v>
      </c>
      <c r="O478" s="59"/>
      <c r="P478" s="171">
        <f>O478*H478</f>
        <v>0</v>
      </c>
      <c r="Q478" s="171">
        <v>0</v>
      </c>
      <c r="R478" s="171">
        <f>Q478*H478</f>
        <v>0</v>
      </c>
      <c r="S478" s="171">
        <v>0</v>
      </c>
      <c r="T478" s="172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3" t="s">
        <v>143</v>
      </c>
      <c r="AT478" s="173" t="s">
        <v>138</v>
      </c>
      <c r="AU478" s="173" t="s">
        <v>86</v>
      </c>
      <c r="AY478" s="18" t="s">
        <v>136</v>
      </c>
      <c r="BE478" s="174">
        <f>IF(N478="základní",J478,0)</f>
        <v>0</v>
      </c>
      <c r="BF478" s="174">
        <f>IF(N478="snížená",J478,0)</f>
        <v>0</v>
      </c>
      <c r="BG478" s="174">
        <f>IF(N478="zákl. přenesená",J478,0)</f>
        <v>0</v>
      </c>
      <c r="BH478" s="174">
        <f>IF(N478="sníž. přenesená",J478,0)</f>
        <v>0</v>
      </c>
      <c r="BI478" s="174">
        <f>IF(N478="nulová",J478,0)</f>
        <v>0</v>
      </c>
      <c r="BJ478" s="18" t="s">
        <v>84</v>
      </c>
      <c r="BK478" s="174">
        <f>ROUND(I478*H478,2)</f>
        <v>0</v>
      </c>
      <c r="BL478" s="18" t="s">
        <v>143</v>
      </c>
      <c r="BM478" s="173" t="s">
        <v>633</v>
      </c>
    </row>
    <row r="479" spans="2:51" s="15" customFormat="1" ht="12">
      <c r="B479" s="192"/>
      <c r="D479" s="176" t="s">
        <v>145</v>
      </c>
      <c r="E479" s="193" t="s">
        <v>1</v>
      </c>
      <c r="F479" s="194" t="s">
        <v>604</v>
      </c>
      <c r="H479" s="193" t="s">
        <v>1</v>
      </c>
      <c r="I479" s="195"/>
      <c r="L479" s="192"/>
      <c r="M479" s="196"/>
      <c r="N479" s="197"/>
      <c r="O479" s="197"/>
      <c r="P479" s="197"/>
      <c r="Q479" s="197"/>
      <c r="R479" s="197"/>
      <c r="S479" s="197"/>
      <c r="T479" s="198"/>
      <c r="AT479" s="193" t="s">
        <v>145</v>
      </c>
      <c r="AU479" s="193" t="s">
        <v>86</v>
      </c>
      <c r="AV479" s="15" t="s">
        <v>84</v>
      </c>
      <c r="AW479" s="15" t="s">
        <v>31</v>
      </c>
      <c r="AX479" s="15" t="s">
        <v>76</v>
      </c>
      <c r="AY479" s="193" t="s">
        <v>136</v>
      </c>
    </row>
    <row r="480" spans="2:51" s="13" customFormat="1" ht="12">
      <c r="B480" s="175"/>
      <c r="D480" s="176" t="s">
        <v>145</v>
      </c>
      <c r="E480" s="177" t="s">
        <v>1</v>
      </c>
      <c r="F480" s="178" t="s">
        <v>605</v>
      </c>
      <c r="H480" s="179">
        <v>15.23</v>
      </c>
      <c r="I480" s="180"/>
      <c r="L480" s="175"/>
      <c r="M480" s="181"/>
      <c r="N480" s="182"/>
      <c r="O480" s="182"/>
      <c r="P480" s="182"/>
      <c r="Q480" s="182"/>
      <c r="R480" s="182"/>
      <c r="S480" s="182"/>
      <c r="T480" s="183"/>
      <c r="AT480" s="177" t="s">
        <v>145</v>
      </c>
      <c r="AU480" s="177" t="s">
        <v>86</v>
      </c>
      <c r="AV480" s="13" t="s">
        <v>86</v>
      </c>
      <c r="AW480" s="13" t="s">
        <v>31</v>
      </c>
      <c r="AX480" s="13" t="s">
        <v>76</v>
      </c>
      <c r="AY480" s="177" t="s">
        <v>136</v>
      </c>
    </row>
    <row r="481" spans="2:51" s="15" customFormat="1" ht="12">
      <c r="B481" s="192"/>
      <c r="D481" s="176" t="s">
        <v>145</v>
      </c>
      <c r="E481" s="193" t="s">
        <v>1</v>
      </c>
      <c r="F481" s="194" t="s">
        <v>606</v>
      </c>
      <c r="H481" s="193" t="s">
        <v>1</v>
      </c>
      <c r="I481" s="195"/>
      <c r="L481" s="192"/>
      <c r="M481" s="196"/>
      <c r="N481" s="197"/>
      <c r="O481" s="197"/>
      <c r="P481" s="197"/>
      <c r="Q481" s="197"/>
      <c r="R481" s="197"/>
      <c r="S481" s="197"/>
      <c r="T481" s="198"/>
      <c r="AT481" s="193" t="s">
        <v>145</v>
      </c>
      <c r="AU481" s="193" t="s">
        <v>86</v>
      </c>
      <c r="AV481" s="15" t="s">
        <v>84</v>
      </c>
      <c r="AW481" s="15" t="s">
        <v>31</v>
      </c>
      <c r="AX481" s="15" t="s">
        <v>76</v>
      </c>
      <c r="AY481" s="193" t="s">
        <v>136</v>
      </c>
    </row>
    <row r="482" spans="2:51" s="13" customFormat="1" ht="12">
      <c r="B482" s="175"/>
      <c r="D482" s="176" t="s">
        <v>145</v>
      </c>
      <c r="E482" s="177" t="s">
        <v>1</v>
      </c>
      <c r="F482" s="178" t="s">
        <v>607</v>
      </c>
      <c r="H482" s="179">
        <v>1.35</v>
      </c>
      <c r="I482" s="180"/>
      <c r="L482" s="175"/>
      <c r="M482" s="181"/>
      <c r="N482" s="182"/>
      <c r="O482" s="182"/>
      <c r="P482" s="182"/>
      <c r="Q482" s="182"/>
      <c r="R482" s="182"/>
      <c r="S482" s="182"/>
      <c r="T482" s="183"/>
      <c r="AT482" s="177" t="s">
        <v>145</v>
      </c>
      <c r="AU482" s="177" t="s">
        <v>86</v>
      </c>
      <c r="AV482" s="13" t="s">
        <v>86</v>
      </c>
      <c r="AW482" s="13" t="s">
        <v>31</v>
      </c>
      <c r="AX482" s="13" t="s">
        <v>76</v>
      </c>
      <c r="AY482" s="177" t="s">
        <v>136</v>
      </c>
    </row>
    <row r="483" spans="2:51" s="14" customFormat="1" ht="12">
      <c r="B483" s="184"/>
      <c r="D483" s="176" t="s">
        <v>145</v>
      </c>
      <c r="E483" s="185" t="s">
        <v>1</v>
      </c>
      <c r="F483" s="186" t="s">
        <v>149</v>
      </c>
      <c r="H483" s="187">
        <v>16.58</v>
      </c>
      <c r="I483" s="188"/>
      <c r="L483" s="184"/>
      <c r="M483" s="189"/>
      <c r="N483" s="190"/>
      <c r="O483" s="190"/>
      <c r="P483" s="190"/>
      <c r="Q483" s="190"/>
      <c r="R483" s="190"/>
      <c r="S483" s="190"/>
      <c r="T483" s="191"/>
      <c r="AT483" s="185" t="s">
        <v>145</v>
      </c>
      <c r="AU483" s="185" t="s">
        <v>86</v>
      </c>
      <c r="AV483" s="14" t="s">
        <v>143</v>
      </c>
      <c r="AW483" s="14" t="s">
        <v>31</v>
      </c>
      <c r="AX483" s="14" t="s">
        <v>84</v>
      </c>
      <c r="AY483" s="185" t="s">
        <v>136</v>
      </c>
    </row>
    <row r="484" spans="1:65" s="2" customFormat="1" ht="24.15" customHeight="1">
      <c r="A484" s="33"/>
      <c r="B484" s="161"/>
      <c r="C484" s="162" t="s">
        <v>634</v>
      </c>
      <c r="D484" s="162" t="s">
        <v>138</v>
      </c>
      <c r="E484" s="163" t="s">
        <v>635</v>
      </c>
      <c r="F484" s="164" t="s">
        <v>636</v>
      </c>
      <c r="G484" s="165" t="s">
        <v>141</v>
      </c>
      <c r="H484" s="166">
        <v>140.32</v>
      </c>
      <c r="I484" s="167"/>
      <c r="J484" s="168">
        <f>ROUND(I484*H484,2)</f>
        <v>0</v>
      </c>
      <c r="K484" s="164" t="s">
        <v>142</v>
      </c>
      <c r="L484" s="34"/>
      <c r="M484" s="169" t="s">
        <v>1</v>
      </c>
      <c r="N484" s="170" t="s">
        <v>41</v>
      </c>
      <c r="O484" s="59"/>
      <c r="P484" s="171">
        <f>O484*H484</f>
        <v>0</v>
      </c>
      <c r="Q484" s="171">
        <v>0.00158</v>
      </c>
      <c r="R484" s="171">
        <f>Q484*H484</f>
        <v>0.2217056</v>
      </c>
      <c r="S484" s="171">
        <v>0</v>
      </c>
      <c r="T484" s="172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73" t="s">
        <v>143</v>
      </c>
      <c r="AT484" s="173" t="s">
        <v>138</v>
      </c>
      <c r="AU484" s="173" t="s">
        <v>86</v>
      </c>
      <c r="AY484" s="18" t="s">
        <v>136</v>
      </c>
      <c r="BE484" s="174">
        <f>IF(N484="základní",J484,0)</f>
        <v>0</v>
      </c>
      <c r="BF484" s="174">
        <f>IF(N484="snížená",J484,0)</f>
        <v>0</v>
      </c>
      <c r="BG484" s="174">
        <f>IF(N484="zákl. přenesená",J484,0)</f>
        <v>0</v>
      </c>
      <c r="BH484" s="174">
        <f>IF(N484="sníž. přenesená",J484,0)</f>
        <v>0</v>
      </c>
      <c r="BI484" s="174">
        <f>IF(N484="nulová",J484,0)</f>
        <v>0</v>
      </c>
      <c r="BJ484" s="18" t="s">
        <v>84</v>
      </c>
      <c r="BK484" s="174">
        <f>ROUND(I484*H484,2)</f>
        <v>0</v>
      </c>
      <c r="BL484" s="18" t="s">
        <v>143</v>
      </c>
      <c r="BM484" s="173" t="s">
        <v>637</v>
      </c>
    </row>
    <row r="485" spans="2:51" s="15" customFormat="1" ht="12">
      <c r="B485" s="192"/>
      <c r="D485" s="176" t="s">
        <v>145</v>
      </c>
      <c r="E485" s="193" t="s">
        <v>1</v>
      </c>
      <c r="F485" s="194" t="s">
        <v>604</v>
      </c>
      <c r="H485" s="193" t="s">
        <v>1</v>
      </c>
      <c r="I485" s="195"/>
      <c r="L485" s="192"/>
      <c r="M485" s="196"/>
      <c r="N485" s="197"/>
      <c r="O485" s="197"/>
      <c r="P485" s="197"/>
      <c r="Q485" s="197"/>
      <c r="R485" s="197"/>
      <c r="S485" s="197"/>
      <c r="T485" s="198"/>
      <c r="AT485" s="193" t="s">
        <v>145</v>
      </c>
      <c r="AU485" s="193" t="s">
        <v>86</v>
      </c>
      <c r="AV485" s="15" t="s">
        <v>84</v>
      </c>
      <c r="AW485" s="15" t="s">
        <v>31</v>
      </c>
      <c r="AX485" s="15" t="s">
        <v>76</v>
      </c>
      <c r="AY485" s="193" t="s">
        <v>136</v>
      </c>
    </row>
    <row r="486" spans="2:51" s="13" customFormat="1" ht="12">
      <c r="B486" s="175"/>
      <c r="D486" s="176" t="s">
        <v>145</v>
      </c>
      <c r="E486" s="177" t="s">
        <v>1</v>
      </c>
      <c r="F486" s="178" t="s">
        <v>605</v>
      </c>
      <c r="H486" s="179">
        <v>15.23</v>
      </c>
      <c r="I486" s="180"/>
      <c r="L486" s="175"/>
      <c r="M486" s="181"/>
      <c r="N486" s="182"/>
      <c r="O486" s="182"/>
      <c r="P486" s="182"/>
      <c r="Q486" s="182"/>
      <c r="R486" s="182"/>
      <c r="S486" s="182"/>
      <c r="T486" s="183"/>
      <c r="AT486" s="177" t="s">
        <v>145</v>
      </c>
      <c r="AU486" s="177" t="s">
        <v>86</v>
      </c>
      <c r="AV486" s="13" t="s">
        <v>86</v>
      </c>
      <c r="AW486" s="13" t="s">
        <v>31</v>
      </c>
      <c r="AX486" s="13" t="s">
        <v>76</v>
      </c>
      <c r="AY486" s="177" t="s">
        <v>136</v>
      </c>
    </row>
    <row r="487" spans="2:51" s="15" customFormat="1" ht="12">
      <c r="B487" s="192"/>
      <c r="D487" s="176" t="s">
        <v>145</v>
      </c>
      <c r="E487" s="193" t="s">
        <v>1</v>
      </c>
      <c r="F487" s="194" t="s">
        <v>606</v>
      </c>
      <c r="H487" s="193" t="s">
        <v>1</v>
      </c>
      <c r="I487" s="195"/>
      <c r="L487" s="192"/>
      <c r="M487" s="196"/>
      <c r="N487" s="197"/>
      <c r="O487" s="197"/>
      <c r="P487" s="197"/>
      <c r="Q487" s="197"/>
      <c r="R487" s="197"/>
      <c r="S487" s="197"/>
      <c r="T487" s="198"/>
      <c r="AT487" s="193" t="s">
        <v>145</v>
      </c>
      <c r="AU487" s="193" t="s">
        <v>86</v>
      </c>
      <c r="AV487" s="15" t="s">
        <v>84</v>
      </c>
      <c r="AW487" s="15" t="s">
        <v>31</v>
      </c>
      <c r="AX487" s="15" t="s">
        <v>76</v>
      </c>
      <c r="AY487" s="193" t="s">
        <v>136</v>
      </c>
    </row>
    <row r="488" spans="2:51" s="13" customFormat="1" ht="12">
      <c r="B488" s="175"/>
      <c r="D488" s="176" t="s">
        <v>145</v>
      </c>
      <c r="E488" s="177" t="s">
        <v>1</v>
      </c>
      <c r="F488" s="178" t="s">
        <v>607</v>
      </c>
      <c r="H488" s="179">
        <v>1.35</v>
      </c>
      <c r="I488" s="180"/>
      <c r="L488" s="175"/>
      <c r="M488" s="181"/>
      <c r="N488" s="182"/>
      <c r="O488" s="182"/>
      <c r="P488" s="182"/>
      <c r="Q488" s="182"/>
      <c r="R488" s="182"/>
      <c r="S488" s="182"/>
      <c r="T488" s="183"/>
      <c r="AT488" s="177" t="s">
        <v>145</v>
      </c>
      <c r="AU488" s="177" t="s">
        <v>86</v>
      </c>
      <c r="AV488" s="13" t="s">
        <v>86</v>
      </c>
      <c r="AW488" s="13" t="s">
        <v>31</v>
      </c>
      <c r="AX488" s="13" t="s">
        <v>76</v>
      </c>
      <c r="AY488" s="177" t="s">
        <v>136</v>
      </c>
    </row>
    <row r="489" spans="2:51" s="15" customFormat="1" ht="12">
      <c r="B489" s="192"/>
      <c r="D489" s="176" t="s">
        <v>145</v>
      </c>
      <c r="E489" s="193" t="s">
        <v>1</v>
      </c>
      <c r="F489" s="194" t="s">
        <v>523</v>
      </c>
      <c r="H489" s="193" t="s">
        <v>1</v>
      </c>
      <c r="I489" s="195"/>
      <c r="L489" s="192"/>
      <c r="M489" s="196"/>
      <c r="N489" s="197"/>
      <c r="O489" s="197"/>
      <c r="P489" s="197"/>
      <c r="Q489" s="197"/>
      <c r="R489" s="197"/>
      <c r="S489" s="197"/>
      <c r="T489" s="198"/>
      <c r="AT489" s="193" t="s">
        <v>145</v>
      </c>
      <c r="AU489" s="193" t="s">
        <v>86</v>
      </c>
      <c r="AV489" s="15" t="s">
        <v>84</v>
      </c>
      <c r="AW489" s="15" t="s">
        <v>31</v>
      </c>
      <c r="AX489" s="15" t="s">
        <v>76</v>
      </c>
      <c r="AY489" s="193" t="s">
        <v>136</v>
      </c>
    </row>
    <row r="490" spans="2:51" s="13" customFormat="1" ht="12">
      <c r="B490" s="175"/>
      <c r="D490" s="176" t="s">
        <v>145</v>
      </c>
      <c r="E490" s="177" t="s">
        <v>1</v>
      </c>
      <c r="F490" s="178" t="s">
        <v>524</v>
      </c>
      <c r="H490" s="179">
        <v>24.98</v>
      </c>
      <c r="I490" s="180"/>
      <c r="L490" s="175"/>
      <c r="M490" s="181"/>
      <c r="N490" s="182"/>
      <c r="O490" s="182"/>
      <c r="P490" s="182"/>
      <c r="Q490" s="182"/>
      <c r="R490" s="182"/>
      <c r="S490" s="182"/>
      <c r="T490" s="183"/>
      <c r="AT490" s="177" t="s">
        <v>145</v>
      </c>
      <c r="AU490" s="177" t="s">
        <v>86</v>
      </c>
      <c r="AV490" s="13" t="s">
        <v>86</v>
      </c>
      <c r="AW490" s="13" t="s">
        <v>31</v>
      </c>
      <c r="AX490" s="13" t="s">
        <v>76</v>
      </c>
      <c r="AY490" s="177" t="s">
        <v>136</v>
      </c>
    </row>
    <row r="491" spans="2:51" s="15" customFormat="1" ht="12">
      <c r="B491" s="192"/>
      <c r="D491" s="176" t="s">
        <v>145</v>
      </c>
      <c r="E491" s="193" t="s">
        <v>1</v>
      </c>
      <c r="F491" s="194" t="s">
        <v>525</v>
      </c>
      <c r="H491" s="193" t="s">
        <v>1</v>
      </c>
      <c r="I491" s="195"/>
      <c r="L491" s="192"/>
      <c r="M491" s="196"/>
      <c r="N491" s="197"/>
      <c r="O491" s="197"/>
      <c r="P491" s="197"/>
      <c r="Q491" s="197"/>
      <c r="R491" s="197"/>
      <c r="S491" s="197"/>
      <c r="T491" s="198"/>
      <c r="AT491" s="193" t="s">
        <v>145</v>
      </c>
      <c r="AU491" s="193" t="s">
        <v>86</v>
      </c>
      <c r="AV491" s="15" t="s">
        <v>84</v>
      </c>
      <c r="AW491" s="15" t="s">
        <v>31</v>
      </c>
      <c r="AX491" s="15" t="s">
        <v>76</v>
      </c>
      <c r="AY491" s="193" t="s">
        <v>136</v>
      </c>
    </row>
    <row r="492" spans="2:51" s="13" customFormat="1" ht="12">
      <c r="B492" s="175"/>
      <c r="D492" s="176" t="s">
        <v>145</v>
      </c>
      <c r="E492" s="177" t="s">
        <v>1</v>
      </c>
      <c r="F492" s="178" t="s">
        <v>526</v>
      </c>
      <c r="H492" s="179">
        <v>98.76</v>
      </c>
      <c r="I492" s="180"/>
      <c r="L492" s="175"/>
      <c r="M492" s="181"/>
      <c r="N492" s="182"/>
      <c r="O492" s="182"/>
      <c r="P492" s="182"/>
      <c r="Q492" s="182"/>
      <c r="R492" s="182"/>
      <c r="S492" s="182"/>
      <c r="T492" s="183"/>
      <c r="AT492" s="177" t="s">
        <v>145</v>
      </c>
      <c r="AU492" s="177" t="s">
        <v>86</v>
      </c>
      <c r="AV492" s="13" t="s">
        <v>86</v>
      </c>
      <c r="AW492" s="13" t="s">
        <v>31</v>
      </c>
      <c r="AX492" s="13" t="s">
        <v>76</v>
      </c>
      <c r="AY492" s="177" t="s">
        <v>136</v>
      </c>
    </row>
    <row r="493" spans="2:51" s="14" customFormat="1" ht="12">
      <c r="B493" s="184"/>
      <c r="D493" s="176" t="s">
        <v>145</v>
      </c>
      <c r="E493" s="185" t="s">
        <v>1</v>
      </c>
      <c r="F493" s="186" t="s">
        <v>149</v>
      </c>
      <c r="H493" s="187">
        <v>140.32</v>
      </c>
      <c r="I493" s="188"/>
      <c r="L493" s="184"/>
      <c r="M493" s="189"/>
      <c r="N493" s="190"/>
      <c r="O493" s="190"/>
      <c r="P493" s="190"/>
      <c r="Q493" s="190"/>
      <c r="R493" s="190"/>
      <c r="S493" s="190"/>
      <c r="T493" s="191"/>
      <c r="AT493" s="185" t="s">
        <v>145</v>
      </c>
      <c r="AU493" s="185" t="s">
        <v>86</v>
      </c>
      <c r="AV493" s="14" t="s">
        <v>143</v>
      </c>
      <c r="AW493" s="14" t="s">
        <v>31</v>
      </c>
      <c r="AX493" s="14" t="s">
        <v>84</v>
      </c>
      <c r="AY493" s="185" t="s">
        <v>136</v>
      </c>
    </row>
    <row r="494" spans="1:65" s="2" customFormat="1" ht="24.15" customHeight="1">
      <c r="A494" s="33"/>
      <c r="B494" s="161"/>
      <c r="C494" s="162" t="s">
        <v>638</v>
      </c>
      <c r="D494" s="162" t="s">
        <v>138</v>
      </c>
      <c r="E494" s="163" t="s">
        <v>639</v>
      </c>
      <c r="F494" s="164" t="s">
        <v>640</v>
      </c>
      <c r="G494" s="165" t="s">
        <v>141</v>
      </c>
      <c r="H494" s="166">
        <v>16.58</v>
      </c>
      <c r="I494" s="167"/>
      <c r="J494" s="168">
        <f>ROUND(I494*H494,2)</f>
        <v>0</v>
      </c>
      <c r="K494" s="164" t="s">
        <v>142</v>
      </c>
      <c r="L494" s="34"/>
      <c r="M494" s="169" t="s">
        <v>1</v>
      </c>
      <c r="N494" s="170" t="s">
        <v>41</v>
      </c>
      <c r="O494" s="59"/>
      <c r="P494" s="171">
        <f>O494*H494</f>
        <v>0</v>
      </c>
      <c r="Q494" s="171">
        <v>0</v>
      </c>
      <c r="R494" s="171">
        <f>Q494*H494</f>
        <v>0</v>
      </c>
      <c r="S494" s="171">
        <v>0</v>
      </c>
      <c r="T494" s="172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73" t="s">
        <v>143</v>
      </c>
      <c r="AT494" s="173" t="s">
        <v>138</v>
      </c>
      <c r="AU494" s="173" t="s">
        <v>86</v>
      </c>
      <c r="AY494" s="18" t="s">
        <v>136</v>
      </c>
      <c r="BE494" s="174">
        <f>IF(N494="základní",J494,0)</f>
        <v>0</v>
      </c>
      <c r="BF494" s="174">
        <f>IF(N494="snížená",J494,0)</f>
        <v>0</v>
      </c>
      <c r="BG494" s="174">
        <f>IF(N494="zákl. přenesená",J494,0)</f>
        <v>0</v>
      </c>
      <c r="BH494" s="174">
        <f>IF(N494="sníž. přenesená",J494,0)</f>
        <v>0</v>
      </c>
      <c r="BI494" s="174">
        <f>IF(N494="nulová",J494,0)</f>
        <v>0</v>
      </c>
      <c r="BJ494" s="18" t="s">
        <v>84</v>
      </c>
      <c r="BK494" s="174">
        <f>ROUND(I494*H494,2)</f>
        <v>0</v>
      </c>
      <c r="BL494" s="18" t="s">
        <v>143</v>
      </c>
      <c r="BM494" s="173" t="s">
        <v>641</v>
      </c>
    </row>
    <row r="495" spans="2:51" s="15" customFormat="1" ht="12">
      <c r="B495" s="192"/>
      <c r="D495" s="176" t="s">
        <v>145</v>
      </c>
      <c r="E495" s="193" t="s">
        <v>1</v>
      </c>
      <c r="F495" s="194" t="s">
        <v>604</v>
      </c>
      <c r="H495" s="193" t="s">
        <v>1</v>
      </c>
      <c r="I495" s="195"/>
      <c r="L495" s="192"/>
      <c r="M495" s="196"/>
      <c r="N495" s="197"/>
      <c r="O495" s="197"/>
      <c r="P495" s="197"/>
      <c r="Q495" s="197"/>
      <c r="R495" s="197"/>
      <c r="S495" s="197"/>
      <c r="T495" s="198"/>
      <c r="AT495" s="193" t="s">
        <v>145</v>
      </c>
      <c r="AU495" s="193" t="s">
        <v>86</v>
      </c>
      <c r="AV495" s="15" t="s">
        <v>84</v>
      </c>
      <c r="AW495" s="15" t="s">
        <v>31</v>
      </c>
      <c r="AX495" s="15" t="s">
        <v>76</v>
      </c>
      <c r="AY495" s="193" t="s">
        <v>136</v>
      </c>
    </row>
    <row r="496" spans="2:51" s="13" customFormat="1" ht="12">
      <c r="B496" s="175"/>
      <c r="D496" s="176" t="s">
        <v>145</v>
      </c>
      <c r="E496" s="177" t="s">
        <v>1</v>
      </c>
      <c r="F496" s="178" t="s">
        <v>605</v>
      </c>
      <c r="H496" s="179">
        <v>15.23</v>
      </c>
      <c r="I496" s="180"/>
      <c r="L496" s="175"/>
      <c r="M496" s="181"/>
      <c r="N496" s="182"/>
      <c r="O496" s="182"/>
      <c r="P496" s="182"/>
      <c r="Q496" s="182"/>
      <c r="R496" s="182"/>
      <c r="S496" s="182"/>
      <c r="T496" s="183"/>
      <c r="AT496" s="177" t="s">
        <v>145</v>
      </c>
      <c r="AU496" s="177" t="s">
        <v>86</v>
      </c>
      <c r="AV496" s="13" t="s">
        <v>86</v>
      </c>
      <c r="AW496" s="13" t="s">
        <v>31</v>
      </c>
      <c r="AX496" s="13" t="s">
        <v>76</v>
      </c>
      <c r="AY496" s="177" t="s">
        <v>136</v>
      </c>
    </row>
    <row r="497" spans="2:51" s="15" customFormat="1" ht="12">
      <c r="B497" s="192"/>
      <c r="D497" s="176" t="s">
        <v>145</v>
      </c>
      <c r="E497" s="193" t="s">
        <v>1</v>
      </c>
      <c r="F497" s="194" t="s">
        <v>606</v>
      </c>
      <c r="H497" s="193" t="s">
        <v>1</v>
      </c>
      <c r="I497" s="195"/>
      <c r="L497" s="192"/>
      <c r="M497" s="196"/>
      <c r="N497" s="197"/>
      <c r="O497" s="197"/>
      <c r="P497" s="197"/>
      <c r="Q497" s="197"/>
      <c r="R497" s="197"/>
      <c r="S497" s="197"/>
      <c r="T497" s="198"/>
      <c r="AT497" s="193" t="s">
        <v>145</v>
      </c>
      <c r="AU497" s="193" t="s">
        <v>86</v>
      </c>
      <c r="AV497" s="15" t="s">
        <v>84</v>
      </c>
      <c r="AW497" s="15" t="s">
        <v>31</v>
      </c>
      <c r="AX497" s="15" t="s">
        <v>76</v>
      </c>
      <c r="AY497" s="193" t="s">
        <v>136</v>
      </c>
    </row>
    <row r="498" spans="2:51" s="13" customFormat="1" ht="12">
      <c r="B498" s="175"/>
      <c r="D498" s="176" t="s">
        <v>145</v>
      </c>
      <c r="E498" s="177" t="s">
        <v>1</v>
      </c>
      <c r="F498" s="178" t="s">
        <v>607</v>
      </c>
      <c r="H498" s="179">
        <v>1.35</v>
      </c>
      <c r="I498" s="180"/>
      <c r="L498" s="175"/>
      <c r="M498" s="181"/>
      <c r="N498" s="182"/>
      <c r="O498" s="182"/>
      <c r="P498" s="182"/>
      <c r="Q498" s="182"/>
      <c r="R498" s="182"/>
      <c r="S498" s="182"/>
      <c r="T498" s="183"/>
      <c r="AT498" s="177" t="s">
        <v>145</v>
      </c>
      <c r="AU498" s="177" t="s">
        <v>86</v>
      </c>
      <c r="AV498" s="13" t="s">
        <v>86</v>
      </c>
      <c r="AW498" s="13" t="s">
        <v>31</v>
      </c>
      <c r="AX498" s="13" t="s">
        <v>76</v>
      </c>
      <c r="AY498" s="177" t="s">
        <v>136</v>
      </c>
    </row>
    <row r="499" spans="2:51" s="14" customFormat="1" ht="12">
      <c r="B499" s="184"/>
      <c r="D499" s="176" t="s">
        <v>145</v>
      </c>
      <c r="E499" s="185" t="s">
        <v>1</v>
      </c>
      <c r="F499" s="186" t="s">
        <v>149</v>
      </c>
      <c r="H499" s="187">
        <v>16.58</v>
      </c>
      <c r="I499" s="188"/>
      <c r="L499" s="184"/>
      <c r="M499" s="189"/>
      <c r="N499" s="190"/>
      <c r="O499" s="190"/>
      <c r="P499" s="190"/>
      <c r="Q499" s="190"/>
      <c r="R499" s="190"/>
      <c r="S499" s="190"/>
      <c r="T499" s="191"/>
      <c r="AT499" s="185" t="s">
        <v>145</v>
      </c>
      <c r="AU499" s="185" t="s">
        <v>86</v>
      </c>
      <c r="AV499" s="14" t="s">
        <v>143</v>
      </c>
      <c r="AW499" s="14" t="s">
        <v>31</v>
      </c>
      <c r="AX499" s="14" t="s">
        <v>84</v>
      </c>
      <c r="AY499" s="185" t="s">
        <v>136</v>
      </c>
    </row>
    <row r="500" spans="1:65" s="2" customFormat="1" ht="24.15" customHeight="1">
      <c r="A500" s="33"/>
      <c r="B500" s="161"/>
      <c r="C500" s="162" t="s">
        <v>642</v>
      </c>
      <c r="D500" s="162" t="s">
        <v>138</v>
      </c>
      <c r="E500" s="163" t="s">
        <v>643</v>
      </c>
      <c r="F500" s="164" t="s">
        <v>644</v>
      </c>
      <c r="G500" s="165" t="s">
        <v>164</v>
      </c>
      <c r="H500" s="166">
        <v>10.5</v>
      </c>
      <c r="I500" s="167"/>
      <c r="J500" s="168">
        <f>ROUND(I500*H500,2)</f>
        <v>0</v>
      </c>
      <c r="K500" s="164" t="s">
        <v>142</v>
      </c>
      <c r="L500" s="34"/>
      <c r="M500" s="169" t="s">
        <v>1</v>
      </c>
      <c r="N500" s="170" t="s">
        <v>41</v>
      </c>
      <c r="O500" s="59"/>
      <c r="P500" s="171">
        <f>O500*H500</f>
        <v>0</v>
      </c>
      <c r="Q500" s="171">
        <v>0.00033</v>
      </c>
      <c r="R500" s="171">
        <f>Q500*H500</f>
        <v>0.003465</v>
      </c>
      <c r="S500" s="171">
        <v>0</v>
      </c>
      <c r="T500" s="172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73" t="s">
        <v>143</v>
      </c>
      <c r="AT500" s="173" t="s">
        <v>138</v>
      </c>
      <c r="AU500" s="173" t="s">
        <v>86</v>
      </c>
      <c r="AY500" s="18" t="s">
        <v>136</v>
      </c>
      <c r="BE500" s="174">
        <f>IF(N500="základní",J500,0)</f>
        <v>0</v>
      </c>
      <c r="BF500" s="174">
        <f>IF(N500="snížená",J500,0)</f>
        <v>0</v>
      </c>
      <c r="BG500" s="174">
        <f>IF(N500="zákl. přenesená",J500,0)</f>
        <v>0</v>
      </c>
      <c r="BH500" s="174">
        <f>IF(N500="sníž. přenesená",J500,0)</f>
        <v>0</v>
      </c>
      <c r="BI500" s="174">
        <f>IF(N500="nulová",J500,0)</f>
        <v>0</v>
      </c>
      <c r="BJ500" s="18" t="s">
        <v>84</v>
      </c>
      <c r="BK500" s="174">
        <f>ROUND(I500*H500,2)</f>
        <v>0</v>
      </c>
      <c r="BL500" s="18" t="s">
        <v>143</v>
      </c>
      <c r="BM500" s="173" t="s">
        <v>645</v>
      </c>
    </row>
    <row r="501" spans="2:51" s="15" customFormat="1" ht="12">
      <c r="B501" s="192"/>
      <c r="D501" s="176" t="s">
        <v>145</v>
      </c>
      <c r="E501" s="193" t="s">
        <v>1</v>
      </c>
      <c r="F501" s="194" t="s">
        <v>646</v>
      </c>
      <c r="H501" s="193" t="s">
        <v>1</v>
      </c>
      <c r="I501" s="195"/>
      <c r="L501" s="192"/>
      <c r="M501" s="196"/>
      <c r="N501" s="197"/>
      <c r="O501" s="197"/>
      <c r="P501" s="197"/>
      <c r="Q501" s="197"/>
      <c r="R501" s="197"/>
      <c r="S501" s="197"/>
      <c r="T501" s="198"/>
      <c r="AT501" s="193" t="s">
        <v>145</v>
      </c>
      <c r="AU501" s="193" t="s">
        <v>86</v>
      </c>
      <c r="AV501" s="15" t="s">
        <v>84</v>
      </c>
      <c r="AW501" s="15" t="s">
        <v>31</v>
      </c>
      <c r="AX501" s="15" t="s">
        <v>76</v>
      </c>
      <c r="AY501" s="193" t="s">
        <v>136</v>
      </c>
    </row>
    <row r="502" spans="2:51" s="13" customFormat="1" ht="12">
      <c r="B502" s="175"/>
      <c r="D502" s="176" t="s">
        <v>145</v>
      </c>
      <c r="E502" s="177" t="s">
        <v>1</v>
      </c>
      <c r="F502" s="178" t="s">
        <v>647</v>
      </c>
      <c r="H502" s="179">
        <v>10.5</v>
      </c>
      <c r="I502" s="180"/>
      <c r="L502" s="175"/>
      <c r="M502" s="181"/>
      <c r="N502" s="182"/>
      <c r="O502" s="182"/>
      <c r="P502" s="182"/>
      <c r="Q502" s="182"/>
      <c r="R502" s="182"/>
      <c r="S502" s="182"/>
      <c r="T502" s="183"/>
      <c r="AT502" s="177" t="s">
        <v>145</v>
      </c>
      <c r="AU502" s="177" t="s">
        <v>86</v>
      </c>
      <c r="AV502" s="13" t="s">
        <v>86</v>
      </c>
      <c r="AW502" s="13" t="s">
        <v>31</v>
      </c>
      <c r="AX502" s="13" t="s">
        <v>76</v>
      </c>
      <c r="AY502" s="177" t="s">
        <v>136</v>
      </c>
    </row>
    <row r="503" spans="2:51" s="14" customFormat="1" ht="12">
      <c r="B503" s="184"/>
      <c r="D503" s="176" t="s">
        <v>145</v>
      </c>
      <c r="E503" s="185" t="s">
        <v>1</v>
      </c>
      <c r="F503" s="186" t="s">
        <v>149</v>
      </c>
      <c r="H503" s="187">
        <v>10.5</v>
      </c>
      <c r="I503" s="188"/>
      <c r="L503" s="184"/>
      <c r="M503" s="189"/>
      <c r="N503" s="190"/>
      <c r="O503" s="190"/>
      <c r="P503" s="190"/>
      <c r="Q503" s="190"/>
      <c r="R503" s="190"/>
      <c r="S503" s="190"/>
      <c r="T503" s="191"/>
      <c r="AT503" s="185" t="s">
        <v>145</v>
      </c>
      <c r="AU503" s="185" t="s">
        <v>86</v>
      </c>
      <c r="AV503" s="14" t="s">
        <v>143</v>
      </c>
      <c r="AW503" s="14" t="s">
        <v>31</v>
      </c>
      <c r="AX503" s="14" t="s">
        <v>84</v>
      </c>
      <c r="AY503" s="185" t="s">
        <v>136</v>
      </c>
    </row>
    <row r="504" spans="1:65" s="2" customFormat="1" ht="24.15" customHeight="1">
      <c r="A504" s="33"/>
      <c r="B504" s="161"/>
      <c r="C504" s="199" t="s">
        <v>648</v>
      </c>
      <c r="D504" s="199" t="s">
        <v>236</v>
      </c>
      <c r="E504" s="200" t="s">
        <v>649</v>
      </c>
      <c r="F504" s="201" t="s">
        <v>650</v>
      </c>
      <c r="G504" s="202" t="s">
        <v>205</v>
      </c>
      <c r="H504" s="203">
        <v>0.008</v>
      </c>
      <c r="I504" s="204"/>
      <c r="J504" s="205">
        <f>ROUND(I504*H504,2)</f>
        <v>0</v>
      </c>
      <c r="K504" s="201" t="s">
        <v>142</v>
      </c>
      <c r="L504" s="206"/>
      <c r="M504" s="207" t="s">
        <v>1</v>
      </c>
      <c r="N504" s="208" t="s">
        <v>41</v>
      </c>
      <c r="O504" s="59"/>
      <c r="P504" s="171">
        <f>O504*H504</f>
        <v>0</v>
      </c>
      <c r="Q504" s="171">
        <v>1</v>
      </c>
      <c r="R504" s="171">
        <f>Q504*H504</f>
        <v>0.008</v>
      </c>
      <c r="S504" s="171">
        <v>0</v>
      </c>
      <c r="T504" s="172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73" t="s">
        <v>180</v>
      </c>
      <c r="AT504" s="173" t="s">
        <v>236</v>
      </c>
      <c r="AU504" s="173" t="s">
        <v>86</v>
      </c>
      <c r="AY504" s="18" t="s">
        <v>136</v>
      </c>
      <c r="BE504" s="174">
        <f>IF(N504="základní",J504,0)</f>
        <v>0</v>
      </c>
      <c r="BF504" s="174">
        <f>IF(N504="snížená",J504,0)</f>
        <v>0</v>
      </c>
      <c r="BG504" s="174">
        <f>IF(N504="zákl. přenesená",J504,0)</f>
        <v>0</v>
      </c>
      <c r="BH504" s="174">
        <f>IF(N504="sníž. přenesená",J504,0)</f>
        <v>0</v>
      </c>
      <c r="BI504" s="174">
        <f>IF(N504="nulová",J504,0)</f>
        <v>0</v>
      </c>
      <c r="BJ504" s="18" t="s">
        <v>84</v>
      </c>
      <c r="BK504" s="174">
        <f>ROUND(I504*H504,2)</f>
        <v>0</v>
      </c>
      <c r="BL504" s="18" t="s">
        <v>143</v>
      </c>
      <c r="BM504" s="173" t="s">
        <v>651</v>
      </c>
    </row>
    <row r="505" spans="1:47" s="2" customFormat="1" ht="19.2">
      <c r="A505" s="33"/>
      <c r="B505" s="34"/>
      <c r="C505" s="33"/>
      <c r="D505" s="176" t="s">
        <v>275</v>
      </c>
      <c r="E505" s="33"/>
      <c r="F505" s="209" t="s">
        <v>652</v>
      </c>
      <c r="G505" s="33"/>
      <c r="H505" s="33"/>
      <c r="I505" s="97"/>
      <c r="J505" s="33"/>
      <c r="K505" s="33"/>
      <c r="L505" s="34"/>
      <c r="M505" s="210"/>
      <c r="N505" s="211"/>
      <c r="O505" s="59"/>
      <c r="P505" s="59"/>
      <c r="Q505" s="59"/>
      <c r="R505" s="59"/>
      <c r="S505" s="59"/>
      <c r="T505" s="60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T505" s="18" t="s">
        <v>275</v>
      </c>
      <c r="AU505" s="18" t="s">
        <v>86</v>
      </c>
    </row>
    <row r="506" spans="2:51" s="13" customFormat="1" ht="12">
      <c r="B506" s="175"/>
      <c r="D506" s="176" t="s">
        <v>145</v>
      </c>
      <c r="E506" s="177" t="s">
        <v>1</v>
      </c>
      <c r="F506" s="178" t="s">
        <v>653</v>
      </c>
      <c r="H506" s="179">
        <v>0.008</v>
      </c>
      <c r="I506" s="180"/>
      <c r="L506" s="175"/>
      <c r="M506" s="181"/>
      <c r="N506" s="182"/>
      <c r="O506" s="182"/>
      <c r="P506" s="182"/>
      <c r="Q506" s="182"/>
      <c r="R506" s="182"/>
      <c r="S506" s="182"/>
      <c r="T506" s="183"/>
      <c r="AT506" s="177" t="s">
        <v>145</v>
      </c>
      <c r="AU506" s="177" t="s">
        <v>86</v>
      </c>
      <c r="AV506" s="13" t="s">
        <v>86</v>
      </c>
      <c r="AW506" s="13" t="s">
        <v>31</v>
      </c>
      <c r="AX506" s="13" t="s">
        <v>84</v>
      </c>
      <c r="AY506" s="177" t="s">
        <v>136</v>
      </c>
    </row>
    <row r="507" spans="1:65" s="2" customFormat="1" ht="24.15" customHeight="1">
      <c r="A507" s="33"/>
      <c r="B507" s="161"/>
      <c r="C507" s="162" t="s">
        <v>654</v>
      </c>
      <c r="D507" s="162" t="s">
        <v>138</v>
      </c>
      <c r="E507" s="163" t="s">
        <v>655</v>
      </c>
      <c r="F507" s="164" t="s">
        <v>656</v>
      </c>
      <c r="G507" s="165" t="s">
        <v>164</v>
      </c>
      <c r="H507" s="166">
        <v>3.6</v>
      </c>
      <c r="I507" s="167"/>
      <c r="J507" s="168">
        <f>ROUND(I507*H507,2)</f>
        <v>0</v>
      </c>
      <c r="K507" s="164" t="s">
        <v>142</v>
      </c>
      <c r="L507" s="34"/>
      <c r="M507" s="169" t="s">
        <v>1</v>
      </c>
      <c r="N507" s="170" t="s">
        <v>41</v>
      </c>
      <c r="O507" s="59"/>
      <c r="P507" s="171">
        <f>O507*H507</f>
        <v>0</v>
      </c>
      <c r="Q507" s="171">
        <v>0.00043</v>
      </c>
      <c r="R507" s="171">
        <f>Q507*H507</f>
        <v>0.001548</v>
      </c>
      <c r="S507" s="171">
        <v>0</v>
      </c>
      <c r="T507" s="172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73" t="s">
        <v>143</v>
      </c>
      <c r="AT507" s="173" t="s">
        <v>138</v>
      </c>
      <c r="AU507" s="173" t="s">
        <v>86</v>
      </c>
      <c r="AY507" s="18" t="s">
        <v>136</v>
      </c>
      <c r="BE507" s="174">
        <f>IF(N507="základní",J507,0)</f>
        <v>0</v>
      </c>
      <c r="BF507" s="174">
        <f>IF(N507="snížená",J507,0)</f>
        <v>0</v>
      </c>
      <c r="BG507" s="174">
        <f>IF(N507="zákl. přenesená",J507,0)</f>
        <v>0</v>
      </c>
      <c r="BH507" s="174">
        <f>IF(N507="sníž. přenesená",J507,0)</f>
        <v>0</v>
      </c>
      <c r="BI507" s="174">
        <f>IF(N507="nulová",J507,0)</f>
        <v>0</v>
      </c>
      <c r="BJ507" s="18" t="s">
        <v>84</v>
      </c>
      <c r="BK507" s="174">
        <f>ROUND(I507*H507,2)</f>
        <v>0</v>
      </c>
      <c r="BL507" s="18" t="s">
        <v>143</v>
      </c>
      <c r="BM507" s="173" t="s">
        <v>657</v>
      </c>
    </row>
    <row r="508" spans="2:51" s="13" customFormat="1" ht="12">
      <c r="B508" s="175"/>
      <c r="D508" s="176" t="s">
        <v>145</v>
      </c>
      <c r="E508" s="177" t="s">
        <v>1</v>
      </c>
      <c r="F508" s="178" t="s">
        <v>658</v>
      </c>
      <c r="H508" s="179">
        <v>3.6</v>
      </c>
      <c r="I508" s="180"/>
      <c r="L508" s="175"/>
      <c r="M508" s="181"/>
      <c r="N508" s="182"/>
      <c r="O508" s="182"/>
      <c r="P508" s="182"/>
      <c r="Q508" s="182"/>
      <c r="R508" s="182"/>
      <c r="S508" s="182"/>
      <c r="T508" s="183"/>
      <c r="AT508" s="177" t="s">
        <v>145</v>
      </c>
      <c r="AU508" s="177" t="s">
        <v>86</v>
      </c>
      <c r="AV508" s="13" t="s">
        <v>86</v>
      </c>
      <c r="AW508" s="13" t="s">
        <v>31</v>
      </c>
      <c r="AX508" s="13" t="s">
        <v>84</v>
      </c>
      <c r="AY508" s="177" t="s">
        <v>136</v>
      </c>
    </row>
    <row r="509" spans="1:65" s="2" customFormat="1" ht="24.15" customHeight="1">
      <c r="A509" s="33"/>
      <c r="B509" s="161"/>
      <c r="C509" s="199" t="s">
        <v>659</v>
      </c>
      <c r="D509" s="199" t="s">
        <v>236</v>
      </c>
      <c r="E509" s="200" t="s">
        <v>660</v>
      </c>
      <c r="F509" s="201" t="s">
        <v>661</v>
      </c>
      <c r="G509" s="202" t="s">
        <v>205</v>
      </c>
      <c r="H509" s="203">
        <v>0.004</v>
      </c>
      <c r="I509" s="204"/>
      <c r="J509" s="205">
        <f>ROUND(I509*H509,2)</f>
        <v>0</v>
      </c>
      <c r="K509" s="201" t="s">
        <v>142</v>
      </c>
      <c r="L509" s="206"/>
      <c r="M509" s="207" t="s">
        <v>1</v>
      </c>
      <c r="N509" s="208" t="s">
        <v>41</v>
      </c>
      <c r="O509" s="59"/>
      <c r="P509" s="171">
        <f>O509*H509</f>
        <v>0</v>
      </c>
      <c r="Q509" s="171">
        <v>1</v>
      </c>
      <c r="R509" s="171">
        <f>Q509*H509</f>
        <v>0.004</v>
      </c>
      <c r="S509" s="171">
        <v>0</v>
      </c>
      <c r="T509" s="172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73" t="s">
        <v>180</v>
      </c>
      <c r="AT509" s="173" t="s">
        <v>236</v>
      </c>
      <c r="AU509" s="173" t="s">
        <v>86</v>
      </c>
      <c r="AY509" s="18" t="s">
        <v>136</v>
      </c>
      <c r="BE509" s="174">
        <f>IF(N509="základní",J509,0)</f>
        <v>0</v>
      </c>
      <c r="BF509" s="174">
        <f>IF(N509="snížená",J509,0)</f>
        <v>0</v>
      </c>
      <c r="BG509" s="174">
        <f>IF(N509="zákl. přenesená",J509,0)</f>
        <v>0</v>
      </c>
      <c r="BH509" s="174">
        <f>IF(N509="sníž. přenesená",J509,0)</f>
        <v>0</v>
      </c>
      <c r="BI509" s="174">
        <f>IF(N509="nulová",J509,0)</f>
        <v>0</v>
      </c>
      <c r="BJ509" s="18" t="s">
        <v>84</v>
      </c>
      <c r="BK509" s="174">
        <f>ROUND(I509*H509,2)</f>
        <v>0</v>
      </c>
      <c r="BL509" s="18" t="s">
        <v>143</v>
      </c>
      <c r="BM509" s="173" t="s">
        <v>662</v>
      </c>
    </row>
    <row r="510" spans="1:47" s="2" customFormat="1" ht="19.2">
      <c r="A510" s="33"/>
      <c r="B510" s="34"/>
      <c r="C510" s="33"/>
      <c r="D510" s="176" t="s">
        <v>275</v>
      </c>
      <c r="E510" s="33"/>
      <c r="F510" s="209" t="s">
        <v>663</v>
      </c>
      <c r="G510" s="33"/>
      <c r="H510" s="33"/>
      <c r="I510" s="97"/>
      <c r="J510" s="33"/>
      <c r="K510" s="33"/>
      <c r="L510" s="34"/>
      <c r="M510" s="210"/>
      <c r="N510" s="211"/>
      <c r="O510" s="59"/>
      <c r="P510" s="59"/>
      <c r="Q510" s="59"/>
      <c r="R510" s="59"/>
      <c r="S510" s="59"/>
      <c r="T510" s="60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T510" s="18" t="s">
        <v>275</v>
      </c>
      <c r="AU510" s="18" t="s">
        <v>86</v>
      </c>
    </row>
    <row r="511" spans="2:51" s="13" customFormat="1" ht="12">
      <c r="B511" s="175"/>
      <c r="D511" s="176" t="s">
        <v>145</v>
      </c>
      <c r="E511" s="177" t="s">
        <v>1</v>
      </c>
      <c r="F511" s="178" t="s">
        <v>664</v>
      </c>
      <c r="H511" s="179">
        <v>0.004</v>
      </c>
      <c r="I511" s="180"/>
      <c r="L511" s="175"/>
      <c r="M511" s="181"/>
      <c r="N511" s="182"/>
      <c r="O511" s="182"/>
      <c r="P511" s="182"/>
      <c r="Q511" s="182"/>
      <c r="R511" s="182"/>
      <c r="S511" s="182"/>
      <c r="T511" s="183"/>
      <c r="AT511" s="177" t="s">
        <v>145</v>
      </c>
      <c r="AU511" s="177" t="s">
        <v>86</v>
      </c>
      <c r="AV511" s="13" t="s">
        <v>86</v>
      </c>
      <c r="AW511" s="13" t="s">
        <v>31</v>
      </c>
      <c r="AX511" s="13" t="s">
        <v>84</v>
      </c>
      <c r="AY511" s="177" t="s">
        <v>136</v>
      </c>
    </row>
    <row r="512" spans="2:63" s="12" customFormat="1" ht="22.95" customHeight="1">
      <c r="B512" s="148"/>
      <c r="D512" s="149" t="s">
        <v>75</v>
      </c>
      <c r="E512" s="159" t="s">
        <v>665</v>
      </c>
      <c r="F512" s="159" t="s">
        <v>666</v>
      </c>
      <c r="I512" s="151"/>
      <c r="J512" s="160">
        <f>BK512</f>
        <v>0</v>
      </c>
      <c r="L512" s="148"/>
      <c r="M512" s="153"/>
      <c r="N512" s="154"/>
      <c r="O512" s="154"/>
      <c r="P512" s="155">
        <f>SUM(P513:P524)</f>
        <v>0</v>
      </c>
      <c r="Q512" s="154"/>
      <c r="R512" s="155">
        <f>SUM(R513:R524)</f>
        <v>0</v>
      </c>
      <c r="S512" s="154"/>
      <c r="T512" s="156">
        <f>SUM(T513:T524)</f>
        <v>0</v>
      </c>
      <c r="AR512" s="149" t="s">
        <v>84</v>
      </c>
      <c r="AT512" s="157" t="s">
        <v>75</v>
      </c>
      <c r="AU512" s="157" t="s">
        <v>84</v>
      </c>
      <c r="AY512" s="149" t="s">
        <v>136</v>
      </c>
      <c r="BK512" s="158">
        <f>SUM(BK513:BK524)</f>
        <v>0</v>
      </c>
    </row>
    <row r="513" spans="1:65" s="2" customFormat="1" ht="24.15" customHeight="1">
      <c r="A513" s="33"/>
      <c r="B513" s="161"/>
      <c r="C513" s="162" t="s">
        <v>667</v>
      </c>
      <c r="D513" s="162" t="s">
        <v>138</v>
      </c>
      <c r="E513" s="163" t="s">
        <v>668</v>
      </c>
      <c r="F513" s="164" t="s">
        <v>669</v>
      </c>
      <c r="G513" s="165" t="s">
        <v>205</v>
      </c>
      <c r="H513" s="166">
        <v>105.587</v>
      </c>
      <c r="I513" s="167"/>
      <c r="J513" s="168">
        <f>ROUND(I513*H513,2)</f>
        <v>0</v>
      </c>
      <c r="K513" s="164" t="s">
        <v>142</v>
      </c>
      <c r="L513" s="34"/>
      <c r="M513" s="169" t="s">
        <v>1</v>
      </c>
      <c r="N513" s="170" t="s">
        <v>41</v>
      </c>
      <c r="O513" s="59"/>
      <c r="P513" s="171">
        <f>O513*H513</f>
        <v>0</v>
      </c>
      <c r="Q513" s="171">
        <v>0</v>
      </c>
      <c r="R513" s="171">
        <f>Q513*H513</f>
        <v>0</v>
      </c>
      <c r="S513" s="171">
        <v>0</v>
      </c>
      <c r="T513" s="172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73" t="s">
        <v>143</v>
      </c>
      <c r="AT513" s="173" t="s">
        <v>138</v>
      </c>
      <c r="AU513" s="173" t="s">
        <v>86</v>
      </c>
      <c r="AY513" s="18" t="s">
        <v>136</v>
      </c>
      <c r="BE513" s="174">
        <f>IF(N513="základní",J513,0)</f>
        <v>0</v>
      </c>
      <c r="BF513" s="174">
        <f>IF(N513="snížená",J513,0)</f>
        <v>0</v>
      </c>
      <c r="BG513" s="174">
        <f>IF(N513="zákl. přenesená",J513,0)</f>
        <v>0</v>
      </c>
      <c r="BH513" s="174">
        <f>IF(N513="sníž. přenesená",J513,0)</f>
        <v>0</v>
      </c>
      <c r="BI513" s="174">
        <f>IF(N513="nulová",J513,0)</f>
        <v>0</v>
      </c>
      <c r="BJ513" s="18" t="s">
        <v>84</v>
      </c>
      <c r="BK513" s="174">
        <f>ROUND(I513*H513,2)</f>
        <v>0</v>
      </c>
      <c r="BL513" s="18" t="s">
        <v>143</v>
      </c>
      <c r="BM513" s="173" t="s">
        <v>670</v>
      </c>
    </row>
    <row r="514" spans="1:65" s="2" customFormat="1" ht="24.15" customHeight="1">
      <c r="A514" s="33"/>
      <c r="B514" s="161"/>
      <c r="C514" s="162" t="s">
        <v>671</v>
      </c>
      <c r="D514" s="162" t="s">
        <v>138</v>
      </c>
      <c r="E514" s="163" t="s">
        <v>672</v>
      </c>
      <c r="F514" s="164" t="s">
        <v>673</v>
      </c>
      <c r="G514" s="165" t="s">
        <v>205</v>
      </c>
      <c r="H514" s="166">
        <v>105.587</v>
      </c>
      <c r="I514" s="167"/>
      <c r="J514" s="168">
        <f>ROUND(I514*H514,2)</f>
        <v>0</v>
      </c>
      <c r="K514" s="164" t="s">
        <v>142</v>
      </c>
      <c r="L514" s="34"/>
      <c r="M514" s="169" t="s">
        <v>1</v>
      </c>
      <c r="N514" s="170" t="s">
        <v>41</v>
      </c>
      <c r="O514" s="59"/>
      <c r="P514" s="171">
        <f>O514*H514</f>
        <v>0</v>
      </c>
      <c r="Q514" s="171">
        <v>0</v>
      </c>
      <c r="R514" s="171">
        <f>Q514*H514</f>
        <v>0</v>
      </c>
      <c r="S514" s="171">
        <v>0</v>
      </c>
      <c r="T514" s="172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73" t="s">
        <v>143</v>
      </c>
      <c r="AT514" s="173" t="s">
        <v>138</v>
      </c>
      <c r="AU514" s="173" t="s">
        <v>86</v>
      </c>
      <c r="AY514" s="18" t="s">
        <v>136</v>
      </c>
      <c r="BE514" s="174">
        <f>IF(N514="základní",J514,0)</f>
        <v>0</v>
      </c>
      <c r="BF514" s="174">
        <f>IF(N514="snížená",J514,0)</f>
        <v>0</v>
      </c>
      <c r="BG514" s="174">
        <f>IF(N514="zákl. přenesená",J514,0)</f>
        <v>0</v>
      </c>
      <c r="BH514" s="174">
        <f>IF(N514="sníž. přenesená",J514,0)</f>
        <v>0</v>
      </c>
      <c r="BI514" s="174">
        <f>IF(N514="nulová",J514,0)</f>
        <v>0</v>
      </c>
      <c r="BJ514" s="18" t="s">
        <v>84</v>
      </c>
      <c r="BK514" s="174">
        <f>ROUND(I514*H514,2)</f>
        <v>0</v>
      </c>
      <c r="BL514" s="18" t="s">
        <v>143</v>
      </c>
      <c r="BM514" s="173" t="s">
        <v>674</v>
      </c>
    </row>
    <row r="515" spans="1:65" s="2" customFormat="1" ht="24.15" customHeight="1">
      <c r="A515" s="33"/>
      <c r="B515" s="161"/>
      <c r="C515" s="162" t="s">
        <v>675</v>
      </c>
      <c r="D515" s="162" t="s">
        <v>138</v>
      </c>
      <c r="E515" s="163" t="s">
        <v>676</v>
      </c>
      <c r="F515" s="164" t="s">
        <v>677</v>
      </c>
      <c r="G515" s="165" t="s">
        <v>205</v>
      </c>
      <c r="H515" s="166">
        <v>1055.87</v>
      </c>
      <c r="I515" s="167"/>
      <c r="J515" s="168">
        <f>ROUND(I515*H515,2)</f>
        <v>0</v>
      </c>
      <c r="K515" s="164" t="s">
        <v>142</v>
      </c>
      <c r="L515" s="34"/>
      <c r="M515" s="169" t="s">
        <v>1</v>
      </c>
      <c r="N515" s="170" t="s">
        <v>41</v>
      </c>
      <c r="O515" s="59"/>
      <c r="P515" s="171">
        <f>O515*H515</f>
        <v>0</v>
      </c>
      <c r="Q515" s="171">
        <v>0</v>
      </c>
      <c r="R515" s="171">
        <f>Q515*H515</f>
        <v>0</v>
      </c>
      <c r="S515" s="171">
        <v>0</v>
      </c>
      <c r="T515" s="172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73" t="s">
        <v>143</v>
      </c>
      <c r="AT515" s="173" t="s">
        <v>138</v>
      </c>
      <c r="AU515" s="173" t="s">
        <v>86</v>
      </c>
      <c r="AY515" s="18" t="s">
        <v>136</v>
      </c>
      <c r="BE515" s="174">
        <f>IF(N515="základní",J515,0)</f>
        <v>0</v>
      </c>
      <c r="BF515" s="174">
        <f>IF(N515="snížená",J515,0)</f>
        <v>0</v>
      </c>
      <c r="BG515" s="174">
        <f>IF(N515="zákl. přenesená",J515,0)</f>
        <v>0</v>
      </c>
      <c r="BH515" s="174">
        <f>IF(N515="sníž. přenesená",J515,0)</f>
        <v>0</v>
      </c>
      <c r="BI515" s="174">
        <f>IF(N515="nulová",J515,0)</f>
        <v>0</v>
      </c>
      <c r="BJ515" s="18" t="s">
        <v>84</v>
      </c>
      <c r="BK515" s="174">
        <f>ROUND(I515*H515,2)</f>
        <v>0</v>
      </c>
      <c r="BL515" s="18" t="s">
        <v>143</v>
      </c>
      <c r="BM515" s="173" t="s">
        <v>678</v>
      </c>
    </row>
    <row r="516" spans="2:51" s="13" customFormat="1" ht="12">
      <c r="B516" s="175"/>
      <c r="D516" s="176" t="s">
        <v>145</v>
      </c>
      <c r="F516" s="178" t="s">
        <v>679</v>
      </c>
      <c r="H516" s="179">
        <v>1055.87</v>
      </c>
      <c r="I516" s="180"/>
      <c r="L516" s="175"/>
      <c r="M516" s="181"/>
      <c r="N516" s="182"/>
      <c r="O516" s="182"/>
      <c r="P516" s="182"/>
      <c r="Q516" s="182"/>
      <c r="R516" s="182"/>
      <c r="S516" s="182"/>
      <c r="T516" s="183"/>
      <c r="AT516" s="177" t="s">
        <v>145</v>
      </c>
      <c r="AU516" s="177" t="s">
        <v>86</v>
      </c>
      <c r="AV516" s="13" t="s">
        <v>86</v>
      </c>
      <c r="AW516" s="13" t="s">
        <v>3</v>
      </c>
      <c r="AX516" s="13" t="s">
        <v>84</v>
      </c>
      <c r="AY516" s="177" t="s">
        <v>136</v>
      </c>
    </row>
    <row r="517" spans="1:65" s="2" customFormat="1" ht="24.15" customHeight="1">
      <c r="A517" s="33"/>
      <c r="B517" s="161"/>
      <c r="C517" s="162" t="s">
        <v>680</v>
      </c>
      <c r="D517" s="162" t="s">
        <v>138</v>
      </c>
      <c r="E517" s="163" t="s">
        <v>681</v>
      </c>
      <c r="F517" s="164" t="s">
        <v>682</v>
      </c>
      <c r="G517" s="165" t="s">
        <v>205</v>
      </c>
      <c r="H517" s="166">
        <v>73.911</v>
      </c>
      <c r="I517" s="167"/>
      <c r="J517" s="168">
        <f>ROUND(I517*H517,2)</f>
        <v>0</v>
      </c>
      <c r="K517" s="164" t="s">
        <v>142</v>
      </c>
      <c r="L517" s="34"/>
      <c r="M517" s="169" t="s">
        <v>1</v>
      </c>
      <c r="N517" s="170" t="s">
        <v>41</v>
      </c>
      <c r="O517" s="59"/>
      <c r="P517" s="171">
        <f>O517*H517</f>
        <v>0</v>
      </c>
      <c r="Q517" s="171">
        <v>0</v>
      </c>
      <c r="R517" s="171">
        <f>Q517*H517</f>
        <v>0</v>
      </c>
      <c r="S517" s="171">
        <v>0</v>
      </c>
      <c r="T517" s="172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73" t="s">
        <v>143</v>
      </c>
      <c r="AT517" s="173" t="s">
        <v>138</v>
      </c>
      <c r="AU517" s="173" t="s">
        <v>86</v>
      </c>
      <c r="AY517" s="18" t="s">
        <v>136</v>
      </c>
      <c r="BE517" s="174">
        <f>IF(N517="základní",J517,0)</f>
        <v>0</v>
      </c>
      <c r="BF517" s="174">
        <f>IF(N517="snížená",J517,0)</f>
        <v>0</v>
      </c>
      <c r="BG517" s="174">
        <f>IF(N517="zákl. přenesená",J517,0)</f>
        <v>0</v>
      </c>
      <c r="BH517" s="174">
        <f>IF(N517="sníž. přenesená",J517,0)</f>
        <v>0</v>
      </c>
      <c r="BI517" s="174">
        <f>IF(N517="nulová",J517,0)</f>
        <v>0</v>
      </c>
      <c r="BJ517" s="18" t="s">
        <v>84</v>
      </c>
      <c r="BK517" s="174">
        <f>ROUND(I517*H517,2)</f>
        <v>0</v>
      </c>
      <c r="BL517" s="18" t="s">
        <v>143</v>
      </c>
      <c r="BM517" s="173" t="s">
        <v>683</v>
      </c>
    </row>
    <row r="518" spans="2:51" s="13" customFormat="1" ht="12">
      <c r="B518" s="175"/>
      <c r="D518" s="176" t="s">
        <v>145</v>
      </c>
      <c r="F518" s="178" t="s">
        <v>684</v>
      </c>
      <c r="H518" s="179">
        <v>73.911</v>
      </c>
      <c r="I518" s="180"/>
      <c r="L518" s="175"/>
      <c r="M518" s="181"/>
      <c r="N518" s="182"/>
      <c r="O518" s="182"/>
      <c r="P518" s="182"/>
      <c r="Q518" s="182"/>
      <c r="R518" s="182"/>
      <c r="S518" s="182"/>
      <c r="T518" s="183"/>
      <c r="AT518" s="177" t="s">
        <v>145</v>
      </c>
      <c r="AU518" s="177" t="s">
        <v>86</v>
      </c>
      <c r="AV518" s="13" t="s">
        <v>86</v>
      </c>
      <c r="AW518" s="13" t="s">
        <v>3</v>
      </c>
      <c r="AX518" s="13" t="s">
        <v>84</v>
      </c>
      <c r="AY518" s="177" t="s">
        <v>136</v>
      </c>
    </row>
    <row r="519" spans="1:65" s="2" customFormat="1" ht="24.15" customHeight="1">
      <c r="A519" s="33"/>
      <c r="B519" s="161"/>
      <c r="C519" s="162" t="s">
        <v>685</v>
      </c>
      <c r="D519" s="162" t="s">
        <v>138</v>
      </c>
      <c r="E519" s="163" t="s">
        <v>686</v>
      </c>
      <c r="F519" s="164" t="s">
        <v>687</v>
      </c>
      <c r="G519" s="165" t="s">
        <v>205</v>
      </c>
      <c r="H519" s="166">
        <v>10.559</v>
      </c>
      <c r="I519" s="167"/>
      <c r="J519" s="168">
        <f>ROUND(I519*H519,2)</f>
        <v>0</v>
      </c>
      <c r="K519" s="164" t="s">
        <v>142</v>
      </c>
      <c r="L519" s="34"/>
      <c r="M519" s="169" t="s">
        <v>1</v>
      </c>
      <c r="N519" s="170" t="s">
        <v>41</v>
      </c>
      <c r="O519" s="59"/>
      <c r="P519" s="171">
        <f>O519*H519</f>
        <v>0</v>
      </c>
      <c r="Q519" s="171">
        <v>0</v>
      </c>
      <c r="R519" s="171">
        <f>Q519*H519</f>
        <v>0</v>
      </c>
      <c r="S519" s="171">
        <v>0</v>
      </c>
      <c r="T519" s="172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73" t="s">
        <v>143</v>
      </c>
      <c r="AT519" s="173" t="s">
        <v>138</v>
      </c>
      <c r="AU519" s="173" t="s">
        <v>86</v>
      </c>
      <c r="AY519" s="18" t="s">
        <v>136</v>
      </c>
      <c r="BE519" s="174">
        <f>IF(N519="základní",J519,0)</f>
        <v>0</v>
      </c>
      <c r="BF519" s="174">
        <f>IF(N519="snížená",J519,0)</f>
        <v>0</v>
      </c>
      <c r="BG519" s="174">
        <f>IF(N519="zákl. přenesená",J519,0)</f>
        <v>0</v>
      </c>
      <c r="BH519" s="174">
        <f>IF(N519="sníž. přenesená",J519,0)</f>
        <v>0</v>
      </c>
      <c r="BI519" s="174">
        <f>IF(N519="nulová",J519,0)</f>
        <v>0</v>
      </c>
      <c r="BJ519" s="18" t="s">
        <v>84</v>
      </c>
      <c r="BK519" s="174">
        <f>ROUND(I519*H519,2)</f>
        <v>0</v>
      </c>
      <c r="BL519" s="18" t="s">
        <v>143</v>
      </c>
      <c r="BM519" s="173" t="s">
        <v>688</v>
      </c>
    </row>
    <row r="520" spans="2:51" s="13" customFormat="1" ht="12">
      <c r="B520" s="175"/>
      <c r="D520" s="176" t="s">
        <v>145</v>
      </c>
      <c r="F520" s="178" t="s">
        <v>689</v>
      </c>
      <c r="H520" s="179">
        <v>10.559</v>
      </c>
      <c r="I520" s="180"/>
      <c r="L520" s="175"/>
      <c r="M520" s="181"/>
      <c r="N520" s="182"/>
      <c r="O520" s="182"/>
      <c r="P520" s="182"/>
      <c r="Q520" s="182"/>
      <c r="R520" s="182"/>
      <c r="S520" s="182"/>
      <c r="T520" s="183"/>
      <c r="AT520" s="177" t="s">
        <v>145</v>
      </c>
      <c r="AU520" s="177" t="s">
        <v>86</v>
      </c>
      <c r="AV520" s="13" t="s">
        <v>86</v>
      </c>
      <c r="AW520" s="13" t="s">
        <v>3</v>
      </c>
      <c r="AX520" s="13" t="s">
        <v>84</v>
      </c>
      <c r="AY520" s="177" t="s">
        <v>136</v>
      </c>
    </row>
    <row r="521" spans="1:65" s="2" customFormat="1" ht="24.15" customHeight="1">
      <c r="A521" s="33"/>
      <c r="B521" s="161"/>
      <c r="C521" s="162" t="s">
        <v>690</v>
      </c>
      <c r="D521" s="162" t="s">
        <v>138</v>
      </c>
      <c r="E521" s="163" t="s">
        <v>691</v>
      </c>
      <c r="F521" s="164" t="s">
        <v>692</v>
      </c>
      <c r="G521" s="165" t="s">
        <v>205</v>
      </c>
      <c r="H521" s="166">
        <v>19.006</v>
      </c>
      <c r="I521" s="167"/>
      <c r="J521" s="168">
        <f>ROUND(I521*H521,2)</f>
        <v>0</v>
      </c>
      <c r="K521" s="164" t="s">
        <v>142</v>
      </c>
      <c r="L521" s="34"/>
      <c r="M521" s="169" t="s">
        <v>1</v>
      </c>
      <c r="N521" s="170" t="s">
        <v>41</v>
      </c>
      <c r="O521" s="59"/>
      <c r="P521" s="171">
        <f>O521*H521</f>
        <v>0</v>
      </c>
      <c r="Q521" s="171">
        <v>0</v>
      </c>
      <c r="R521" s="171">
        <f>Q521*H521</f>
        <v>0</v>
      </c>
      <c r="S521" s="171">
        <v>0</v>
      </c>
      <c r="T521" s="172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73" t="s">
        <v>143</v>
      </c>
      <c r="AT521" s="173" t="s">
        <v>138</v>
      </c>
      <c r="AU521" s="173" t="s">
        <v>86</v>
      </c>
      <c r="AY521" s="18" t="s">
        <v>136</v>
      </c>
      <c r="BE521" s="174">
        <f>IF(N521="základní",J521,0)</f>
        <v>0</v>
      </c>
      <c r="BF521" s="174">
        <f>IF(N521="snížená",J521,0)</f>
        <v>0</v>
      </c>
      <c r="BG521" s="174">
        <f>IF(N521="zákl. přenesená",J521,0)</f>
        <v>0</v>
      </c>
      <c r="BH521" s="174">
        <f>IF(N521="sníž. přenesená",J521,0)</f>
        <v>0</v>
      </c>
      <c r="BI521" s="174">
        <f>IF(N521="nulová",J521,0)</f>
        <v>0</v>
      </c>
      <c r="BJ521" s="18" t="s">
        <v>84</v>
      </c>
      <c r="BK521" s="174">
        <f>ROUND(I521*H521,2)</f>
        <v>0</v>
      </c>
      <c r="BL521" s="18" t="s">
        <v>143</v>
      </c>
      <c r="BM521" s="173" t="s">
        <v>693</v>
      </c>
    </row>
    <row r="522" spans="2:51" s="13" customFormat="1" ht="12">
      <c r="B522" s="175"/>
      <c r="D522" s="176" t="s">
        <v>145</v>
      </c>
      <c r="F522" s="178" t="s">
        <v>694</v>
      </c>
      <c r="H522" s="179">
        <v>19.006</v>
      </c>
      <c r="I522" s="180"/>
      <c r="L522" s="175"/>
      <c r="M522" s="181"/>
      <c r="N522" s="182"/>
      <c r="O522" s="182"/>
      <c r="P522" s="182"/>
      <c r="Q522" s="182"/>
      <c r="R522" s="182"/>
      <c r="S522" s="182"/>
      <c r="T522" s="183"/>
      <c r="AT522" s="177" t="s">
        <v>145</v>
      </c>
      <c r="AU522" s="177" t="s">
        <v>86</v>
      </c>
      <c r="AV522" s="13" t="s">
        <v>86</v>
      </c>
      <c r="AW522" s="13" t="s">
        <v>3</v>
      </c>
      <c r="AX522" s="13" t="s">
        <v>84</v>
      </c>
      <c r="AY522" s="177" t="s">
        <v>136</v>
      </c>
    </row>
    <row r="523" spans="1:65" s="2" customFormat="1" ht="24.15" customHeight="1">
      <c r="A523" s="33"/>
      <c r="B523" s="161"/>
      <c r="C523" s="162" t="s">
        <v>695</v>
      </c>
      <c r="D523" s="162" t="s">
        <v>138</v>
      </c>
      <c r="E523" s="163" t="s">
        <v>696</v>
      </c>
      <c r="F523" s="164" t="s">
        <v>697</v>
      </c>
      <c r="G523" s="165" t="s">
        <v>205</v>
      </c>
      <c r="H523" s="166">
        <v>2.112</v>
      </c>
      <c r="I523" s="167"/>
      <c r="J523" s="168">
        <f>ROUND(I523*H523,2)</f>
        <v>0</v>
      </c>
      <c r="K523" s="164" t="s">
        <v>142</v>
      </c>
      <c r="L523" s="34"/>
      <c r="M523" s="169" t="s">
        <v>1</v>
      </c>
      <c r="N523" s="170" t="s">
        <v>41</v>
      </c>
      <c r="O523" s="59"/>
      <c r="P523" s="171">
        <f>O523*H523</f>
        <v>0</v>
      </c>
      <c r="Q523" s="171">
        <v>0</v>
      </c>
      <c r="R523" s="171">
        <f>Q523*H523</f>
        <v>0</v>
      </c>
      <c r="S523" s="171">
        <v>0</v>
      </c>
      <c r="T523" s="172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73" t="s">
        <v>143</v>
      </c>
      <c r="AT523" s="173" t="s">
        <v>138</v>
      </c>
      <c r="AU523" s="173" t="s">
        <v>86</v>
      </c>
      <c r="AY523" s="18" t="s">
        <v>136</v>
      </c>
      <c r="BE523" s="174">
        <f>IF(N523="základní",J523,0)</f>
        <v>0</v>
      </c>
      <c r="BF523" s="174">
        <f>IF(N523="snížená",J523,0)</f>
        <v>0</v>
      </c>
      <c r="BG523" s="174">
        <f>IF(N523="zákl. přenesená",J523,0)</f>
        <v>0</v>
      </c>
      <c r="BH523" s="174">
        <f>IF(N523="sníž. přenesená",J523,0)</f>
        <v>0</v>
      </c>
      <c r="BI523" s="174">
        <f>IF(N523="nulová",J523,0)</f>
        <v>0</v>
      </c>
      <c r="BJ523" s="18" t="s">
        <v>84</v>
      </c>
      <c r="BK523" s="174">
        <f>ROUND(I523*H523,2)</f>
        <v>0</v>
      </c>
      <c r="BL523" s="18" t="s">
        <v>143</v>
      </c>
      <c r="BM523" s="173" t="s">
        <v>698</v>
      </c>
    </row>
    <row r="524" spans="2:51" s="13" customFormat="1" ht="12">
      <c r="B524" s="175"/>
      <c r="D524" s="176" t="s">
        <v>145</v>
      </c>
      <c r="F524" s="178" t="s">
        <v>699</v>
      </c>
      <c r="H524" s="179">
        <v>2.112</v>
      </c>
      <c r="I524" s="180"/>
      <c r="L524" s="175"/>
      <c r="M524" s="181"/>
      <c r="N524" s="182"/>
      <c r="O524" s="182"/>
      <c r="P524" s="182"/>
      <c r="Q524" s="182"/>
      <c r="R524" s="182"/>
      <c r="S524" s="182"/>
      <c r="T524" s="183"/>
      <c r="AT524" s="177" t="s">
        <v>145</v>
      </c>
      <c r="AU524" s="177" t="s">
        <v>86</v>
      </c>
      <c r="AV524" s="13" t="s">
        <v>86</v>
      </c>
      <c r="AW524" s="13" t="s">
        <v>3</v>
      </c>
      <c r="AX524" s="13" t="s">
        <v>84</v>
      </c>
      <c r="AY524" s="177" t="s">
        <v>136</v>
      </c>
    </row>
    <row r="525" spans="2:63" s="12" customFormat="1" ht="22.95" customHeight="1">
      <c r="B525" s="148"/>
      <c r="D525" s="149" t="s">
        <v>75</v>
      </c>
      <c r="E525" s="159" t="s">
        <v>700</v>
      </c>
      <c r="F525" s="159" t="s">
        <v>701</v>
      </c>
      <c r="I525" s="151"/>
      <c r="J525" s="160">
        <f>BK525</f>
        <v>0</v>
      </c>
      <c r="L525" s="148"/>
      <c r="M525" s="153"/>
      <c r="N525" s="154"/>
      <c r="O525" s="154"/>
      <c r="P525" s="155">
        <f>P526</f>
        <v>0</v>
      </c>
      <c r="Q525" s="154"/>
      <c r="R525" s="155">
        <f>R526</f>
        <v>0</v>
      </c>
      <c r="S525" s="154"/>
      <c r="T525" s="156">
        <f>T526</f>
        <v>0</v>
      </c>
      <c r="AR525" s="149" t="s">
        <v>84</v>
      </c>
      <c r="AT525" s="157" t="s">
        <v>75</v>
      </c>
      <c r="AU525" s="157" t="s">
        <v>84</v>
      </c>
      <c r="AY525" s="149" t="s">
        <v>136</v>
      </c>
      <c r="BK525" s="158">
        <f>BK526</f>
        <v>0</v>
      </c>
    </row>
    <row r="526" spans="1:65" s="2" customFormat="1" ht="14.4" customHeight="1">
      <c r="A526" s="33"/>
      <c r="B526" s="161"/>
      <c r="C526" s="162" t="s">
        <v>702</v>
      </c>
      <c r="D526" s="162" t="s">
        <v>138</v>
      </c>
      <c r="E526" s="163" t="s">
        <v>703</v>
      </c>
      <c r="F526" s="164" t="s">
        <v>704</v>
      </c>
      <c r="G526" s="165" t="s">
        <v>205</v>
      </c>
      <c r="H526" s="166">
        <v>150.54</v>
      </c>
      <c r="I526" s="167"/>
      <c r="J526" s="168">
        <f>ROUND(I526*H526,2)</f>
        <v>0</v>
      </c>
      <c r="K526" s="164" t="s">
        <v>142</v>
      </c>
      <c r="L526" s="34"/>
      <c r="M526" s="169" t="s">
        <v>1</v>
      </c>
      <c r="N526" s="170" t="s">
        <v>41</v>
      </c>
      <c r="O526" s="59"/>
      <c r="P526" s="171">
        <f>O526*H526</f>
        <v>0</v>
      </c>
      <c r="Q526" s="171">
        <v>0</v>
      </c>
      <c r="R526" s="171">
        <f>Q526*H526</f>
        <v>0</v>
      </c>
      <c r="S526" s="171">
        <v>0</v>
      </c>
      <c r="T526" s="17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73" t="s">
        <v>143</v>
      </c>
      <c r="AT526" s="173" t="s">
        <v>138</v>
      </c>
      <c r="AU526" s="173" t="s">
        <v>86</v>
      </c>
      <c r="AY526" s="18" t="s">
        <v>136</v>
      </c>
      <c r="BE526" s="174">
        <f>IF(N526="základní",J526,0)</f>
        <v>0</v>
      </c>
      <c r="BF526" s="174">
        <f>IF(N526="snížená",J526,0)</f>
        <v>0</v>
      </c>
      <c r="BG526" s="174">
        <f>IF(N526="zákl. přenesená",J526,0)</f>
        <v>0</v>
      </c>
      <c r="BH526" s="174">
        <f>IF(N526="sníž. přenesená",J526,0)</f>
        <v>0</v>
      </c>
      <c r="BI526" s="174">
        <f>IF(N526="nulová",J526,0)</f>
        <v>0</v>
      </c>
      <c r="BJ526" s="18" t="s">
        <v>84</v>
      </c>
      <c r="BK526" s="174">
        <f>ROUND(I526*H526,2)</f>
        <v>0</v>
      </c>
      <c r="BL526" s="18" t="s">
        <v>143</v>
      </c>
      <c r="BM526" s="173" t="s">
        <v>705</v>
      </c>
    </row>
    <row r="527" spans="2:63" s="12" customFormat="1" ht="25.95" customHeight="1">
      <c r="B527" s="148"/>
      <c r="D527" s="149" t="s">
        <v>75</v>
      </c>
      <c r="E527" s="150" t="s">
        <v>706</v>
      </c>
      <c r="F527" s="150" t="s">
        <v>707</v>
      </c>
      <c r="I527" s="151"/>
      <c r="J527" s="152">
        <f>BK527</f>
        <v>0</v>
      </c>
      <c r="L527" s="148"/>
      <c r="M527" s="153"/>
      <c r="N527" s="154"/>
      <c r="O527" s="154"/>
      <c r="P527" s="155">
        <f>P528+P561+P586+P590+P599+P617+P623+P641+P648+P666+P717</f>
        <v>0</v>
      </c>
      <c r="Q527" s="154"/>
      <c r="R527" s="155">
        <f>R528+R561+R586+R590+R599+R617+R623+R641+R648+R666+R717</f>
        <v>17.03846516</v>
      </c>
      <c r="S527" s="154"/>
      <c r="T527" s="156">
        <f>T528+T561+T586+T590+T599+T617+T623+T641+T648+T666+T717</f>
        <v>2.7983959</v>
      </c>
      <c r="AR527" s="149" t="s">
        <v>86</v>
      </c>
      <c r="AT527" s="157" t="s">
        <v>75</v>
      </c>
      <c r="AU527" s="157" t="s">
        <v>76</v>
      </c>
      <c r="AY527" s="149" t="s">
        <v>136</v>
      </c>
      <c r="BK527" s="158">
        <f>BK528+BK561+BK586+BK590+BK599+BK617+BK623+BK641+BK648+BK666+BK717</f>
        <v>0</v>
      </c>
    </row>
    <row r="528" spans="2:63" s="12" customFormat="1" ht="22.95" customHeight="1">
      <c r="B528" s="148"/>
      <c r="D528" s="149" t="s">
        <v>75</v>
      </c>
      <c r="E528" s="159" t="s">
        <v>708</v>
      </c>
      <c r="F528" s="159" t="s">
        <v>709</v>
      </c>
      <c r="I528" s="151"/>
      <c r="J528" s="160">
        <f>BK528</f>
        <v>0</v>
      </c>
      <c r="L528" s="148"/>
      <c r="M528" s="153"/>
      <c r="N528" s="154"/>
      <c r="O528" s="154"/>
      <c r="P528" s="155">
        <f>SUM(P529:P560)</f>
        <v>0</v>
      </c>
      <c r="Q528" s="154"/>
      <c r="R528" s="155">
        <f>SUM(R529:R560)</f>
        <v>0.4429647</v>
      </c>
      <c r="S528" s="154"/>
      <c r="T528" s="156">
        <f>SUM(T529:T560)</f>
        <v>0</v>
      </c>
      <c r="AR528" s="149" t="s">
        <v>86</v>
      </c>
      <c r="AT528" s="157" t="s">
        <v>75</v>
      </c>
      <c r="AU528" s="157" t="s">
        <v>84</v>
      </c>
      <c r="AY528" s="149" t="s">
        <v>136</v>
      </c>
      <c r="BK528" s="158">
        <f>SUM(BK529:BK560)</f>
        <v>0</v>
      </c>
    </row>
    <row r="529" spans="1:65" s="2" customFormat="1" ht="37.95" customHeight="1">
      <c r="A529" s="33"/>
      <c r="B529" s="161"/>
      <c r="C529" s="162" t="s">
        <v>710</v>
      </c>
      <c r="D529" s="162" t="s">
        <v>138</v>
      </c>
      <c r="E529" s="163" t="s">
        <v>711</v>
      </c>
      <c r="F529" s="164" t="s">
        <v>712</v>
      </c>
      <c r="G529" s="165" t="s">
        <v>141</v>
      </c>
      <c r="H529" s="166">
        <v>9.252</v>
      </c>
      <c r="I529" s="167"/>
      <c r="J529" s="168">
        <f>ROUND(I529*H529,2)</f>
        <v>0</v>
      </c>
      <c r="K529" s="164" t="s">
        <v>142</v>
      </c>
      <c r="L529" s="34"/>
      <c r="M529" s="169" t="s">
        <v>1</v>
      </c>
      <c r="N529" s="170" t="s">
        <v>41</v>
      </c>
      <c r="O529" s="59"/>
      <c r="P529" s="171">
        <f>O529*H529</f>
        <v>0</v>
      </c>
      <c r="Q529" s="171">
        <v>0.0035</v>
      </c>
      <c r="R529" s="171">
        <f>Q529*H529</f>
        <v>0.032382</v>
      </c>
      <c r="S529" s="171">
        <v>0</v>
      </c>
      <c r="T529" s="172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73" t="s">
        <v>220</v>
      </c>
      <c r="AT529" s="173" t="s">
        <v>138</v>
      </c>
      <c r="AU529" s="173" t="s">
        <v>86</v>
      </c>
      <c r="AY529" s="18" t="s">
        <v>136</v>
      </c>
      <c r="BE529" s="174">
        <f>IF(N529="základní",J529,0)</f>
        <v>0</v>
      </c>
      <c r="BF529" s="174">
        <f>IF(N529="snížená",J529,0)</f>
        <v>0</v>
      </c>
      <c r="BG529" s="174">
        <f>IF(N529="zákl. přenesená",J529,0)</f>
        <v>0</v>
      </c>
      <c r="BH529" s="174">
        <f>IF(N529="sníž. přenesená",J529,0)</f>
        <v>0</v>
      </c>
      <c r="BI529" s="174">
        <f>IF(N529="nulová",J529,0)</f>
        <v>0</v>
      </c>
      <c r="BJ529" s="18" t="s">
        <v>84</v>
      </c>
      <c r="BK529" s="174">
        <f>ROUND(I529*H529,2)</f>
        <v>0</v>
      </c>
      <c r="BL529" s="18" t="s">
        <v>220</v>
      </c>
      <c r="BM529" s="173" t="s">
        <v>713</v>
      </c>
    </row>
    <row r="530" spans="2:51" s="13" customFormat="1" ht="12">
      <c r="B530" s="175"/>
      <c r="D530" s="176" t="s">
        <v>145</v>
      </c>
      <c r="E530" s="177" t="s">
        <v>1</v>
      </c>
      <c r="F530" s="178" t="s">
        <v>714</v>
      </c>
      <c r="H530" s="179">
        <v>2.901</v>
      </c>
      <c r="I530" s="180"/>
      <c r="L530" s="175"/>
      <c r="M530" s="181"/>
      <c r="N530" s="182"/>
      <c r="O530" s="182"/>
      <c r="P530" s="182"/>
      <c r="Q530" s="182"/>
      <c r="R530" s="182"/>
      <c r="S530" s="182"/>
      <c r="T530" s="183"/>
      <c r="AT530" s="177" t="s">
        <v>145</v>
      </c>
      <c r="AU530" s="177" t="s">
        <v>86</v>
      </c>
      <c r="AV530" s="13" t="s">
        <v>86</v>
      </c>
      <c r="AW530" s="13" t="s">
        <v>31</v>
      </c>
      <c r="AX530" s="13" t="s">
        <v>76</v>
      </c>
      <c r="AY530" s="177" t="s">
        <v>136</v>
      </c>
    </row>
    <row r="531" spans="2:51" s="16" customFormat="1" ht="12">
      <c r="B531" s="212"/>
      <c r="D531" s="176" t="s">
        <v>145</v>
      </c>
      <c r="E531" s="213" t="s">
        <v>1</v>
      </c>
      <c r="F531" s="214" t="s">
        <v>373</v>
      </c>
      <c r="H531" s="215">
        <v>2.901</v>
      </c>
      <c r="I531" s="216"/>
      <c r="L531" s="212"/>
      <c r="M531" s="217"/>
      <c r="N531" s="218"/>
      <c r="O531" s="218"/>
      <c r="P531" s="218"/>
      <c r="Q531" s="218"/>
      <c r="R531" s="218"/>
      <c r="S531" s="218"/>
      <c r="T531" s="219"/>
      <c r="AT531" s="213" t="s">
        <v>145</v>
      </c>
      <c r="AU531" s="213" t="s">
        <v>86</v>
      </c>
      <c r="AV531" s="16" t="s">
        <v>154</v>
      </c>
      <c r="AW531" s="16" t="s">
        <v>31</v>
      </c>
      <c r="AX531" s="16" t="s">
        <v>76</v>
      </c>
      <c r="AY531" s="213" t="s">
        <v>136</v>
      </c>
    </row>
    <row r="532" spans="2:51" s="15" customFormat="1" ht="12">
      <c r="B532" s="192"/>
      <c r="D532" s="176" t="s">
        <v>145</v>
      </c>
      <c r="E532" s="193" t="s">
        <v>1</v>
      </c>
      <c r="F532" s="194" t="s">
        <v>715</v>
      </c>
      <c r="H532" s="193" t="s">
        <v>1</v>
      </c>
      <c r="I532" s="195"/>
      <c r="L532" s="192"/>
      <c r="M532" s="196"/>
      <c r="N532" s="197"/>
      <c r="O532" s="197"/>
      <c r="P532" s="197"/>
      <c r="Q532" s="197"/>
      <c r="R532" s="197"/>
      <c r="S532" s="197"/>
      <c r="T532" s="198"/>
      <c r="AT532" s="193" t="s">
        <v>145</v>
      </c>
      <c r="AU532" s="193" t="s">
        <v>86</v>
      </c>
      <c r="AV532" s="15" t="s">
        <v>84</v>
      </c>
      <c r="AW532" s="15" t="s">
        <v>31</v>
      </c>
      <c r="AX532" s="15" t="s">
        <v>76</v>
      </c>
      <c r="AY532" s="193" t="s">
        <v>136</v>
      </c>
    </row>
    <row r="533" spans="2:51" s="13" customFormat="1" ht="12">
      <c r="B533" s="175"/>
      <c r="D533" s="176" t="s">
        <v>145</v>
      </c>
      <c r="E533" s="177" t="s">
        <v>1</v>
      </c>
      <c r="F533" s="178" t="s">
        <v>367</v>
      </c>
      <c r="H533" s="179">
        <v>2.601</v>
      </c>
      <c r="I533" s="180"/>
      <c r="L533" s="175"/>
      <c r="M533" s="181"/>
      <c r="N533" s="182"/>
      <c r="O533" s="182"/>
      <c r="P533" s="182"/>
      <c r="Q533" s="182"/>
      <c r="R533" s="182"/>
      <c r="S533" s="182"/>
      <c r="T533" s="183"/>
      <c r="AT533" s="177" t="s">
        <v>145</v>
      </c>
      <c r="AU533" s="177" t="s">
        <v>86</v>
      </c>
      <c r="AV533" s="13" t="s">
        <v>86</v>
      </c>
      <c r="AW533" s="13" t="s">
        <v>31</v>
      </c>
      <c r="AX533" s="13" t="s">
        <v>76</v>
      </c>
      <c r="AY533" s="177" t="s">
        <v>136</v>
      </c>
    </row>
    <row r="534" spans="2:51" s="16" customFormat="1" ht="12">
      <c r="B534" s="212"/>
      <c r="D534" s="176" t="s">
        <v>145</v>
      </c>
      <c r="E534" s="213" t="s">
        <v>1</v>
      </c>
      <c r="F534" s="214" t="s">
        <v>373</v>
      </c>
      <c r="H534" s="215">
        <v>2.601</v>
      </c>
      <c r="I534" s="216"/>
      <c r="L534" s="212"/>
      <c r="M534" s="217"/>
      <c r="N534" s="218"/>
      <c r="O534" s="218"/>
      <c r="P534" s="218"/>
      <c r="Q534" s="218"/>
      <c r="R534" s="218"/>
      <c r="S534" s="218"/>
      <c r="T534" s="219"/>
      <c r="AT534" s="213" t="s">
        <v>145</v>
      </c>
      <c r="AU534" s="213" t="s">
        <v>86</v>
      </c>
      <c r="AV534" s="16" t="s">
        <v>154</v>
      </c>
      <c r="AW534" s="16" t="s">
        <v>31</v>
      </c>
      <c r="AX534" s="16" t="s">
        <v>76</v>
      </c>
      <c r="AY534" s="213" t="s">
        <v>136</v>
      </c>
    </row>
    <row r="535" spans="2:51" s="15" customFormat="1" ht="12">
      <c r="B535" s="192"/>
      <c r="D535" s="176" t="s">
        <v>145</v>
      </c>
      <c r="E535" s="193" t="s">
        <v>1</v>
      </c>
      <c r="F535" s="194" t="s">
        <v>716</v>
      </c>
      <c r="H535" s="193" t="s">
        <v>1</v>
      </c>
      <c r="I535" s="195"/>
      <c r="L535" s="192"/>
      <c r="M535" s="196"/>
      <c r="N535" s="197"/>
      <c r="O535" s="197"/>
      <c r="P535" s="197"/>
      <c r="Q535" s="197"/>
      <c r="R535" s="197"/>
      <c r="S535" s="197"/>
      <c r="T535" s="198"/>
      <c r="AT535" s="193" t="s">
        <v>145</v>
      </c>
      <c r="AU535" s="193" t="s">
        <v>86</v>
      </c>
      <c r="AV535" s="15" t="s">
        <v>84</v>
      </c>
      <c r="AW535" s="15" t="s">
        <v>31</v>
      </c>
      <c r="AX535" s="15" t="s">
        <v>76</v>
      </c>
      <c r="AY535" s="193" t="s">
        <v>136</v>
      </c>
    </row>
    <row r="536" spans="2:51" s="13" customFormat="1" ht="12">
      <c r="B536" s="175"/>
      <c r="D536" s="176" t="s">
        <v>145</v>
      </c>
      <c r="E536" s="177" t="s">
        <v>1</v>
      </c>
      <c r="F536" s="178" t="s">
        <v>361</v>
      </c>
      <c r="H536" s="179">
        <v>3.75</v>
      </c>
      <c r="I536" s="180"/>
      <c r="L536" s="175"/>
      <c r="M536" s="181"/>
      <c r="N536" s="182"/>
      <c r="O536" s="182"/>
      <c r="P536" s="182"/>
      <c r="Q536" s="182"/>
      <c r="R536" s="182"/>
      <c r="S536" s="182"/>
      <c r="T536" s="183"/>
      <c r="AT536" s="177" t="s">
        <v>145</v>
      </c>
      <c r="AU536" s="177" t="s">
        <v>86</v>
      </c>
      <c r="AV536" s="13" t="s">
        <v>86</v>
      </c>
      <c r="AW536" s="13" t="s">
        <v>31</v>
      </c>
      <c r="AX536" s="13" t="s">
        <v>76</v>
      </c>
      <c r="AY536" s="177" t="s">
        <v>136</v>
      </c>
    </row>
    <row r="537" spans="2:51" s="16" customFormat="1" ht="12">
      <c r="B537" s="212"/>
      <c r="D537" s="176" t="s">
        <v>145</v>
      </c>
      <c r="E537" s="213" t="s">
        <v>1</v>
      </c>
      <c r="F537" s="214" t="s">
        <v>373</v>
      </c>
      <c r="H537" s="215">
        <v>3.75</v>
      </c>
      <c r="I537" s="216"/>
      <c r="L537" s="212"/>
      <c r="M537" s="217"/>
      <c r="N537" s="218"/>
      <c r="O537" s="218"/>
      <c r="P537" s="218"/>
      <c r="Q537" s="218"/>
      <c r="R537" s="218"/>
      <c r="S537" s="218"/>
      <c r="T537" s="219"/>
      <c r="AT537" s="213" t="s">
        <v>145</v>
      </c>
      <c r="AU537" s="213" t="s">
        <v>86</v>
      </c>
      <c r="AV537" s="16" t="s">
        <v>154</v>
      </c>
      <c r="AW537" s="16" t="s">
        <v>31</v>
      </c>
      <c r="AX537" s="16" t="s">
        <v>76</v>
      </c>
      <c r="AY537" s="213" t="s">
        <v>136</v>
      </c>
    </row>
    <row r="538" spans="2:51" s="14" customFormat="1" ht="12">
      <c r="B538" s="184"/>
      <c r="D538" s="176" t="s">
        <v>145</v>
      </c>
      <c r="E538" s="185" t="s">
        <v>1</v>
      </c>
      <c r="F538" s="186" t="s">
        <v>149</v>
      </c>
      <c r="H538" s="187">
        <v>9.252</v>
      </c>
      <c r="I538" s="188"/>
      <c r="L538" s="184"/>
      <c r="M538" s="189"/>
      <c r="N538" s="190"/>
      <c r="O538" s="190"/>
      <c r="P538" s="190"/>
      <c r="Q538" s="190"/>
      <c r="R538" s="190"/>
      <c r="S538" s="190"/>
      <c r="T538" s="191"/>
      <c r="AT538" s="185" t="s">
        <v>145</v>
      </c>
      <c r="AU538" s="185" t="s">
        <v>86</v>
      </c>
      <c r="AV538" s="14" t="s">
        <v>143</v>
      </c>
      <c r="AW538" s="14" t="s">
        <v>31</v>
      </c>
      <c r="AX538" s="14" t="s">
        <v>84</v>
      </c>
      <c r="AY538" s="185" t="s">
        <v>136</v>
      </c>
    </row>
    <row r="539" spans="1:65" s="2" customFormat="1" ht="37.95" customHeight="1">
      <c r="A539" s="33"/>
      <c r="B539" s="161"/>
      <c r="C539" s="162" t="s">
        <v>717</v>
      </c>
      <c r="D539" s="162" t="s">
        <v>138</v>
      </c>
      <c r="E539" s="163" t="s">
        <v>718</v>
      </c>
      <c r="F539" s="164" t="s">
        <v>719</v>
      </c>
      <c r="G539" s="165" t="s">
        <v>141</v>
      </c>
      <c r="H539" s="166">
        <v>22.814</v>
      </c>
      <c r="I539" s="167"/>
      <c r="J539" s="168">
        <f>ROUND(I539*H539,2)</f>
        <v>0</v>
      </c>
      <c r="K539" s="164" t="s">
        <v>720</v>
      </c>
      <c r="L539" s="34"/>
      <c r="M539" s="169" t="s">
        <v>1</v>
      </c>
      <c r="N539" s="170" t="s">
        <v>41</v>
      </c>
      <c r="O539" s="59"/>
      <c r="P539" s="171">
        <f>O539*H539</f>
        <v>0</v>
      </c>
      <c r="Q539" s="171">
        <v>0.00603</v>
      </c>
      <c r="R539" s="171">
        <f>Q539*H539</f>
        <v>0.13756842</v>
      </c>
      <c r="S539" s="171">
        <v>0</v>
      </c>
      <c r="T539" s="17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73" t="s">
        <v>220</v>
      </c>
      <c r="AT539" s="173" t="s">
        <v>138</v>
      </c>
      <c r="AU539" s="173" t="s">
        <v>86</v>
      </c>
      <c r="AY539" s="18" t="s">
        <v>136</v>
      </c>
      <c r="BE539" s="174">
        <f>IF(N539="základní",J539,0)</f>
        <v>0</v>
      </c>
      <c r="BF539" s="174">
        <f>IF(N539="snížená",J539,0)</f>
        <v>0</v>
      </c>
      <c r="BG539" s="174">
        <f>IF(N539="zákl. přenesená",J539,0)</f>
        <v>0</v>
      </c>
      <c r="BH539" s="174">
        <f>IF(N539="sníž. přenesená",J539,0)</f>
        <v>0</v>
      </c>
      <c r="BI539" s="174">
        <f>IF(N539="nulová",J539,0)</f>
        <v>0</v>
      </c>
      <c r="BJ539" s="18" t="s">
        <v>84</v>
      </c>
      <c r="BK539" s="174">
        <f>ROUND(I539*H539,2)</f>
        <v>0</v>
      </c>
      <c r="BL539" s="18" t="s">
        <v>220</v>
      </c>
      <c r="BM539" s="173" t="s">
        <v>721</v>
      </c>
    </row>
    <row r="540" spans="2:51" s="15" customFormat="1" ht="12">
      <c r="B540" s="192"/>
      <c r="D540" s="176" t="s">
        <v>145</v>
      </c>
      <c r="E540" s="193" t="s">
        <v>1</v>
      </c>
      <c r="F540" s="194" t="s">
        <v>360</v>
      </c>
      <c r="H540" s="193" t="s">
        <v>1</v>
      </c>
      <c r="I540" s="195"/>
      <c r="L540" s="192"/>
      <c r="M540" s="196"/>
      <c r="N540" s="197"/>
      <c r="O540" s="197"/>
      <c r="P540" s="197"/>
      <c r="Q540" s="197"/>
      <c r="R540" s="197"/>
      <c r="S540" s="197"/>
      <c r="T540" s="198"/>
      <c r="AT540" s="193" t="s">
        <v>145</v>
      </c>
      <c r="AU540" s="193" t="s">
        <v>86</v>
      </c>
      <c r="AV540" s="15" t="s">
        <v>84</v>
      </c>
      <c r="AW540" s="15" t="s">
        <v>31</v>
      </c>
      <c r="AX540" s="15" t="s">
        <v>76</v>
      </c>
      <c r="AY540" s="193" t="s">
        <v>136</v>
      </c>
    </row>
    <row r="541" spans="2:51" s="13" customFormat="1" ht="12">
      <c r="B541" s="175"/>
      <c r="D541" s="176" t="s">
        <v>145</v>
      </c>
      <c r="E541" s="177" t="s">
        <v>1</v>
      </c>
      <c r="F541" s="178" t="s">
        <v>722</v>
      </c>
      <c r="H541" s="179">
        <v>7.5</v>
      </c>
      <c r="I541" s="180"/>
      <c r="L541" s="175"/>
      <c r="M541" s="181"/>
      <c r="N541" s="182"/>
      <c r="O541" s="182"/>
      <c r="P541" s="182"/>
      <c r="Q541" s="182"/>
      <c r="R541" s="182"/>
      <c r="S541" s="182"/>
      <c r="T541" s="183"/>
      <c r="AT541" s="177" t="s">
        <v>145</v>
      </c>
      <c r="AU541" s="177" t="s">
        <v>86</v>
      </c>
      <c r="AV541" s="13" t="s">
        <v>86</v>
      </c>
      <c r="AW541" s="13" t="s">
        <v>31</v>
      </c>
      <c r="AX541" s="13" t="s">
        <v>76</v>
      </c>
      <c r="AY541" s="177" t="s">
        <v>136</v>
      </c>
    </row>
    <row r="542" spans="2:51" s="15" customFormat="1" ht="12">
      <c r="B542" s="192"/>
      <c r="D542" s="176" t="s">
        <v>145</v>
      </c>
      <c r="E542" s="193" t="s">
        <v>1</v>
      </c>
      <c r="F542" s="194" t="s">
        <v>723</v>
      </c>
      <c r="H542" s="193" t="s">
        <v>1</v>
      </c>
      <c r="I542" s="195"/>
      <c r="L542" s="192"/>
      <c r="M542" s="196"/>
      <c r="N542" s="197"/>
      <c r="O542" s="197"/>
      <c r="P542" s="197"/>
      <c r="Q542" s="197"/>
      <c r="R542" s="197"/>
      <c r="S542" s="197"/>
      <c r="T542" s="198"/>
      <c r="AT542" s="193" t="s">
        <v>145</v>
      </c>
      <c r="AU542" s="193" t="s">
        <v>86</v>
      </c>
      <c r="AV542" s="15" t="s">
        <v>84</v>
      </c>
      <c r="AW542" s="15" t="s">
        <v>31</v>
      </c>
      <c r="AX542" s="15" t="s">
        <v>76</v>
      </c>
      <c r="AY542" s="193" t="s">
        <v>136</v>
      </c>
    </row>
    <row r="543" spans="2:51" s="13" customFormat="1" ht="12">
      <c r="B543" s="175"/>
      <c r="D543" s="176" t="s">
        <v>145</v>
      </c>
      <c r="E543" s="177" t="s">
        <v>1</v>
      </c>
      <c r="F543" s="178" t="s">
        <v>724</v>
      </c>
      <c r="H543" s="179">
        <v>5.202</v>
      </c>
      <c r="I543" s="180"/>
      <c r="L543" s="175"/>
      <c r="M543" s="181"/>
      <c r="N543" s="182"/>
      <c r="O543" s="182"/>
      <c r="P543" s="182"/>
      <c r="Q543" s="182"/>
      <c r="R543" s="182"/>
      <c r="S543" s="182"/>
      <c r="T543" s="183"/>
      <c r="AT543" s="177" t="s">
        <v>145</v>
      </c>
      <c r="AU543" s="177" t="s">
        <v>86</v>
      </c>
      <c r="AV543" s="13" t="s">
        <v>86</v>
      </c>
      <c r="AW543" s="13" t="s">
        <v>31</v>
      </c>
      <c r="AX543" s="13" t="s">
        <v>76</v>
      </c>
      <c r="AY543" s="177" t="s">
        <v>136</v>
      </c>
    </row>
    <row r="544" spans="2:51" s="15" customFormat="1" ht="12">
      <c r="B544" s="192"/>
      <c r="D544" s="176" t="s">
        <v>145</v>
      </c>
      <c r="E544" s="193" t="s">
        <v>1</v>
      </c>
      <c r="F544" s="194" t="s">
        <v>725</v>
      </c>
      <c r="H544" s="193" t="s">
        <v>1</v>
      </c>
      <c r="I544" s="195"/>
      <c r="L544" s="192"/>
      <c r="M544" s="196"/>
      <c r="N544" s="197"/>
      <c r="O544" s="197"/>
      <c r="P544" s="197"/>
      <c r="Q544" s="197"/>
      <c r="R544" s="197"/>
      <c r="S544" s="197"/>
      <c r="T544" s="198"/>
      <c r="AT544" s="193" t="s">
        <v>145</v>
      </c>
      <c r="AU544" s="193" t="s">
        <v>86</v>
      </c>
      <c r="AV544" s="15" t="s">
        <v>84</v>
      </c>
      <c r="AW544" s="15" t="s">
        <v>31</v>
      </c>
      <c r="AX544" s="15" t="s">
        <v>76</v>
      </c>
      <c r="AY544" s="193" t="s">
        <v>136</v>
      </c>
    </row>
    <row r="545" spans="2:51" s="13" customFormat="1" ht="12">
      <c r="B545" s="175"/>
      <c r="D545" s="176" t="s">
        <v>145</v>
      </c>
      <c r="E545" s="177" t="s">
        <v>1</v>
      </c>
      <c r="F545" s="178" t="s">
        <v>726</v>
      </c>
      <c r="H545" s="179">
        <v>6.362</v>
      </c>
      <c r="I545" s="180"/>
      <c r="L545" s="175"/>
      <c r="M545" s="181"/>
      <c r="N545" s="182"/>
      <c r="O545" s="182"/>
      <c r="P545" s="182"/>
      <c r="Q545" s="182"/>
      <c r="R545" s="182"/>
      <c r="S545" s="182"/>
      <c r="T545" s="183"/>
      <c r="AT545" s="177" t="s">
        <v>145</v>
      </c>
      <c r="AU545" s="177" t="s">
        <v>86</v>
      </c>
      <c r="AV545" s="13" t="s">
        <v>86</v>
      </c>
      <c r="AW545" s="13" t="s">
        <v>31</v>
      </c>
      <c r="AX545" s="13" t="s">
        <v>76</v>
      </c>
      <c r="AY545" s="177" t="s">
        <v>136</v>
      </c>
    </row>
    <row r="546" spans="2:51" s="15" customFormat="1" ht="12">
      <c r="B546" s="192"/>
      <c r="D546" s="176" t="s">
        <v>145</v>
      </c>
      <c r="E546" s="193" t="s">
        <v>1</v>
      </c>
      <c r="F546" s="194" t="s">
        <v>360</v>
      </c>
      <c r="H546" s="193" t="s">
        <v>1</v>
      </c>
      <c r="I546" s="195"/>
      <c r="L546" s="192"/>
      <c r="M546" s="196"/>
      <c r="N546" s="197"/>
      <c r="O546" s="197"/>
      <c r="P546" s="197"/>
      <c r="Q546" s="197"/>
      <c r="R546" s="197"/>
      <c r="S546" s="197"/>
      <c r="T546" s="198"/>
      <c r="AT546" s="193" t="s">
        <v>145</v>
      </c>
      <c r="AU546" s="193" t="s">
        <v>86</v>
      </c>
      <c r="AV546" s="15" t="s">
        <v>84</v>
      </c>
      <c r="AW546" s="15" t="s">
        <v>31</v>
      </c>
      <c r="AX546" s="15" t="s">
        <v>76</v>
      </c>
      <c r="AY546" s="193" t="s">
        <v>136</v>
      </c>
    </row>
    <row r="547" spans="2:51" s="13" customFormat="1" ht="12">
      <c r="B547" s="175"/>
      <c r="D547" s="176" t="s">
        <v>145</v>
      </c>
      <c r="E547" s="177" t="s">
        <v>1</v>
      </c>
      <c r="F547" s="178" t="s">
        <v>361</v>
      </c>
      <c r="H547" s="179">
        <v>3.75</v>
      </c>
      <c r="I547" s="180"/>
      <c r="L547" s="175"/>
      <c r="M547" s="181"/>
      <c r="N547" s="182"/>
      <c r="O547" s="182"/>
      <c r="P547" s="182"/>
      <c r="Q547" s="182"/>
      <c r="R547" s="182"/>
      <c r="S547" s="182"/>
      <c r="T547" s="183"/>
      <c r="AT547" s="177" t="s">
        <v>145</v>
      </c>
      <c r="AU547" s="177" t="s">
        <v>86</v>
      </c>
      <c r="AV547" s="13" t="s">
        <v>86</v>
      </c>
      <c r="AW547" s="13" t="s">
        <v>31</v>
      </c>
      <c r="AX547" s="13" t="s">
        <v>76</v>
      </c>
      <c r="AY547" s="177" t="s">
        <v>136</v>
      </c>
    </row>
    <row r="548" spans="2:51" s="14" customFormat="1" ht="12">
      <c r="B548" s="184"/>
      <c r="D548" s="176" t="s">
        <v>145</v>
      </c>
      <c r="E548" s="185" t="s">
        <v>1</v>
      </c>
      <c r="F548" s="186" t="s">
        <v>149</v>
      </c>
      <c r="H548" s="187">
        <v>22.814</v>
      </c>
      <c r="I548" s="188"/>
      <c r="L548" s="184"/>
      <c r="M548" s="189"/>
      <c r="N548" s="190"/>
      <c r="O548" s="190"/>
      <c r="P548" s="190"/>
      <c r="Q548" s="190"/>
      <c r="R548" s="190"/>
      <c r="S548" s="190"/>
      <c r="T548" s="191"/>
      <c r="AT548" s="185" t="s">
        <v>145</v>
      </c>
      <c r="AU548" s="185" t="s">
        <v>86</v>
      </c>
      <c r="AV548" s="14" t="s">
        <v>143</v>
      </c>
      <c r="AW548" s="14" t="s">
        <v>31</v>
      </c>
      <c r="AX548" s="14" t="s">
        <v>84</v>
      </c>
      <c r="AY548" s="185" t="s">
        <v>136</v>
      </c>
    </row>
    <row r="549" spans="1:65" s="2" customFormat="1" ht="14.4" customHeight="1">
      <c r="A549" s="33"/>
      <c r="B549" s="161"/>
      <c r="C549" s="162" t="s">
        <v>727</v>
      </c>
      <c r="D549" s="162" t="s">
        <v>138</v>
      </c>
      <c r="E549" s="163" t="s">
        <v>728</v>
      </c>
      <c r="F549" s="164" t="s">
        <v>729</v>
      </c>
      <c r="G549" s="165" t="s">
        <v>164</v>
      </c>
      <c r="H549" s="166">
        <v>45.276</v>
      </c>
      <c r="I549" s="167"/>
      <c r="J549" s="168">
        <f>ROUND(I549*H549,2)</f>
        <v>0</v>
      </c>
      <c r="K549" s="164" t="s">
        <v>1</v>
      </c>
      <c r="L549" s="34"/>
      <c r="M549" s="169" t="s">
        <v>1</v>
      </c>
      <c r="N549" s="170" t="s">
        <v>41</v>
      </c>
      <c r="O549" s="59"/>
      <c r="P549" s="171">
        <f>O549*H549</f>
        <v>0</v>
      </c>
      <c r="Q549" s="171">
        <v>0.00603</v>
      </c>
      <c r="R549" s="171">
        <f>Q549*H549</f>
        <v>0.27301428</v>
      </c>
      <c r="S549" s="171">
        <v>0</v>
      </c>
      <c r="T549" s="172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73" t="s">
        <v>220</v>
      </c>
      <c r="AT549" s="173" t="s">
        <v>138</v>
      </c>
      <c r="AU549" s="173" t="s">
        <v>86</v>
      </c>
      <c r="AY549" s="18" t="s">
        <v>136</v>
      </c>
      <c r="BE549" s="174">
        <f>IF(N549="základní",J549,0)</f>
        <v>0</v>
      </c>
      <c r="BF549" s="174">
        <f>IF(N549="snížená",J549,0)</f>
        <v>0</v>
      </c>
      <c r="BG549" s="174">
        <f>IF(N549="zákl. přenesená",J549,0)</f>
        <v>0</v>
      </c>
      <c r="BH549" s="174">
        <f>IF(N549="sníž. přenesená",J549,0)</f>
        <v>0</v>
      </c>
      <c r="BI549" s="174">
        <f>IF(N549="nulová",J549,0)</f>
        <v>0</v>
      </c>
      <c r="BJ549" s="18" t="s">
        <v>84</v>
      </c>
      <c r="BK549" s="174">
        <f>ROUND(I549*H549,2)</f>
        <v>0</v>
      </c>
      <c r="BL549" s="18" t="s">
        <v>220</v>
      </c>
      <c r="BM549" s="173" t="s">
        <v>730</v>
      </c>
    </row>
    <row r="550" spans="2:51" s="15" customFormat="1" ht="12">
      <c r="B550" s="192"/>
      <c r="D550" s="176" t="s">
        <v>145</v>
      </c>
      <c r="E550" s="193" t="s">
        <v>1</v>
      </c>
      <c r="F550" s="194" t="s">
        <v>360</v>
      </c>
      <c r="H550" s="193" t="s">
        <v>1</v>
      </c>
      <c r="I550" s="195"/>
      <c r="L550" s="192"/>
      <c r="M550" s="196"/>
      <c r="N550" s="197"/>
      <c r="O550" s="197"/>
      <c r="P550" s="197"/>
      <c r="Q550" s="197"/>
      <c r="R550" s="197"/>
      <c r="S550" s="197"/>
      <c r="T550" s="198"/>
      <c r="AT550" s="193" t="s">
        <v>145</v>
      </c>
      <c r="AU550" s="193" t="s">
        <v>86</v>
      </c>
      <c r="AV550" s="15" t="s">
        <v>84</v>
      </c>
      <c r="AW550" s="15" t="s">
        <v>31</v>
      </c>
      <c r="AX550" s="15" t="s">
        <v>76</v>
      </c>
      <c r="AY550" s="193" t="s">
        <v>136</v>
      </c>
    </row>
    <row r="551" spans="2:51" s="13" customFormat="1" ht="12">
      <c r="B551" s="175"/>
      <c r="D551" s="176" t="s">
        <v>145</v>
      </c>
      <c r="E551" s="177" t="s">
        <v>1</v>
      </c>
      <c r="F551" s="178" t="s">
        <v>731</v>
      </c>
      <c r="H551" s="179">
        <v>12.5</v>
      </c>
      <c r="I551" s="180"/>
      <c r="L551" s="175"/>
      <c r="M551" s="181"/>
      <c r="N551" s="182"/>
      <c r="O551" s="182"/>
      <c r="P551" s="182"/>
      <c r="Q551" s="182"/>
      <c r="R551" s="182"/>
      <c r="S551" s="182"/>
      <c r="T551" s="183"/>
      <c r="AT551" s="177" t="s">
        <v>145</v>
      </c>
      <c r="AU551" s="177" t="s">
        <v>86</v>
      </c>
      <c r="AV551" s="13" t="s">
        <v>86</v>
      </c>
      <c r="AW551" s="13" t="s">
        <v>31</v>
      </c>
      <c r="AX551" s="13" t="s">
        <v>76</v>
      </c>
      <c r="AY551" s="177" t="s">
        <v>136</v>
      </c>
    </row>
    <row r="552" spans="2:51" s="15" customFormat="1" ht="12">
      <c r="B552" s="192"/>
      <c r="D552" s="176" t="s">
        <v>145</v>
      </c>
      <c r="E552" s="193" t="s">
        <v>1</v>
      </c>
      <c r="F552" s="194" t="s">
        <v>715</v>
      </c>
      <c r="H552" s="193" t="s">
        <v>1</v>
      </c>
      <c r="I552" s="195"/>
      <c r="L552" s="192"/>
      <c r="M552" s="196"/>
      <c r="N552" s="197"/>
      <c r="O552" s="197"/>
      <c r="P552" s="197"/>
      <c r="Q552" s="197"/>
      <c r="R552" s="197"/>
      <c r="S552" s="197"/>
      <c r="T552" s="198"/>
      <c r="AT552" s="193" t="s">
        <v>145</v>
      </c>
      <c r="AU552" s="193" t="s">
        <v>86</v>
      </c>
      <c r="AV552" s="15" t="s">
        <v>84</v>
      </c>
      <c r="AW552" s="15" t="s">
        <v>31</v>
      </c>
      <c r="AX552" s="15" t="s">
        <v>76</v>
      </c>
      <c r="AY552" s="193" t="s">
        <v>136</v>
      </c>
    </row>
    <row r="553" spans="2:51" s="13" customFormat="1" ht="12">
      <c r="B553" s="175"/>
      <c r="D553" s="176" t="s">
        <v>145</v>
      </c>
      <c r="E553" s="177" t="s">
        <v>1</v>
      </c>
      <c r="F553" s="178" t="s">
        <v>732</v>
      </c>
      <c r="H553" s="179">
        <v>8.67</v>
      </c>
      <c r="I553" s="180"/>
      <c r="L553" s="175"/>
      <c r="M553" s="181"/>
      <c r="N553" s="182"/>
      <c r="O553" s="182"/>
      <c r="P553" s="182"/>
      <c r="Q553" s="182"/>
      <c r="R553" s="182"/>
      <c r="S553" s="182"/>
      <c r="T553" s="183"/>
      <c r="AT553" s="177" t="s">
        <v>145</v>
      </c>
      <c r="AU553" s="177" t="s">
        <v>86</v>
      </c>
      <c r="AV553" s="13" t="s">
        <v>86</v>
      </c>
      <c r="AW553" s="13" t="s">
        <v>31</v>
      </c>
      <c r="AX553" s="13" t="s">
        <v>76</v>
      </c>
      <c r="AY553" s="177" t="s">
        <v>136</v>
      </c>
    </row>
    <row r="554" spans="2:51" s="15" customFormat="1" ht="12">
      <c r="B554" s="192"/>
      <c r="D554" s="176" t="s">
        <v>145</v>
      </c>
      <c r="E554" s="193" t="s">
        <v>1</v>
      </c>
      <c r="F554" s="194" t="s">
        <v>725</v>
      </c>
      <c r="H554" s="193" t="s">
        <v>1</v>
      </c>
      <c r="I554" s="195"/>
      <c r="L554" s="192"/>
      <c r="M554" s="196"/>
      <c r="N554" s="197"/>
      <c r="O554" s="197"/>
      <c r="P554" s="197"/>
      <c r="Q554" s="197"/>
      <c r="R554" s="197"/>
      <c r="S554" s="197"/>
      <c r="T554" s="198"/>
      <c r="AT554" s="193" t="s">
        <v>145</v>
      </c>
      <c r="AU554" s="193" t="s">
        <v>86</v>
      </c>
      <c r="AV554" s="15" t="s">
        <v>84</v>
      </c>
      <c r="AW554" s="15" t="s">
        <v>31</v>
      </c>
      <c r="AX554" s="15" t="s">
        <v>76</v>
      </c>
      <c r="AY554" s="193" t="s">
        <v>136</v>
      </c>
    </row>
    <row r="555" spans="2:51" s="13" customFormat="1" ht="12">
      <c r="B555" s="175"/>
      <c r="D555" s="176" t="s">
        <v>145</v>
      </c>
      <c r="E555" s="177" t="s">
        <v>1</v>
      </c>
      <c r="F555" s="178" t="s">
        <v>733</v>
      </c>
      <c r="H555" s="179">
        <v>21.205</v>
      </c>
      <c r="I555" s="180"/>
      <c r="L555" s="175"/>
      <c r="M555" s="181"/>
      <c r="N555" s="182"/>
      <c r="O555" s="182"/>
      <c r="P555" s="182"/>
      <c r="Q555" s="182"/>
      <c r="R555" s="182"/>
      <c r="S555" s="182"/>
      <c r="T555" s="183"/>
      <c r="AT555" s="177" t="s">
        <v>145</v>
      </c>
      <c r="AU555" s="177" t="s">
        <v>86</v>
      </c>
      <c r="AV555" s="13" t="s">
        <v>86</v>
      </c>
      <c r="AW555" s="13" t="s">
        <v>31</v>
      </c>
      <c r="AX555" s="13" t="s">
        <v>76</v>
      </c>
      <c r="AY555" s="177" t="s">
        <v>136</v>
      </c>
    </row>
    <row r="556" spans="2:51" s="15" customFormat="1" ht="12">
      <c r="B556" s="192"/>
      <c r="D556" s="176" t="s">
        <v>145</v>
      </c>
      <c r="E556" s="193" t="s">
        <v>1</v>
      </c>
      <c r="F556" s="194" t="s">
        <v>734</v>
      </c>
      <c r="H556" s="193" t="s">
        <v>1</v>
      </c>
      <c r="I556" s="195"/>
      <c r="L556" s="192"/>
      <c r="M556" s="196"/>
      <c r="N556" s="197"/>
      <c r="O556" s="197"/>
      <c r="P556" s="197"/>
      <c r="Q556" s="197"/>
      <c r="R556" s="197"/>
      <c r="S556" s="197"/>
      <c r="T556" s="198"/>
      <c r="AT556" s="193" t="s">
        <v>145</v>
      </c>
      <c r="AU556" s="193" t="s">
        <v>86</v>
      </c>
      <c r="AV556" s="15" t="s">
        <v>84</v>
      </c>
      <c r="AW556" s="15" t="s">
        <v>31</v>
      </c>
      <c r="AX556" s="15" t="s">
        <v>76</v>
      </c>
      <c r="AY556" s="193" t="s">
        <v>136</v>
      </c>
    </row>
    <row r="557" spans="2:51" s="15" customFormat="1" ht="12">
      <c r="B557" s="192"/>
      <c r="D557" s="176" t="s">
        <v>145</v>
      </c>
      <c r="E557" s="193" t="s">
        <v>1</v>
      </c>
      <c r="F557" s="194" t="s">
        <v>246</v>
      </c>
      <c r="H557" s="193" t="s">
        <v>1</v>
      </c>
      <c r="I557" s="195"/>
      <c r="L557" s="192"/>
      <c r="M557" s="196"/>
      <c r="N557" s="197"/>
      <c r="O557" s="197"/>
      <c r="P557" s="197"/>
      <c r="Q557" s="197"/>
      <c r="R557" s="197"/>
      <c r="S557" s="197"/>
      <c r="T557" s="198"/>
      <c r="AT557" s="193" t="s">
        <v>145</v>
      </c>
      <c r="AU557" s="193" t="s">
        <v>86</v>
      </c>
      <c r="AV557" s="15" t="s">
        <v>84</v>
      </c>
      <c r="AW557" s="15" t="s">
        <v>31</v>
      </c>
      <c r="AX557" s="15" t="s">
        <v>76</v>
      </c>
      <c r="AY557" s="193" t="s">
        <v>136</v>
      </c>
    </row>
    <row r="558" spans="2:51" s="13" customFormat="1" ht="12">
      <c r="B558" s="175"/>
      <c r="D558" s="176" t="s">
        <v>145</v>
      </c>
      <c r="E558" s="177" t="s">
        <v>1</v>
      </c>
      <c r="F558" s="178" t="s">
        <v>398</v>
      </c>
      <c r="H558" s="179">
        <v>2.901</v>
      </c>
      <c r="I558" s="180"/>
      <c r="L558" s="175"/>
      <c r="M558" s="181"/>
      <c r="N558" s="182"/>
      <c r="O558" s="182"/>
      <c r="P558" s="182"/>
      <c r="Q558" s="182"/>
      <c r="R558" s="182"/>
      <c r="S558" s="182"/>
      <c r="T558" s="183"/>
      <c r="AT558" s="177" t="s">
        <v>145</v>
      </c>
      <c r="AU558" s="177" t="s">
        <v>86</v>
      </c>
      <c r="AV558" s="13" t="s">
        <v>86</v>
      </c>
      <c r="AW558" s="13" t="s">
        <v>31</v>
      </c>
      <c r="AX558" s="13" t="s">
        <v>76</v>
      </c>
      <c r="AY558" s="177" t="s">
        <v>136</v>
      </c>
    </row>
    <row r="559" spans="2:51" s="14" customFormat="1" ht="12">
      <c r="B559" s="184"/>
      <c r="D559" s="176" t="s">
        <v>145</v>
      </c>
      <c r="E559" s="185" t="s">
        <v>1</v>
      </c>
      <c r="F559" s="186" t="s">
        <v>149</v>
      </c>
      <c r="H559" s="187">
        <v>45.276</v>
      </c>
      <c r="I559" s="188"/>
      <c r="L559" s="184"/>
      <c r="M559" s="189"/>
      <c r="N559" s="190"/>
      <c r="O559" s="190"/>
      <c r="P559" s="190"/>
      <c r="Q559" s="190"/>
      <c r="R559" s="190"/>
      <c r="S559" s="190"/>
      <c r="T559" s="191"/>
      <c r="AT559" s="185" t="s">
        <v>145</v>
      </c>
      <c r="AU559" s="185" t="s">
        <v>86</v>
      </c>
      <c r="AV559" s="14" t="s">
        <v>143</v>
      </c>
      <c r="AW559" s="14" t="s">
        <v>31</v>
      </c>
      <c r="AX559" s="14" t="s">
        <v>84</v>
      </c>
      <c r="AY559" s="185" t="s">
        <v>136</v>
      </c>
    </row>
    <row r="560" spans="1:65" s="2" customFormat="1" ht="24.15" customHeight="1">
      <c r="A560" s="33"/>
      <c r="B560" s="161"/>
      <c r="C560" s="162" t="s">
        <v>735</v>
      </c>
      <c r="D560" s="162" t="s">
        <v>138</v>
      </c>
      <c r="E560" s="163" t="s">
        <v>736</v>
      </c>
      <c r="F560" s="164" t="s">
        <v>737</v>
      </c>
      <c r="G560" s="165" t="s">
        <v>205</v>
      </c>
      <c r="H560" s="166">
        <v>0.443</v>
      </c>
      <c r="I560" s="167"/>
      <c r="J560" s="168">
        <f>ROUND(I560*H560,2)</f>
        <v>0</v>
      </c>
      <c r="K560" s="164" t="s">
        <v>142</v>
      </c>
      <c r="L560" s="34"/>
      <c r="M560" s="169" t="s">
        <v>1</v>
      </c>
      <c r="N560" s="170" t="s">
        <v>41</v>
      </c>
      <c r="O560" s="59"/>
      <c r="P560" s="171">
        <f>O560*H560</f>
        <v>0</v>
      </c>
      <c r="Q560" s="171">
        <v>0</v>
      </c>
      <c r="R560" s="171">
        <f>Q560*H560</f>
        <v>0</v>
      </c>
      <c r="S560" s="171">
        <v>0</v>
      </c>
      <c r="T560" s="172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73" t="s">
        <v>220</v>
      </c>
      <c r="AT560" s="173" t="s">
        <v>138</v>
      </c>
      <c r="AU560" s="173" t="s">
        <v>86</v>
      </c>
      <c r="AY560" s="18" t="s">
        <v>136</v>
      </c>
      <c r="BE560" s="174">
        <f>IF(N560="základní",J560,0)</f>
        <v>0</v>
      </c>
      <c r="BF560" s="174">
        <f>IF(N560="snížená",J560,0)</f>
        <v>0</v>
      </c>
      <c r="BG560" s="174">
        <f>IF(N560="zákl. přenesená",J560,0)</f>
        <v>0</v>
      </c>
      <c r="BH560" s="174">
        <f>IF(N560="sníž. přenesená",J560,0)</f>
        <v>0</v>
      </c>
      <c r="BI560" s="174">
        <f>IF(N560="nulová",J560,0)</f>
        <v>0</v>
      </c>
      <c r="BJ560" s="18" t="s">
        <v>84</v>
      </c>
      <c r="BK560" s="174">
        <f>ROUND(I560*H560,2)</f>
        <v>0</v>
      </c>
      <c r="BL560" s="18" t="s">
        <v>220</v>
      </c>
      <c r="BM560" s="173" t="s">
        <v>738</v>
      </c>
    </row>
    <row r="561" spans="2:63" s="12" customFormat="1" ht="22.95" customHeight="1">
      <c r="B561" s="148"/>
      <c r="D561" s="149" t="s">
        <v>75</v>
      </c>
      <c r="E561" s="159" t="s">
        <v>739</v>
      </c>
      <c r="F561" s="159" t="s">
        <v>740</v>
      </c>
      <c r="I561" s="151"/>
      <c r="J561" s="160">
        <f>BK561</f>
        <v>0</v>
      </c>
      <c r="L561" s="148"/>
      <c r="M561" s="153"/>
      <c r="N561" s="154"/>
      <c r="O561" s="154"/>
      <c r="P561" s="155">
        <f>SUM(P562:P585)</f>
        <v>0</v>
      </c>
      <c r="Q561" s="154"/>
      <c r="R561" s="155">
        <f>SUM(R562:R585)</f>
        <v>15.700478</v>
      </c>
      <c r="S561" s="154"/>
      <c r="T561" s="156">
        <f>SUM(T562:T585)</f>
        <v>1.9901200000000001</v>
      </c>
      <c r="AR561" s="149" t="s">
        <v>86</v>
      </c>
      <c r="AT561" s="157" t="s">
        <v>75</v>
      </c>
      <c r="AU561" s="157" t="s">
        <v>84</v>
      </c>
      <c r="AY561" s="149" t="s">
        <v>136</v>
      </c>
      <c r="BK561" s="158">
        <f>SUM(BK562:BK585)</f>
        <v>0</v>
      </c>
    </row>
    <row r="562" spans="1:65" s="2" customFormat="1" ht="14.4" customHeight="1">
      <c r="A562" s="33"/>
      <c r="B562" s="161"/>
      <c r="C562" s="162" t="s">
        <v>741</v>
      </c>
      <c r="D562" s="162" t="s">
        <v>138</v>
      </c>
      <c r="E562" s="163" t="s">
        <v>742</v>
      </c>
      <c r="F562" s="164" t="s">
        <v>743</v>
      </c>
      <c r="G562" s="165" t="s">
        <v>141</v>
      </c>
      <c r="H562" s="166">
        <v>90.46</v>
      </c>
      <c r="I562" s="167"/>
      <c r="J562" s="168">
        <f>ROUND(I562*H562,2)</f>
        <v>0</v>
      </c>
      <c r="K562" s="164" t="s">
        <v>142</v>
      </c>
      <c r="L562" s="34"/>
      <c r="M562" s="169" t="s">
        <v>1</v>
      </c>
      <c r="N562" s="170" t="s">
        <v>41</v>
      </c>
      <c r="O562" s="59"/>
      <c r="P562" s="171">
        <f>O562*H562</f>
        <v>0</v>
      </c>
      <c r="Q562" s="171">
        <v>0</v>
      </c>
      <c r="R562" s="171">
        <f>Q562*H562</f>
        <v>0</v>
      </c>
      <c r="S562" s="171">
        <v>0.014</v>
      </c>
      <c r="T562" s="172">
        <f>S562*H562</f>
        <v>1.26644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73" t="s">
        <v>220</v>
      </c>
      <c r="AT562" s="173" t="s">
        <v>138</v>
      </c>
      <c r="AU562" s="173" t="s">
        <v>86</v>
      </c>
      <c r="AY562" s="18" t="s">
        <v>136</v>
      </c>
      <c r="BE562" s="174">
        <f>IF(N562="základní",J562,0)</f>
        <v>0</v>
      </c>
      <c r="BF562" s="174">
        <f>IF(N562="snížená",J562,0)</f>
        <v>0</v>
      </c>
      <c r="BG562" s="174">
        <f>IF(N562="zákl. přenesená",J562,0)</f>
        <v>0</v>
      </c>
      <c r="BH562" s="174">
        <f>IF(N562="sníž. přenesená",J562,0)</f>
        <v>0</v>
      </c>
      <c r="BI562" s="174">
        <f>IF(N562="nulová",J562,0)</f>
        <v>0</v>
      </c>
      <c r="BJ562" s="18" t="s">
        <v>84</v>
      </c>
      <c r="BK562" s="174">
        <f>ROUND(I562*H562,2)</f>
        <v>0</v>
      </c>
      <c r="BL562" s="18" t="s">
        <v>220</v>
      </c>
      <c r="BM562" s="173" t="s">
        <v>744</v>
      </c>
    </row>
    <row r="563" spans="2:51" s="13" customFormat="1" ht="12">
      <c r="B563" s="175"/>
      <c r="D563" s="176" t="s">
        <v>145</v>
      </c>
      <c r="E563" s="177" t="s">
        <v>1</v>
      </c>
      <c r="F563" s="178" t="s">
        <v>147</v>
      </c>
      <c r="H563" s="179">
        <v>90.46</v>
      </c>
      <c r="I563" s="180"/>
      <c r="L563" s="175"/>
      <c r="M563" s="181"/>
      <c r="N563" s="182"/>
      <c r="O563" s="182"/>
      <c r="P563" s="182"/>
      <c r="Q563" s="182"/>
      <c r="R563" s="182"/>
      <c r="S563" s="182"/>
      <c r="T563" s="183"/>
      <c r="AT563" s="177" t="s">
        <v>145</v>
      </c>
      <c r="AU563" s="177" t="s">
        <v>86</v>
      </c>
      <c r="AV563" s="13" t="s">
        <v>86</v>
      </c>
      <c r="AW563" s="13" t="s">
        <v>31</v>
      </c>
      <c r="AX563" s="13" t="s">
        <v>84</v>
      </c>
      <c r="AY563" s="177" t="s">
        <v>136</v>
      </c>
    </row>
    <row r="564" spans="1:65" s="2" customFormat="1" ht="24.15" customHeight="1">
      <c r="A564" s="33"/>
      <c r="B564" s="161"/>
      <c r="C564" s="162" t="s">
        <v>745</v>
      </c>
      <c r="D564" s="162" t="s">
        <v>138</v>
      </c>
      <c r="E564" s="163" t="s">
        <v>746</v>
      </c>
      <c r="F564" s="164" t="s">
        <v>747</v>
      </c>
      <c r="G564" s="165" t="s">
        <v>141</v>
      </c>
      <c r="H564" s="166">
        <v>90.46</v>
      </c>
      <c r="I564" s="167"/>
      <c r="J564" s="168">
        <f>ROUND(I564*H564,2)</f>
        <v>0</v>
      </c>
      <c r="K564" s="164" t="s">
        <v>142</v>
      </c>
      <c r="L564" s="34"/>
      <c r="M564" s="169" t="s">
        <v>1</v>
      </c>
      <c r="N564" s="170" t="s">
        <v>41</v>
      </c>
      <c r="O564" s="59"/>
      <c r="P564" s="171">
        <f>O564*H564</f>
        <v>0</v>
      </c>
      <c r="Q564" s="171">
        <v>0</v>
      </c>
      <c r="R564" s="171">
        <f>Q564*H564</f>
        <v>0</v>
      </c>
      <c r="S564" s="171">
        <v>0.006</v>
      </c>
      <c r="T564" s="172">
        <f>S564*H564</f>
        <v>0.54276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73" t="s">
        <v>220</v>
      </c>
      <c r="AT564" s="173" t="s">
        <v>138</v>
      </c>
      <c r="AU564" s="173" t="s">
        <v>86</v>
      </c>
      <c r="AY564" s="18" t="s">
        <v>136</v>
      </c>
      <c r="BE564" s="174">
        <f>IF(N564="základní",J564,0)</f>
        <v>0</v>
      </c>
      <c r="BF564" s="174">
        <f>IF(N564="snížená",J564,0)</f>
        <v>0</v>
      </c>
      <c r="BG564" s="174">
        <f>IF(N564="zákl. přenesená",J564,0)</f>
        <v>0</v>
      </c>
      <c r="BH564" s="174">
        <f>IF(N564="sníž. přenesená",J564,0)</f>
        <v>0</v>
      </c>
      <c r="BI564" s="174">
        <f>IF(N564="nulová",J564,0)</f>
        <v>0</v>
      </c>
      <c r="BJ564" s="18" t="s">
        <v>84</v>
      </c>
      <c r="BK564" s="174">
        <f>ROUND(I564*H564,2)</f>
        <v>0</v>
      </c>
      <c r="BL564" s="18" t="s">
        <v>220</v>
      </c>
      <c r="BM564" s="173" t="s">
        <v>748</v>
      </c>
    </row>
    <row r="565" spans="1:65" s="2" customFormat="1" ht="24.15" customHeight="1">
      <c r="A565" s="33"/>
      <c r="B565" s="161"/>
      <c r="C565" s="162" t="s">
        <v>749</v>
      </c>
      <c r="D565" s="162" t="s">
        <v>138</v>
      </c>
      <c r="E565" s="163" t="s">
        <v>750</v>
      </c>
      <c r="F565" s="164" t="s">
        <v>751</v>
      </c>
      <c r="G565" s="165" t="s">
        <v>141</v>
      </c>
      <c r="H565" s="166">
        <v>90.46</v>
      </c>
      <c r="I565" s="167"/>
      <c r="J565" s="168">
        <f>ROUND(I565*H565,2)</f>
        <v>0</v>
      </c>
      <c r="K565" s="164" t="s">
        <v>142</v>
      </c>
      <c r="L565" s="34"/>
      <c r="M565" s="169" t="s">
        <v>1</v>
      </c>
      <c r="N565" s="170" t="s">
        <v>41</v>
      </c>
      <c r="O565" s="59"/>
      <c r="P565" s="171">
        <f>O565*H565</f>
        <v>0</v>
      </c>
      <c r="Q565" s="171">
        <v>0</v>
      </c>
      <c r="R565" s="171">
        <f>Q565*H565</f>
        <v>0</v>
      </c>
      <c r="S565" s="171">
        <v>0.002</v>
      </c>
      <c r="T565" s="172">
        <f>S565*H565</f>
        <v>0.18092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73" t="s">
        <v>220</v>
      </c>
      <c r="AT565" s="173" t="s">
        <v>138</v>
      </c>
      <c r="AU565" s="173" t="s">
        <v>86</v>
      </c>
      <c r="AY565" s="18" t="s">
        <v>136</v>
      </c>
      <c r="BE565" s="174">
        <f>IF(N565="základní",J565,0)</f>
        <v>0</v>
      </c>
      <c r="BF565" s="174">
        <f>IF(N565="snížená",J565,0)</f>
        <v>0</v>
      </c>
      <c r="BG565" s="174">
        <f>IF(N565="zákl. přenesená",J565,0)</f>
        <v>0</v>
      </c>
      <c r="BH565" s="174">
        <f>IF(N565="sníž. přenesená",J565,0)</f>
        <v>0</v>
      </c>
      <c r="BI565" s="174">
        <f>IF(N565="nulová",J565,0)</f>
        <v>0</v>
      </c>
      <c r="BJ565" s="18" t="s">
        <v>84</v>
      </c>
      <c r="BK565" s="174">
        <f>ROUND(I565*H565,2)</f>
        <v>0</v>
      </c>
      <c r="BL565" s="18" t="s">
        <v>220</v>
      </c>
      <c r="BM565" s="173" t="s">
        <v>752</v>
      </c>
    </row>
    <row r="566" spans="1:65" s="2" customFormat="1" ht="24.15" customHeight="1">
      <c r="A566" s="33"/>
      <c r="B566" s="161"/>
      <c r="C566" s="162" t="s">
        <v>753</v>
      </c>
      <c r="D566" s="162" t="s">
        <v>138</v>
      </c>
      <c r="E566" s="163" t="s">
        <v>754</v>
      </c>
      <c r="F566" s="164" t="s">
        <v>755</v>
      </c>
      <c r="G566" s="165" t="s">
        <v>141</v>
      </c>
      <c r="H566" s="166">
        <v>109.363</v>
      </c>
      <c r="I566" s="167"/>
      <c r="J566" s="168">
        <f>ROUND(I566*H566,2)</f>
        <v>0</v>
      </c>
      <c r="K566" s="164" t="s">
        <v>142</v>
      </c>
      <c r="L566" s="34"/>
      <c r="M566" s="169" t="s">
        <v>1</v>
      </c>
      <c r="N566" s="170" t="s">
        <v>41</v>
      </c>
      <c r="O566" s="59"/>
      <c r="P566" s="171">
        <f>O566*H566</f>
        <v>0</v>
      </c>
      <c r="Q566" s="171">
        <v>0</v>
      </c>
      <c r="R566" s="171">
        <f>Q566*H566</f>
        <v>0</v>
      </c>
      <c r="S566" s="171">
        <v>0</v>
      </c>
      <c r="T566" s="172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73" t="s">
        <v>220</v>
      </c>
      <c r="AT566" s="173" t="s">
        <v>138</v>
      </c>
      <c r="AU566" s="173" t="s">
        <v>86</v>
      </c>
      <c r="AY566" s="18" t="s">
        <v>136</v>
      </c>
      <c r="BE566" s="174">
        <f>IF(N566="základní",J566,0)</f>
        <v>0</v>
      </c>
      <c r="BF566" s="174">
        <f>IF(N566="snížená",J566,0)</f>
        <v>0</v>
      </c>
      <c r="BG566" s="174">
        <f>IF(N566="zákl. přenesená",J566,0)</f>
        <v>0</v>
      </c>
      <c r="BH566" s="174">
        <f>IF(N566="sníž. přenesená",J566,0)</f>
        <v>0</v>
      </c>
      <c r="BI566" s="174">
        <f>IF(N566="nulová",J566,0)</f>
        <v>0</v>
      </c>
      <c r="BJ566" s="18" t="s">
        <v>84</v>
      </c>
      <c r="BK566" s="174">
        <f>ROUND(I566*H566,2)</f>
        <v>0</v>
      </c>
      <c r="BL566" s="18" t="s">
        <v>220</v>
      </c>
      <c r="BM566" s="173" t="s">
        <v>756</v>
      </c>
    </row>
    <row r="567" spans="2:51" s="13" customFormat="1" ht="12">
      <c r="B567" s="175"/>
      <c r="D567" s="176" t="s">
        <v>145</v>
      </c>
      <c r="E567" s="177" t="s">
        <v>1</v>
      </c>
      <c r="F567" s="178" t="s">
        <v>757</v>
      </c>
      <c r="H567" s="179">
        <v>98.76</v>
      </c>
      <c r="I567" s="180"/>
      <c r="L567" s="175"/>
      <c r="M567" s="181"/>
      <c r="N567" s="182"/>
      <c r="O567" s="182"/>
      <c r="P567" s="182"/>
      <c r="Q567" s="182"/>
      <c r="R567" s="182"/>
      <c r="S567" s="182"/>
      <c r="T567" s="183"/>
      <c r="AT567" s="177" t="s">
        <v>145</v>
      </c>
      <c r="AU567" s="177" t="s">
        <v>86</v>
      </c>
      <c r="AV567" s="13" t="s">
        <v>86</v>
      </c>
      <c r="AW567" s="13" t="s">
        <v>31</v>
      </c>
      <c r="AX567" s="13" t="s">
        <v>76</v>
      </c>
      <c r="AY567" s="177" t="s">
        <v>136</v>
      </c>
    </row>
    <row r="568" spans="2:51" s="15" customFormat="1" ht="12">
      <c r="B568" s="192"/>
      <c r="D568" s="176" t="s">
        <v>145</v>
      </c>
      <c r="E568" s="193" t="s">
        <v>1</v>
      </c>
      <c r="F568" s="194" t="s">
        <v>725</v>
      </c>
      <c r="H568" s="193" t="s">
        <v>1</v>
      </c>
      <c r="I568" s="195"/>
      <c r="L568" s="192"/>
      <c r="M568" s="196"/>
      <c r="N568" s="197"/>
      <c r="O568" s="197"/>
      <c r="P568" s="197"/>
      <c r="Q568" s="197"/>
      <c r="R568" s="197"/>
      <c r="S568" s="197"/>
      <c r="T568" s="198"/>
      <c r="AT568" s="193" t="s">
        <v>145</v>
      </c>
      <c r="AU568" s="193" t="s">
        <v>86</v>
      </c>
      <c r="AV568" s="15" t="s">
        <v>84</v>
      </c>
      <c r="AW568" s="15" t="s">
        <v>31</v>
      </c>
      <c r="AX568" s="15" t="s">
        <v>76</v>
      </c>
      <c r="AY568" s="193" t="s">
        <v>136</v>
      </c>
    </row>
    <row r="569" spans="2:51" s="13" customFormat="1" ht="12">
      <c r="B569" s="175"/>
      <c r="D569" s="176" t="s">
        <v>145</v>
      </c>
      <c r="E569" s="177" t="s">
        <v>1</v>
      </c>
      <c r="F569" s="178" t="s">
        <v>758</v>
      </c>
      <c r="H569" s="179">
        <v>10.603</v>
      </c>
      <c r="I569" s="180"/>
      <c r="L569" s="175"/>
      <c r="M569" s="181"/>
      <c r="N569" s="182"/>
      <c r="O569" s="182"/>
      <c r="P569" s="182"/>
      <c r="Q569" s="182"/>
      <c r="R569" s="182"/>
      <c r="S569" s="182"/>
      <c r="T569" s="183"/>
      <c r="AT569" s="177" t="s">
        <v>145</v>
      </c>
      <c r="AU569" s="177" t="s">
        <v>86</v>
      </c>
      <c r="AV569" s="13" t="s">
        <v>86</v>
      </c>
      <c r="AW569" s="13" t="s">
        <v>31</v>
      </c>
      <c r="AX569" s="13" t="s">
        <v>76</v>
      </c>
      <c r="AY569" s="177" t="s">
        <v>136</v>
      </c>
    </row>
    <row r="570" spans="2:51" s="14" customFormat="1" ht="12">
      <c r="B570" s="184"/>
      <c r="D570" s="176" t="s">
        <v>145</v>
      </c>
      <c r="E570" s="185" t="s">
        <v>1</v>
      </c>
      <c r="F570" s="186" t="s">
        <v>149</v>
      </c>
      <c r="H570" s="187">
        <v>109.363</v>
      </c>
      <c r="I570" s="188"/>
      <c r="L570" s="184"/>
      <c r="M570" s="189"/>
      <c r="N570" s="190"/>
      <c r="O570" s="190"/>
      <c r="P570" s="190"/>
      <c r="Q570" s="190"/>
      <c r="R570" s="190"/>
      <c r="S570" s="190"/>
      <c r="T570" s="191"/>
      <c r="AT570" s="185" t="s">
        <v>145</v>
      </c>
      <c r="AU570" s="185" t="s">
        <v>86</v>
      </c>
      <c r="AV570" s="14" t="s">
        <v>143</v>
      </c>
      <c r="AW570" s="14" t="s">
        <v>31</v>
      </c>
      <c r="AX570" s="14" t="s">
        <v>84</v>
      </c>
      <c r="AY570" s="185" t="s">
        <v>136</v>
      </c>
    </row>
    <row r="571" spans="1:65" s="2" customFormat="1" ht="14.4" customHeight="1">
      <c r="A571" s="33"/>
      <c r="B571" s="161"/>
      <c r="C571" s="199" t="s">
        <v>759</v>
      </c>
      <c r="D571" s="199" t="s">
        <v>236</v>
      </c>
      <c r="E571" s="200" t="s">
        <v>760</v>
      </c>
      <c r="F571" s="201" t="s">
        <v>761</v>
      </c>
      <c r="G571" s="202" t="s">
        <v>205</v>
      </c>
      <c r="H571" s="203">
        <v>0.044</v>
      </c>
      <c r="I571" s="204"/>
      <c r="J571" s="205">
        <f>ROUND(I571*H571,2)</f>
        <v>0</v>
      </c>
      <c r="K571" s="201" t="s">
        <v>142</v>
      </c>
      <c r="L571" s="206"/>
      <c r="M571" s="207" t="s">
        <v>1</v>
      </c>
      <c r="N571" s="208" t="s">
        <v>41</v>
      </c>
      <c r="O571" s="59"/>
      <c r="P571" s="171">
        <f>O571*H571</f>
        <v>0</v>
      </c>
      <c r="Q571" s="171">
        <v>1</v>
      </c>
      <c r="R571" s="171">
        <f>Q571*H571</f>
        <v>0.044</v>
      </c>
      <c r="S571" s="171">
        <v>0</v>
      </c>
      <c r="T571" s="172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73" t="s">
        <v>304</v>
      </c>
      <c r="AT571" s="173" t="s">
        <v>236</v>
      </c>
      <c r="AU571" s="173" t="s">
        <v>86</v>
      </c>
      <c r="AY571" s="18" t="s">
        <v>136</v>
      </c>
      <c r="BE571" s="174">
        <f>IF(N571="základní",J571,0)</f>
        <v>0</v>
      </c>
      <c r="BF571" s="174">
        <f>IF(N571="snížená",J571,0)</f>
        <v>0</v>
      </c>
      <c r="BG571" s="174">
        <f>IF(N571="zákl. přenesená",J571,0)</f>
        <v>0</v>
      </c>
      <c r="BH571" s="174">
        <f>IF(N571="sníž. přenesená",J571,0)</f>
        <v>0</v>
      </c>
      <c r="BI571" s="174">
        <f>IF(N571="nulová",J571,0)</f>
        <v>0</v>
      </c>
      <c r="BJ571" s="18" t="s">
        <v>84</v>
      </c>
      <c r="BK571" s="174">
        <f>ROUND(I571*H571,2)</f>
        <v>0</v>
      </c>
      <c r="BL571" s="18" t="s">
        <v>220</v>
      </c>
      <c r="BM571" s="173" t="s">
        <v>762</v>
      </c>
    </row>
    <row r="572" spans="1:47" s="2" customFormat="1" ht="19.2">
      <c r="A572" s="33"/>
      <c r="B572" s="34"/>
      <c r="C572" s="33"/>
      <c r="D572" s="176" t="s">
        <v>275</v>
      </c>
      <c r="E572" s="33"/>
      <c r="F572" s="209" t="s">
        <v>763</v>
      </c>
      <c r="G572" s="33"/>
      <c r="H572" s="33"/>
      <c r="I572" s="97"/>
      <c r="J572" s="33"/>
      <c r="K572" s="33"/>
      <c r="L572" s="34"/>
      <c r="M572" s="210"/>
      <c r="N572" s="211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275</v>
      </c>
      <c r="AU572" s="18" t="s">
        <v>86</v>
      </c>
    </row>
    <row r="573" spans="2:51" s="13" customFormat="1" ht="12">
      <c r="B573" s="175"/>
      <c r="D573" s="176" t="s">
        <v>145</v>
      </c>
      <c r="E573" s="177" t="s">
        <v>1</v>
      </c>
      <c r="F573" s="178" t="s">
        <v>764</v>
      </c>
      <c r="H573" s="179">
        <v>0.044</v>
      </c>
      <c r="I573" s="180"/>
      <c r="L573" s="175"/>
      <c r="M573" s="181"/>
      <c r="N573" s="182"/>
      <c r="O573" s="182"/>
      <c r="P573" s="182"/>
      <c r="Q573" s="182"/>
      <c r="R573" s="182"/>
      <c r="S573" s="182"/>
      <c r="T573" s="183"/>
      <c r="AT573" s="177" t="s">
        <v>145</v>
      </c>
      <c r="AU573" s="177" t="s">
        <v>86</v>
      </c>
      <c r="AV573" s="13" t="s">
        <v>86</v>
      </c>
      <c r="AW573" s="13" t="s">
        <v>31</v>
      </c>
      <c r="AX573" s="13" t="s">
        <v>84</v>
      </c>
      <c r="AY573" s="177" t="s">
        <v>136</v>
      </c>
    </row>
    <row r="574" spans="1:65" s="2" customFormat="1" ht="24.15" customHeight="1">
      <c r="A574" s="33"/>
      <c r="B574" s="161"/>
      <c r="C574" s="162" t="s">
        <v>765</v>
      </c>
      <c r="D574" s="162" t="s">
        <v>138</v>
      </c>
      <c r="E574" s="163" t="s">
        <v>766</v>
      </c>
      <c r="F574" s="164" t="s">
        <v>767</v>
      </c>
      <c r="G574" s="165" t="s">
        <v>141</v>
      </c>
      <c r="H574" s="166">
        <v>215.335</v>
      </c>
      <c r="I574" s="167"/>
      <c r="J574" s="168">
        <f>ROUND(I574*H574,2)</f>
        <v>0</v>
      </c>
      <c r="K574" s="164" t="s">
        <v>142</v>
      </c>
      <c r="L574" s="34"/>
      <c r="M574" s="169" t="s">
        <v>1</v>
      </c>
      <c r="N574" s="170" t="s">
        <v>41</v>
      </c>
      <c r="O574" s="59"/>
      <c r="P574" s="171">
        <f>O574*H574</f>
        <v>0</v>
      </c>
      <c r="Q574" s="171">
        <v>0.00088</v>
      </c>
      <c r="R574" s="171">
        <f>Q574*H574</f>
        <v>0.18949480000000002</v>
      </c>
      <c r="S574" s="171">
        <v>0</v>
      </c>
      <c r="T574" s="17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73" t="s">
        <v>220</v>
      </c>
      <c r="AT574" s="173" t="s">
        <v>138</v>
      </c>
      <c r="AU574" s="173" t="s">
        <v>86</v>
      </c>
      <c r="AY574" s="18" t="s">
        <v>136</v>
      </c>
      <c r="BE574" s="174">
        <f>IF(N574="základní",J574,0)</f>
        <v>0</v>
      </c>
      <c r="BF574" s="174">
        <f>IF(N574="snížená",J574,0)</f>
        <v>0</v>
      </c>
      <c r="BG574" s="174">
        <f>IF(N574="zákl. přenesená",J574,0)</f>
        <v>0</v>
      </c>
      <c r="BH574" s="174">
        <f>IF(N574="sníž. přenesená",J574,0)</f>
        <v>0</v>
      </c>
      <c r="BI574" s="174">
        <f>IF(N574="nulová",J574,0)</f>
        <v>0</v>
      </c>
      <c r="BJ574" s="18" t="s">
        <v>84</v>
      </c>
      <c r="BK574" s="174">
        <f>ROUND(I574*H574,2)</f>
        <v>0</v>
      </c>
      <c r="BL574" s="18" t="s">
        <v>220</v>
      </c>
      <c r="BM574" s="173" t="s">
        <v>768</v>
      </c>
    </row>
    <row r="575" spans="2:51" s="13" customFormat="1" ht="20.4">
      <c r="B575" s="175"/>
      <c r="D575" s="176" t="s">
        <v>145</v>
      </c>
      <c r="E575" s="177" t="s">
        <v>1</v>
      </c>
      <c r="F575" s="178" t="s">
        <v>769</v>
      </c>
      <c r="H575" s="179">
        <v>7.212</v>
      </c>
      <c r="I575" s="180"/>
      <c r="L575" s="175"/>
      <c r="M575" s="181"/>
      <c r="N575" s="182"/>
      <c r="O575" s="182"/>
      <c r="P575" s="182"/>
      <c r="Q575" s="182"/>
      <c r="R575" s="182"/>
      <c r="S575" s="182"/>
      <c r="T575" s="183"/>
      <c r="AT575" s="177" t="s">
        <v>145</v>
      </c>
      <c r="AU575" s="177" t="s">
        <v>86</v>
      </c>
      <c r="AV575" s="13" t="s">
        <v>86</v>
      </c>
      <c r="AW575" s="13" t="s">
        <v>31</v>
      </c>
      <c r="AX575" s="13" t="s">
        <v>76</v>
      </c>
      <c r="AY575" s="177" t="s">
        <v>136</v>
      </c>
    </row>
    <row r="576" spans="2:51" s="13" customFormat="1" ht="12">
      <c r="B576" s="175"/>
      <c r="D576" s="176" t="s">
        <v>145</v>
      </c>
      <c r="E576" s="177" t="s">
        <v>1</v>
      </c>
      <c r="F576" s="178" t="s">
        <v>770</v>
      </c>
      <c r="H576" s="179">
        <v>197.52</v>
      </c>
      <c r="I576" s="180"/>
      <c r="L576" s="175"/>
      <c r="M576" s="181"/>
      <c r="N576" s="182"/>
      <c r="O576" s="182"/>
      <c r="P576" s="182"/>
      <c r="Q576" s="182"/>
      <c r="R576" s="182"/>
      <c r="S576" s="182"/>
      <c r="T576" s="183"/>
      <c r="AT576" s="177" t="s">
        <v>145</v>
      </c>
      <c r="AU576" s="177" t="s">
        <v>86</v>
      </c>
      <c r="AV576" s="13" t="s">
        <v>86</v>
      </c>
      <c r="AW576" s="13" t="s">
        <v>31</v>
      </c>
      <c r="AX576" s="13" t="s">
        <v>76</v>
      </c>
      <c r="AY576" s="177" t="s">
        <v>136</v>
      </c>
    </row>
    <row r="577" spans="2:51" s="15" customFormat="1" ht="12">
      <c r="B577" s="192"/>
      <c r="D577" s="176" t="s">
        <v>145</v>
      </c>
      <c r="E577" s="193" t="s">
        <v>1</v>
      </c>
      <c r="F577" s="194" t="s">
        <v>725</v>
      </c>
      <c r="H577" s="193" t="s">
        <v>1</v>
      </c>
      <c r="I577" s="195"/>
      <c r="L577" s="192"/>
      <c r="M577" s="196"/>
      <c r="N577" s="197"/>
      <c r="O577" s="197"/>
      <c r="P577" s="197"/>
      <c r="Q577" s="197"/>
      <c r="R577" s="197"/>
      <c r="S577" s="197"/>
      <c r="T577" s="198"/>
      <c r="AT577" s="193" t="s">
        <v>145</v>
      </c>
      <c r="AU577" s="193" t="s">
        <v>86</v>
      </c>
      <c r="AV577" s="15" t="s">
        <v>84</v>
      </c>
      <c r="AW577" s="15" t="s">
        <v>31</v>
      </c>
      <c r="AX577" s="15" t="s">
        <v>76</v>
      </c>
      <c r="AY577" s="193" t="s">
        <v>136</v>
      </c>
    </row>
    <row r="578" spans="2:51" s="13" customFormat="1" ht="12">
      <c r="B578" s="175"/>
      <c r="D578" s="176" t="s">
        <v>145</v>
      </c>
      <c r="E578" s="177" t="s">
        <v>1</v>
      </c>
      <c r="F578" s="178" t="s">
        <v>758</v>
      </c>
      <c r="H578" s="179">
        <v>10.603</v>
      </c>
      <c r="I578" s="180"/>
      <c r="L578" s="175"/>
      <c r="M578" s="181"/>
      <c r="N578" s="182"/>
      <c r="O578" s="182"/>
      <c r="P578" s="182"/>
      <c r="Q578" s="182"/>
      <c r="R578" s="182"/>
      <c r="S578" s="182"/>
      <c r="T578" s="183"/>
      <c r="AT578" s="177" t="s">
        <v>145</v>
      </c>
      <c r="AU578" s="177" t="s">
        <v>86</v>
      </c>
      <c r="AV578" s="13" t="s">
        <v>86</v>
      </c>
      <c r="AW578" s="13" t="s">
        <v>31</v>
      </c>
      <c r="AX578" s="13" t="s">
        <v>76</v>
      </c>
      <c r="AY578" s="177" t="s">
        <v>136</v>
      </c>
    </row>
    <row r="579" spans="2:51" s="14" customFormat="1" ht="12">
      <c r="B579" s="184"/>
      <c r="D579" s="176" t="s">
        <v>145</v>
      </c>
      <c r="E579" s="185" t="s">
        <v>1</v>
      </c>
      <c r="F579" s="186" t="s">
        <v>149</v>
      </c>
      <c r="H579" s="187">
        <v>215.335</v>
      </c>
      <c r="I579" s="188"/>
      <c r="L579" s="184"/>
      <c r="M579" s="189"/>
      <c r="N579" s="190"/>
      <c r="O579" s="190"/>
      <c r="P579" s="190"/>
      <c r="Q579" s="190"/>
      <c r="R579" s="190"/>
      <c r="S579" s="190"/>
      <c r="T579" s="191"/>
      <c r="AT579" s="185" t="s">
        <v>145</v>
      </c>
      <c r="AU579" s="185" t="s">
        <v>86</v>
      </c>
      <c r="AV579" s="14" t="s">
        <v>143</v>
      </c>
      <c r="AW579" s="14" t="s">
        <v>31</v>
      </c>
      <c r="AX579" s="14" t="s">
        <v>84</v>
      </c>
      <c r="AY579" s="185" t="s">
        <v>136</v>
      </c>
    </row>
    <row r="580" spans="1:65" s="2" customFormat="1" ht="49.2" customHeight="1">
      <c r="A580" s="33"/>
      <c r="B580" s="161"/>
      <c r="C580" s="199" t="s">
        <v>771</v>
      </c>
      <c r="D580" s="199" t="s">
        <v>236</v>
      </c>
      <c r="E580" s="200" t="s">
        <v>772</v>
      </c>
      <c r="F580" s="201" t="s">
        <v>773</v>
      </c>
      <c r="G580" s="202" t="s">
        <v>141</v>
      </c>
      <c r="H580" s="203">
        <v>309.544</v>
      </c>
      <c r="I580" s="204"/>
      <c r="J580" s="205">
        <f>ROUND(I580*H580,2)</f>
        <v>0</v>
      </c>
      <c r="K580" s="201" t="s">
        <v>142</v>
      </c>
      <c r="L580" s="206"/>
      <c r="M580" s="207" t="s">
        <v>1</v>
      </c>
      <c r="N580" s="208" t="s">
        <v>41</v>
      </c>
      <c r="O580" s="59"/>
      <c r="P580" s="171">
        <f>O580*H580</f>
        <v>0</v>
      </c>
      <c r="Q580" s="171">
        <v>0.0053</v>
      </c>
      <c r="R580" s="171">
        <f>Q580*H580</f>
        <v>1.6405832</v>
      </c>
      <c r="S580" s="171">
        <v>0</v>
      </c>
      <c r="T580" s="172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73" t="s">
        <v>304</v>
      </c>
      <c r="AT580" s="173" t="s">
        <v>236</v>
      </c>
      <c r="AU580" s="173" t="s">
        <v>86</v>
      </c>
      <c r="AY580" s="18" t="s">
        <v>136</v>
      </c>
      <c r="BE580" s="174">
        <f>IF(N580="základní",J580,0)</f>
        <v>0</v>
      </c>
      <c r="BF580" s="174">
        <f>IF(N580="snížená",J580,0)</f>
        <v>0</v>
      </c>
      <c r="BG580" s="174">
        <f>IF(N580="zákl. přenesená",J580,0)</f>
        <v>0</v>
      </c>
      <c r="BH580" s="174">
        <f>IF(N580="sníž. přenesená",J580,0)</f>
        <v>0</v>
      </c>
      <c r="BI580" s="174">
        <f>IF(N580="nulová",J580,0)</f>
        <v>0</v>
      </c>
      <c r="BJ580" s="18" t="s">
        <v>84</v>
      </c>
      <c r="BK580" s="174">
        <f>ROUND(I580*H580,2)</f>
        <v>0</v>
      </c>
      <c r="BL580" s="18" t="s">
        <v>220</v>
      </c>
      <c r="BM580" s="173" t="s">
        <v>774</v>
      </c>
    </row>
    <row r="581" spans="2:51" s="13" customFormat="1" ht="12">
      <c r="B581" s="175"/>
      <c r="D581" s="176" t="s">
        <v>145</v>
      </c>
      <c r="E581" s="177" t="s">
        <v>1</v>
      </c>
      <c r="F581" s="178" t="s">
        <v>775</v>
      </c>
      <c r="H581" s="179">
        <v>269.169</v>
      </c>
      <c r="I581" s="180"/>
      <c r="L581" s="175"/>
      <c r="M581" s="181"/>
      <c r="N581" s="182"/>
      <c r="O581" s="182"/>
      <c r="P581" s="182"/>
      <c r="Q581" s="182"/>
      <c r="R581" s="182"/>
      <c r="S581" s="182"/>
      <c r="T581" s="183"/>
      <c r="AT581" s="177" t="s">
        <v>145</v>
      </c>
      <c r="AU581" s="177" t="s">
        <v>86</v>
      </c>
      <c r="AV581" s="13" t="s">
        <v>86</v>
      </c>
      <c r="AW581" s="13" t="s">
        <v>31</v>
      </c>
      <c r="AX581" s="13" t="s">
        <v>84</v>
      </c>
      <c r="AY581" s="177" t="s">
        <v>136</v>
      </c>
    </row>
    <row r="582" spans="2:51" s="13" customFormat="1" ht="12">
      <c r="B582" s="175"/>
      <c r="D582" s="176" t="s">
        <v>145</v>
      </c>
      <c r="F582" s="178" t="s">
        <v>776</v>
      </c>
      <c r="H582" s="179">
        <v>309.544</v>
      </c>
      <c r="I582" s="180"/>
      <c r="L582" s="175"/>
      <c r="M582" s="181"/>
      <c r="N582" s="182"/>
      <c r="O582" s="182"/>
      <c r="P582" s="182"/>
      <c r="Q582" s="182"/>
      <c r="R582" s="182"/>
      <c r="S582" s="182"/>
      <c r="T582" s="183"/>
      <c r="AT582" s="177" t="s">
        <v>145</v>
      </c>
      <c r="AU582" s="177" t="s">
        <v>86</v>
      </c>
      <c r="AV582" s="13" t="s">
        <v>86</v>
      </c>
      <c r="AW582" s="13" t="s">
        <v>3</v>
      </c>
      <c r="AX582" s="13" t="s">
        <v>84</v>
      </c>
      <c r="AY582" s="177" t="s">
        <v>136</v>
      </c>
    </row>
    <row r="583" spans="1:65" s="2" customFormat="1" ht="37.95" customHeight="1">
      <c r="A583" s="33"/>
      <c r="B583" s="161"/>
      <c r="C583" s="162" t="s">
        <v>777</v>
      </c>
      <c r="D583" s="162" t="s">
        <v>138</v>
      </c>
      <c r="E583" s="163" t="s">
        <v>778</v>
      </c>
      <c r="F583" s="164" t="s">
        <v>779</v>
      </c>
      <c r="G583" s="165" t="s">
        <v>141</v>
      </c>
      <c r="H583" s="166">
        <v>98.76</v>
      </c>
      <c r="I583" s="167"/>
      <c r="J583" s="168">
        <f>ROUND(I583*H583,2)</f>
        <v>0</v>
      </c>
      <c r="K583" s="164" t="s">
        <v>1</v>
      </c>
      <c r="L583" s="34"/>
      <c r="M583" s="169" t="s">
        <v>1</v>
      </c>
      <c r="N583" s="170" t="s">
        <v>41</v>
      </c>
      <c r="O583" s="59"/>
      <c r="P583" s="171">
        <f>O583*H583</f>
        <v>0</v>
      </c>
      <c r="Q583" s="171">
        <v>0.14</v>
      </c>
      <c r="R583" s="171">
        <f>Q583*H583</f>
        <v>13.826400000000001</v>
      </c>
      <c r="S583" s="171">
        <v>0</v>
      </c>
      <c r="T583" s="172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73" t="s">
        <v>143</v>
      </c>
      <c r="AT583" s="173" t="s">
        <v>138</v>
      </c>
      <c r="AU583" s="173" t="s">
        <v>86</v>
      </c>
      <c r="AY583" s="18" t="s">
        <v>136</v>
      </c>
      <c r="BE583" s="174">
        <f>IF(N583="základní",J583,0)</f>
        <v>0</v>
      </c>
      <c r="BF583" s="174">
        <f>IF(N583="snížená",J583,0)</f>
        <v>0</v>
      </c>
      <c r="BG583" s="174">
        <f>IF(N583="zákl. přenesená",J583,0)</f>
        <v>0</v>
      </c>
      <c r="BH583" s="174">
        <f>IF(N583="sníž. přenesená",J583,0)</f>
        <v>0</v>
      </c>
      <c r="BI583" s="174">
        <f>IF(N583="nulová",J583,0)</f>
        <v>0</v>
      </c>
      <c r="BJ583" s="18" t="s">
        <v>84</v>
      </c>
      <c r="BK583" s="174">
        <f>ROUND(I583*H583,2)</f>
        <v>0</v>
      </c>
      <c r="BL583" s="18" t="s">
        <v>143</v>
      </c>
      <c r="BM583" s="173" t="s">
        <v>780</v>
      </c>
    </row>
    <row r="584" spans="2:51" s="13" customFormat="1" ht="12">
      <c r="B584" s="175"/>
      <c r="D584" s="176" t="s">
        <v>145</v>
      </c>
      <c r="E584" s="177" t="s">
        <v>1</v>
      </c>
      <c r="F584" s="178" t="s">
        <v>781</v>
      </c>
      <c r="H584" s="179">
        <v>98.76</v>
      </c>
      <c r="I584" s="180"/>
      <c r="L584" s="175"/>
      <c r="M584" s="181"/>
      <c r="N584" s="182"/>
      <c r="O584" s="182"/>
      <c r="P584" s="182"/>
      <c r="Q584" s="182"/>
      <c r="R584" s="182"/>
      <c r="S584" s="182"/>
      <c r="T584" s="183"/>
      <c r="AT584" s="177" t="s">
        <v>145</v>
      </c>
      <c r="AU584" s="177" t="s">
        <v>86</v>
      </c>
      <c r="AV584" s="13" t="s">
        <v>86</v>
      </c>
      <c r="AW584" s="13" t="s">
        <v>31</v>
      </c>
      <c r="AX584" s="13" t="s">
        <v>84</v>
      </c>
      <c r="AY584" s="177" t="s">
        <v>136</v>
      </c>
    </row>
    <row r="585" spans="1:65" s="2" customFormat="1" ht="24.15" customHeight="1">
      <c r="A585" s="33"/>
      <c r="B585" s="161"/>
      <c r="C585" s="162" t="s">
        <v>782</v>
      </c>
      <c r="D585" s="162" t="s">
        <v>138</v>
      </c>
      <c r="E585" s="163" t="s">
        <v>783</v>
      </c>
      <c r="F585" s="164" t="s">
        <v>784</v>
      </c>
      <c r="G585" s="165" t="s">
        <v>205</v>
      </c>
      <c r="H585" s="166">
        <v>1.874</v>
      </c>
      <c r="I585" s="167"/>
      <c r="J585" s="168">
        <f>ROUND(I585*H585,2)</f>
        <v>0</v>
      </c>
      <c r="K585" s="164" t="s">
        <v>142</v>
      </c>
      <c r="L585" s="34"/>
      <c r="M585" s="169" t="s">
        <v>1</v>
      </c>
      <c r="N585" s="170" t="s">
        <v>41</v>
      </c>
      <c r="O585" s="59"/>
      <c r="P585" s="171">
        <f>O585*H585</f>
        <v>0</v>
      </c>
      <c r="Q585" s="171">
        <v>0</v>
      </c>
      <c r="R585" s="171">
        <f>Q585*H585</f>
        <v>0</v>
      </c>
      <c r="S585" s="171">
        <v>0</v>
      </c>
      <c r="T585" s="172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73" t="s">
        <v>220</v>
      </c>
      <c r="AT585" s="173" t="s">
        <v>138</v>
      </c>
      <c r="AU585" s="173" t="s">
        <v>86</v>
      </c>
      <c r="AY585" s="18" t="s">
        <v>136</v>
      </c>
      <c r="BE585" s="174">
        <f>IF(N585="základní",J585,0)</f>
        <v>0</v>
      </c>
      <c r="BF585" s="174">
        <f>IF(N585="snížená",J585,0)</f>
        <v>0</v>
      </c>
      <c r="BG585" s="174">
        <f>IF(N585="zákl. přenesená",J585,0)</f>
        <v>0</v>
      </c>
      <c r="BH585" s="174">
        <f>IF(N585="sníž. přenesená",J585,0)</f>
        <v>0</v>
      </c>
      <c r="BI585" s="174">
        <f>IF(N585="nulová",J585,0)</f>
        <v>0</v>
      </c>
      <c r="BJ585" s="18" t="s">
        <v>84</v>
      </c>
      <c r="BK585" s="174">
        <f>ROUND(I585*H585,2)</f>
        <v>0</v>
      </c>
      <c r="BL585" s="18" t="s">
        <v>220</v>
      </c>
      <c r="BM585" s="173" t="s">
        <v>785</v>
      </c>
    </row>
    <row r="586" spans="2:63" s="12" customFormat="1" ht="22.95" customHeight="1">
      <c r="B586" s="148"/>
      <c r="D586" s="149" t="s">
        <v>75</v>
      </c>
      <c r="E586" s="159" t="s">
        <v>786</v>
      </c>
      <c r="F586" s="159" t="s">
        <v>787</v>
      </c>
      <c r="I586" s="151"/>
      <c r="J586" s="160">
        <f>BK586</f>
        <v>0</v>
      </c>
      <c r="L586" s="148"/>
      <c r="M586" s="153"/>
      <c r="N586" s="154"/>
      <c r="O586" s="154"/>
      <c r="P586" s="155">
        <f>SUM(P587:P589)</f>
        <v>0</v>
      </c>
      <c r="Q586" s="154"/>
      <c r="R586" s="155">
        <f>SUM(R587:R589)</f>
        <v>0</v>
      </c>
      <c r="S586" s="154"/>
      <c r="T586" s="156">
        <f>SUM(T587:T589)</f>
        <v>0.01492</v>
      </c>
      <c r="AR586" s="149" t="s">
        <v>86</v>
      </c>
      <c r="AT586" s="157" t="s">
        <v>75</v>
      </c>
      <c r="AU586" s="157" t="s">
        <v>84</v>
      </c>
      <c r="AY586" s="149" t="s">
        <v>136</v>
      </c>
      <c r="BK586" s="158">
        <f>SUM(BK587:BK589)</f>
        <v>0</v>
      </c>
    </row>
    <row r="587" spans="1:65" s="2" customFormat="1" ht="14.4" customHeight="1">
      <c r="A587" s="33"/>
      <c r="B587" s="161"/>
      <c r="C587" s="162" t="s">
        <v>788</v>
      </c>
      <c r="D587" s="162" t="s">
        <v>138</v>
      </c>
      <c r="E587" s="163" t="s">
        <v>789</v>
      </c>
      <c r="F587" s="164" t="s">
        <v>790</v>
      </c>
      <c r="G587" s="165" t="s">
        <v>164</v>
      </c>
      <c r="H587" s="166">
        <v>1</v>
      </c>
      <c r="I587" s="167"/>
      <c r="J587" s="168">
        <f>ROUND(I587*H587,2)</f>
        <v>0</v>
      </c>
      <c r="K587" s="164" t="s">
        <v>142</v>
      </c>
      <c r="L587" s="34"/>
      <c r="M587" s="169" t="s">
        <v>1</v>
      </c>
      <c r="N587" s="170" t="s">
        <v>41</v>
      </c>
      <c r="O587" s="59"/>
      <c r="P587" s="171">
        <f>O587*H587</f>
        <v>0</v>
      </c>
      <c r="Q587" s="171">
        <v>0</v>
      </c>
      <c r="R587" s="171">
        <f>Q587*H587</f>
        <v>0</v>
      </c>
      <c r="S587" s="171">
        <v>0.01492</v>
      </c>
      <c r="T587" s="172">
        <f>S587*H587</f>
        <v>0.01492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73" t="s">
        <v>220</v>
      </c>
      <c r="AT587" s="173" t="s">
        <v>138</v>
      </c>
      <c r="AU587" s="173" t="s">
        <v>86</v>
      </c>
      <c r="AY587" s="18" t="s">
        <v>136</v>
      </c>
      <c r="BE587" s="174">
        <f>IF(N587="základní",J587,0)</f>
        <v>0</v>
      </c>
      <c r="BF587" s="174">
        <f>IF(N587="snížená",J587,0)</f>
        <v>0</v>
      </c>
      <c r="BG587" s="174">
        <f>IF(N587="zákl. přenesená",J587,0)</f>
        <v>0</v>
      </c>
      <c r="BH587" s="174">
        <f>IF(N587="sníž. přenesená",J587,0)</f>
        <v>0</v>
      </c>
      <c r="BI587" s="174">
        <f>IF(N587="nulová",J587,0)</f>
        <v>0</v>
      </c>
      <c r="BJ587" s="18" t="s">
        <v>84</v>
      </c>
      <c r="BK587" s="174">
        <f>ROUND(I587*H587,2)</f>
        <v>0</v>
      </c>
      <c r="BL587" s="18" t="s">
        <v>220</v>
      </c>
      <c r="BM587" s="173" t="s">
        <v>791</v>
      </c>
    </row>
    <row r="588" spans="2:51" s="13" customFormat="1" ht="12">
      <c r="B588" s="175"/>
      <c r="D588" s="176" t="s">
        <v>145</v>
      </c>
      <c r="E588" s="177" t="s">
        <v>1</v>
      </c>
      <c r="F588" s="178" t="s">
        <v>792</v>
      </c>
      <c r="H588" s="179">
        <v>1</v>
      </c>
      <c r="I588" s="180"/>
      <c r="L588" s="175"/>
      <c r="M588" s="181"/>
      <c r="N588" s="182"/>
      <c r="O588" s="182"/>
      <c r="P588" s="182"/>
      <c r="Q588" s="182"/>
      <c r="R588" s="182"/>
      <c r="S588" s="182"/>
      <c r="T588" s="183"/>
      <c r="AT588" s="177" t="s">
        <v>145</v>
      </c>
      <c r="AU588" s="177" t="s">
        <v>86</v>
      </c>
      <c r="AV588" s="13" t="s">
        <v>86</v>
      </c>
      <c r="AW588" s="13" t="s">
        <v>31</v>
      </c>
      <c r="AX588" s="13" t="s">
        <v>76</v>
      </c>
      <c r="AY588" s="177" t="s">
        <v>136</v>
      </c>
    </row>
    <row r="589" spans="2:51" s="14" customFormat="1" ht="12">
      <c r="B589" s="184"/>
      <c r="D589" s="176" t="s">
        <v>145</v>
      </c>
      <c r="E589" s="185" t="s">
        <v>1</v>
      </c>
      <c r="F589" s="186" t="s">
        <v>149</v>
      </c>
      <c r="H589" s="187">
        <v>1</v>
      </c>
      <c r="I589" s="188"/>
      <c r="L589" s="184"/>
      <c r="M589" s="189"/>
      <c r="N589" s="190"/>
      <c r="O589" s="190"/>
      <c r="P589" s="190"/>
      <c r="Q589" s="190"/>
      <c r="R589" s="190"/>
      <c r="S589" s="190"/>
      <c r="T589" s="191"/>
      <c r="AT589" s="185" t="s">
        <v>145</v>
      </c>
      <c r="AU589" s="185" t="s">
        <v>86</v>
      </c>
      <c r="AV589" s="14" t="s">
        <v>143</v>
      </c>
      <c r="AW589" s="14" t="s">
        <v>31</v>
      </c>
      <c r="AX589" s="14" t="s">
        <v>84</v>
      </c>
      <c r="AY589" s="185" t="s">
        <v>136</v>
      </c>
    </row>
    <row r="590" spans="2:63" s="12" customFormat="1" ht="22.95" customHeight="1">
      <c r="B590" s="148"/>
      <c r="D590" s="149" t="s">
        <v>75</v>
      </c>
      <c r="E590" s="159" t="s">
        <v>793</v>
      </c>
      <c r="F590" s="159" t="s">
        <v>794</v>
      </c>
      <c r="I590" s="151"/>
      <c r="J590" s="160">
        <f>BK590</f>
        <v>0</v>
      </c>
      <c r="L590" s="148"/>
      <c r="M590" s="153"/>
      <c r="N590" s="154"/>
      <c r="O590" s="154"/>
      <c r="P590" s="155">
        <f>SUM(P591:P598)</f>
        <v>0</v>
      </c>
      <c r="Q590" s="154"/>
      <c r="R590" s="155">
        <f>SUM(R591:R598)</f>
        <v>0.00173</v>
      </c>
      <c r="S590" s="154"/>
      <c r="T590" s="156">
        <f>SUM(T591:T598)</f>
        <v>0.01946</v>
      </c>
      <c r="AR590" s="149" t="s">
        <v>86</v>
      </c>
      <c r="AT590" s="157" t="s">
        <v>75</v>
      </c>
      <c r="AU590" s="157" t="s">
        <v>84</v>
      </c>
      <c r="AY590" s="149" t="s">
        <v>136</v>
      </c>
      <c r="BK590" s="158">
        <f>SUM(BK591:BK598)</f>
        <v>0</v>
      </c>
    </row>
    <row r="591" spans="1:65" s="2" customFormat="1" ht="14.4" customHeight="1">
      <c r="A591" s="33"/>
      <c r="B591" s="161"/>
      <c r="C591" s="162" t="s">
        <v>795</v>
      </c>
      <c r="D591" s="162" t="s">
        <v>138</v>
      </c>
      <c r="E591" s="163" t="s">
        <v>796</v>
      </c>
      <c r="F591" s="164" t="s">
        <v>797</v>
      </c>
      <c r="G591" s="165" t="s">
        <v>798</v>
      </c>
      <c r="H591" s="166">
        <v>1</v>
      </c>
      <c r="I591" s="167"/>
      <c r="J591" s="168">
        <f>ROUND(I591*H591,2)</f>
        <v>0</v>
      </c>
      <c r="K591" s="164" t="s">
        <v>142</v>
      </c>
      <c r="L591" s="34"/>
      <c r="M591" s="169" t="s">
        <v>1</v>
      </c>
      <c r="N591" s="170" t="s">
        <v>41</v>
      </c>
      <c r="O591" s="59"/>
      <c r="P591" s="171">
        <f>O591*H591</f>
        <v>0</v>
      </c>
      <c r="Q591" s="171">
        <v>0</v>
      </c>
      <c r="R591" s="171">
        <f>Q591*H591</f>
        <v>0</v>
      </c>
      <c r="S591" s="171">
        <v>0.01946</v>
      </c>
      <c r="T591" s="172">
        <f>S591*H591</f>
        <v>0.01946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73" t="s">
        <v>220</v>
      </c>
      <c r="AT591" s="173" t="s">
        <v>138</v>
      </c>
      <c r="AU591" s="173" t="s">
        <v>86</v>
      </c>
      <c r="AY591" s="18" t="s">
        <v>136</v>
      </c>
      <c r="BE591" s="174">
        <f>IF(N591="základní",J591,0)</f>
        <v>0</v>
      </c>
      <c r="BF591" s="174">
        <f>IF(N591="snížená",J591,0)</f>
        <v>0</v>
      </c>
      <c r="BG591" s="174">
        <f>IF(N591="zákl. přenesená",J591,0)</f>
        <v>0</v>
      </c>
      <c r="BH591" s="174">
        <f>IF(N591="sníž. přenesená",J591,0)</f>
        <v>0</v>
      </c>
      <c r="BI591" s="174">
        <f>IF(N591="nulová",J591,0)</f>
        <v>0</v>
      </c>
      <c r="BJ591" s="18" t="s">
        <v>84</v>
      </c>
      <c r="BK591" s="174">
        <f>ROUND(I591*H591,2)</f>
        <v>0</v>
      </c>
      <c r="BL591" s="18" t="s">
        <v>220</v>
      </c>
      <c r="BM591" s="173" t="s">
        <v>799</v>
      </c>
    </row>
    <row r="592" spans="2:51" s="13" customFormat="1" ht="12">
      <c r="B592" s="175"/>
      <c r="D592" s="176" t="s">
        <v>145</v>
      </c>
      <c r="E592" s="177" t="s">
        <v>1</v>
      </c>
      <c r="F592" s="178" t="s">
        <v>800</v>
      </c>
      <c r="H592" s="179">
        <v>1</v>
      </c>
      <c r="I592" s="180"/>
      <c r="L592" s="175"/>
      <c r="M592" s="181"/>
      <c r="N592" s="182"/>
      <c r="O592" s="182"/>
      <c r="P592" s="182"/>
      <c r="Q592" s="182"/>
      <c r="R592" s="182"/>
      <c r="S592" s="182"/>
      <c r="T592" s="183"/>
      <c r="AT592" s="177" t="s">
        <v>145</v>
      </c>
      <c r="AU592" s="177" t="s">
        <v>86</v>
      </c>
      <c r="AV592" s="13" t="s">
        <v>86</v>
      </c>
      <c r="AW592" s="13" t="s">
        <v>31</v>
      </c>
      <c r="AX592" s="13" t="s">
        <v>84</v>
      </c>
      <c r="AY592" s="177" t="s">
        <v>136</v>
      </c>
    </row>
    <row r="593" spans="1:65" s="2" customFormat="1" ht="24.15" customHeight="1">
      <c r="A593" s="33"/>
      <c r="B593" s="161"/>
      <c r="C593" s="162" t="s">
        <v>801</v>
      </c>
      <c r="D593" s="162" t="s">
        <v>138</v>
      </c>
      <c r="E593" s="163" t="s">
        <v>802</v>
      </c>
      <c r="F593" s="164" t="s">
        <v>803</v>
      </c>
      <c r="G593" s="165" t="s">
        <v>798</v>
      </c>
      <c r="H593" s="166">
        <v>1</v>
      </c>
      <c r="I593" s="167"/>
      <c r="J593" s="168">
        <f>ROUND(I593*H593,2)</f>
        <v>0</v>
      </c>
      <c r="K593" s="164" t="s">
        <v>142</v>
      </c>
      <c r="L593" s="34"/>
      <c r="M593" s="169" t="s">
        <v>1</v>
      </c>
      <c r="N593" s="170" t="s">
        <v>41</v>
      </c>
      <c r="O593" s="59"/>
      <c r="P593" s="171">
        <f>O593*H593</f>
        <v>0</v>
      </c>
      <c r="Q593" s="171">
        <v>0.00173</v>
      </c>
      <c r="R593" s="171">
        <f>Q593*H593</f>
        <v>0.00173</v>
      </c>
      <c r="S593" s="171">
        <v>0</v>
      </c>
      <c r="T593" s="172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73" t="s">
        <v>220</v>
      </c>
      <c r="AT593" s="173" t="s">
        <v>138</v>
      </c>
      <c r="AU593" s="173" t="s">
        <v>86</v>
      </c>
      <c r="AY593" s="18" t="s">
        <v>136</v>
      </c>
      <c r="BE593" s="174">
        <f>IF(N593="základní",J593,0)</f>
        <v>0</v>
      </c>
      <c r="BF593" s="174">
        <f>IF(N593="snížená",J593,0)</f>
        <v>0</v>
      </c>
      <c r="BG593" s="174">
        <f>IF(N593="zákl. přenesená",J593,0)</f>
        <v>0</v>
      </c>
      <c r="BH593" s="174">
        <f>IF(N593="sníž. přenesená",J593,0)</f>
        <v>0</v>
      </c>
      <c r="BI593" s="174">
        <f>IF(N593="nulová",J593,0)</f>
        <v>0</v>
      </c>
      <c r="BJ593" s="18" t="s">
        <v>84</v>
      </c>
      <c r="BK593" s="174">
        <f>ROUND(I593*H593,2)</f>
        <v>0</v>
      </c>
      <c r="BL593" s="18" t="s">
        <v>220</v>
      </c>
      <c r="BM593" s="173" t="s">
        <v>804</v>
      </c>
    </row>
    <row r="594" spans="2:51" s="13" customFormat="1" ht="12">
      <c r="B594" s="175"/>
      <c r="D594" s="176" t="s">
        <v>145</v>
      </c>
      <c r="E594" s="177" t="s">
        <v>1</v>
      </c>
      <c r="F594" s="178" t="s">
        <v>800</v>
      </c>
      <c r="H594" s="179">
        <v>1</v>
      </c>
      <c r="I594" s="180"/>
      <c r="L594" s="175"/>
      <c r="M594" s="181"/>
      <c r="N594" s="182"/>
      <c r="O594" s="182"/>
      <c r="P594" s="182"/>
      <c r="Q594" s="182"/>
      <c r="R594" s="182"/>
      <c r="S594" s="182"/>
      <c r="T594" s="183"/>
      <c r="AT594" s="177" t="s">
        <v>145</v>
      </c>
      <c r="AU594" s="177" t="s">
        <v>86</v>
      </c>
      <c r="AV594" s="13" t="s">
        <v>86</v>
      </c>
      <c r="AW594" s="13" t="s">
        <v>31</v>
      </c>
      <c r="AX594" s="13" t="s">
        <v>84</v>
      </c>
      <c r="AY594" s="177" t="s">
        <v>136</v>
      </c>
    </row>
    <row r="595" spans="1:65" s="2" customFormat="1" ht="14.4" customHeight="1">
      <c r="A595" s="33"/>
      <c r="B595" s="161"/>
      <c r="C595" s="162" t="s">
        <v>805</v>
      </c>
      <c r="D595" s="162" t="s">
        <v>138</v>
      </c>
      <c r="E595" s="163" t="s">
        <v>806</v>
      </c>
      <c r="F595" s="164" t="s">
        <v>807</v>
      </c>
      <c r="G595" s="165" t="s">
        <v>808</v>
      </c>
      <c r="H595" s="166">
        <v>5</v>
      </c>
      <c r="I595" s="167"/>
      <c r="J595" s="168">
        <f>ROUND(I595*H595,2)</f>
        <v>0</v>
      </c>
      <c r="K595" s="164" t="s">
        <v>142</v>
      </c>
      <c r="L595" s="34"/>
      <c r="M595" s="169" t="s">
        <v>1</v>
      </c>
      <c r="N595" s="170" t="s">
        <v>41</v>
      </c>
      <c r="O595" s="59"/>
      <c r="P595" s="171">
        <f>O595*H595</f>
        <v>0</v>
      </c>
      <c r="Q595" s="171">
        <v>0</v>
      </c>
      <c r="R595" s="171">
        <f>Q595*H595</f>
        <v>0</v>
      </c>
      <c r="S595" s="171">
        <v>0</v>
      </c>
      <c r="T595" s="17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73" t="s">
        <v>809</v>
      </c>
      <c r="AT595" s="173" t="s">
        <v>138</v>
      </c>
      <c r="AU595" s="173" t="s">
        <v>86</v>
      </c>
      <c r="AY595" s="18" t="s">
        <v>136</v>
      </c>
      <c r="BE595" s="174">
        <f>IF(N595="základní",J595,0)</f>
        <v>0</v>
      </c>
      <c r="BF595" s="174">
        <f>IF(N595="snížená",J595,0)</f>
        <v>0</v>
      </c>
      <c r="BG595" s="174">
        <f>IF(N595="zákl. přenesená",J595,0)</f>
        <v>0</v>
      </c>
      <c r="BH595" s="174">
        <f>IF(N595="sníž. přenesená",J595,0)</f>
        <v>0</v>
      </c>
      <c r="BI595" s="174">
        <f>IF(N595="nulová",J595,0)</f>
        <v>0</v>
      </c>
      <c r="BJ595" s="18" t="s">
        <v>84</v>
      </c>
      <c r="BK595" s="174">
        <f>ROUND(I595*H595,2)</f>
        <v>0</v>
      </c>
      <c r="BL595" s="18" t="s">
        <v>809</v>
      </c>
      <c r="BM595" s="173" t="s">
        <v>810</v>
      </c>
    </row>
    <row r="596" spans="2:51" s="13" customFormat="1" ht="12">
      <c r="B596" s="175"/>
      <c r="D596" s="176" t="s">
        <v>145</v>
      </c>
      <c r="E596" s="177" t="s">
        <v>1</v>
      </c>
      <c r="F596" s="178" t="s">
        <v>811</v>
      </c>
      <c r="H596" s="179">
        <v>5</v>
      </c>
      <c r="I596" s="180"/>
      <c r="L596" s="175"/>
      <c r="M596" s="181"/>
      <c r="N596" s="182"/>
      <c r="O596" s="182"/>
      <c r="P596" s="182"/>
      <c r="Q596" s="182"/>
      <c r="R596" s="182"/>
      <c r="S596" s="182"/>
      <c r="T596" s="183"/>
      <c r="AT596" s="177" t="s">
        <v>145</v>
      </c>
      <c r="AU596" s="177" t="s">
        <v>86</v>
      </c>
      <c r="AV596" s="13" t="s">
        <v>86</v>
      </c>
      <c r="AW596" s="13" t="s">
        <v>31</v>
      </c>
      <c r="AX596" s="13" t="s">
        <v>76</v>
      </c>
      <c r="AY596" s="177" t="s">
        <v>136</v>
      </c>
    </row>
    <row r="597" spans="2:51" s="15" customFormat="1" ht="40.8">
      <c r="B597" s="192"/>
      <c r="D597" s="176" t="s">
        <v>145</v>
      </c>
      <c r="E597" s="193" t="s">
        <v>1</v>
      </c>
      <c r="F597" s="194" t="s">
        <v>812</v>
      </c>
      <c r="H597" s="193" t="s">
        <v>1</v>
      </c>
      <c r="I597" s="195"/>
      <c r="L597" s="192"/>
      <c r="M597" s="196"/>
      <c r="N597" s="197"/>
      <c r="O597" s="197"/>
      <c r="P597" s="197"/>
      <c r="Q597" s="197"/>
      <c r="R597" s="197"/>
      <c r="S597" s="197"/>
      <c r="T597" s="198"/>
      <c r="AT597" s="193" t="s">
        <v>145</v>
      </c>
      <c r="AU597" s="193" t="s">
        <v>86</v>
      </c>
      <c r="AV597" s="15" t="s">
        <v>84</v>
      </c>
      <c r="AW597" s="15" t="s">
        <v>31</v>
      </c>
      <c r="AX597" s="15" t="s">
        <v>76</v>
      </c>
      <c r="AY597" s="193" t="s">
        <v>136</v>
      </c>
    </row>
    <row r="598" spans="2:51" s="14" customFormat="1" ht="12">
      <c r="B598" s="184"/>
      <c r="D598" s="176" t="s">
        <v>145</v>
      </c>
      <c r="E598" s="185" t="s">
        <v>1</v>
      </c>
      <c r="F598" s="186" t="s">
        <v>149</v>
      </c>
      <c r="H598" s="187">
        <v>5</v>
      </c>
      <c r="I598" s="188"/>
      <c r="L598" s="184"/>
      <c r="M598" s="189"/>
      <c r="N598" s="190"/>
      <c r="O598" s="190"/>
      <c r="P598" s="190"/>
      <c r="Q598" s="190"/>
      <c r="R598" s="190"/>
      <c r="S598" s="190"/>
      <c r="T598" s="191"/>
      <c r="AT598" s="185" t="s">
        <v>145</v>
      </c>
      <c r="AU598" s="185" t="s">
        <v>86</v>
      </c>
      <c r="AV598" s="14" t="s">
        <v>143</v>
      </c>
      <c r="AW598" s="14" t="s">
        <v>31</v>
      </c>
      <c r="AX598" s="14" t="s">
        <v>84</v>
      </c>
      <c r="AY598" s="185" t="s">
        <v>136</v>
      </c>
    </row>
    <row r="599" spans="2:63" s="12" customFormat="1" ht="22.95" customHeight="1">
      <c r="B599" s="148"/>
      <c r="D599" s="149" t="s">
        <v>75</v>
      </c>
      <c r="E599" s="159" t="s">
        <v>813</v>
      </c>
      <c r="F599" s="159" t="s">
        <v>814</v>
      </c>
      <c r="I599" s="151"/>
      <c r="J599" s="160">
        <f>BK599</f>
        <v>0</v>
      </c>
      <c r="L599" s="148"/>
      <c r="M599" s="153"/>
      <c r="N599" s="154"/>
      <c r="O599" s="154"/>
      <c r="P599" s="155">
        <f>SUM(P600:P616)</f>
        <v>0</v>
      </c>
      <c r="Q599" s="154"/>
      <c r="R599" s="155">
        <f>SUM(R600:R616)</f>
        <v>0</v>
      </c>
      <c r="S599" s="154"/>
      <c r="T599" s="156">
        <f>SUM(T600:T616)</f>
        <v>0.42000000000000004</v>
      </c>
      <c r="AR599" s="149" t="s">
        <v>86</v>
      </c>
      <c r="AT599" s="157" t="s">
        <v>75</v>
      </c>
      <c r="AU599" s="157" t="s">
        <v>84</v>
      </c>
      <c r="AY599" s="149" t="s">
        <v>136</v>
      </c>
      <c r="BK599" s="158">
        <f>SUM(BK600:BK616)</f>
        <v>0</v>
      </c>
    </row>
    <row r="600" spans="1:65" s="2" customFormat="1" ht="14.4" customHeight="1">
      <c r="A600" s="33"/>
      <c r="B600" s="161"/>
      <c r="C600" s="162" t="s">
        <v>815</v>
      </c>
      <c r="D600" s="162" t="s">
        <v>138</v>
      </c>
      <c r="E600" s="163" t="s">
        <v>816</v>
      </c>
      <c r="F600" s="164" t="s">
        <v>817</v>
      </c>
      <c r="G600" s="165" t="s">
        <v>256</v>
      </c>
      <c r="H600" s="166">
        <v>3</v>
      </c>
      <c r="I600" s="167"/>
      <c r="J600" s="168">
        <f>ROUND(I600*H600,2)</f>
        <v>0</v>
      </c>
      <c r="K600" s="164" t="s">
        <v>1</v>
      </c>
      <c r="L600" s="34"/>
      <c r="M600" s="169" t="s">
        <v>1</v>
      </c>
      <c r="N600" s="170" t="s">
        <v>41</v>
      </c>
      <c r="O600" s="59"/>
      <c r="P600" s="171">
        <f>O600*H600</f>
        <v>0</v>
      </c>
      <c r="Q600" s="171">
        <v>0</v>
      </c>
      <c r="R600" s="171">
        <f>Q600*H600</f>
        <v>0</v>
      </c>
      <c r="S600" s="171">
        <v>0.02</v>
      </c>
      <c r="T600" s="172">
        <f>S600*H600</f>
        <v>0.06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73" t="s">
        <v>220</v>
      </c>
      <c r="AT600" s="173" t="s">
        <v>138</v>
      </c>
      <c r="AU600" s="173" t="s">
        <v>86</v>
      </c>
      <c r="AY600" s="18" t="s">
        <v>136</v>
      </c>
      <c r="BE600" s="174">
        <f>IF(N600="základní",J600,0)</f>
        <v>0</v>
      </c>
      <c r="BF600" s="174">
        <f>IF(N600="snížená",J600,0)</f>
        <v>0</v>
      </c>
      <c r="BG600" s="174">
        <f>IF(N600="zákl. přenesená",J600,0)</f>
        <v>0</v>
      </c>
      <c r="BH600" s="174">
        <f>IF(N600="sníž. přenesená",J600,0)</f>
        <v>0</v>
      </c>
      <c r="BI600" s="174">
        <f>IF(N600="nulová",J600,0)</f>
        <v>0</v>
      </c>
      <c r="BJ600" s="18" t="s">
        <v>84</v>
      </c>
      <c r="BK600" s="174">
        <f>ROUND(I600*H600,2)</f>
        <v>0</v>
      </c>
      <c r="BL600" s="18" t="s">
        <v>220</v>
      </c>
      <c r="BM600" s="173" t="s">
        <v>818</v>
      </c>
    </row>
    <row r="601" spans="1:47" s="2" customFormat="1" ht="86.4">
      <c r="A601" s="33"/>
      <c r="B601" s="34"/>
      <c r="C601" s="33"/>
      <c r="D601" s="176" t="s">
        <v>275</v>
      </c>
      <c r="E601" s="33"/>
      <c r="F601" s="209" t="s">
        <v>819</v>
      </c>
      <c r="G601" s="33"/>
      <c r="H601" s="33"/>
      <c r="I601" s="97"/>
      <c r="J601" s="33"/>
      <c r="K601" s="33"/>
      <c r="L601" s="34"/>
      <c r="M601" s="210"/>
      <c r="N601" s="211"/>
      <c r="O601" s="59"/>
      <c r="P601" s="59"/>
      <c r="Q601" s="59"/>
      <c r="R601" s="59"/>
      <c r="S601" s="59"/>
      <c r="T601" s="60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T601" s="18" t="s">
        <v>275</v>
      </c>
      <c r="AU601" s="18" t="s">
        <v>86</v>
      </c>
    </row>
    <row r="602" spans="2:51" s="13" customFormat="1" ht="12">
      <c r="B602" s="175"/>
      <c r="D602" s="176" t="s">
        <v>145</v>
      </c>
      <c r="E602" s="177" t="s">
        <v>1</v>
      </c>
      <c r="F602" s="178" t="s">
        <v>154</v>
      </c>
      <c r="H602" s="179">
        <v>3</v>
      </c>
      <c r="I602" s="180"/>
      <c r="L602" s="175"/>
      <c r="M602" s="181"/>
      <c r="N602" s="182"/>
      <c r="O602" s="182"/>
      <c r="P602" s="182"/>
      <c r="Q602" s="182"/>
      <c r="R602" s="182"/>
      <c r="S602" s="182"/>
      <c r="T602" s="183"/>
      <c r="AT602" s="177" t="s">
        <v>145</v>
      </c>
      <c r="AU602" s="177" t="s">
        <v>86</v>
      </c>
      <c r="AV602" s="13" t="s">
        <v>86</v>
      </c>
      <c r="AW602" s="13" t="s">
        <v>31</v>
      </c>
      <c r="AX602" s="13" t="s">
        <v>76</v>
      </c>
      <c r="AY602" s="177" t="s">
        <v>136</v>
      </c>
    </row>
    <row r="603" spans="2:51" s="14" customFormat="1" ht="12">
      <c r="B603" s="184"/>
      <c r="D603" s="176" t="s">
        <v>145</v>
      </c>
      <c r="E603" s="185" t="s">
        <v>1</v>
      </c>
      <c r="F603" s="186" t="s">
        <v>149</v>
      </c>
      <c r="H603" s="187">
        <v>3</v>
      </c>
      <c r="I603" s="188"/>
      <c r="L603" s="184"/>
      <c r="M603" s="189"/>
      <c r="N603" s="190"/>
      <c r="O603" s="190"/>
      <c r="P603" s="190"/>
      <c r="Q603" s="190"/>
      <c r="R603" s="190"/>
      <c r="S603" s="190"/>
      <c r="T603" s="191"/>
      <c r="AT603" s="185" t="s">
        <v>145</v>
      </c>
      <c r="AU603" s="185" t="s">
        <v>86</v>
      </c>
      <c r="AV603" s="14" t="s">
        <v>143</v>
      </c>
      <c r="AW603" s="14" t="s">
        <v>31</v>
      </c>
      <c r="AX603" s="14" t="s">
        <v>84</v>
      </c>
      <c r="AY603" s="185" t="s">
        <v>136</v>
      </c>
    </row>
    <row r="604" spans="1:65" s="2" customFormat="1" ht="24.15" customHeight="1">
      <c r="A604" s="33"/>
      <c r="B604" s="161"/>
      <c r="C604" s="162" t="s">
        <v>820</v>
      </c>
      <c r="D604" s="162" t="s">
        <v>138</v>
      </c>
      <c r="E604" s="163" t="s">
        <v>821</v>
      </c>
      <c r="F604" s="164" t="s">
        <v>822</v>
      </c>
      <c r="G604" s="165" t="s">
        <v>164</v>
      </c>
      <c r="H604" s="166">
        <v>17</v>
      </c>
      <c r="I604" s="167"/>
      <c r="J604" s="168">
        <f>ROUND(I604*H604,2)</f>
        <v>0</v>
      </c>
      <c r="K604" s="164" t="s">
        <v>1</v>
      </c>
      <c r="L604" s="34"/>
      <c r="M604" s="169" t="s">
        <v>1</v>
      </c>
      <c r="N604" s="170" t="s">
        <v>41</v>
      </c>
      <c r="O604" s="59"/>
      <c r="P604" s="171">
        <f>O604*H604</f>
        <v>0</v>
      </c>
      <c r="Q604" s="171">
        <v>0</v>
      </c>
      <c r="R604" s="171">
        <f>Q604*H604</f>
        <v>0</v>
      </c>
      <c r="S604" s="171">
        <v>0.02</v>
      </c>
      <c r="T604" s="172">
        <f>S604*H604</f>
        <v>0.34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73" t="s">
        <v>220</v>
      </c>
      <c r="AT604" s="173" t="s">
        <v>138</v>
      </c>
      <c r="AU604" s="173" t="s">
        <v>86</v>
      </c>
      <c r="AY604" s="18" t="s">
        <v>136</v>
      </c>
      <c r="BE604" s="174">
        <f>IF(N604="základní",J604,0)</f>
        <v>0</v>
      </c>
      <c r="BF604" s="174">
        <f>IF(N604="snížená",J604,0)</f>
        <v>0</v>
      </c>
      <c r="BG604" s="174">
        <f>IF(N604="zákl. přenesená",J604,0)</f>
        <v>0</v>
      </c>
      <c r="BH604" s="174">
        <f>IF(N604="sníž. přenesená",J604,0)</f>
        <v>0</v>
      </c>
      <c r="BI604" s="174">
        <f>IF(N604="nulová",J604,0)</f>
        <v>0</v>
      </c>
      <c r="BJ604" s="18" t="s">
        <v>84</v>
      </c>
      <c r="BK604" s="174">
        <f>ROUND(I604*H604,2)</f>
        <v>0</v>
      </c>
      <c r="BL604" s="18" t="s">
        <v>220</v>
      </c>
      <c r="BM604" s="173" t="s">
        <v>823</v>
      </c>
    </row>
    <row r="605" spans="1:47" s="2" customFormat="1" ht="86.4">
      <c r="A605" s="33"/>
      <c r="B605" s="34"/>
      <c r="C605" s="33"/>
      <c r="D605" s="176" t="s">
        <v>275</v>
      </c>
      <c r="E605" s="33"/>
      <c r="F605" s="209" t="s">
        <v>819</v>
      </c>
      <c r="G605" s="33"/>
      <c r="H605" s="33"/>
      <c r="I605" s="97"/>
      <c r="J605" s="33"/>
      <c r="K605" s="33"/>
      <c r="L605" s="34"/>
      <c r="M605" s="210"/>
      <c r="N605" s="211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275</v>
      </c>
      <c r="AU605" s="18" t="s">
        <v>86</v>
      </c>
    </row>
    <row r="606" spans="2:51" s="13" customFormat="1" ht="12">
      <c r="B606" s="175"/>
      <c r="D606" s="176" t="s">
        <v>145</v>
      </c>
      <c r="E606" s="177" t="s">
        <v>1</v>
      </c>
      <c r="F606" s="178" t="s">
        <v>225</v>
      </c>
      <c r="H606" s="179">
        <v>17</v>
      </c>
      <c r="I606" s="180"/>
      <c r="L606" s="175"/>
      <c r="M606" s="181"/>
      <c r="N606" s="182"/>
      <c r="O606" s="182"/>
      <c r="P606" s="182"/>
      <c r="Q606" s="182"/>
      <c r="R606" s="182"/>
      <c r="S606" s="182"/>
      <c r="T606" s="183"/>
      <c r="AT606" s="177" t="s">
        <v>145</v>
      </c>
      <c r="AU606" s="177" t="s">
        <v>86</v>
      </c>
      <c r="AV606" s="13" t="s">
        <v>86</v>
      </c>
      <c r="AW606" s="13" t="s">
        <v>31</v>
      </c>
      <c r="AX606" s="13" t="s">
        <v>76</v>
      </c>
      <c r="AY606" s="177" t="s">
        <v>136</v>
      </c>
    </row>
    <row r="607" spans="2:51" s="14" customFormat="1" ht="12">
      <c r="B607" s="184"/>
      <c r="D607" s="176" t="s">
        <v>145</v>
      </c>
      <c r="E607" s="185" t="s">
        <v>1</v>
      </c>
      <c r="F607" s="186" t="s">
        <v>149</v>
      </c>
      <c r="H607" s="187">
        <v>17</v>
      </c>
      <c r="I607" s="188"/>
      <c r="L607" s="184"/>
      <c r="M607" s="189"/>
      <c r="N607" s="190"/>
      <c r="O607" s="190"/>
      <c r="P607" s="190"/>
      <c r="Q607" s="190"/>
      <c r="R607" s="190"/>
      <c r="S607" s="190"/>
      <c r="T607" s="191"/>
      <c r="AT607" s="185" t="s">
        <v>145</v>
      </c>
      <c r="AU607" s="185" t="s">
        <v>86</v>
      </c>
      <c r="AV607" s="14" t="s">
        <v>143</v>
      </c>
      <c r="AW607" s="14" t="s">
        <v>31</v>
      </c>
      <c r="AX607" s="14" t="s">
        <v>84</v>
      </c>
      <c r="AY607" s="185" t="s">
        <v>136</v>
      </c>
    </row>
    <row r="608" spans="1:65" s="2" customFormat="1" ht="14.4" customHeight="1">
      <c r="A608" s="33"/>
      <c r="B608" s="161"/>
      <c r="C608" s="162" t="s">
        <v>824</v>
      </c>
      <c r="D608" s="162" t="s">
        <v>138</v>
      </c>
      <c r="E608" s="163" t="s">
        <v>825</v>
      </c>
      <c r="F608" s="164" t="s">
        <v>826</v>
      </c>
      <c r="G608" s="165" t="s">
        <v>827</v>
      </c>
      <c r="H608" s="166">
        <v>1</v>
      </c>
      <c r="I608" s="167"/>
      <c r="J608" s="168">
        <f>ROUND(I608*H608,2)</f>
        <v>0</v>
      </c>
      <c r="K608" s="164" t="s">
        <v>1</v>
      </c>
      <c r="L608" s="34"/>
      <c r="M608" s="169" t="s">
        <v>1</v>
      </c>
      <c r="N608" s="170" t="s">
        <v>41</v>
      </c>
      <c r="O608" s="59"/>
      <c r="P608" s="171">
        <f>O608*H608</f>
        <v>0</v>
      </c>
      <c r="Q608" s="171">
        <v>0</v>
      </c>
      <c r="R608" s="171">
        <f>Q608*H608</f>
        <v>0</v>
      </c>
      <c r="S608" s="171">
        <v>0.02</v>
      </c>
      <c r="T608" s="172">
        <f>S608*H608</f>
        <v>0.02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173" t="s">
        <v>220</v>
      </c>
      <c r="AT608" s="173" t="s">
        <v>138</v>
      </c>
      <c r="AU608" s="173" t="s">
        <v>86</v>
      </c>
      <c r="AY608" s="18" t="s">
        <v>136</v>
      </c>
      <c r="BE608" s="174">
        <f>IF(N608="základní",J608,0)</f>
        <v>0</v>
      </c>
      <c r="BF608" s="174">
        <f>IF(N608="snížená",J608,0)</f>
        <v>0</v>
      </c>
      <c r="BG608" s="174">
        <f>IF(N608="zákl. přenesená",J608,0)</f>
        <v>0</v>
      </c>
      <c r="BH608" s="174">
        <f>IF(N608="sníž. přenesená",J608,0)</f>
        <v>0</v>
      </c>
      <c r="BI608" s="174">
        <f>IF(N608="nulová",J608,0)</f>
        <v>0</v>
      </c>
      <c r="BJ608" s="18" t="s">
        <v>84</v>
      </c>
      <c r="BK608" s="174">
        <f>ROUND(I608*H608,2)</f>
        <v>0</v>
      </c>
      <c r="BL608" s="18" t="s">
        <v>220</v>
      </c>
      <c r="BM608" s="173" t="s">
        <v>828</v>
      </c>
    </row>
    <row r="609" spans="1:47" s="2" customFormat="1" ht="86.4">
      <c r="A609" s="33"/>
      <c r="B609" s="34"/>
      <c r="C609" s="33"/>
      <c r="D609" s="176" t="s">
        <v>275</v>
      </c>
      <c r="E609" s="33"/>
      <c r="F609" s="209" t="s">
        <v>819</v>
      </c>
      <c r="G609" s="33"/>
      <c r="H609" s="33"/>
      <c r="I609" s="97"/>
      <c r="J609" s="33"/>
      <c r="K609" s="33"/>
      <c r="L609" s="34"/>
      <c r="M609" s="210"/>
      <c r="N609" s="211"/>
      <c r="O609" s="59"/>
      <c r="P609" s="59"/>
      <c r="Q609" s="59"/>
      <c r="R609" s="59"/>
      <c r="S609" s="59"/>
      <c r="T609" s="60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T609" s="18" t="s">
        <v>275</v>
      </c>
      <c r="AU609" s="18" t="s">
        <v>86</v>
      </c>
    </row>
    <row r="610" spans="2:51" s="13" customFormat="1" ht="12">
      <c r="B610" s="175"/>
      <c r="D610" s="176" t="s">
        <v>145</v>
      </c>
      <c r="E610" s="177" t="s">
        <v>1</v>
      </c>
      <c r="F610" s="178" t="s">
        <v>84</v>
      </c>
      <c r="H610" s="179">
        <v>1</v>
      </c>
      <c r="I610" s="180"/>
      <c r="L610" s="175"/>
      <c r="M610" s="181"/>
      <c r="N610" s="182"/>
      <c r="O610" s="182"/>
      <c r="P610" s="182"/>
      <c r="Q610" s="182"/>
      <c r="R610" s="182"/>
      <c r="S610" s="182"/>
      <c r="T610" s="183"/>
      <c r="AT610" s="177" t="s">
        <v>145</v>
      </c>
      <c r="AU610" s="177" t="s">
        <v>86</v>
      </c>
      <c r="AV610" s="13" t="s">
        <v>86</v>
      </c>
      <c r="AW610" s="13" t="s">
        <v>31</v>
      </c>
      <c r="AX610" s="13" t="s">
        <v>76</v>
      </c>
      <c r="AY610" s="177" t="s">
        <v>136</v>
      </c>
    </row>
    <row r="611" spans="2:51" s="14" customFormat="1" ht="12">
      <c r="B611" s="184"/>
      <c r="D611" s="176" t="s">
        <v>145</v>
      </c>
      <c r="E611" s="185" t="s">
        <v>1</v>
      </c>
      <c r="F611" s="186" t="s">
        <v>149</v>
      </c>
      <c r="H611" s="187">
        <v>1</v>
      </c>
      <c r="I611" s="188"/>
      <c r="L611" s="184"/>
      <c r="M611" s="189"/>
      <c r="N611" s="190"/>
      <c r="O611" s="190"/>
      <c r="P611" s="190"/>
      <c r="Q611" s="190"/>
      <c r="R611" s="190"/>
      <c r="S611" s="190"/>
      <c r="T611" s="191"/>
      <c r="AT611" s="185" t="s">
        <v>145</v>
      </c>
      <c r="AU611" s="185" t="s">
        <v>86</v>
      </c>
      <c r="AV611" s="14" t="s">
        <v>143</v>
      </c>
      <c r="AW611" s="14" t="s">
        <v>31</v>
      </c>
      <c r="AX611" s="14" t="s">
        <v>84</v>
      </c>
      <c r="AY611" s="185" t="s">
        <v>136</v>
      </c>
    </row>
    <row r="612" spans="1:65" s="2" customFormat="1" ht="14.4" customHeight="1">
      <c r="A612" s="33"/>
      <c r="B612" s="161"/>
      <c r="C612" s="162" t="s">
        <v>829</v>
      </c>
      <c r="D612" s="162" t="s">
        <v>138</v>
      </c>
      <c r="E612" s="163" t="s">
        <v>830</v>
      </c>
      <c r="F612" s="164" t="s">
        <v>831</v>
      </c>
      <c r="G612" s="165" t="s">
        <v>808</v>
      </c>
      <c r="H612" s="166">
        <v>52</v>
      </c>
      <c r="I612" s="167"/>
      <c r="J612" s="168">
        <f>ROUND(I612*H612,2)</f>
        <v>0</v>
      </c>
      <c r="K612" s="164" t="s">
        <v>142</v>
      </c>
      <c r="L612" s="34"/>
      <c r="M612" s="169" t="s">
        <v>1</v>
      </c>
      <c r="N612" s="170" t="s">
        <v>41</v>
      </c>
      <c r="O612" s="59"/>
      <c r="P612" s="171">
        <f>O612*H612</f>
        <v>0</v>
      </c>
      <c r="Q612" s="171">
        <v>0</v>
      </c>
      <c r="R612" s="171">
        <f>Q612*H612</f>
        <v>0</v>
      </c>
      <c r="S612" s="171">
        <v>0</v>
      </c>
      <c r="T612" s="172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73" t="s">
        <v>809</v>
      </c>
      <c r="AT612" s="173" t="s">
        <v>138</v>
      </c>
      <c r="AU612" s="173" t="s">
        <v>86</v>
      </c>
      <c r="AY612" s="18" t="s">
        <v>136</v>
      </c>
      <c r="BE612" s="174">
        <f>IF(N612="základní",J612,0)</f>
        <v>0</v>
      </c>
      <c r="BF612" s="174">
        <f>IF(N612="snížená",J612,0)</f>
        <v>0</v>
      </c>
      <c r="BG612" s="174">
        <f>IF(N612="zákl. přenesená",J612,0)</f>
        <v>0</v>
      </c>
      <c r="BH612" s="174">
        <f>IF(N612="sníž. přenesená",J612,0)</f>
        <v>0</v>
      </c>
      <c r="BI612" s="174">
        <f>IF(N612="nulová",J612,0)</f>
        <v>0</v>
      </c>
      <c r="BJ612" s="18" t="s">
        <v>84</v>
      </c>
      <c r="BK612" s="174">
        <f>ROUND(I612*H612,2)</f>
        <v>0</v>
      </c>
      <c r="BL612" s="18" t="s">
        <v>809</v>
      </c>
      <c r="BM612" s="173" t="s">
        <v>832</v>
      </c>
    </row>
    <row r="613" spans="1:47" s="2" customFormat="1" ht="134.4">
      <c r="A613" s="33"/>
      <c r="B613" s="34"/>
      <c r="C613" s="33"/>
      <c r="D613" s="176" t="s">
        <v>275</v>
      </c>
      <c r="E613" s="33"/>
      <c r="F613" s="209" t="s">
        <v>833</v>
      </c>
      <c r="G613" s="33"/>
      <c r="H613" s="33"/>
      <c r="I613" s="97"/>
      <c r="J613" s="33"/>
      <c r="K613" s="33"/>
      <c r="L613" s="34"/>
      <c r="M613" s="210"/>
      <c r="N613" s="211"/>
      <c r="O613" s="59"/>
      <c r="P613" s="59"/>
      <c r="Q613" s="59"/>
      <c r="R613" s="59"/>
      <c r="S613" s="59"/>
      <c r="T613" s="60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T613" s="18" t="s">
        <v>275</v>
      </c>
      <c r="AU613" s="18" t="s">
        <v>86</v>
      </c>
    </row>
    <row r="614" spans="2:51" s="13" customFormat="1" ht="12">
      <c r="B614" s="175"/>
      <c r="D614" s="176" t="s">
        <v>145</v>
      </c>
      <c r="E614" s="177" t="s">
        <v>1</v>
      </c>
      <c r="F614" s="178" t="s">
        <v>834</v>
      </c>
      <c r="H614" s="179">
        <v>48</v>
      </c>
      <c r="I614" s="180"/>
      <c r="L614" s="175"/>
      <c r="M614" s="181"/>
      <c r="N614" s="182"/>
      <c r="O614" s="182"/>
      <c r="P614" s="182"/>
      <c r="Q614" s="182"/>
      <c r="R614" s="182"/>
      <c r="S614" s="182"/>
      <c r="T614" s="183"/>
      <c r="AT614" s="177" t="s">
        <v>145</v>
      </c>
      <c r="AU614" s="177" t="s">
        <v>86</v>
      </c>
      <c r="AV614" s="13" t="s">
        <v>86</v>
      </c>
      <c r="AW614" s="13" t="s">
        <v>31</v>
      </c>
      <c r="AX614" s="13" t="s">
        <v>76</v>
      </c>
      <c r="AY614" s="177" t="s">
        <v>136</v>
      </c>
    </row>
    <row r="615" spans="2:51" s="13" customFormat="1" ht="12">
      <c r="B615" s="175"/>
      <c r="D615" s="176" t="s">
        <v>145</v>
      </c>
      <c r="E615" s="177" t="s">
        <v>1</v>
      </c>
      <c r="F615" s="178" t="s">
        <v>835</v>
      </c>
      <c r="H615" s="179">
        <v>4</v>
      </c>
      <c r="I615" s="180"/>
      <c r="L615" s="175"/>
      <c r="M615" s="181"/>
      <c r="N615" s="182"/>
      <c r="O615" s="182"/>
      <c r="P615" s="182"/>
      <c r="Q615" s="182"/>
      <c r="R615" s="182"/>
      <c r="S615" s="182"/>
      <c r="T615" s="183"/>
      <c r="AT615" s="177" t="s">
        <v>145</v>
      </c>
      <c r="AU615" s="177" t="s">
        <v>86</v>
      </c>
      <c r="AV615" s="13" t="s">
        <v>86</v>
      </c>
      <c r="AW615" s="13" t="s">
        <v>31</v>
      </c>
      <c r="AX615" s="13" t="s">
        <v>76</v>
      </c>
      <c r="AY615" s="177" t="s">
        <v>136</v>
      </c>
    </row>
    <row r="616" spans="2:51" s="14" customFormat="1" ht="12">
      <c r="B616" s="184"/>
      <c r="D616" s="176" t="s">
        <v>145</v>
      </c>
      <c r="E616" s="185" t="s">
        <v>1</v>
      </c>
      <c r="F616" s="186" t="s">
        <v>149</v>
      </c>
      <c r="H616" s="187">
        <v>52</v>
      </c>
      <c r="I616" s="188"/>
      <c r="L616" s="184"/>
      <c r="M616" s="189"/>
      <c r="N616" s="190"/>
      <c r="O616" s="190"/>
      <c r="P616" s="190"/>
      <c r="Q616" s="190"/>
      <c r="R616" s="190"/>
      <c r="S616" s="190"/>
      <c r="T616" s="191"/>
      <c r="AT616" s="185" t="s">
        <v>145</v>
      </c>
      <c r="AU616" s="185" t="s">
        <v>86</v>
      </c>
      <c r="AV616" s="14" t="s">
        <v>143</v>
      </c>
      <c r="AW616" s="14" t="s">
        <v>31</v>
      </c>
      <c r="AX616" s="14" t="s">
        <v>84</v>
      </c>
      <c r="AY616" s="185" t="s">
        <v>136</v>
      </c>
    </row>
    <row r="617" spans="2:63" s="12" customFormat="1" ht="22.95" customHeight="1">
      <c r="B617" s="148"/>
      <c r="D617" s="149" t="s">
        <v>75</v>
      </c>
      <c r="E617" s="159" t="s">
        <v>836</v>
      </c>
      <c r="F617" s="159" t="s">
        <v>837</v>
      </c>
      <c r="I617" s="151"/>
      <c r="J617" s="160">
        <f>BK617</f>
        <v>0</v>
      </c>
      <c r="L617" s="148"/>
      <c r="M617" s="153"/>
      <c r="N617" s="154"/>
      <c r="O617" s="154"/>
      <c r="P617" s="155">
        <f>SUM(P618:P622)</f>
        <v>0</v>
      </c>
      <c r="Q617" s="154"/>
      <c r="R617" s="155">
        <f>SUM(R618:R622)</f>
        <v>0.04049796</v>
      </c>
      <c r="S617" s="154"/>
      <c r="T617" s="156">
        <f>SUM(T618:T622)</f>
        <v>0</v>
      </c>
      <c r="AR617" s="149" t="s">
        <v>86</v>
      </c>
      <c r="AT617" s="157" t="s">
        <v>75</v>
      </c>
      <c r="AU617" s="157" t="s">
        <v>84</v>
      </c>
      <c r="AY617" s="149" t="s">
        <v>136</v>
      </c>
      <c r="BK617" s="158">
        <f>SUM(BK618:BK622)</f>
        <v>0</v>
      </c>
    </row>
    <row r="618" spans="1:65" s="2" customFormat="1" ht="24.15" customHeight="1">
      <c r="A618" s="33"/>
      <c r="B618" s="161"/>
      <c r="C618" s="162" t="s">
        <v>838</v>
      </c>
      <c r="D618" s="162" t="s">
        <v>138</v>
      </c>
      <c r="E618" s="163" t="s">
        <v>839</v>
      </c>
      <c r="F618" s="164" t="s">
        <v>840</v>
      </c>
      <c r="G618" s="165" t="s">
        <v>141</v>
      </c>
      <c r="H618" s="166">
        <v>2.901</v>
      </c>
      <c r="I618" s="167"/>
      <c r="J618" s="168">
        <f>ROUND(I618*H618,2)</f>
        <v>0</v>
      </c>
      <c r="K618" s="164" t="s">
        <v>142</v>
      </c>
      <c r="L618" s="34"/>
      <c r="M618" s="169" t="s">
        <v>1</v>
      </c>
      <c r="N618" s="170" t="s">
        <v>41</v>
      </c>
      <c r="O618" s="59"/>
      <c r="P618" s="171">
        <f>O618*H618</f>
        <v>0</v>
      </c>
      <c r="Q618" s="171">
        <v>0.01396</v>
      </c>
      <c r="R618" s="171">
        <f>Q618*H618</f>
        <v>0.04049796</v>
      </c>
      <c r="S618" s="171">
        <v>0</v>
      </c>
      <c r="T618" s="172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73" t="s">
        <v>220</v>
      </c>
      <c r="AT618" s="173" t="s">
        <v>138</v>
      </c>
      <c r="AU618" s="173" t="s">
        <v>86</v>
      </c>
      <c r="AY618" s="18" t="s">
        <v>136</v>
      </c>
      <c r="BE618" s="174">
        <f>IF(N618="základní",J618,0)</f>
        <v>0</v>
      </c>
      <c r="BF618" s="174">
        <f>IF(N618="snížená",J618,0)</f>
        <v>0</v>
      </c>
      <c r="BG618" s="174">
        <f>IF(N618="zákl. přenesená",J618,0)</f>
        <v>0</v>
      </c>
      <c r="BH618" s="174">
        <f>IF(N618="sníž. přenesená",J618,0)</f>
        <v>0</v>
      </c>
      <c r="BI618" s="174">
        <f>IF(N618="nulová",J618,0)</f>
        <v>0</v>
      </c>
      <c r="BJ618" s="18" t="s">
        <v>84</v>
      </c>
      <c r="BK618" s="174">
        <f>ROUND(I618*H618,2)</f>
        <v>0</v>
      </c>
      <c r="BL618" s="18" t="s">
        <v>220</v>
      </c>
      <c r="BM618" s="173" t="s">
        <v>841</v>
      </c>
    </row>
    <row r="619" spans="2:51" s="15" customFormat="1" ht="12">
      <c r="B619" s="192"/>
      <c r="D619" s="176" t="s">
        <v>145</v>
      </c>
      <c r="E619" s="193" t="s">
        <v>1</v>
      </c>
      <c r="F619" s="194" t="s">
        <v>842</v>
      </c>
      <c r="H619" s="193" t="s">
        <v>1</v>
      </c>
      <c r="I619" s="195"/>
      <c r="L619" s="192"/>
      <c r="M619" s="196"/>
      <c r="N619" s="197"/>
      <c r="O619" s="197"/>
      <c r="P619" s="197"/>
      <c r="Q619" s="197"/>
      <c r="R619" s="197"/>
      <c r="S619" s="197"/>
      <c r="T619" s="198"/>
      <c r="AT619" s="193" t="s">
        <v>145</v>
      </c>
      <c r="AU619" s="193" t="s">
        <v>86</v>
      </c>
      <c r="AV619" s="15" t="s">
        <v>84</v>
      </c>
      <c r="AW619" s="15" t="s">
        <v>31</v>
      </c>
      <c r="AX619" s="15" t="s">
        <v>76</v>
      </c>
      <c r="AY619" s="193" t="s">
        <v>136</v>
      </c>
    </row>
    <row r="620" spans="2:51" s="13" customFormat="1" ht="12">
      <c r="B620" s="175"/>
      <c r="D620" s="176" t="s">
        <v>145</v>
      </c>
      <c r="E620" s="177" t="s">
        <v>1</v>
      </c>
      <c r="F620" s="178" t="s">
        <v>398</v>
      </c>
      <c r="H620" s="179">
        <v>2.901</v>
      </c>
      <c r="I620" s="180"/>
      <c r="L620" s="175"/>
      <c r="M620" s="181"/>
      <c r="N620" s="182"/>
      <c r="O620" s="182"/>
      <c r="P620" s="182"/>
      <c r="Q620" s="182"/>
      <c r="R620" s="182"/>
      <c r="S620" s="182"/>
      <c r="T620" s="183"/>
      <c r="AT620" s="177" t="s">
        <v>145</v>
      </c>
      <c r="AU620" s="177" t="s">
        <v>86</v>
      </c>
      <c r="AV620" s="13" t="s">
        <v>86</v>
      </c>
      <c r="AW620" s="13" t="s">
        <v>31</v>
      </c>
      <c r="AX620" s="13" t="s">
        <v>76</v>
      </c>
      <c r="AY620" s="177" t="s">
        <v>136</v>
      </c>
    </row>
    <row r="621" spans="2:51" s="14" customFormat="1" ht="12">
      <c r="B621" s="184"/>
      <c r="D621" s="176" t="s">
        <v>145</v>
      </c>
      <c r="E621" s="185" t="s">
        <v>1</v>
      </c>
      <c r="F621" s="186" t="s">
        <v>149</v>
      </c>
      <c r="H621" s="187">
        <v>2.901</v>
      </c>
      <c r="I621" s="188"/>
      <c r="L621" s="184"/>
      <c r="M621" s="189"/>
      <c r="N621" s="190"/>
      <c r="O621" s="190"/>
      <c r="P621" s="190"/>
      <c r="Q621" s="190"/>
      <c r="R621" s="190"/>
      <c r="S621" s="190"/>
      <c r="T621" s="191"/>
      <c r="AT621" s="185" t="s">
        <v>145</v>
      </c>
      <c r="AU621" s="185" t="s">
        <v>86</v>
      </c>
      <c r="AV621" s="14" t="s">
        <v>143</v>
      </c>
      <c r="AW621" s="14" t="s">
        <v>31</v>
      </c>
      <c r="AX621" s="14" t="s">
        <v>84</v>
      </c>
      <c r="AY621" s="185" t="s">
        <v>136</v>
      </c>
    </row>
    <row r="622" spans="1:65" s="2" customFormat="1" ht="24.15" customHeight="1">
      <c r="A622" s="33"/>
      <c r="B622" s="161"/>
      <c r="C622" s="162" t="s">
        <v>843</v>
      </c>
      <c r="D622" s="162" t="s">
        <v>138</v>
      </c>
      <c r="E622" s="163" t="s">
        <v>844</v>
      </c>
      <c r="F622" s="164" t="s">
        <v>845</v>
      </c>
      <c r="G622" s="165" t="s">
        <v>205</v>
      </c>
      <c r="H622" s="166">
        <v>0.04</v>
      </c>
      <c r="I622" s="167"/>
      <c r="J622" s="168">
        <f>ROUND(I622*H622,2)</f>
        <v>0</v>
      </c>
      <c r="K622" s="164" t="s">
        <v>142</v>
      </c>
      <c r="L622" s="34"/>
      <c r="M622" s="169" t="s">
        <v>1</v>
      </c>
      <c r="N622" s="170" t="s">
        <v>41</v>
      </c>
      <c r="O622" s="59"/>
      <c r="P622" s="171">
        <f>O622*H622</f>
        <v>0</v>
      </c>
      <c r="Q622" s="171">
        <v>0</v>
      </c>
      <c r="R622" s="171">
        <f>Q622*H622</f>
        <v>0</v>
      </c>
      <c r="S622" s="171">
        <v>0</v>
      </c>
      <c r="T622" s="172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73" t="s">
        <v>220</v>
      </c>
      <c r="AT622" s="173" t="s">
        <v>138</v>
      </c>
      <c r="AU622" s="173" t="s">
        <v>86</v>
      </c>
      <c r="AY622" s="18" t="s">
        <v>136</v>
      </c>
      <c r="BE622" s="174">
        <f>IF(N622="základní",J622,0)</f>
        <v>0</v>
      </c>
      <c r="BF622" s="174">
        <f>IF(N622="snížená",J622,0)</f>
        <v>0</v>
      </c>
      <c r="BG622" s="174">
        <f>IF(N622="zákl. přenesená",J622,0)</f>
        <v>0</v>
      </c>
      <c r="BH622" s="174">
        <f>IF(N622="sníž. přenesená",J622,0)</f>
        <v>0</v>
      </c>
      <c r="BI622" s="174">
        <f>IF(N622="nulová",J622,0)</f>
        <v>0</v>
      </c>
      <c r="BJ622" s="18" t="s">
        <v>84</v>
      </c>
      <c r="BK622" s="174">
        <f>ROUND(I622*H622,2)</f>
        <v>0</v>
      </c>
      <c r="BL622" s="18" t="s">
        <v>220</v>
      </c>
      <c r="BM622" s="173" t="s">
        <v>846</v>
      </c>
    </row>
    <row r="623" spans="2:63" s="12" customFormat="1" ht="22.95" customHeight="1">
      <c r="B623" s="148"/>
      <c r="D623" s="149" t="s">
        <v>75</v>
      </c>
      <c r="E623" s="159" t="s">
        <v>847</v>
      </c>
      <c r="F623" s="159" t="s">
        <v>848</v>
      </c>
      <c r="I623" s="151"/>
      <c r="J623" s="160">
        <f>BK623</f>
        <v>0</v>
      </c>
      <c r="L623" s="148"/>
      <c r="M623" s="153"/>
      <c r="N623" s="154"/>
      <c r="O623" s="154"/>
      <c r="P623" s="155">
        <f>SUM(P624:P640)</f>
        <v>0</v>
      </c>
      <c r="Q623" s="154"/>
      <c r="R623" s="155">
        <f>SUM(R624:R640)</f>
        <v>0.11978985</v>
      </c>
      <c r="S623" s="154"/>
      <c r="T623" s="156">
        <f>SUM(T624:T640)</f>
        <v>0.0446959</v>
      </c>
      <c r="AR623" s="149" t="s">
        <v>86</v>
      </c>
      <c r="AT623" s="157" t="s">
        <v>75</v>
      </c>
      <c r="AU623" s="157" t="s">
        <v>84</v>
      </c>
      <c r="AY623" s="149" t="s">
        <v>136</v>
      </c>
      <c r="BK623" s="158">
        <f>SUM(BK624:BK640)</f>
        <v>0</v>
      </c>
    </row>
    <row r="624" spans="1:65" s="2" customFormat="1" ht="24.15" customHeight="1">
      <c r="A624" s="33"/>
      <c r="B624" s="161"/>
      <c r="C624" s="162" t="s">
        <v>849</v>
      </c>
      <c r="D624" s="162" t="s">
        <v>138</v>
      </c>
      <c r="E624" s="163" t="s">
        <v>850</v>
      </c>
      <c r="F624" s="164" t="s">
        <v>851</v>
      </c>
      <c r="G624" s="165" t="s">
        <v>164</v>
      </c>
      <c r="H624" s="166">
        <v>9.67</v>
      </c>
      <c r="I624" s="167"/>
      <c r="J624" s="168">
        <f>ROUND(I624*H624,2)</f>
        <v>0</v>
      </c>
      <c r="K624" s="164" t="s">
        <v>142</v>
      </c>
      <c r="L624" s="34"/>
      <c r="M624" s="169" t="s">
        <v>1</v>
      </c>
      <c r="N624" s="170" t="s">
        <v>41</v>
      </c>
      <c r="O624" s="59"/>
      <c r="P624" s="171">
        <f>O624*H624</f>
        <v>0</v>
      </c>
      <c r="Q624" s="171">
        <v>0</v>
      </c>
      <c r="R624" s="171">
        <f>Q624*H624</f>
        <v>0</v>
      </c>
      <c r="S624" s="171">
        <v>0.00177</v>
      </c>
      <c r="T624" s="172">
        <f>S624*H624</f>
        <v>0.0171159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73" t="s">
        <v>220</v>
      </c>
      <c r="AT624" s="173" t="s">
        <v>138</v>
      </c>
      <c r="AU624" s="173" t="s">
        <v>86</v>
      </c>
      <c r="AY624" s="18" t="s">
        <v>136</v>
      </c>
      <c r="BE624" s="174">
        <f>IF(N624="základní",J624,0)</f>
        <v>0</v>
      </c>
      <c r="BF624" s="174">
        <f>IF(N624="snížená",J624,0)</f>
        <v>0</v>
      </c>
      <c r="BG624" s="174">
        <f>IF(N624="zákl. přenesená",J624,0)</f>
        <v>0</v>
      </c>
      <c r="BH624" s="174">
        <f>IF(N624="sníž. přenesená",J624,0)</f>
        <v>0</v>
      </c>
      <c r="BI624" s="174">
        <f>IF(N624="nulová",J624,0)</f>
        <v>0</v>
      </c>
      <c r="BJ624" s="18" t="s">
        <v>84</v>
      </c>
      <c r="BK624" s="174">
        <f>ROUND(I624*H624,2)</f>
        <v>0</v>
      </c>
      <c r="BL624" s="18" t="s">
        <v>220</v>
      </c>
      <c r="BM624" s="173" t="s">
        <v>852</v>
      </c>
    </row>
    <row r="625" spans="2:51" s="13" customFormat="1" ht="20.4">
      <c r="B625" s="175"/>
      <c r="D625" s="176" t="s">
        <v>145</v>
      </c>
      <c r="E625" s="177" t="s">
        <v>1</v>
      </c>
      <c r="F625" s="178" t="s">
        <v>853</v>
      </c>
      <c r="H625" s="179">
        <v>9.67</v>
      </c>
      <c r="I625" s="180"/>
      <c r="L625" s="175"/>
      <c r="M625" s="181"/>
      <c r="N625" s="182"/>
      <c r="O625" s="182"/>
      <c r="P625" s="182"/>
      <c r="Q625" s="182"/>
      <c r="R625" s="182"/>
      <c r="S625" s="182"/>
      <c r="T625" s="183"/>
      <c r="AT625" s="177" t="s">
        <v>145</v>
      </c>
      <c r="AU625" s="177" t="s">
        <v>86</v>
      </c>
      <c r="AV625" s="13" t="s">
        <v>86</v>
      </c>
      <c r="AW625" s="13" t="s">
        <v>31</v>
      </c>
      <c r="AX625" s="13" t="s">
        <v>76</v>
      </c>
      <c r="AY625" s="177" t="s">
        <v>136</v>
      </c>
    </row>
    <row r="626" spans="2:51" s="14" customFormat="1" ht="12">
      <c r="B626" s="184"/>
      <c r="D626" s="176" t="s">
        <v>145</v>
      </c>
      <c r="E626" s="185" t="s">
        <v>1</v>
      </c>
      <c r="F626" s="186" t="s">
        <v>149</v>
      </c>
      <c r="H626" s="187">
        <v>9.67</v>
      </c>
      <c r="I626" s="188"/>
      <c r="L626" s="184"/>
      <c r="M626" s="189"/>
      <c r="N626" s="190"/>
      <c r="O626" s="190"/>
      <c r="P626" s="190"/>
      <c r="Q626" s="190"/>
      <c r="R626" s="190"/>
      <c r="S626" s="190"/>
      <c r="T626" s="191"/>
      <c r="AT626" s="185" t="s">
        <v>145</v>
      </c>
      <c r="AU626" s="185" t="s">
        <v>86</v>
      </c>
      <c r="AV626" s="14" t="s">
        <v>143</v>
      </c>
      <c r="AW626" s="14" t="s">
        <v>31</v>
      </c>
      <c r="AX626" s="14" t="s">
        <v>84</v>
      </c>
      <c r="AY626" s="185" t="s">
        <v>136</v>
      </c>
    </row>
    <row r="627" spans="1:65" s="2" customFormat="1" ht="14.4" customHeight="1">
      <c r="A627" s="33"/>
      <c r="B627" s="161"/>
      <c r="C627" s="162" t="s">
        <v>854</v>
      </c>
      <c r="D627" s="162" t="s">
        <v>138</v>
      </c>
      <c r="E627" s="163" t="s">
        <v>855</v>
      </c>
      <c r="F627" s="164" t="s">
        <v>856</v>
      </c>
      <c r="G627" s="165" t="s">
        <v>164</v>
      </c>
      <c r="H627" s="166">
        <v>7</v>
      </c>
      <c r="I627" s="167"/>
      <c r="J627" s="168">
        <f>ROUND(I627*H627,2)</f>
        <v>0</v>
      </c>
      <c r="K627" s="164" t="s">
        <v>142</v>
      </c>
      <c r="L627" s="34"/>
      <c r="M627" s="169" t="s">
        <v>1</v>
      </c>
      <c r="N627" s="170" t="s">
        <v>41</v>
      </c>
      <c r="O627" s="59"/>
      <c r="P627" s="171">
        <f>O627*H627</f>
        <v>0</v>
      </c>
      <c r="Q627" s="171">
        <v>0</v>
      </c>
      <c r="R627" s="171">
        <f>Q627*H627</f>
        <v>0</v>
      </c>
      <c r="S627" s="171">
        <v>0.00394</v>
      </c>
      <c r="T627" s="172">
        <f>S627*H627</f>
        <v>0.02758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73" t="s">
        <v>220</v>
      </c>
      <c r="AT627" s="173" t="s">
        <v>138</v>
      </c>
      <c r="AU627" s="173" t="s">
        <v>86</v>
      </c>
      <c r="AY627" s="18" t="s">
        <v>136</v>
      </c>
      <c r="BE627" s="174">
        <f>IF(N627="základní",J627,0)</f>
        <v>0</v>
      </c>
      <c r="BF627" s="174">
        <f>IF(N627="snížená",J627,0)</f>
        <v>0</v>
      </c>
      <c r="BG627" s="174">
        <f>IF(N627="zákl. přenesená",J627,0)</f>
        <v>0</v>
      </c>
      <c r="BH627" s="174">
        <f>IF(N627="sníž. přenesená",J627,0)</f>
        <v>0</v>
      </c>
      <c r="BI627" s="174">
        <f>IF(N627="nulová",J627,0)</f>
        <v>0</v>
      </c>
      <c r="BJ627" s="18" t="s">
        <v>84</v>
      </c>
      <c r="BK627" s="174">
        <f>ROUND(I627*H627,2)</f>
        <v>0</v>
      </c>
      <c r="BL627" s="18" t="s">
        <v>220</v>
      </c>
      <c r="BM627" s="173" t="s">
        <v>857</v>
      </c>
    </row>
    <row r="628" spans="2:51" s="13" customFormat="1" ht="12">
      <c r="B628" s="175"/>
      <c r="D628" s="176" t="s">
        <v>145</v>
      </c>
      <c r="E628" s="177" t="s">
        <v>1</v>
      </c>
      <c r="F628" s="178" t="s">
        <v>858</v>
      </c>
      <c r="H628" s="179">
        <v>7</v>
      </c>
      <c r="I628" s="180"/>
      <c r="L628" s="175"/>
      <c r="M628" s="181"/>
      <c r="N628" s="182"/>
      <c r="O628" s="182"/>
      <c r="P628" s="182"/>
      <c r="Q628" s="182"/>
      <c r="R628" s="182"/>
      <c r="S628" s="182"/>
      <c r="T628" s="183"/>
      <c r="AT628" s="177" t="s">
        <v>145</v>
      </c>
      <c r="AU628" s="177" t="s">
        <v>86</v>
      </c>
      <c r="AV628" s="13" t="s">
        <v>86</v>
      </c>
      <c r="AW628" s="13" t="s">
        <v>31</v>
      </c>
      <c r="AX628" s="13" t="s">
        <v>76</v>
      </c>
      <c r="AY628" s="177" t="s">
        <v>136</v>
      </c>
    </row>
    <row r="629" spans="2:51" s="14" customFormat="1" ht="12">
      <c r="B629" s="184"/>
      <c r="D629" s="176" t="s">
        <v>145</v>
      </c>
      <c r="E629" s="185" t="s">
        <v>1</v>
      </c>
      <c r="F629" s="186" t="s">
        <v>149</v>
      </c>
      <c r="H629" s="187">
        <v>7</v>
      </c>
      <c r="I629" s="188"/>
      <c r="L629" s="184"/>
      <c r="M629" s="189"/>
      <c r="N629" s="190"/>
      <c r="O629" s="190"/>
      <c r="P629" s="190"/>
      <c r="Q629" s="190"/>
      <c r="R629" s="190"/>
      <c r="S629" s="190"/>
      <c r="T629" s="191"/>
      <c r="AT629" s="185" t="s">
        <v>145</v>
      </c>
      <c r="AU629" s="185" t="s">
        <v>86</v>
      </c>
      <c r="AV629" s="14" t="s">
        <v>143</v>
      </c>
      <c r="AW629" s="14" t="s">
        <v>31</v>
      </c>
      <c r="AX629" s="14" t="s">
        <v>84</v>
      </c>
      <c r="AY629" s="185" t="s">
        <v>136</v>
      </c>
    </row>
    <row r="630" spans="1:65" s="2" customFormat="1" ht="24.15" customHeight="1">
      <c r="A630" s="33"/>
      <c r="B630" s="161"/>
      <c r="C630" s="162" t="s">
        <v>859</v>
      </c>
      <c r="D630" s="162" t="s">
        <v>138</v>
      </c>
      <c r="E630" s="163" t="s">
        <v>860</v>
      </c>
      <c r="F630" s="164" t="s">
        <v>861</v>
      </c>
      <c r="G630" s="165" t="s">
        <v>164</v>
      </c>
      <c r="H630" s="166">
        <v>10.637</v>
      </c>
      <c r="I630" s="167"/>
      <c r="J630" s="168">
        <f>ROUND(I630*H630,2)</f>
        <v>0</v>
      </c>
      <c r="K630" s="164" t="s">
        <v>142</v>
      </c>
      <c r="L630" s="34"/>
      <c r="M630" s="169" t="s">
        <v>1</v>
      </c>
      <c r="N630" s="170" t="s">
        <v>41</v>
      </c>
      <c r="O630" s="59"/>
      <c r="P630" s="171">
        <f>O630*H630</f>
        <v>0</v>
      </c>
      <c r="Q630" s="171">
        <v>0.0044</v>
      </c>
      <c r="R630" s="171">
        <f>Q630*H630</f>
        <v>0.046802800000000006</v>
      </c>
      <c r="S630" s="171">
        <v>0</v>
      </c>
      <c r="T630" s="17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73" t="s">
        <v>220</v>
      </c>
      <c r="AT630" s="173" t="s">
        <v>138</v>
      </c>
      <c r="AU630" s="173" t="s">
        <v>86</v>
      </c>
      <c r="AY630" s="18" t="s">
        <v>136</v>
      </c>
      <c r="BE630" s="174">
        <f>IF(N630="základní",J630,0)</f>
        <v>0</v>
      </c>
      <c r="BF630" s="174">
        <f>IF(N630="snížená",J630,0)</f>
        <v>0</v>
      </c>
      <c r="BG630" s="174">
        <f>IF(N630="zákl. přenesená",J630,0)</f>
        <v>0</v>
      </c>
      <c r="BH630" s="174">
        <f>IF(N630="sníž. přenesená",J630,0)</f>
        <v>0</v>
      </c>
      <c r="BI630" s="174">
        <f>IF(N630="nulová",J630,0)</f>
        <v>0</v>
      </c>
      <c r="BJ630" s="18" t="s">
        <v>84</v>
      </c>
      <c r="BK630" s="174">
        <f>ROUND(I630*H630,2)</f>
        <v>0</v>
      </c>
      <c r="BL630" s="18" t="s">
        <v>220</v>
      </c>
      <c r="BM630" s="173" t="s">
        <v>862</v>
      </c>
    </row>
    <row r="631" spans="2:51" s="15" customFormat="1" ht="12">
      <c r="B631" s="192"/>
      <c r="D631" s="176" t="s">
        <v>145</v>
      </c>
      <c r="E631" s="193" t="s">
        <v>1</v>
      </c>
      <c r="F631" s="194" t="s">
        <v>863</v>
      </c>
      <c r="H631" s="193" t="s">
        <v>1</v>
      </c>
      <c r="I631" s="195"/>
      <c r="L631" s="192"/>
      <c r="M631" s="196"/>
      <c r="N631" s="197"/>
      <c r="O631" s="197"/>
      <c r="P631" s="197"/>
      <c r="Q631" s="197"/>
      <c r="R631" s="197"/>
      <c r="S631" s="197"/>
      <c r="T631" s="198"/>
      <c r="AT631" s="193" t="s">
        <v>145</v>
      </c>
      <c r="AU631" s="193" t="s">
        <v>86</v>
      </c>
      <c r="AV631" s="15" t="s">
        <v>84</v>
      </c>
      <c r="AW631" s="15" t="s">
        <v>31</v>
      </c>
      <c r="AX631" s="15" t="s">
        <v>76</v>
      </c>
      <c r="AY631" s="193" t="s">
        <v>136</v>
      </c>
    </row>
    <row r="632" spans="2:51" s="13" customFormat="1" ht="12">
      <c r="B632" s="175"/>
      <c r="D632" s="176" t="s">
        <v>145</v>
      </c>
      <c r="E632" s="177" t="s">
        <v>1</v>
      </c>
      <c r="F632" s="178" t="s">
        <v>864</v>
      </c>
      <c r="H632" s="179">
        <v>10.637</v>
      </c>
      <c r="I632" s="180"/>
      <c r="L632" s="175"/>
      <c r="M632" s="181"/>
      <c r="N632" s="182"/>
      <c r="O632" s="182"/>
      <c r="P632" s="182"/>
      <c r="Q632" s="182"/>
      <c r="R632" s="182"/>
      <c r="S632" s="182"/>
      <c r="T632" s="183"/>
      <c r="AT632" s="177" t="s">
        <v>145</v>
      </c>
      <c r="AU632" s="177" t="s">
        <v>86</v>
      </c>
      <c r="AV632" s="13" t="s">
        <v>86</v>
      </c>
      <c r="AW632" s="13" t="s">
        <v>31</v>
      </c>
      <c r="AX632" s="13" t="s">
        <v>76</v>
      </c>
      <c r="AY632" s="177" t="s">
        <v>136</v>
      </c>
    </row>
    <row r="633" spans="2:51" s="14" customFormat="1" ht="12">
      <c r="B633" s="184"/>
      <c r="D633" s="176" t="s">
        <v>145</v>
      </c>
      <c r="E633" s="185" t="s">
        <v>1</v>
      </c>
      <c r="F633" s="186" t="s">
        <v>149</v>
      </c>
      <c r="H633" s="187">
        <v>10.637</v>
      </c>
      <c r="I633" s="188"/>
      <c r="L633" s="184"/>
      <c r="M633" s="189"/>
      <c r="N633" s="190"/>
      <c r="O633" s="190"/>
      <c r="P633" s="190"/>
      <c r="Q633" s="190"/>
      <c r="R633" s="190"/>
      <c r="S633" s="190"/>
      <c r="T633" s="191"/>
      <c r="AT633" s="185" t="s">
        <v>145</v>
      </c>
      <c r="AU633" s="185" t="s">
        <v>86</v>
      </c>
      <c r="AV633" s="14" t="s">
        <v>143</v>
      </c>
      <c r="AW633" s="14" t="s">
        <v>31</v>
      </c>
      <c r="AX633" s="14" t="s">
        <v>84</v>
      </c>
      <c r="AY633" s="185" t="s">
        <v>136</v>
      </c>
    </row>
    <row r="634" spans="1:65" s="2" customFormat="1" ht="24.15" customHeight="1">
      <c r="A634" s="33"/>
      <c r="B634" s="161"/>
      <c r="C634" s="162" t="s">
        <v>865</v>
      </c>
      <c r="D634" s="162" t="s">
        <v>138</v>
      </c>
      <c r="E634" s="163" t="s">
        <v>866</v>
      </c>
      <c r="F634" s="164" t="s">
        <v>867</v>
      </c>
      <c r="G634" s="165" t="s">
        <v>164</v>
      </c>
      <c r="H634" s="166">
        <v>10.637</v>
      </c>
      <c r="I634" s="167"/>
      <c r="J634" s="168">
        <f>ROUND(I634*H634,2)</f>
        <v>0</v>
      </c>
      <c r="K634" s="164" t="s">
        <v>142</v>
      </c>
      <c r="L634" s="34"/>
      <c r="M634" s="169" t="s">
        <v>1</v>
      </c>
      <c r="N634" s="170" t="s">
        <v>41</v>
      </c>
      <c r="O634" s="59"/>
      <c r="P634" s="171">
        <f>O634*H634</f>
        <v>0</v>
      </c>
      <c r="Q634" s="171">
        <v>0.00565</v>
      </c>
      <c r="R634" s="171">
        <f>Q634*H634</f>
        <v>0.06009905</v>
      </c>
      <c r="S634" s="171">
        <v>0</v>
      </c>
      <c r="T634" s="17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73" t="s">
        <v>220</v>
      </c>
      <c r="AT634" s="173" t="s">
        <v>138</v>
      </c>
      <c r="AU634" s="173" t="s">
        <v>86</v>
      </c>
      <c r="AY634" s="18" t="s">
        <v>136</v>
      </c>
      <c r="BE634" s="174">
        <f>IF(N634="základní",J634,0)</f>
        <v>0</v>
      </c>
      <c r="BF634" s="174">
        <f>IF(N634="snížená",J634,0)</f>
        <v>0</v>
      </c>
      <c r="BG634" s="174">
        <f>IF(N634="zákl. přenesená",J634,0)</f>
        <v>0</v>
      </c>
      <c r="BH634" s="174">
        <f>IF(N634="sníž. přenesená",J634,0)</f>
        <v>0</v>
      </c>
      <c r="BI634" s="174">
        <f>IF(N634="nulová",J634,0)</f>
        <v>0</v>
      </c>
      <c r="BJ634" s="18" t="s">
        <v>84</v>
      </c>
      <c r="BK634" s="174">
        <f>ROUND(I634*H634,2)</f>
        <v>0</v>
      </c>
      <c r="BL634" s="18" t="s">
        <v>220</v>
      </c>
      <c r="BM634" s="173" t="s">
        <v>868</v>
      </c>
    </row>
    <row r="635" spans="2:51" s="15" customFormat="1" ht="12">
      <c r="B635" s="192"/>
      <c r="D635" s="176" t="s">
        <v>145</v>
      </c>
      <c r="E635" s="193" t="s">
        <v>1</v>
      </c>
      <c r="F635" s="194" t="s">
        <v>863</v>
      </c>
      <c r="H635" s="193" t="s">
        <v>1</v>
      </c>
      <c r="I635" s="195"/>
      <c r="L635" s="192"/>
      <c r="M635" s="196"/>
      <c r="N635" s="197"/>
      <c r="O635" s="197"/>
      <c r="P635" s="197"/>
      <c r="Q635" s="197"/>
      <c r="R635" s="197"/>
      <c r="S635" s="197"/>
      <c r="T635" s="198"/>
      <c r="AT635" s="193" t="s">
        <v>145</v>
      </c>
      <c r="AU635" s="193" t="s">
        <v>86</v>
      </c>
      <c r="AV635" s="15" t="s">
        <v>84</v>
      </c>
      <c r="AW635" s="15" t="s">
        <v>31</v>
      </c>
      <c r="AX635" s="15" t="s">
        <v>76</v>
      </c>
      <c r="AY635" s="193" t="s">
        <v>136</v>
      </c>
    </row>
    <row r="636" spans="2:51" s="13" customFormat="1" ht="12">
      <c r="B636" s="175"/>
      <c r="D636" s="176" t="s">
        <v>145</v>
      </c>
      <c r="E636" s="177" t="s">
        <v>1</v>
      </c>
      <c r="F636" s="178" t="s">
        <v>864</v>
      </c>
      <c r="H636" s="179">
        <v>10.637</v>
      </c>
      <c r="I636" s="180"/>
      <c r="L636" s="175"/>
      <c r="M636" s="181"/>
      <c r="N636" s="182"/>
      <c r="O636" s="182"/>
      <c r="P636" s="182"/>
      <c r="Q636" s="182"/>
      <c r="R636" s="182"/>
      <c r="S636" s="182"/>
      <c r="T636" s="183"/>
      <c r="AT636" s="177" t="s">
        <v>145</v>
      </c>
      <c r="AU636" s="177" t="s">
        <v>86</v>
      </c>
      <c r="AV636" s="13" t="s">
        <v>86</v>
      </c>
      <c r="AW636" s="13" t="s">
        <v>31</v>
      </c>
      <c r="AX636" s="13" t="s">
        <v>76</v>
      </c>
      <c r="AY636" s="177" t="s">
        <v>136</v>
      </c>
    </row>
    <row r="637" spans="2:51" s="14" customFormat="1" ht="12">
      <c r="B637" s="184"/>
      <c r="D637" s="176" t="s">
        <v>145</v>
      </c>
      <c r="E637" s="185" t="s">
        <v>1</v>
      </c>
      <c r="F637" s="186" t="s">
        <v>149</v>
      </c>
      <c r="H637" s="187">
        <v>10.637</v>
      </c>
      <c r="I637" s="188"/>
      <c r="L637" s="184"/>
      <c r="M637" s="189"/>
      <c r="N637" s="190"/>
      <c r="O637" s="190"/>
      <c r="P637" s="190"/>
      <c r="Q637" s="190"/>
      <c r="R637" s="190"/>
      <c r="S637" s="190"/>
      <c r="T637" s="191"/>
      <c r="AT637" s="185" t="s">
        <v>145</v>
      </c>
      <c r="AU637" s="185" t="s">
        <v>86</v>
      </c>
      <c r="AV637" s="14" t="s">
        <v>143</v>
      </c>
      <c r="AW637" s="14" t="s">
        <v>31</v>
      </c>
      <c r="AX637" s="14" t="s">
        <v>84</v>
      </c>
      <c r="AY637" s="185" t="s">
        <v>136</v>
      </c>
    </row>
    <row r="638" spans="1:65" s="2" customFormat="1" ht="24.15" customHeight="1">
      <c r="A638" s="33"/>
      <c r="B638" s="161"/>
      <c r="C638" s="162" t="s">
        <v>869</v>
      </c>
      <c r="D638" s="162" t="s">
        <v>138</v>
      </c>
      <c r="E638" s="163" t="s">
        <v>870</v>
      </c>
      <c r="F638" s="164" t="s">
        <v>871</v>
      </c>
      <c r="G638" s="165" t="s">
        <v>164</v>
      </c>
      <c r="H638" s="166">
        <v>3.6</v>
      </c>
      <c r="I638" s="167"/>
      <c r="J638" s="168">
        <f>ROUND(I638*H638,2)</f>
        <v>0</v>
      </c>
      <c r="K638" s="164" t="s">
        <v>142</v>
      </c>
      <c r="L638" s="34"/>
      <c r="M638" s="169" t="s">
        <v>1</v>
      </c>
      <c r="N638" s="170" t="s">
        <v>41</v>
      </c>
      <c r="O638" s="59"/>
      <c r="P638" s="171">
        <f>O638*H638</f>
        <v>0</v>
      </c>
      <c r="Q638" s="171">
        <v>0.00358</v>
      </c>
      <c r="R638" s="171">
        <f>Q638*H638</f>
        <v>0.012888</v>
      </c>
      <c r="S638" s="171">
        <v>0</v>
      </c>
      <c r="T638" s="172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173" t="s">
        <v>220</v>
      </c>
      <c r="AT638" s="173" t="s">
        <v>138</v>
      </c>
      <c r="AU638" s="173" t="s">
        <v>86</v>
      </c>
      <c r="AY638" s="18" t="s">
        <v>136</v>
      </c>
      <c r="BE638" s="174">
        <f>IF(N638="základní",J638,0)</f>
        <v>0</v>
      </c>
      <c r="BF638" s="174">
        <f>IF(N638="snížená",J638,0)</f>
        <v>0</v>
      </c>
      <c r="BG638" s="174">
        <f>IF(N638="zákl. přenesená",J638,0)</f>
        <v>0</v>
      </c>
      <c r="BH638" s="174">
        <f>IF(N638="sníž. přenesená",J638,0)</f>
        <v>0</v>
      </c>
      <c r="BI638" s="174">
        <f>IF(N638="nulová",J638,0)</f>
        <v>0</v>
      </c>
      <c r="BJ638" s="18" t="s">
        <v>84</v>
      </c>
      <c r="BK638" s="174">
        <f>ROUND(I638*H638,2)</f>
        <v>0</v>
      </c>
      <c r="BL638" s="18" t="s">
        <v>220</v>
      </c>
      <c r="BM638" s="173" t="s">
        <v>872</v>
      </c>
    </row>
    <row r="639" spans="2:51" s="13" customFormat="1" ht="12">
      <c r="B639" s="175"/>
      <c r="D639" s="176" t="s">
        <v>145</v>
      </c>
      <c r="E639" s="177" t="s">
        <v>1</v>
      </c>
      <c r="F639" s="178" t="s">
        <v>873</v>
      </c>
      <c r="H639" s="179">
        <v>3.6</v>
      </c>
      <c r="I639" s="180"/>
      <c r="L639" s="175"/>
      <c r="M639" s="181"/>
      <c r="N639" s="182"/>
      <c r="O639" s="182"/>
      <c r="P639" s="182"/>
      <c r="Q639" s="182"/>
      <c r="R639" s="182"/>
      <c r="S639" s="182"/>
      <c r="T639" s="183"/>
      <c r="AT639" s="177" t="s">
        <v>145</v>
      </c>
      <c r="AU639" s="177" t="s">
        <v>86</v>
      </c>
      <c r="AV639" s="13" t="s">
        <v>86</v>
      </c>
      <c r="AW639" s="13" t="s">
        <v>31</v>
      </c>
      <c r="AX639" s="13" t="s">
        <v>84</v>
      </c>
      <c r="AY639" s="177" t="s">
        <v>136</v>
      </c>
    </row>
    <row r="640" spans="1:65" s="2" customFormat="1" ht="24.15" customHeight="1">
      <c r="A640" s="33"/>
      <c r="B640" s="161"/>
      <c r="C640" s="162" t="s">
        <v>874</v>
      </c>
      <c r="D640" s="162" t="s">
        <v>138</v>
      </c>
      <c r="E640" s="163" t="s">
        <v>875</v>
      </c>
      <c r="F640" s="164" t="s">
        <v>876</v>
      </c>
      <c r="G640" s="165" t="s">
        <v>205</v>
      </c>
      <c r="H640" s="166">
        <v>0.12</v>
      </c>
      <c r="I640" s="167"/>
      <c r="J640" s="168">
        <f>ROUND(I640*H640,2)</f>
        <v>0</v>
      </c>
      <c r="K640" s="164" t="s">
        <v>142</v>
      </c>
      <c r="L640" s="34"/>
      <c r="M640" s="169" t="s">
        <v>1</v>
      </c>
      <c r="N640" s="170" t="s">
        <v>41</v>
      </c>
      <c r="O640" s="59"/>
      <c r="P640" s="171">
        <f>O640*H640</f>
        <v>0</v>
      </c>
      <c r="Q640" s="171">
        <v>0</v>
      </c>
      <c r="R640" s="171">
        <f>Q640*H640</f>
        <v>0</v>
      </c>
      <c r="S640" s="171">
        <v>0</v>
      </c>
      <c r="T640" s="172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73" t="s">
        <v>220</v>
      </c>
      <c r="AT640" s="173" t="s">
        <v>138</v>
      </c>
      <c r="AU640" s="173" t="s">
        <v>86</v>
      </c>
      <c r="AY640" s="18" t="s">
        <v>136</v>
      </c>
      <c r="BE640" s="174">
        <f>IF(N640="základní",J640,0)</f>
        <v>0</v>
      </c>
      <c r="BF640" s="174">
        <f>IF(N640="snížená",J640,0)</f>
        <v>0</v>
      </c>
      <c r="BG640" s="174">
        <f>IF(N640="zákl. přenesená",J640,0)</f>
        <v>0</v>
      </c>
      <c r="BH640" s="174">
        <f>IF(N640="sníž. přenesená",J640,0)</f>
        <v>0</v>
      </c>
      <c r="BI640" s="174">
        <f>IF(N640="nulová",J640,0)</f>
        <v>0</v>
      </c>
      <c r="BJ640" s="18" t="s">
        <v>84</v>
      </c>
      <c r="BK640" s="174">
        <f>ROUND(I640*H640,2)</f>
        <v>0</v>
      </c>
      <c r="BL640" s="18" t="s">
        <v>220</v>
      </c>
      <c r="BM640" s="173" t="s">
        <v>877</v>
      </c>
    </row>
    <row r="641" spans="2:63" s="12" customFormat="1" ht="22.95" customHeight="1">
      <c r="B641" s="148"/>
      <c r="D641" s="149" t="s">
        <v>75</v>
      </c>
      <c r="E641" s="159" t="s">
        <v>878</v>
      </c>
      <c r="F641" s="159" t="s">
        <v>879</v>
      </c>
      <c r="I641" s="151"/>
      <c r="J641" s="160">
        <f>BK641</f>
        <v>0</v>
      </c>
      <c r="L641" s="148"/>
      <c r="M641" s="153"/>
      <c r="N641" s="154"/>
      <c r="O641" s="154"/>
      <c r="P641" s="155">
        <f>SUM(P642:P647)</f>
        <v>0</v>
      </c>
      <c r="Q641" s="154"/>
      <c r="R641" s="155">
        <f>SUM(R642:R647)</f>
        <v>0</v>
      </c>
      <c r="S641" s="154"/>
      <c r="T641" s="156">
        <f>SUM(T642:T647)</f>
        <v>0.1</v>
      </c>
      <c r="AR641" s="149" t="s">
        <v>86</v>
      </c>
      <c r="AT641" s="157" t="s">
        <v>75</v>
      </c>
      <c r="AU641" s="157" t="s">
        <v>84</v>
      </c>
      <c r="AY641" s="149" t="s">
        <v>136</v>
      </c>
      <c r="BK641" s="158">
        <f>SUM(BK642:BK647)</f>
        <v>0</v>
      </c>
    </row>
    <row r="642" spans="1:65" s="2" customFormat="1" ht="14.4" customHeight="1">
      <c r="A642" s="33"/>
      <c r="B642" s="161"/>
      <c r="C642" s="162" t="s">
        <v>880</v>
      </c>
      <c r="D642" s="162" t="s">
        <v>138</v>
      </c>
      <c r="E642" s="163" t="s">
        <v>881</v>
      </c>
      <c r="F642" s="164" t="s">
        <v>882</v>
      </c>
      <c r="G642" s="165" t="s">
        <v>256</v>
      </c>
      <c r="H642" s="166">
        <v>1</v>
      </c>
      <c r="I642" s="167"/>
      <c r="J642" s="168">
        <f>ROUND(I642*H642,2)</f>
        <v>0</v>
      </c>
      <c r="K642" s="164" t="s">
        <v>1</v>
      </c>
      <c r="L642" s="34"/>
      <c r="M642" s="169" t="s">
        <v>1</v>
      </c>
      <c r="N642" s="170" t="s">
        <v>41</v>
      </c>
      <c r="O642" s="59"/>
      <c r="P642" s="171">
        <f>O642*H642</f>
        <v>0</v>
      </c>
      <c r="Q642" s="171">
        <v>0</v>
      </c>
      <c r="R642" s="171">
        <f>Q642*H642</f>
        <v>0</v>
      </c>
      <c r="S642" s="171">
        <v>0.02</v>
      </c>
      <c r="T642" s="172">
        <f>S642*H642</f>
        <v>0.02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173" t="s">
        <v>220</v>
      </c>
      <c r="AT642" s="173" t="s">
        <v>138</v>
      </c>
      <c r="AU642" s="173" t="s">
        <v>86</v>
      </c>
      <c r="AY642" s="18" t="s">
        <v>136</v>
      </c>
      <c r="BE642" s="174">
        <f>IF(N642="základní",J642,0)</f>
        <v>0</v>
      </c>
      <c r="BF642" s="174">
        <f>IF(N642="snížená",J642,0)</f>
        <v>0</v>
      </c>
      <c r="BG642" s="174">
        <f>IF(N642="zákl. přenesená",J642,0)</f>
        <v>0</v>
      </c>
      <c r="BH642" s="174">
        <f>IF(N642="sníž. přenesená",J642,0)</f>
        <v>0</v>
      </c>
      <c r="BI642" s="174">
        <f>IF(N642="nulová",J642,0)</f>
        <v>0</v>
      </c>
      <c r="BJ642" s="18" t="s">
        <v>84</v>
      </c>
      <c r="BK642" s="174">
        <f>ROUND(I642*H642,2)</f>
        <v>0</v>
      </c>
      <c r="BL642" s="18" t="s">
        <v>220</v>
      </c>
      <c r="BM642" s="173" t="s">
        <v>883</v>
      </c>
    </row>
    <row r="643" spans="2:51" s="13" customFormat="1" ht="12">
      <c r="B643" s="175"/>
      <c r="D643" s="176" t="s">
        <v>145</v>
      </c>
      <c r="E643" s="177" t="s">
        <v>1</v>
      </c>
      <c r="F643" s="178" t="s">
        <v>84</v>
      </c>
      <c r="H643" s="179">
        <v>1</v>
      </c>
      <c r="I643" s="180"/>
      <c r="L643" s="175"/>
      <c r="M643" s="181"/>
      <c r="N643" s="182"/>
      <c r="O643" s="182"/>
      <c r="P643" s="182"/>
      <c r="Q643" s="182"/>
      <c r="R643" s="182"/>
      <c r="S643" s="182"/>
      <c r="T643" s="183"/>
      <c r="AT643" s="177" t="s">
        <v>145</v>
      </c>
      <c r="AU643" s="177" t="s">
        <v>86</v>
      </c>
      <c r="AV643" s="13" t="s">
        <v>86</v>
      </c>
      <c r="AW643" s="13" t="s">
        <v>31</v>
      </c>
      <c r="AX643" s="13" t="s">
        <v>76</v>
      </c>
      <c r="AY643" s="177" t="s">
        <v>136</v>
      </c>
    </row>
    <row r="644" spans="2:51" s="14" customFormat="1" ht="12">
      <c r="B644" s="184"/>
      <c r="D644" s="176" t="s">
        <v>145</v>
      </c>
      <c r="E644" s="185" t="s">
        <v>1</v>
      </c>
      <c r="F644" s="186" t="s">
        <v>149</v>
      </c>
      <c r="H644" s="187">
        <v>1</v>
      </c>
      <c r="I644" s="188"/>
      <c r="L644" s="184"/>
      <c r="M644" s="189"/>
      <c r="N644" s="190"/>
      <c r="O644" s="190"/>
      <c r="P644" s="190"/>
      <c r="Q644" s="190"/>
      <c r="R644" s="190"/>
      <c r="S644" s="190"/>
      <c r="T644" s="191"/>
      <c r="AT644" s="185" t="s">
        <v>145</v>
      </c>
      <c r="AU644" s="185" t="s">
        <v>86</v>
      </c>
      <c r="AV644" s="14" t="s">
        <v>143</v>
      </c>
      <c r="AW644" s="14" t="s">
        <v>31</v>
      </c>
      <c r="AX644" s="14" t="s">
        <v>84</v>
      </c>
      <c r="AY644" s="185" t="s">
        <v>136</v>
      </c>
    </row>
    <row r="645" spans="1:65" s="2" customFormat="1" ht="24.15" customHeight="1">
      <c r="A645" s="33"/>
      <c r="B645" s="161"/>
      <c r="C645" s="162" t="s">
        <v>884</v>
      </c>
      <c r="D645" s="162" t="s">
        <v>138</v>
      </c>
      <c r="E645" s="163" t="s">
        <v>885</v>
      </c>
      <c r="F645" s="164" t="s">
        <v>886</v>
      </c>
      <c r="G645" s="165" t="s">
        <v>256</v>
      </c>
      <c r="H645" s="166">
        <v>4</v>
      </c>
      <c r="I645" s="167"/>
      <c r="J645" s="168">
        <f>ROUND(I645*H645,2)</f>
        <v>0</v>
      </c>
      <c r="K645" s="164" t="s">
        <v>1</v>
      </c>
      <c r="L645" s="34"/>
      <c r="M645" s="169" t="s">
        <v>1</v>
      </c>
      <c r="N645" s="170" t="s">
        <v>41</v>
      </c>
      <c r="O645" s="59"/>
      <c r="P645" s="171">
        <f>O645*H645</f>
        <v>0</v>
      </c>
      <c r="Q645" s="171">
        <v>0</v>
      </c>
      <c r="R645" s="171">
        <f>Q645*H645</f>
        <v>0</v>
      </c>
      <c r="S645" s="171">
        <v>0.02</v>
      </c>
      <c r="T645" s="172">
        <f>S645*H645</f>
        <v>0.08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73" t="s">
        <v>220</v>
      </c>
      <c r="AT645" s="173" t="s">
        <v>138</v>
      </c>
      <c r="AU645" s="173" t="s">
        <v>86</v>
      </c>
      <c r="AY645" s="18" t="s">
        <v>136</v>
      </c>
      <c r="BE645" s="174">
        <f>IF(N645="základní",J645,0)</f>
        <v>0</v>
      </c>
      <c r="BF645" s="174">
        <f>IF(N645="snížená",J645,0)</f>
        <v>0</v>
      </c>
      <c r="BG645" s="174">
        <f>IF(N645="zákl. přenesená",J645,0)</f>
        <v>0</v>
      </c>
      <c r="BH645" s="174">
        <f>IF(N645="sníž. přenesená",J645,0)</f>
        <v>0</v>
      </c>
      <c r="BI645" s="174">
        <f>IF(N645="nulová",J645,0)</f>
        <v>0</v>
      </c>
      <c r="BJ645" s="18" t="s">
        <v>84</v>
      </c>
      <c r="BK645" s="174">
        <f>ROUND(I645*H645,2)</f>
        <v>0</v>
      </c>
      <c r="BL645" s="18" t="s">
        <v>220</v>
      </c>
      <c r="BM645" s="173" t="s">
        <v>887</v>
      </c>
    </row>
    <row r="646" spans="2:51" s="13" customFormat="1" ht="12">
      <c r="B646" s="175"/>
      <c r="D646" s="176" t="s">
        <v>145</v>
      </c>
      <c r="E646" s="177" t="s">
        <v>1</v>
      </c>
      <c r="F646" s="178" t="s">
        <v>143</v>
      </c>
      <c r="H646" s="179">
        <v>4</v>
      </c>
      <c r="I646" s="180"/>
      <c r="L646" s="175"/>
      <c r="M646" s="181"/>
      <c r="N646" s="182"/>
      <c r="O646" s="182"/>
      <c r="P646" s="182"/>
      <c r="Q646" s="182"/>
      <c r="R646" s="182"/>
      <c r="S646" s="182"/>
      <c r="T646" s="183"/>
      <c r="AT646" s="177" t="s">
        <v>145</v>
      </c>
      <c r="AU646" s="177" t="s">
        <v>86</v>
      </c>
      <c r="AV646" s="13" t="s">
        <v>86</v>
      </c>
      <c r="AW646" s="13" t="s">
        <v>31</v>
      </c>
      <c r="AX646" s="13" t="s">
        <v>76</v>
      </c>
      <c r="AY646" s="177" t="s">
        <v>136</v>
      </c>
    </row>
    <row r="647" spans="2:51" s="14" customFormat="1" ht="12">
      <c r="B647" s="184"/>
      <c r="D647" s="176" t="s">
        <v>145</v>
      </c>
      <c r="E647" s="185" t="s">
        <v>1</v>
      </c>
      <c r="F647" s="186" t="s">
        <v>149</v>
      </c>
      <c r="H647" s="187">
        <v>4</v>
      </c>
      <c r="I647" s="188"/>
      <c r="L647" s="184"/>
      <c r="M647" s="189"/>
      <c r="N647" s="190"/>
      <c r="O647" s="190"/>
      <c r="P647" s="190"/>
      <c r="Q647" s="190"/>
      <c r="R647" s="190"/>
      <c r="S647" s="190"/>
      <c r="T647" s="191"/>
      <c r="AT647" s="185" t="s">
        <v>145</v>
      </c>
      <c r="AU647" s="185" t="s">
        <v>86</v>
      </c>
      <c r="AV647" s="14" t="s">
        <v>143</v>
      </c>
      <c r="AW647" s="14" t="s">
        <v>31</v>
      </c>
      <c r="AX647" s="14" t="s">
        <v>84</v>
      </c>
      <c r="AY647" s="185" t="s">
        <v>136</v>
      </c>
    </row>
    <row r="648" spans="2:63" s="12" customFormat="1" ht="22.95" customHeight="1">
      <c r="B648" s="148"/>
      <c r="D648" s="149" t="s">
        <v>75</v>
      </c>
      <c r="E648" s="159" t="s">
        <v>888</v>
      </c>
      <c r="F648" s="159" t="s">
        <v>889</v>
      </c>
      <c r="I648" s="151"/>
      <c r="J648" s="160">
        <f>BK648</f>
        <v>0</v>
      </c>
      <c r="L648" s="148"/>
      <c r="M648" s="153"/>
      <c r="N648" s="154"/>
      <c r="O648" s="154"/>
      <c r="P648" s="155">
        <f>SUM(P649:P665)</f>
        <v>0</v>
      </c>
      <c r="Q648" s="154"/>
      <c r="R648" s="155">
        <f>SUM(R649:R665)</f>
        <v>0</v>
      </c>
      <c r="S648" s="154"/>
      <c r="T648" s="156">
        <f>SUM(T649:T665)</f>
        <v>0.2092</v>
      </c>
      <c r="AR648" s="149" t="s">
        <v>86</v>
      </c>
      <c r="AT648" s="157" t="s">
        <v>75</v>
      </c>
      <c r="AU648" s="157" t="s">
        <v>84</v>
      </c>
      <c r="AY648" s="149" t="s">
        <v>136</v>
      </c>
      <c r="BK648" s="158">
        <f>SUM(BK649:BK665)</f>
        <v>0</v>
      </c>
    </row>
    <row r="649" spans="1:65" s="2" customFormat="1" ht="24.15" customHeight="1">
      <c r="A649" s="33"/>
      <c r="B649" s="161"/>
      <c r="C649" s="162" t="s">
        <v>890</v>
      </c>
      <c r="D649" s="162" t="s">
        <v>138</v>
      </c>
      <c r="E649" s="163" t="s">
        <v>891</v>
      </c>
      <c r="F649" s="164" t="s">
        <v>892</v>
      </c>
      <c r="G649" s="165" t="s">
        <v>164</v>
      </c>
      <c r="H649" s="166">
        <v>3.8</v>
      </c>
      <c r="I649" s="167"/>
      <c r="J649" s="168">
        <f>ROUND(I649*H649,2)</f>
        <v>0</v>
      </c>
      <c r="K649" s="164" t="s">
        <v>142</v>
      </c>
      <c r="L649" s="34"/>
      <c r="M649" s="169" t="s">
        <v>1</v>
      </c>
      <c r="N649" s="170" t="s">
        <v>41</v>
      </c>
      <c r="O649" s="59"/>
      <c r="P649" s="171">
        <f>O649*H649</f>
        <v>0</v>
      </c>
      <c r="Q649" s="171">
        <v>0</v>
      </c>
      <c r="R649" s="171">
        <f>Q649*H649</f>
        <v>0</v>
      </c>
      <c r="S649" s="171">
        <v>0.016</v>
      </c>
      <c r="T649" s="172">
        <f>S649*H649</f>
        <v>0.0608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73" t="s">
        <v>220</v>
      </c>
      <c r="AT649" s="173" t="s">
        <v>138</v>
      </c>
      <c r="AU649" s="173" t="s">
        <v>86</v>
      </c>
      <c r="AY649" s="18" t="s">
        <v>136</v>
      </c>
      <c r="BE649" s="174">
        <f>IF(N649="základní",J649,0)</f>
        <v>0</v>
      </c>
      <c r="BF649" s="174">
        <f>IF(N649="snížená",J649,0)</f>
        <v>0</v>
      </c>
      <c r="BG649" s="174">
        <f>IF(N649="zákl. přenesená",J649,0)</f>
        <v>0</v>
      </c>
      <c r="BH649" s="174">
        <f>IF(N649="sníž. přenesená",J649,0)</f>
        <v>0</v>
      </c>
      <c r="BI649" s="174">
        <f>IF(N649="nulová",J649,0)</f>
        <v>0</v>
      </c>
      <c r="BJ649" s="18" t="s">
        <v>84</v>
      </c>
      <c r="BK649" s="174">
        <f>ROUND(I649*H649,2)</f>
        <v>0</v>
      </c>
      <c r="BL649" s="18" t="s">
        <v>220</v>
      </c>
      <c r="BM649" s="173" t="s">
        <v>893</v>
      </c>
    </row>
    <row r="650" spans="2:51" s="13" customFormat="1" ht="12">
      <c r="B650" s="175"/>
      <c r="D650" s="176" t="s">
        <v>145</v>
      </c>
      <c r="E650" s="177" t="s">
        <v>1</v>
      </c>
      <c r="F650" s="178" t="s">
        <v>894</v>
      </c>
      <c r="H650" s="179">
        <v>3.8</v>
      </c>
      <c r="I650" s="180"/>
      <c r="L650" s="175"/>
      <c r="M650" s="181"/>
      <c r="N650" s="182"/>
      <c r="O650" s="182"/>
      <c r="P650" s="182"/>
      <c r="Q650" s="182"/>
      <c r="R650" s="182"/>
      <c r="S650" s="182"/>
      <c r="T650" s="183"/>
      <c r="AT650" s="177" t="s">
        <v>145</v>
      </c>
      <c r="AU650" s="177" t="s">
        <v>86</v>
      </c>
      <c r="AV650" s="13" t="s">
        <v>86</v>
      </c>
      <c r="AW650" s="13" t="s">
        <v>31</v>
      </c>
      <c r="AX650" s="13" t="s">
        <v>84</v>
      </c>
      <c r="AY650" s="177" t="s">
        <v>136</v>
      </c>
    </row>
    <row r="651" spans="1:65" s="2" customFormat="1" ht="14.4" customHeight="1">
      <c r="A651" s="33"/>
      <c r="B651" s="161"/>
      <c r="C651" s="162" t="s">
        <v>895</v>
      </c>
      <c r="D651" s="162" t="s">
        <v>138</v>
      </c>
      <c r="E651" s="163" t="s">
        <v>896</v>
      </c>
      <c r="F651" s="164" t="s">
        <v>897</v>
      </c>
      <c r="G651" s="165" t="s">
        <v>141</v>
      </c>
      <c r="H651" s="166">
        <v>3.42</v>
      </c>
      <c r="I651" s="167"/>
      <c r="J651" s="168">
        <f>ROUND(I651*H651,2)</f>
        <v>0</v>
      </c>
      <c r="K651" s="164" t="s">
        <v>1</v>
      </c>
      <c r="L651" s="34"/>
      <c r="M651" s="169" t="s">
        <v>1</v>
      </c>
      <c r="N651" s="170" t="s">
        <v>41</v>
      </c>
      <c r="O651" s="59"/>
      <c r="P651" s="171">
        <f>O651*H651</f>
        <v>0</v>
      </c>
      <c r="Q651" s="171">
        <v>0</v>
      </c>
      <c r="R651" s="171">
        <f>Q651*H651</f>
        <v>0</v>
      </c>
      <c r="S651" s="171">
        <v>0.02</v>
      </c>
      <c r="T651" s="172">
        <f>S651*H651</f>
        <v>0.0684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73" t="s">
        <v>220</v>
      </c>
      <c r="AT651" s="173" t="s">
        <v>138</v>
      </c>
      <c r="AU651" s="173" t="s">
        <v>86</v>
      </c>
      <c r="AY651" s="18" t="s">
        <v>136</v>
      </c>
      <c r="BE651" s="174">
        <f>IF(N651="základní",J651,0)</f>
        <v>0</v>
      </c>
      <c r="BF651" s="174">
        <f>IF(N651="snížená",J651,0)</f>
        <v>0</v>
      </c>
      <c r="BG651" s="174">
        <f>IF(N651="zákl. přenesená",J651,0)</f>
        <v>0</v>
      </c>
      <c r="BH651" s="174">
        <f>IF(N651="sníž. přenesená",J651,0)</f>
        <v>0</v>
      </c>
      <c r="BI651" s="174">
        <f>IF(N651="nulová",J651,0)</f>
        <v>0</v>
      </c>
      <c r="BJ651" s="18" t="s">
        <v>84</v>
      </c>
      <c r="BK651" s="174">
        <f>ROUND(I651*H651,2)</f>
        <v>0</v>
      </c>
      <c r="BL651" s="18" t="s">
        <v>220</v>
      </c>
      <c r="BM651" s="173" t="s">
        <v>898</v>
      </c>
    </row>
    <row r="652" spans="2:51" s="13" customFormat="1" ht="12">
      <c r="B652" s="175"/>
      <c r="D652" s="176" t="s">
        <v>145</v>
      </c>
      <c r="E652" s="177" t="s">
        <v>1</v>
      </c>
      <c r="F652" s="178" t="s">
        <v>899</v>
      </c>
      <c r="H652" s="179">
        <v>3.42</v>
      </c>
      <c r="I652" s="180"/>
      <c r="L652" s="175"/>
      <c r="M652" s="181"/>
      <c r="N652" s="182"/>
      <c r="O652" s="182"/>
      <c r="P652" s="182"/>
      <c r="Q652" s="182"/>
      <c r="R652" s="182"/>
      <c r="S652" s="182"/>
      <c r="T652" s="183"/>
      <c r="AT652" s="177" t="s">
        <v>145</v>
      </c>
      <c r="AU652" s="177" t="s">
        <v>86</v>
      </c>
      <c r="AV652" s="13" t="s">
        <v>86</v>
      </c>
      <c r="AW652" s="13" t="s">
        <v>31</v>
      </c>
      <c r="AX652" s="13" t="s">
        <v>76</v>
      </c>
      <c r="AY652" s="177" t="s">
        <v>136</v>
      </c>
    </row>
    <row r="653" spans="2:51" s="14" customFormat="1" ht="12">
      <c r="B653" s="184"/>
      <c r="D653" s="176" t="s">
        <v>145</v>
      </c>
      <c r="E653" s="185" t="s">
        <v>1</v>
      </c>
      <c r="F653" s="186" t="s">
        <v>149</v>
      </c>
      <c r="H653" s="187">
        <v>3.42</v>
      </c>
      <c r="I653" s="188"/>
      <c r="L653" s="184"/>
      <c r="M653" s="189"/>
      <c r="N653" s="190"/>
      <c r="O653" s="190"/>
      <c r="P653" s="190"/>
      <c r="Q653" s="190"/>
      <c r="R653" s="190"/>
      <c r="S653" s="190"/>
      <c r="T653" s="191"/>
      <c r="AT653" s="185" t="s">
        <v>145</v>
      </c>
      <c r="AU653" s="185" t="s">
        <v>86</v>
      </c>
      <c r="AV653" s="14" t="s">
        <v>143</v>
      </c>
      <c r="AW653" s="14" t="s">
        <v>31</v>
      </c>
      <c r="AX653" s="14" t="s">
        <v>84</v>
      </c>
      <c r="AY653" s="185" t="s">
        <v>136</v>
      </c>
    </row>
    <row r="654" spans="1:65" s="2" customFormat="1" ht="24.15" customHeight="1">
      <c r="A654" s="33"/>
      <c r="B654" s="161"/>
      <c r="C654" s="162" t="s">
        <v>900</v>
      </c>
      <c r="D654" s="162" t="s">
        <v>138</v>
      </c>
      <c r="E654" s="163" t="s">
        <v>901</v>
      </c>
      <c r="F654" s="164" t="s">
        <v>902</v>
      </c>
      <c r="G654" s="165" t="s">
        <v>256</v>
      </c>
      <c r="H654" s="166">
        <v>2</v>
      </c>
      <c r="I654" s="167"/>
      <c r="J654" s="168">
        <f>ROUND(I654*H654,2)</f>
        <v>0</v>
      </c>
      <c r="K654" s="164" t="s">
        <v>1</v>
      </c>
      <c r="L654" s="34"/>
      <c r="M654" s="169" t="s">
        <v>1</v>
      </c>
      <c r="N654" s="170" t="s">
        <v>41</v>
      </c>
      <c r="O654" s="59"/>
      <c r="P654" s="171">
        <f>O654*H654</f>
        <v>0</v>
      </c>
      <c r="Q654" s="171">
        <v>0</v>
      </c>
      <c r="R654" s="171">
        <f>Q654*H654</f>
        <v>0</v>
      </c>
      <c r="S654" s="171">
        <v>0.02</v>
      </c>
      <c r="T654" s="172">
        <f>S654*H654</f>
        <v>0.04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73" t="s">
        <v>220</v>
      </c>
      <c r="AT654" s="173" t="s">
        <v>138</v>
      </c>
      <c r="AU654" s="173" t="s">
        <v>86</v>
      </c>
      <c r="AY654" s="18" t="s">
        <v>136</v>
      </c>
      <c r="BE654" s="174">
        <f>IF(N654="základní",J654,0)</f>
        <v>0</v>
      </c>
      <c r="BF654" s="174">
        <f>IF(N654="snížená",J654,0)</f>
        <v>0</v>
      </c>
      <c r="BG654" s="174">
        <f>IF(N654="zákl. přenesená",J654,0)</f>
        <v>0</v>
      </c>
      <c r="BH654" s="174">
        <f>IF(N654="sníž. přenesená",J654,0)</f>
        <v>0</v>
      </c>
      <c r="BI654" s="174">
        <f>IF(N654="nulová",J654,0)</f>
        <v>0</v>
      </c>
      <c r="BJ654" s="18" t="s">
        <v>84</v>
      </c>
      <c r="BK654" s="174">
        <f>ROUND(I654*H654,2)</f>
        <v>0</v>
      </c>
      <c r="BL654" s="18" t="s">
        <v>220</v>
      </c>
      <c r="BM654" s="173" t="s">
        <v>903</v>
      </c>
    </row>
    <row r="655" spans="2:51" s="13" customFormat="1" ht="12">
      <c r="B655" s="175"/>
      <c r="D655" s="176" t="s">
        <v>145</v>
      </c>
      <c r="E655" s="177" t="s">
        <v>1</v>
      </c>
      <c r="F655" s="178" t="s">
        <v>86</v>
      </c>
      <c r="H655" s="179">
        <v>2</v>
      </c>
      <c r="I655" s="180"/>
      <c r="L655" s="175"/>
      <c r="M655" s="181"/>
      <c r="N655" s="182"/>
      <c r="O655" s="182"/>
      <c r="P655" s="182"/>
      <c r="Q655" s="182"/>
      <c r="R655" s="182"/>
      <c r="S655" s="182"/>
      <c r="T655" s="183"/>
      <c r="AT655" s="177" t="s">
        <v>145</v>
      </c>
      <c r="AU655" s="177" t="s">
        <v>86</v>
      </c>
      <c r="AV655" s="13" t="s">
        <v>86</v>
      </c>
      <c r="AW655" s="13" t="s">
        <v>31</v>
      </c>
      <c r="AX655" s="13" t="s">
        <v>76</v>
      </c>
      <c r="AY655" s="177" t="s">
        <v>136</v>
      </c>
    </row>
    <row r="656" spans="2:51" s="14" customFormat="1" ht="12">
      <c r="B656" s="184"/>
      <c r="D656" s="176" t="s">
        <v>145</v>
      </c>
      <c r="E656" s="185" t="s">
        <v>1</v>
      </c>
      <c r="F656" s="186" t="s">
        <v>149</v>
      </c>
      <c r="H656" s="187">
        <v>2</v>
      </c>
      <c r="I656" s="188"/>
      <c r="L656" s="184"/>
      <c r="M656" s="189"/>
      <c r="N656" s="190"/>
      <c r="O656" s="190"/>
      <c r="P656" s="190"/>
      <c r="Q656" s="190"/>
      <c r="R656" s="190"/>
      <c r="S656" s="190"/>
      <c r="T656" s="191"/>
      <c r="AT656" s="185" t="s">
        <v>145</v>
      </c>
      <c r="AU656" s="185" t="s">
        <v>86</v>
      </c>
      <c r="AV656" s="14" t="s">
        <v>143</v>
      </c>
      <c r="AW656" s="14" t="s">
        <v>31</v>
      </c>
      <c r="AX656" s="14" t="s">
        <v>84</v>
      </c>
      <c r="AY656" s="185" t="s">
        <v>136</v>
      </c>
    </row>
    <row r="657" spans="1:65" s="2" customFormat="1" ht="24.15" customHeight="1">
      <c r="A657" s="33"/>
      <c r="B657" s="161"/>
      <c r="C657" s="162" t="s">
        <v>904</v>
      </c>
      <c r="D657" s="162" t="s">
        <v>138</v>
      </c>
      <c r="E657" s="163" t="s">
        <v>905</v>
      </c>
      <c r="F657" s="164" t="s">
        <v>906</v>
      </c>
      <c r="G657" s="165" t="s">
        <v>907</v>
      </c>
      <c r="H657" s="166">
        <v>356</v>
      </c>
      <c r="I657" s="167"/>
      <c r="J657" s="168">
        <f>ROUND(I657*H657,2)</f>
        <v>0</v>
      </c>
      <c r="K657" s="164" t="s">
        <v>1</v>
      </c>
      <c r="L657" s="34"/>
      <c r="M657" s="169" t="s">
        <v>1</v>
      </c>
      <c r="N657" s="170" t="s">
        <v>41</v>
      </c>
      <c r="O657" s="59"/>
      <c r="P657" s="171">
        <f>O657*H657</f>
        <v>0</v>
      </c>
      <c r="Q657" s="171">
        <v>0</v>
      </c>
      <c r="R657" s="171">
        <f>Q657*H657</f>
        <v>0</v>
      </c>
      <c r="S657" s="171">
        <v>0</v>
      </c>
      <c r="T657" s="172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173" t="s">
        <v>220</v>
      </c>
      <c r="AT657" s="173" t="s">
        <v>138</v>
      </c>
      <c r="AU657" s="173" t="s">
        <v>86</v>
      </c>
      <c r="AY657" s="18" t="s">
        <v>136</v>
      </c>
      <c r="BE657" s="174">
        <f>IF(N657="základní",J657,0)</f>
        <v>0</v>
      </c>
      <c r="BF657" s="174">
        <f>IF(N657="snížená",J657,0)</f>
        <v>0</v>
      </c>
      <c r="BG657" s="174">
        <f>IF(N657="zákl. přenesená",J657,0)</f>
        <v>0</v>
      </c>
      <c r="BH657" s="174">
        <f>IF(N657="sníž. přenesená",J657,0)</f>
        <v>0</v>
      </c>
      <c r="BI657" s="174">
        <f>IF(N657="nulová",J657,0)</f>
        <v>0</v>
      </c>
      <c r="BJ657" s="18" t="s">
        <v>84</v>
      </c>
      <c r="BK657" s="174">
        <f>ROUND(I657*H657,2)</f>
        <v>0</v>
      </c>
      <c r="BL657" s="18" t="s">
        <v>220</v>
      </c>
      <c r="BM657" s="173" t="s">
        <v>908</v>
      </c>
    </row>
    <row r="658" spans="2:51" s="13" customFormat="1" ht="12">
      <c r="B658" s="175"/>
      <c r="D658" s="176" t="s">
        <v>145</v>
      </c>
      <c r="E658" s="177" t="s">
        <v>1</v>
      </c>
      <c r="F658" s="178" t="s">
        <v>909</v>
      </c>
      <c r="H658" s="179">
        <v>356</v>
      </c>
      <c r="I658" s="180"/>
      <c r="L658" s="175"/>
      <c r="M658" s="181"/>
      <c r="N658" s="182"/>
      <c r="O658" s="182"/>
      <c r="P658" s="182"/>
      <c r="Q658" s="182"/>
      <c r="R658" s="182"/>
      <c r="S658" s="182"/>
      <c r="T658" s="183"/>
      <c r="AT658" s="177" t="s">
        <v>145</v>
      </c>
      <c r="AU658" s="177" t="s">
        <v>86</v>
      </c>
      <c r="AV658" s="13" t="s">
        <v>86</v>
      </c>
      <c r="AW658" s="13" t="s">
        <v>31</v>
      </c>
      <c r="AX658" s="13" t="s">
        <v>76</v>
      </c>
      <c r="AY658" s="177" t="s">
        <v>136</v>
      </c>
    </row>
    <row r="659" spans="2:51" s="14" customFormat="1" ht="12">
      <c r="B659" s="184"/>
      <c r="D659" s="176" t="s">
        <v>145</v>
      </c>
      <c r="E659" s="185" t="s">
        <v>1</v>
      </c>
      <c r="F659" s="186" t="s">
        <v>149</v>
      </c>
      <c r="H659" s="187">
        <v>356</v>
      </c>
      <c r="I659" s="188"/>
      <c r="L659" s="184"/>
      <c r="M659" s="189"/>
      <c r="N659" s="190"/>
      <c r="O659" s="190"/>
      <c r="P659" s="190"/>
      <c r="Q659" s="190"/>
      <c r="R659" s="190"/>
      <c r="S659" s="190"/>
      <c r="T659" s="191"/>
      <c r="AT659" s="185" t="s">
        <v>145</v>
      </c>
      <c r="AU659" s="185" t="s">
        <v>86</v>
      </c>
      <c r="AV659" s="14" t="s">
        <v>143</v>
      </c>
      <c r="AW659" s="14" t="s">
        <v>31</v>
      </c>
      <c r="AX659" s="14" t="s">
        <v>84</v>
      </c>
      <c r="AY659" s="185" t="s">
        <v>136</v>
      </c>
    </row>
    <row r="660" spans="1:65" s="2" customFormat="1" ht="24.15" customHeight="1">
      <c r="A660" s="33"/>
      <c r="B660" s="161"/>
      <c r="C660" s="162" t="s">
        <v>910</v>
      </c>
      <c r="D660" s="162" t="s">
        <v>138</v>
      </c>
      <c r="E660" s="163" t="s">
        <v>911</v>
      </c>
      <c r="F660" s="164" t="s">
        <v>912</v>
      </c>
      <c r="G660" s="165" t="s">
        <v>256</v>
      </c>
      <c r="H660" s="166">
        <v>1</v>
      </c>
      <c r="I660" s="167"/>
      <c r="J660" s="168">
        <f>ROUND(I660*H660,2)</f>
        <v>0</v>
      </c>
      <c r="K660" s="164" t="s">
        <v>1</v>
      </c>
      <c r="L660" s="34"/>
      <c r="M660" s="169" t="s">
        <v>1</v>
      </c>
      <c r="N660" s="170" t="s">
        <v>41</v>
      </c>
      <c r="O660" s="59"/>
      <c r="P660" s="171">
        <f>O660*H660</f>
        <v>0</v>
      </c>
      <c r="Q660" s="171">
        <v>0</v>
      </c>
      <c r="R660" s="171">
        <f>Q660*H660</f>
        <v>0</v>
      </c>
      <c r="S660" s="171">
        <v>0.02</v>
      </c>
      <c r="T660" s="172">
        <f>S660*H660</f>
        <v>0.02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73" t="s">
        <v>220</v>
      </c>
      <c r="AT660" s="173" t="s">
        <v>138</v>
      </c>
      <c r="AU660" s="173" t="s">
        <v>86</v>
      </c>
      <c r="AY660" s="18" t="s">
        <v>136</v>
      </c>
      <c r="BE660" s="174">
        <f>IF(N660="základní",J660,0)</f>
        <v>0</v>
      </c>
      <c r="BF660" s="174">
        <f>IF(N660="snížená",J660,0)</f>
        <v>0</v>
      </c>
      <c r="BG660" s="174">
        <f>IF(N660="zákl. přenesená",J660,0)</f>
        <v>0</v>
      </c>
      <c r="BH660" s="174">
        <f>IF(N660="sníž. přenesená",J660,0)</f>
        <v>0</v>
      </c>
      <c r="BI660" s="174">
        <f>IF(N660="nulová",J660,0)</f>
        <v>0</v>
      </c>
      <c r="BJ660" s="18" t="s">
        <v>84</v>
      </c>
      <c r="BK660" s="174">
        <f>ROUND(I660*H660,2)</f>
        <v>0</v>
      </c>
      <c r="BL660" s="18" t="s">
        <v>220</v>
      </c>
      <c r="BM660" s="173" t="s">
        <v>913</v>
      </c>
    </row>
    <row r="661" spans="2:51" s="13" customFormat="1" ht="12">
      <c r="B661" s="175"/>
      <c r="D661" s="176" t="s">
        <v>145</v>
      </c>
      <c r="E661" s="177" t="s">
        <v>1</v>
      </c>
      <c r="F661" s="178" t="s">
        <v>84</v>
      </c>
      <c r="H661" s="179">
        <v>1</v>
      </c>
      <c r="I661" s="180"/>
      <c r="L661" s="175"/>
      <c r="M661" s="181"/>
      <c r="N661" s="182"/>
      <c r="O661" s="182"/>
      <c r="P661" s="182"/>
      <c r="Q661" s="182"/>
      <c r="R661" s="182"/>
      <c r="S661" s="182"/>
      <c r="T661" s="183"/>
      <c r="AT661" s="177" t="s">
        <v>145</v>
      </c>
      <c r="AU661" s="177" t="s">
        <v>86</v>
      </c>
      <c r="AV661" s="13" t="s">
        <v>86</v>
      </c>
      <c r="AW661" s="13" t="s">
        <v>31</v>
      </c>
      <c r="AX661" s="13" t="s">
        <v>76</v>
      </c>
      <c r="AY661" s="177" t="s">
        <v>136</v>
      </c>
    </row>
    <row r="662" spans="2:51" s="14" customFormat="1" ht="12">
      <c r="B662" s="184"/>
      <c r="D662" s="176" t="s">
        <v>145</v>
      </c>
      <c r="E662" s="185" t="s">
        <v>1</v>
      </c>
      <c r="F662" s="186" t="s">
        <v>149</v>
      </c>
      <c r="H662" s="187">
        <v>1</v>
      </c>
      <c r="I662" s="188"/>
      <c r="L662" s="184"/>
      <c r="M662" s="189"/>
      <c r="N662" s="190"/>
      <c r="O662" s="190"/>
      <c r="P662" s="190"/>
      <c r="Q662" s="190"/>
      <c r="R662" s="190"/>
      <c r="S662" s="190"/>
      <c r="T662" s="191"/>
      <c r="AT662" s="185" t="s">
        <v>145</v>
      </c>
      <c r="AU662" s="185" t="s">
        <v>86</v>
      </c>
      <c r="AV662" s="14" t="s">
        <v>143</v>
      </c>
      <c r="AW662" s="14" t="s">
        <v>31</v>
      </c>
      <c r="AX662" s="14" t="s">
        <v>84</v>
      </c>
      <c r="AY662" s="185" t="s">
        <v>136</v>
      </c>
    </row>
    <row r="663" spans="1:65" s="2" customFormat="1" ht="24.15" customHeight="1">
      <c r="A663" s="33"/>
      <c r="B663" s="161"/>
      <c r="C663" s="162" t="s">
        <v>914</v>
      </c>
      <c r="D663" s="162" t="s">
        <v>138</v>
      </c>
      <c r="E663" s="163" t="s">
        <v>915</v>
      </c>
      <c r="F663" s="164" t="s">
        <v>916</v>
      </c>
      <c r="G663" s="165" t="s">
        <v>256</v>
      </c>
      <c r="H663" s="166">
        <v>1</v>
      </c>
      <c r="I663" s="167"/>
      <c r="J663" s="168">
        <f>ROUND(I663*H663,2)</f>
        <v>0</v>
      </c>
      <c r="K663" s="164" t="s">
        <v>1</v>
      </c>
      <c r="L663" s="34"/>
      <c r="M663" s="169" t="s">
        <v>1</v>
      </c>
      <c r="N663" s="170" t="s">
        <v>41</v>
      </c>
      <c r="O663" s="59"/>
      <c r="P663" s="171">
        <f>O663*H663</f>
        <v>0</v>
      </c>
      <c r="Q663" s="171">
        <v>0</v>
      </c>
      <c r="R663" s="171">
        <f>Q663*H663</f>
        <v>0</v>
      </c>
      <c r="S663" s="171">
        <v>0.02</v>
      </c>
      <c r="T663" s="172">
        <f>S663*H663</f>
        <v>0.02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73" t="s">
        <v>220</v>
      </c>
      <c r="AT663" s="173" t="s">
        <v>138</v>
      </c>
      <c r="AU663" s="173" t="s">
        <v>86</v>
      </c>
      <c r="AY663" s="18" t="s">
        <v>136</v>
      </c>
      <c r="BE663" s="174">
        <f>IF(N663="základní",J663,0)</f>
        <v>0</v>
      </c>
      <c r="BF663" s="174">
        <f>IF(N663="snížená",J663,0)</f>
        <v>0</v>
      </c>
      <c r="BG663" s="174">
        <f>IF(N663="zákl. přenesená",J663,0)</f>
        <v>0</v>
      </c>
      <c r="BH663" s="174">
        <f>IF(N663="sníž. přenesená",J663,0)</f>
        <v>0</v>
      </c>
      <c r="BI663" s="174">
        <f>IF(N663="nulová",J663,0)</f>
        <v>0</v>
      </c>
      <c r="BJ663" s="18" t="s">
        <v>84</v>
      </c>
      <c r="BK663" s="174">
        <f>ROUND(I663*H663,2)</f>
        <v>0</v>
      </c>
      <c r="BL663" s="18" t="s">
        <v>220</v>
      </c>
      <c r="BM663" s="173" t="s">
        <v>917</v>
      </c>
    </row>
    <row r="664" spans="2:51" s="13" customFormat="1" ht="12">
      <c r="B664" s="175"/>
      <c r="D664" s="176" t="s">
        <v>145</v>
      </c>
      <c r="E664" s="177" t="s">
        <v>1</v>
      </c>
      <c r="F664" s="178" t="s">
        <v>84</v>
      </c>
      <c r="H664" s="179">
        <v>1</v>
      </c>
      <c r="I664" s="180"/>
      <c r="L664" s="175"/>
      <c r="M664" s="181"/>
      <c r="N664" s="182"/>
      <c r="O664" s="182"/>
      <c r="P664" s="182"/>
      <c r="Q664" s="182"/>
      <c r="R664" s="182"/>
      <c r="S664" s="182"/>
      <c r="T664" s="183"/>
      <c r="AT664" s="177" t="s">
        <v>145</v>
      </c>
      <c r="AU664" s="177" t="s">
        <v>86</v>
      </c>
      <c r="AV664" s="13" t="s">
        <v>86</v>
      </c>
      <c r="AW664" s="13" t="s">
        <v>31</v>
      </c>
      <c r="AX664" s="13" t="s">
        <v>76</v>
      </c>
      <c r="AY664" s="177" t="s">
        <v>136</v>
      </c>
    </row>
    <row r="665" spans="2:51" s="14" customFormat="1" ht="12">
      <c r="B665" s="184"/>
      <c r="D665" s="176" t="s">
        <v>145</v>
      </c>
      <c r="E665" s="185" t="s">
        <v>1</v>
      </c>
      <c r="F665" s="186" t="s">
        <v>149</v>
      </c>
      <c r="H665" s="187">
        <v>1</v>
      </c>
      <c r="I665" s="188"/>
      <c r="L665" s="184"/>
      <c r="M665" s="189"/>
      <c r="N665" s="190"/>
      <c r="O665" s="190"/>
      <c r="P665" s="190"/>
      <c r="Q665" s="190"/>
      <c r="R665" s="190"/>
      <c r="S665" s="190"/>
      <c r="T665" s="191"/>
      <c r="AT665" s="185" t="s">
        <v>145</v>
      </c>
      <c r="AU665" s="185" t="s">
        <v>86</v>
      </c>
      <c r="AV665" s="14" t="s">
        <v>143</v>
      </c>
      <c r="AW665" s="14" t="s">
        <v>31</v>
      </c>
      <c r="AX665" s="14" t="s">
        <v>84</v>
      </c>
      <c r="AY665" s="185" t="s">
        <v>136</v>
      </c>
    </row>
    <row r="666" spans="2:63" s="12" customFormat="1" ht="22.95" customHeight="1">
      <c r="B666" s="148"/>
      <c r="D666" s="149" t="s">
        <v>75</v>
      </c>
      <c r="E666" s="159" t="s">
        <v>918</v>
      </c>
      <c r="F666" s="159" t="s">
        <v>919</v>
      </c>
      <c r="I666" s="151"/>
      <c r="J666" s="160">
        <f>BK666</f>
        <v>0</v>
      </c>
      <c r="L666" s="148"/>
      <c r="M666" s="153"/>
      <c r="N666" s="154"/>
      <c r="O666" s="154"/>
      <c r="P666" s="155">
        <f>SUM(P667:P716)</f>
        <v>0</v>
      </c>
      <c r="Q666" s="154"/>
      <c r="R666" s="155">
        <f>SUM(R667:R716)</f>
        <v>0.39126879</v>
      </c>
      <c r="S666" s="154"/>
      <c r="T666" s="156">
        <f>SUM(T667:T716)</f>
        <v>0</v>
      </c>
      <c r="AR666" s="149" t="s">
        <v>86</v>
      </c>
      <c r="AT666" s="157" t="s">
        <v>75</v>
      </c>
      <c r="AU666" s="157" t="s">
        <v>84</v>
      </c>
      <c r="AY666" s="149" t="s">
        <v>136</v>
      </c>
      <c r="BK666" s="158">
        <f>SUM(BK667:BK716)</f>
        <v>0</v>
      </c>
    </row>
    <row r="667" spans="1:65" s="2" customFormat="1" ht="24.15" customHeight="1">
      <c r="A667" s="33"/>
      <c r="B667" s="161"/>
      <c r="C667" s="162" t="s">
        <v>920</v>
      </c>
      <c r="D667" s="162" t="s">
        <v>138</v>
      </c>
      <c r="E667" s="163" t="s">
        <v>921</v>
      </c>
      <c r="F667" s="164" t="s">
        <v>922</v>
      </c>
      <c r="G667" s="165" t="s">
        <v>141</v>
      </c>
      <c r="H667" s="166">
        <v>7.434</v>
      </c>
      <c r="I667" s="167"/>
      <c r="J667" s="168">
        <f>ROUND(I667*H667,2)</f>
        <v>0</v>
      </c>
      <c r="K667" s="164" t="s">
        <v>142</v>
      </c>
      <c r="L667" s="34"/>
      <c r="M667" s="169" t="s">
        <v>1</v>
      </c>
      <c r="N667" s="170" t="s">
        <v>41</v>
      </c>
      <c r="O667" s="59"/>
      <c r="P667" s="171">
        <f>O667*H667</f>
        <v>0</v>
      </c>
      <c r="Q667" s="171">
        <v>8E-05</v>
      </c>
      <c r="R667" s="171">
        <f>Q667*H667</f>
        <v>0.0005947200000000001</v>
      </c>
      <c r="S667" s="171">
        <v>0</v>
      </c>
      <c r="T667" s="172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73" t="s">
        <v>220</v>
      </c>
      <c r="AT667" s="173" t="s">
        <v>138</v>
      </c>
      <c r="AU667" s="173" t="s">
        <v>86</v>
      </c>
      <c r="AY667" s="18" t="s">
        <v>136</v>
      </c>
      <c r="BE667" s="174">
        <f>IF(N667="základní",J667,0)</f>
        <v>0</v>
      </c>
      <c r="BF667" s="174">
        <f>IF(N667="snížená",J667,0)</f>
        <v>0</v>
      </c>
      <c r="BG667" s="174">
        <f>IF(N667="zákl. přenesená",J667,0)</f>
        <v>0</v>
      </c>
      <c r="BH667" s="174">
        <f>IF(N667="sníž. přenesená",J667,0)</f>
        <v>0</v>
      </c>
      <c r="BI667" s="174">
        <f>IF(N667="nulová",J667,0)</f>
        <v>0</v>
      </c>
      <c r="BJ667" s="18" t="s">
        <v>84</v>
      </c>
      <c r="BK667" s="174">
        <f>ROUND(I667*H667,2)</f>
        <v>0</v>
      </c>
      <c r="BL667" s="18" t="s">
        <v>220</v>
      </c>
      <c r="BM667" s="173" t="s">
        <v>923</v>
      </c>
    </row>
    <row r="668" spans="2:51" s="15" customFormat="1" ht="12">
      <c r="B668" s="192"/>
      <c r="D668" s="176" t="s">
        <v>145</v>
      </c>
      <c r="E668" s="193" t="s">
        <v>1</v>
      </c>
      <c r="F668" s="194" t="s">
        <v>924</v>
      </c>
      <c r="H668" s="193" t="s">
        <v>1</v>
      </c>
      <c r="I668" s="195"/>
      <c r="L668" s="192"/>
      <c r="M668" s="196"/>
      <c r="N668" s="197"/>
      <c r="O668" s="197"/>
      <c r="P668" s="197"/>
      <c r="Q668" s="197"/>
      <c r="R668" s="197"/>
      <c r="S668" s="197"/>
      <c r="T668" s="198"/>
      <c r="AT668" s="193" t="s">
        <v>145</v>
      </c>
      <c r="AU668" s="193" t="s">
        <v>86</v>
      </c>
      <c r="AV668" s="15" t="s">
        <v>84</v>
      </c>
      <c r="AW668" s="15" t="s">
        <v>31</v>
      </c>
      <c r="AX668" s="15" t="s">
        <v>76</v>
      </c>
      <c r="AY668" s="193" t="s">
        <v>136</v>
      </c>
    </row>
    <row r="669" spans="2:51" s="13" customFormat="1" ht="12">
      <c r="B669" s="175"/>
      <c r="D669" s="176" t="s">
        <v>145</v>
      </c>
      <c r="E669" s="177" t="s">
        <v>1</v>
      </c>
      <c r="F669" s="178" t="s">
        <v>925</v>
      </c>
      <c r="H669" s="179">
        <v>7.434</v>
      </c>
      <c r="I669" s="180"/>
      <c r="L669" s="175"/>
      <c r="M669" s="181"/>
      <c r="N669" s="182"/>
      <c r="O669" s="182"/>
      <c r="P669" s="182"/>
      <c r="Q669" s="182"/>
      <c r="R669" s="182"/>
      <c r="S669" s="182"/>
      <c r="T669" s="183"/>
      <c r="AT669" s="177" t="s">
        <v>145</v>
      </c>
      <c r="AU669" s="177" t="s">
        <v>86</v>
      </c>
      <c r="AV669" s="13" t="s">
        <v>86</v>
      </c>
      <c r="AW669" s="13" t="s">
        <v>31</v>
      </c>
      <c r="AX669" s="13" t="s">
        <v>76</v>
      </c>
      <c r="AY669" s="177" t="s">
        <v>136</v>
      </c>
    </row>
    <row r="670" spans="2:51" s="14" customFormat="1" ht="12">
      <c r="B670" s="184"/>
      <c r="D670" s="176" t="s">
        <v>145</v>
      </c>
      <c r="E670" s="185" t="s">
        <v>1</v>
      </c>
      <c r="F670" s="186" t="s">
        <v>149</v>
      </c>
      <c r="H670" s="187">
        <v>7.434</v>
      </c>
      <c r="I670" s="188"/>
      <c r="L670" s="184"/>
      <c r="M670" s="189"/>
      <c r="N670" s="190"/>
      <c r="O670" s="190"/>
      <c r="P670" s="190"/>
      <c r="Q670" s="190"/>
      <c r="R670" s="190"/>
      <c r="S670" s="190"/>
      <c r="T670" s="191"/>
      <c r="AT670" s="185" t="s">
        <v>145</v>
      </c>
      <c r="AU670" s="185" t="s">
        <v>86</v>
      </c>
      <c r="AV670" s="14" t="s">
        <v>143</v>
      </c>
      <c r="AW670" s="14" t="s">
        <v>31</v>
      </c>
      <c r="AX670" s="14" t="s">
        <v>84</v>
      </c>
      <c r="AY670" s="185" t="s">
        <v>136</v>
      </c>
    </row>
    <row r="671" spans="1:65" s="2" customFormat="1" ht="24.15" customHeight="1">
      <c r="A671" s="33"/>
      <c r="B671" s="161"/>
      <c r="C671" s="162" t="s">
        <v>926</v>
      </c>
      <c r="D671" s="162" t="s">
        <v>138</v>
      </c>
      <c r="E671" s="163" t="s">
        <v>927</v>
      </c>
      <c r="F671" s="164" t="s">
        <v>928</v>
      </c>
      <c r="G671" s="165" t="s">
        <v>141</v>
      </c>
      <c r="H671" s="166">
        <v>7.434</v>
      </c>
      <c r="I671" s="167"/>
      <c r="J671" s="168">
        <f>ROUND(I671*H671,2)</f>
        <v>0</v>
      </c>
      <c r="K671" s="164" t="s">
        <v>142</v>
      </c>
      <c r="L671" s="34"/>
      <c r="M671" s="169" t="s">
        <v>1</v>
      </c>
      <c r="N671" s="170" t="s">
        <v>41</v>
      </c>
      <c r="O671" s="59"/>
      <c r="P671" s="171">
        <f>O671*H671</f>
        <v>0</v>
      </c>
      <c r="Q671" s="171">
        <v>0.00011</v>
      </c>
      <c r="R671" s="171">
        <f>Q671*H671</f>
        <v>0.0008177400000000001</v>
      </c>
      <c r="S671" s="171">
        <v>0</v>
      </c>
      <c r="T671" s="172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73" t="s">
        <v>220</v>
      </c>
      <c r="AT671" s="173" t="s">
        <v>138</v>
      </c>
      <c r="AU671" s="173" t="s">
        <v>86</v>
      </c>
      <c r="AY671" s="18" t="s">
        <v>136</v>
      </c>
      <c r="BE671" s="174">
        <f>IF(N671="základní",J671,0)</f>
        <v>0</v>
      </c>
      <c r="BF671" s="174">
        <f>IF(N671="snížená",J671,0)</f>
        <v>0</v>
      </c>
      <c r="BG671" s="174">
        <f>IF(N671="zákl. přenesená",J671,0)</f>
        <v>0</v>
      </c>
      <c r="BH671" s="174">
        <f>IF(N671="sníž. přenesená",J671,0)</f>
        <v>0</v>
      </c>
      <c r="BI671" s="174">
        <f>IF(N671="nulová",J671,0)</f>
        <v>0</v>
      </c>
      <c r="BJ671" s="18" t="s">
        <v>84</v>
      </c>
      <c r="BK671" s="174">
        <f>ROUND(I671*H671,2)</f>
        <v>0</v>
      </c>
      <c r="BL671" s="18" t="s">
        <v>220</v>
      </c>
      <c r="BM671" s="173" t="s">
        <v>929</v>
      </c>
    </row>
    <row r="672" spans="1:65" s="2" customFormat="1" ht="24.15" customHeight="1">
      <c r="A672" s="33"/>
      <c r="B672" s="161"/>
      <c r="C672" s="162" t="s">
        <v>930</v>
      </c>
      <c r="D672" s="162" t="s">
        <v>138</v>
      </c>
      <c r="E672" s="163" t="s">
        <v>931</v>
      </c>
      <c r="F672" s="164" t="s">
        <v>932</v>
      </c>
      <c r="G672" s="165" t="s">
        <v>141</v>
      </c>
      <c r="H672" s="166">
        <v>14.868</v>
      </c>
      <c r="I672" s="167"/>
      <c r="J672" s="168">
        <f>ROUND(I672*H672,2)</f>
        <v>0</v>
      </c>
      <c r="K672" s="164" t="s">
        <v>142</v>
      </c>
      <c r="L672" s="34"/>
      <c r="M672" s="169" t="s">
        <v>1</v>
      </c>
      <c r="N672" s="170" t="s">
        <v>41</v>
      </c>
      <c r="O672" s="59"/>
      <c r="P672" s="171">
        <f>O672*H672</f>
        <v>0</v>
      </c>
      <c r="Q672" s="171">
        <v>0.00017</v>
      </c>
      <c r="R672" s="171">
        <f>Q672*H672</f>
        <v>0.0025275600000000003</v>
      </c>
      <c r="S672" s="171">
        <v>0</v>
      </c>
      <c r="T672" s="172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73" t="s">
        <v>220</v>
      </c>
      <c r="AT672" s="173" t="s">
        <v>138</v>
      </c>
      <c r="AU672" s="173" t="s">
        <v>86</v>
      </c>
      <c r="AY672" s="18" t="s">
        <v>136</v>
      </c>
      <c r="BE672" s="174">
        <f>IF(N672="základní",J672,0)</f>
        <v>0</v>
      </c>
      <c r="BF672" s="174">
        <f>IF(N672="snížená",J672,0)</f>
        <v>0</v>
      </c>
      <c r="BG672" s="174">
        <f>IF(N672="zákl. přenesená",J672,0)</f>
        <v>0</v>
      </c>
      <c r="BH672" s="174">
        <f>IF(N672="sníž. přenesená",J672,0)</f>
        <v>0</v>
      </c>
      <c r="BI672" s="174">
        <f>IF(N672="nulová",J672,0)</f>
        <v>0</v>
      </c>
      <c r="BJ672" s="18" t="s">
        <v>84</v>
      </c>
      <c r="BK672" s="174">
        <f>ROUND(I672*H672,2)</f>
        <v>0</v>
      </c>
      <c r="BL672" s="18" t="s">
        <v>220</v>
      </c>
      <c r="BM672" s="173" t="s">
        <v>933</v>
      </c>
    </row>
    <row r="673" spans="2:51" s="13" customFormat="1" ht="12">
      <c r="B673" s="175"/>
      <c r="D673" s="176" t="s">
        <v>145</v>
      </c>
      <c r="E673" s="177" t="s">
        <v>1</v>
      </c>
      <c r="F673" s="178" t="s">
        <v>934</v>
      </c>
      <c r="H673" s="179">
        <v>14.868</v>
      </c>
      <c r="I673" s="180"/>
      <c r="L673" s="175"/>
      <c r="M673" s="181"/>
      <c r="N673" s="182"/>
      <c r="O673" s="182"/>
      <c r="P673" s="182"/>
      <c r="Q673" s="182"/>
      <c r="R673" s="182"/>
      <c r="S673" s="182"/>
      <c r="T673" s="183"/>
      <c r="AT673" s="177" t="s">
        <v>145</v>
      </c>
      <c r="AU673" s="177" t="s">
        <v>86</v>
      </c>
      <c r="AV673" s="13" t="s">
        <v>86</v>
      </c>
      <c r="AW673" s="13" t="s">
        <v>31</v>
      </c>
      <c r="AX673" s="13" t="s">
        <v>84</v>
      </c>
      <c r="AY673" s="177" t="s">
        <v>136</v>
      </c>
    </row>
    <row r="674" spans="1:65" s="2" customFormat="1" ht="24.15" customHeight="1">
      <c r="A674" s="33"/>
      <c r="B674" s="161"/>
      <c r="C674" s="162" t="s">
        <v>935</v>
      </c>
      <c r="D674" s="162" t="s">
        <v>138</v>
      </c>
      <c r="E674" s="163" t="s">
        <v>936</v>
      </c>
      <c r="F674" s="164" t="s">
        <v>937</v>
      </c>
      <c r="G674" s="165" t="s">
        <v>141</v>
      </c>
      <c r="H674" s="166">
        <v>29.736</v>
      </c>
      <c r="I674" s="167"/>
      <c r="J674" s="168">
        <f>ROUND(I674*H674,2)</f>
        <v>0</v>
      </c>
      <c r="K674" s="164" t="s">
        <v>142</v>
      </c>
      <c r="L674" s="34"/>
      <c r="M674" s="169" t="s">
        <v>1</v>
      </c>
      <c r="N674" s="170" t="s">
        <v>41</v>
      </c>
      <c r="O674" s="59"/>
      <c r="P674" s="171">
        <f>O674*H674</f>
        <v>0</v>
      </c>
      <c r="Q674" s="171">
        <v>0.00012</v>
      </c>
      <c r="R674" s="171">
        <f>Q674*H674</f>
        <v>0.0035683200000000003</v>
      </c>
      <c r="S674" s="171">
        <v>0</v>
      </c>
      <c r="T674" s="172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73" t="s">
        <v>220</v>
      </c>
      <c r="AT674" s="173" t="s">
        <v>138</v>
      </c>
      <c r="AU674" s="173" t="s">
        <v>86</v>
      </c>
      <c r="AY674" s="18" t="s">
        <v>136</v>
      </c>
      <c r="BE674" s="174">
        <f>IF(N674="základní",J674,0)</f>
        <v>0</v>
      </c>
      <c r="BF674" s="174">
        <f>IF(N674="snížená",J674,0)</f>
        <v>0</v>
      </c>
      <c r="BG674" s="174">
        <f>IF(N674="zákl. přenesená",J674,0)</f>
        <v>0</v>
      </c>
      <c r="BH674" s="174">
        <f>IF(N674="sníž. přenesená",J674,0)</f>
        <v>0</v>
      </c>
      <c r="BI674" s="174">
        <f>IF(N674="nulová",J674,0)</f>
        <v>0</v>
      </c>
      <c r="BJ674" s="18" t="s">
        <v>84</v>
      </c>
      <c r="BK674" s="174">
        <f>ROUND(I674*H674,2)</f>
        <v>0</v>
      </c>
      <c r="BL674" s="18" t="s">
        <v>220</v>
      </c>
      <c r="BM674" s="173" t="s">
        <v>938</v>
      </c>
    </row>
    <row r="675" spans="2:51" s="13" customFormat="1" ht="12">
      <c r="B675" s="175"/>
      <c r="D675" s="176" t="s">
        <v>145</v>
      </c>
      <c r="E675" s="177" t="s">
        <v>1</v>
      </c>
      <c r="F675" s="178" t="s">
        <v>939</v>
      </c>
      <c r="H675" s="179">
        <v>29.736</v>
      </c>
      <c r="I675" s="180"/>
      <c r="L675" s="175"/>
      <c r="M675" s="181"/>
      <c r="N675" s="182"/>
      <c r="O675" s="182"/>
      <c r="P675" s="182"/>
      <c r="Q675" s="182"/>
      <c r="R675" s="182"/>
      <c r="S675" s="182"/>
      <c r="T675" s="183"/>
      <c r="AT675" s="177" t="s">
        <v>145</v>
      </c>
      <c r="AU675" s="177" t="s">
        <v>86</v>
      </c>
      <c r="AV675" s="13" t="s">
        <v>86</v>
      </c>
      <c r="AW675" s="13" t="s">
        <v>31</v>
      </c>
      <c r="AX675" s="13" t="s">
        <v>84</v>
      </c>
      <c r="AY675" s="177" t="s">
        <v>136</v>
      </c>
    </row>
    <row r="676" spans="1:65" s="2" customFormat="1" ht="14.4" customHeight="1">
      <c r="A676" s="33"/>
      <c r="B676" s="161"/>
      <c r="C676" s="162" t="s">
        <v>940</v>
      </c>
      <c r="D676" s="162" t="s">
        <v>138</v>
      </c>
      <c r="E676" s="163" t="s">
        <v>941</v>
      </c>
      <c r="F676" s="164" t="s">
        <v>942</v>
      </c>
      <c r="G676" s="165" t="s">
        <v>141</v>
      </c>
      <c r="H676" s="166">
        <v>54.669</v>
      </c>
      <c r="I676" s="167"/>
      <c r="J676" s="168">
        <f>ROUND(I676*H676,2)</f>
        <v>0</v>
      </c>
      <c r="K676" s="164" t="s">
        <v>142</v>
      </c>
      <c r="L676" s="34"/>
      <c r="M676" s="169" t="s">
        <v>1</v>
      </c>
      <c r="N676" s="170" t="s">
        <v>41</v>
      </c>
      <c r="O676" s="59"/>
      <c r="P676" s="171">
        <f>O676*H676</f>
        <v>0</v>
      </c>
      <c r="Q676" s="171">
        <v>0.003</v>
      </c>
      <c r="R676" s="171">
        <f>Q676*H676</f>
        <v>0.164007</v>
      </c>
      <c r="S676" s="171">
        <v>0</v>
      </c>
      <c r="T676" s="172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73" t="s">
        <v>220</v>
      </c>
      <c r="AT676" s="173" t="s">
        <v>138</v>
      </c>
      <c r="AU676" s="173" t="s">
        <v>86</v>
      </c>
      <c r="AY676" s="18" t="s">
        <v>136</v>
      </c>
      <c r="BE676" s="174">
        <f>IF(N676="základní",J676,0)</f>
        <v>0</v>
      </c>
      <c r="BF676" s="174">
        <f>IF(N676="snížená",J676,0)</f>
        <v>0</v>
      </c>
      <c r="BG676" s="174">
        <f>IF(N676="zákl. přenesená",J676,0)</f>
        <v>0</v>
      </c>
      <c r="BH676" s="174">
        <f>IF(N676="sníž. přenesená",J676,0)</f>
        <v>0</v>
      </c>
      <c r="BI676" s="174">
        <f>IF(N676="nulová",J676,0)</f>
        <v>0</v>
      </c>
      <c r="BJ676" s="18" t="s">
        <v>84</v>
      </c>
      <c r="BK676" s="174">
        <f>ROUND(I676*H676,2)</f>
        <v>0</v>
      </c>
      <c r="BL676" s="18" t="s">
        <v>220</v>
      </c>
      <c r="BM676" s="173" t="s">
        <v>943</v>
      </c>
    </row>
    <row r="677" spans="2:51" s="15" customFormat="1" ht="12">
      <c r="B677" s="192"/>
      <c r="D677" s="176" t="s">
        <v>145</v>
      </c>
      <c r="E677" s="193" t="s">
        <v>1</v>
      </c>
      <c r="F677" s="194" t="s">
        <v>435</v>
      </c>
      <c r="H677" s="193" t="s">
        <v>1</v>
      </c>
      <c r="I677" s="195"/>
      <c r="L677" s="192"/>
      <c r="M677" s="196"/>
      <c r="N677" s="197"/>
      <c r="O677" s="197"/>
      <c r="P677" s="197"/>
      <c r="Q677" s="197"/>
      <c r="R677" s="197"/>
      <c r="S677" s="197"/>
      <c r="T677" s="198"/>
      <c r="AT677" s="193" t="s">
        <v>145</v>
      </c>
      <c r="AU677" s="193" t="s">
        <v>86</v>
      </c>
      <c r="AV677" s="15" t="s">
        <v>84</v>
      </c>
      <c r="AW677" s="15" t="s">
        <v>31</v>
      </c>
      <c r="AX677" s="15" t="s">
        <v>76</v>
      </c>
      <c r="AY677" s="193" t="s">
        <v>136</v>
      </c>
    </row>
    <row r="678" spans="2:51" s="13" customFormat="1" ht="12">
      <c r="B678" s="175"/>
      <c r="D678" s="176" t="s">
        <v>145</v>
      </c>
      <c r="E678" s="177" t="s">
        <v>1</v>
      </c>
      <c r="F678" s="178" t="s">
        <v>436</v>
      </c>
      <c r="H678" s="179">
        <v>40.014</v>
      </c>
      <c r="I678" s="180"/>
      <c r="L678" s="175"/>
      <c r="M678" s="181"/>
      <c r="N678" s="182"/>
      <c r="O678" s="182"/>
      <c r="P678" s="182"/>
      <c r="Q678" s="182"/>
      <c r="R678" s="182"/>
      <c r="S678" s="182"/>
      <c r="T678" s="183"/>
      <c r="AT678" s="177" t="s">
        <v>145</v>
      </c>
      <c r="AU678" s="177" t="s">
        <v>86</v>
      </c>
      <c r="AV678" s="13" t="s">
        <v>86</v>
      </c>
      <c r="AW678" s="13" t="s">
        <v>31</v>
      </c>
      <c r="AX678" s="13" t="s">
        <v>76</v>
      </c>
      <c r="AY678" s="177" t="s">
        <v>136</v>
      </c>
    </row>
    <row r="679" spans="2:51" s="13" customFormat="1" ht="12">
      <c r="B679" s="175"/>
      <c r="D679" s="176" t="s">
        <v>145</v>
      </c>
      <c r="E679" s="177" t="s">
        <v>1</v>
      </c>
      <c r="F679" s="178" t="s">
        <v>437</v>
      </c>
      <c r="H679" s="179">
        <v>8.715</v>
      </c>
      <c r="I679" s="180"/>
      <c r="L679" s="175"/>
      <c r="M679" s="181"/>
      <c r="N679" s="182"/>
      <c r="O679" s="182"/>
      <c r="P679" s="182"/>
      <c r="Q679" s="182"/>
      <c r="R679" s="182"/>
      <c r="S679" s="182"/>
      <c r="T679" s="183"/>
      <c r="AT679" s="177" t="s">
        <v>145</v>
      </c>
      <c r="AU679" s="177" t="s">
        <v>86</v>
      </c>
      <c r="AV679" s="13" t="s">
        <v>86</v>
      </c>
      <c r="AW679" s="13" t="s">
        <v>31</v>
      </c>
      <c r="AX679" s="13" t="s">
        <v>76</v>
      </c>
      <c r="AY679" s="177" t="s">
        <v>136</v>
      </c>
    </row>
    <row r="680" spans="2:51" s="15" customFormat="1" ht="12">
      <c r="B680" s="192"/>
      <c r="D680" s="176" t="s">
        <v>145</v>
      </c>
      <c r="E680" s="193" t="s">
        <v>1</v>
      </c>
      <c r="F680" s="194" t="s">
        <v>438</v>
      </c>
      <c r="H680" s="193" t="s">
        <v>1</v>
      </c>
      <c r="I680" s="195"/>
      <c r="L680" s="192"/>
      <c r="M680" s="196"/>
      <c r="N680" s="197"/>
      <c r="O680" s="197"/>
      <c r="P680" s="197"/>
      <c r="Q680" s="197"/>
      <c r="R680" s="197"/>
      <c r="S680" s="197"/>
      <c r="T680" s="198"/>
      <c r="AT680" s="193" t="s">
        <v>145</v>
      </c>
      <c r="AU680" s="193" t="s">
        <v>86</v>
      </c>
      <c r="AV680" s="15" t="s">
        <v>84</v>
      </c>
      <c r="AW680" s="15" t="s">
        <v>31</v>
      </c>
      <c r="AX680" s="15" t="s">
        <v>76</v>
      </c>
      <c r="AY680" s="193" t="s">
        <v>136</v>
      </c>
    </row>
    <row r="681" spans="2:51" s="13" customFormat="1" ht="12">
      <c r="B681" s="175"/>
      <c r="D681" s="176" t="s">
        <v>145</v>
      </c>
      <c r="E681" s="177" t="s">
        <v>1</v>
      </c>
      <c r="F681" s="178" t="s">
        <v>415</v>
      </c>
      <c r="H681" s="179">
        <v>5.94</v>
      </c>
      <c r="I681" s="180"/>
      <c r="L681" s="175"/>
      <c r="M681" s="181"/>
      <c r="N681" s="182"/>
      <c r="O681" s="182"/>
      <c r="P681" s="182"/>
      <c r="Q681" s="182"/>
      <c r="R681" s="182"/>
      <c r="S681" s="182"/>
      <c r="T681" s="183"/>
      <c r="AT681" s="177" t="s">
        <v>145</v>
      </c>
      <c r="AU681" s="177" t="s">
        <v>86</v>
      </c>
      <c r="AV681" s="13" t="s">
        <v>86</v>
      </c>
      <c r="AW681" s="13" t="s">
        <v>31</v>
      </c>
      <c r="AX681" s="13" t="s">
        <v>76</v>
      </c>
      <c r="AY681" s="177" t="s">
        <v>136</v>
      </c>
    </row>
    <row r="682" spans="2:51" s="14" customFormat="1" ht="12">
      <c r="B682" s="184"/>
      <c r="D682" s="176" t="s">
        <v>145</v>
      </c>
      <c r="E682" s="185" t="s">
        <v>1</v>
      </c>
      <c r="F682" s="186" t="s">
        <v>149</v>
      </c>
      <c r="H682" s="187">
        <v>54.669</v>
      </c>
      <c r="I682" s="188"/>
      <c r="L682" s="184"/>
      <c r="M682" s="189"/>
      <c r="N682" s="190"/>
      <c r="O682" s="190"/>
      <c r="P682" s="190"/>
      <c r="Q682" s="190"/>
      <c r="R682" s="190"/>
      <c r="S682" s="190"/>
      <c r="T682" s="191"/>
      <c r="AT682" s="185" t="s">
        <v>145</v>
      </c>
      <c r="AU682" s="185" t="s">
        <v>86</v>
      </c>
      <c r="AV682" s="14" t="s">
        <v>143</v>
      </c>
      <c r="AW682" s="14" t="s">
        <v>31</v>
      </c>
      <c r="AX682" s="14" t="s">
        <v>84</v>
      </c>
      <c r="AY682" s="185" t="s">
        <v>136</v>
      </c>
    </row>
    <row r="683" spans="1:65" s="2" customFormat="1" ht="14.4" customHeight="1">
      <c r="A683" s="33"/>
      <c r="B683" s="161"/>
      <c r="C683" s="162" t="s">
        <v>944</v>
      </c>
      <c r="D683" s="162" t="s">
        <v>138</v>
      </c>
      <c r="E683" s="163" t="s">
        <v>945</v>
      </c>
      <c r="F683" s="164" t="s">
        <v>946</v>
      </c>
      <c r="G683" s="165" t="s">
        <v>141</v>
      </c>
      <c r="H683" s="166">
        <v>48.729</v>
      </c>
      <c r="I683" s="167"/>
      <c r="J683" s="168">
        <f>ROUND(I683*H683,2)</f>
        <v>0</v>
      </c>
      <c r="K683" s="164" t="s">
        <v>142</v>
      </c>
      <c r="L683" s="34"/>
      <c r="M683" s="169" t="s">
        <v>1</v>
      </c>
      <c r="N683" s="170" t="s">
        <v>41</v>
      </c>
      <c r="O683" s="59"/>
      <c r="P683" s="171">
        <f>O683*H683</f>
        <v>0</v>
      </c>
      <c r="Q683" s="171">
        <v>0.00028</v>
      </c>
      <c r="R683" s="171">
        <f>Q683*H683</f>
        <v>0.01364412</v>
      </c>
      <c r="S683" s="171">
        <v>0</v>
      </c>
      <c r="T683" s="172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73" t="s">
        <v>220</v>
      </c>
      <c r="AT683" s="173" t="s">
        <v>138</v>
      </c>
      <c r="AU683" s="173" t="s">
        <v>86</v>
      </c>
      <c r="AY683" s="18" t="s">
        <v>136</v>
      </c>
      <c r="BE683" s="174">
        <f>IF(N683="základní",J683,0)</f>
        <v>0</v>
      </c>
      <c r="BF683" s="174">
        <f>IF(N683="snížená",J683,0)</f>
        <v>0</v>
      </c>
      <c r="BG683" s="174">
        <f>IF(N683="zákl. přenesená",J683,0)</f>
        <v>0</v>
      </c>
      <c r="BH683" s="174">
        <f>IF(N683="sníž. přenesená",J683,0)</f>
        <v>0</v>
      </c>
      <c r="BI683" s="174">
        <f>IF(N683="nulová",J683,0)</f>
        <v>0</v>
      </c>
      <c r="BJ683" s="18" t="s">
        <v>84</v>
      </c>
      <c r="BK683" s="174">
        <f>ROUND(I683*H683,2)</f>
        <v>0</v>
      </c>
      <c r="BL683" s="18" t="s">
        <v>220</v>
      </c>
      <c r="BM683" s="173" t="s">
        <v>947</v>
      </c>
    </row>
    <row r="684" spans="2:51" s="15" customFormat="1" ht="12">
      <c r="B684" s="192"/>
      <c r="D684" s="176" t="s">
        <v>145</v>
      </c>
      <c r="E684" s="193" t="s">
        <v>1</v>
      </c>
      <c r="F684" s="194" t="s">
        <v>435</v>
      </c>
      <c r="H684" s="193" t="s">
        <v>1</v>
      </c>
      <c r="I684" s="195"/>
      <c r="L684" s="192"/>
      <c r="M684" s="196"/>
      <c r="N684" s="197"/>
      <c r="O684" s="197"/>
      <c r="P684" s="197"/>
      <c r="Q684" s="197"/>
      <c r="R684" s="197"/>
      <c r="S684" s="197"/>
      <c r="T684" s="198"/>
      <c r="AT684" s="193" t="s">
        <v>145</v>
      </c>
      <c r="AU684" s="193" t="s">
        <v>86</v>
      </c>
      <c r="AV684" s="15" t="s">
        <v>84</v>
      </c>
      <c r="AW684" s="15" t="s">
        <v>31</v>
      </c>
      <c r="AX684" s="15" t="s">
        <v>76</v>
      </c>
      <c r="AY684" s="193" t="s">
        <v>136</v>
      </c>
    </row>
    <row r="685" spans="2:51" s="13" customFormat="1" ht="12">
      <c r="B685" s="175"/>
      <c r="D685" s="176" t="s">
        <v>145</v>
      </c>
      <c r="E685" s="177" t="s">
        <v>1</v>
      </c>
      <c r="F685" s="178" t="s">
        <v>436</v>
      </c>
      <c r="H685" s="179">
        <v>40.014</v>
      </c>
      <c r="I685" s="180"/>
      <c r="L685" s="175"/>
      <c r="M685" s="181"/>
      <c r="N685" s="182"/>
      <c r="O685" s="182"/>
      <c r="P685" s="182"/>
      <c r="Q685" s="182"/>
      <c r="R685" s="182"/>
      <c r="S685" s="182"/>
      <c r="T685" s="183"/>
      <c r="AT685" s="177" t="s">
        <v>145</v>
      </c>
      <c r="AU685" s="177" t="s">
        <v>86</v>
      </c>
      <c r="AV685" s="13" t="s">
        <v>86</v>
      </c>
      <c r="AW685" s="13" t="s">
        <v>31</v>
      </c>
      <c r="AX685" s="13" t="s">
        <v>76</v>
      </c>
      <c r="AY685" s="177" t="s">
        <v>136</v>
      </c>
    </row>
    <row r="686" spans="2:51" s="13" customFormat="1" ht="12">
      <c r="B686" s="175"/>
      <c r="D686" s="176" t="s">
        <v>145</v>
      </c>
      <c r="E686" s="177" t="s">
        <v>1</v>
      </c>
      <c r="F686" s="178" t="s">
        <v>437</v>
      </c>
      <c r="H686" s="179">
        <v>8.715</v>
      </c>
      <c r="I686" s="180"/>
      <c r="L686" s="175"/>
      <c r="M686" s="181"/>
      <c r="N686" s="182"/>
      <c r="O686" s="182"/>
      <c r="P686" s="182"/>
      <c r="Q686" s="182"/>
      <c r="R686" s="182"/>
      <c r="S686" s="182"/>
      <c r="T686" s="183"/>
      <c r="AT686" s="177" t="s">
        <v>145</v>
      </c>
      <c r="AU686" s="177" t="s">
        <v>86</v>
      </c>
      <c r="AV686" s="13" t="s">
        <v>86</v>
      </c>
      <c r="AW686" s="13" t="s">
        <v>31</v>
      </c>
      <c r="AX686" s="13" t="s">
        <v>76</v>
      </c>
      <c r="AY686" s="177" t="s">
        <v>136</v>
      </c>
    </row>
    <row r="687" spans="2:51" s="14" customFormat="1" ht="12">
      <c r="B687" s="184"/>
      <c r="D687" s="176" t="s">
        <v>145</v>
      </c>
      <c r="E687" s="185" t="s">
        <v>1</v>
      </c>
      <c r="F687" s="186" t="s">
        <v>149</v>
      </c>
      <c r="H687" s="187">
        <v>48.729</v>
      </c>
      <c r="I687" s="188"/>
      <c r="L687" s="184"/>
      <c r="M687" s="189"/>
      <c r="N687" s="190"/>
      <c r="O687" s="190"/>
      <c r="P687" s="190"/>
      <c r="Q687" s="190"/>
      <c r="R687" s="190"/>
      <c r="S687" s="190"/>
      <c r="T687" s="191"/>
      <c r="AT687" s="185" t="s">
        <v>145</v>
      </c>
      <c r="AU687" s="185" t="s">
        <v>86</v>
      </c>
      <c r="AV687" s="14" t="s">
        <v>143</v>
      </c>
      <c r="AW687" s="14" t="s">
        <v>31</v>
      </c>
      <c r="AX687" s="14" t="s">
        <v>84</v>
      </c>
      <c r="AY687" s="185" t="s">
        <v>136</v>
      </c>
    </row>
    <row r="688" spans="1:65" s="2" customFormat="1" ht="24.15" customHeight="1">
      <c r="A688" s="33"/>
      <c r="B688" s="161"/>
      <c r="C688" s="162" t="s">
        <v>948</v>
      </c>
      <c r="D688" s="162" t="s">
        <v>138</v>
      </c>
      <c r="E688" s="163" t="s">
        <v>949</v>
      </c>
      <c r="F688" s="164" t="s">
        <v>950</v>
      </c>
      <c r="G688" s="165" t="s">
        <v>141</v>
      </c>
      <c r="H688" s="166">
        <v>217.907</v>
      </c>
      <c r="I688" s="167"/>
      <c r="J688" s="168">
        <f>ROUND(I688*H688,2)</f>
        <v>0</v>
      </c>
      <c r="K688" s="164" t="s">
        <v>142</v>
      </c>
      <c r="L688" s="34"/>
      <c r="M688" s="169" t="s">
        <v>1</v>
      </c>
      <c r="N688" s="170" t="s">
        <v>41</v>
      </c>
      <c r="O688" s="59"/>
      <c r="P688" s="171">
        <f>O688*H688</f>
        <v>0</v>
      </c>
      <c r="Q688" s="171">
        <v>0.00072</v>
      </c>
      <c r="R688" s="171">
        <f>Q688*H688</f>
        <v>0.15689304</v>
      </c>
      <c r="S688" s="171">
        <v>0</v>
      </c>
      <c r="T688" s="172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73" t="s">
        <v>220</v>
      </c>
      <c r="AT688" s="173" t="s">
        <v>138</v>
      </c>
      <c r="AU688" s="173" t="s">
        <v>86</v>
      </c>
      <c r="AY688" s="18" t="s">
        <v>136</v>
      </c>
      <c r="BE688" s="174">
        <f>IF(N688="základní",J688,0)</f>
        <v>0</v>
      </c>
      <c r="BF688" s="174">
        <f>IF(N688="snížená",J688,0)</f>
        <v>0</v>
      </c>
      <c r="BG688" s="174">
        <f>IF(N688="zákl. přenesená",J688,0)</f>
        <v>0</v>
      </c>
      <c r="BH688" s="174">
        <f>IF(N688="sníž. přenesená",J688,0)</f>
        <v>0</v>
      </c>
      <c r="BI688" s="174">
        <f>IF(N688="nulová",J688,0)</f>
        <v>0</v>
      </c>
      <c r="BJ688" s="18" t="s">
        <v>84</v>
      </c>
      <c r="BK688" s="174">
        <f>ROUND(I688*H688,2)</f>
        <v>0</v>
      </c>
      <c r="BL688" s="18" t="s">
        <v>220</v>
      </c>
      <c r="BM688" s="173" t="s">
        <v>951</v>
      </c>
    </row>
    <row r="689" spans="2:51" s="15" customFormat="1" ht="12">
      <c r="B689" s="192"/>
      <c r="D689" s="176" t="s">
        <v>145</v>
      </c>
      <c r="E689" s="193" t="s">
        <v>1</v>
      </c>
      <c r="F689" s="194" t="s">
        <v>409</v>
      </c>
      <c r="H689" s="193" t="s">
        <v>1</v>
      </c>
      <c r="I689" s="195"/>
      <c r="L689" s="192"/>
      <c r="M689" s="196"/>
      <c r="N689" s="197"/>
      <c r="O689" s="197"/>
      <c r="P689" s="197"/>
      <c r="Q689" s="197"/>
      <c r="R689" s="197"/>
      <c r="S689" s="197"/>
      <c r="T689" s="198"/>
      <c r="AT689" s="193" t="s">
        <v>145</v>
      </c>
      <c r="AU689" s="193" t="s">
        <v>86</v>
      </c>
      <c r="AV689" s="15" t="s">
        <v>84</v>
      </c>
      <c r="AW689" s="15" t="s">
        <v>31</v>
      </c>
      <c r="AX689" s="15" t="s">
        <v>76</v>
      </c>
      <c r="AY689" s="193" t="s">
        <v>136</v>
      </c>
    </row>
    <row r="690" spans="2:51" s="13" customFormat="1" ht="12">
      <c r="B690" s="175"/>
      <c r="D690" s="176" t="s">
        <v>145</v>
      </c>
      <c r="E690" s="177" t="s">
        <v>1</v>
      </c>
      <c r="F690" s="178" t="s">
        <v>410</v>
      </c>
      <c r="H690" s="179">
        <v>24.71</v>
      </c>
      <c r="I690" s="180"/>
      <c r="L690" s="175"/>
      <c r="M690" s="181"/>
      <c r="N690" s="182"/>
      <c r="O690" s="182"/>
      <c r="P690" s="182"/>
      <c r="Q690" s="182"/>
      <c r="R690" s="182"/>
      <c r="S690" s="182"/>
      <c r="T690" s="183"/>
      <c r="AT690" s="177" t="s">
        <v>145</v>
      </c>
      <c r="AU690" s="177" t="s">
        <v>86</v>
      </c>
      <c r="AV690" s="13" t="s">
        <v>86</v>
      </c>
      <c r="AW690" s="13" t="s">
        <v>31</v>
      </c>
      <c r="AX690" s="13" t="s">
        <v>76</v>
      </c>
      <c r="AY690" s="177" t="s">
        <v>136</v>
      </c>
    </row>
    <row r="691" spans="2:51" s="13" customFormat="1" ht="12">
      <c r="B691" s="175"/>
      <c r="D691" s="176" t="s">
        <v>145</v>
      </c>
      <c r="E691" s="177" t="s">
        <v>1</v>
      </c>
      <c r="F691" s="178" t="s">
        <v>411</v>
      </c>
      <c r="H691" s="179">
        <v>-3.486</v>
      </c>
      <c r="I691" s="180"/>
      <c r="L691" s="175"/>
      <c r="M691" s="181"/>
      <c r="N691" s="182"/>
      <c r="O691" s="182"/>
      <c r="P691" s="182"/>
      <c r="Q691" s="182"/>
      <c r="R691" s="182"/>
      <c r="S691" s="182"/>
      <c r="T691" s="183"/>
      <c r="AT691" s="177" t="s">
        <v>145</v>
      </c>
      <c r="AU691" s="177" t="s">
        <v>86</v>
      </c>
      <c r="AV691" s="13" t="s">
        <v>86</v>
      </c>
      <c r="AW691" s="13" t="s">
        <v>31</v>
      </c>
      <c r="AX691" s="13" t="s">
        <v>76</v>
      </c>
      <c r="AY691" s="177" t="s">
        <v>136</v>
      </c>
    </row>
    <row r="692" spans="2:51" s="13" customFormat="1" ht="12">
      <c r="B692" s="175"/>
      <c r="D692" s="176" t="s">
        <v>145</v>
      </c>
      <c r="E692" s="177" t="s">
        <v>1</v>
      </c>
      <c r="F692" s="178" t="s">
        <v>412</v>
      </c>
      <c r="H692" s="179">
        <v>-2.16</v>
      </c>
      <c r="I692" s="180"/>
      <c r="L692" s="175"/>
      <c r="M692" s="181"/>
      <c r="N692" s="182"/>
      <c r="O692" s="182"/>
      <c r="P692" s="182"/>
      <c r="Q692" s="182"/>
      <c r="R692" s="182"/>
      <c r="S692" s="182"/>
      <c r="T692" s="183"/>
      <c r="AT692" s="177" t="s">
        <v>145</v>
      </c>
      <c r="AU692" s="177" t="s">
        <v>86</v>
      </c>
      <c r="AV692" s="13" t="s">
        <v>86</v>
      </c>
      <c r="AW692" s="13" t="s">
        <v>31</v>
      </c>
      <c r="AX692" s="13" t="s">
        <v>76</v>
      </c>
      <c r="AY692" s="177" t="s">
        <v>136</v>
      </c>
    </row>
    <row r="693" spans="2:51" s="13" customFormat="1" ht="12">
      <c r="B693" s="175"/>
      <c r="D693" s="176" t="s">
        <v>145</v>
      </c>
      <c r="E693" s="177" t="s">
        <v>1</v>
      </c>
      <c r="F693" s="178" t="s">
        <v>413</v>
      </c>
      <c r="H693" s="179">
        <v>1.465</v>
      </c>
      <c r="I693" s="180"/>
      <c r="L693" s="175"/>
      <c r="M693" s="181"/>
      <c r="N693" s="182"/>
      <c r="O693" s="182"/>
      <c r="P693" s="182"/>
      <c r="Q693" s="182"/>
      <c r="R693" s="182"/>
      <c r="S693" s="182"/>
      <c r="T693" s="183"/>
      <c r="AT693" s="177" t="s">
        <v>145</v>
      </c>
      <c r="AU693" s="177" t="s">
        <v>86</v>
      </c>
      <c r="AV693" s="13" t="s">
        <v>86</v>
      </c>
      <c r="AW693" s="13" t="s">
        <v>31</v>
      </c>
      <c r="AX693" s="13" t="s">
        <v>76</v>
      </c>
      <c r="AY693" s="177" t="s">
        <v>136</v>
      </c>
    </row>
    <row r="694" spans="2:51" s="13" customFormat="1" ht="12">
      <c r="B694" s="175"/>
      <c r="D694" s="176" t="s">
        <v>145</v>
      </c>
      <c r="E694" s="177" t="s">
        <v>1</v>
      </c>
      <c r="F694" s="178" t="s">
        <v>414</v>
      </c>
      <c r="H694" s="179">
        <v>0.525</v>
      </c>
      <c r="I694" s="180"/>
      <c r="L694" s="175"/>
      <c r="M694" s="181"/>
      <c r="N694" s="182"/>
      <c r="O694" s="182"/>
      <c r="P694" s="182"/>
      <c r="Q694" s="182"/>
      <c r="R694" s="182"/>
      <c r="S694" s="182"/>
      <c r="T694" s="183"/>
      <c r="AT694" s="177" t="s">
        <v>145</v>
      </c>
      <c r="AU694" s="177" t="s">
        <v>86</v>
      </c>
      <c r="AV694" s="13" t="s">
        <v>86</v>
      </c>
      <c r="AW694" s="13" t="s">
        <v>31</v>
      </c>
      <c r="AX694" s="13" t="s">
        <v>76</v>
      </c>
      <c r="AY694" s="177" t="s">
        <v>136</v>
      </c>
    </row>
    <row r="695" spans="2:51" s="13" customFormat="1" ht="12">
      <c r="B695" s="175"/>
      <c r="D695" s="176" t="s">
        <v>145</v>
      </c>
      <c r="E695" s="177" t="s">
        <v>1</v>
      </c>
      <c r="F695" s="178" t="s">
        <v>415</v>
      </c>
      <c r="H695" s="179">
        <v>5.94</v>
      </c>
      <c r="I695" s="180"/>
      <c r="L695" s="175"/>
      <c r="M695" s="181"/>
      <c r="N695" s="182"/>
      <c r="O695" s="182"/>
      <c r="P695" s="182"/>
      <c r="Q695" s="182"/>
      <c r="R695" s="182"/>
      <c r="S695" s="182"/>
      <c r="T695" s="183"/>
      <c r="AT695" s="177" t="s">
        <v>145</v>
      </c>
      <c r="AU695" s="177" t="s">
        <v>86</v>
      </c>
      <c r="AV695" s="13" t="s">
        <v>86</v>
      </c>
      <c r="AW695" s="13" t="s">
        <v>31</v>
      </c>
      <c r="AX695" s="13" t="s">
        <v>76</v>
      </c>
      <c r="AY695" s="177" t="s">
        <v>136</v>
      </c>
    </row>
    <row r="696" spans="2:51" s="16" customFormat="1" ht="12">
      <c r="B696" s="212"/>
      <c r="D696" s="176" t="s">
        <v>145</v>
      </c>
      <c r="E696" s="213" t="s">
        <v>1</v>
      </c>
      <c r="F696" s="214" t="s">
        <v>373</v>
      </c>
      <c r="H696" s="215">
        <v>26.994</v>
      </c>
      <c r="I696" s="216"/>
      <c r="L696" s="212"/>
      <c r="M696" s="217"/>
      <c r="N696" s="218"/>
      <c r="O696" s="218"/>
      <c r="P696" s="218"/>
      <c r="Q696" s="218"/>
      <c r="R696" s="218"/>
      <c r="S696" s="218"/>
      <c r="T696" s="219"/>
      <c r="AT696" s="213" t="s">
        <v>145</v>
      </c>
      <c r="AU696" s="213" t="s">
        <v>86</v>
      </c>
      <c r="AV696" s="16" t="s">
        <v>154</v>
      </c>
      <c r="AW696" s="16" t="s">
        <v>31</v>
      </c>
      <c r="AX696" s="16" t="s">
        <v>76</v>
      </c>
      <c r="AY696" s="213" t="s">
        <v>136</v>
      </c>
    </row>
    <row r="697" spans="2:51" s="15" customFormat="1" ht="12">
      <c r="B697" s="192"/>
      <c r="D697" s="176" t="s">
        <v>145</v>
      </c>
      <c r="E697" s="193" t="s">
        <v>1</v>
      </c>
      <c r="F697" s="194" t="s">
        <v>952</v>
      </c>
      <c r="H697" s="193" t="s">
        <v>1</v>
      </c>
      <c r="I697" s="195"/>
      <c r="L697" s="192"/>
      <c r="M697" s="196"/>
      <c r="N697" s="197"/>
      <c r="O697" s="197"/>
      <c r="P697" s="197"/>
      <c r="Q697" s="197"/>
      <c r="R697" s="197"/>
      <c r="S697" s="197"/>
      <c r="T697" s="198"/>
      <c r="AT697" s="193" t="s">
        <v>145</v>
      </c>
      <c r="AU697" s="193" t="s">
        <v>86</v>
      </c>
      <c r="AV697" s="15" t="s">
        <v>84</v>
      </c>
      <c r="AW697" s="15" t="s">
        <v>31</v>
      </c>
      <c r="AX697" s="15" t="s">
        <v>76</v>
      </c>
      <c r="AY697" s="193" t="s">
        <v>136</v>
      </c>
    </row>
    <row r="698" spans="2:51" s="15" customFormat="1" ht="20.4">
      <c r="B698" s="192"/>
      <c r="D698" s="176" t="s">
        <v>145</v>
      </c>
      <c r="E698" s="193" t="s">
        <v>1</v>
      </c>
      <c r="F698" s="194" t="s">
        <v>953</v>
      </c>
      <c r="H698" s="193" t="s">
        <v>1</v>
      </c>
      <c r="I698" s="195"/>
      <c r="L698" s="192"/>
      <c r="M698" s="196"/>
      <c r="N698" s="197"/>
      <c r="O698" s="197"/>
      <c r="P698" s="197"/>
      <c r="Q698" s="197"/>
      <c r="R698" s="197"/>
      <c r="S698" s="197"/>
      <c r="T698" s="198"/>
      <c r="AT698" s="193" t="s">
        <v>145</v>
      </c>
      <c r="AU698" s="193" t="s">
        <v>86</v>
      </c>
      <c r="AV698" s="15" t="s">
        <v>84</v>
      </c>
      <c r="AW698" s="15" t="s">
        <v>31</v>
      </c>
      <c r="AX698" s="15" t="s">
        <v>76</v>
      </c>
      <c r="AY698" s="193" t="s">
        <v>136</v>
      </c>
    </row>
    <row r="699" spans="2:51" s="13" customFormat="1" ht="12">
      <c r="B699" s="175"/>
      <c r="D699" s="176" t="s">
        <v>145</v>
      </c>
      <c r="E699" s="177" t="s">
        <v>1</v>
      </c>
      <c r="F699" s="178" t="s">
        <v>954</v>
      </c>
      <c r="H699" s="179">
        <v>115.83</v>
      </c>
      <c r="I699" s="180"/>
      <c r="L699" s="175"/>
      <c r="M699" s="181"/>
      <c r="N699" s="182"/>
      <c r="O699" s="182"/>
      <c r="P699" s="182"/>
      <c r="Q699" s="182"/>
      <c r="R699" s="182"/>
      <c r="S699" s="182"/>
      <c r="T699" s="183"/>
      <c r="AT699" s="177" t="s">
        <v>145</v>
      </c>
      <c r="AU699" s="177" t="s">
        <v>86</v>
      </c>
      <c r="AV699" s="13" t="s">
        <v>86</v>
      </c>
      <c r="AW699" s="13" t="s">
        <v>31</v>
      </c>
      <c r="AX699" s="13" t="s">
        <v>76</v>
      </c>
      <c r="AY699" s="177" t="s">
        <v>136</v>
      </c>
    </row>
    <row r="700" spans="2:51" s="13" customFormat="1" ht="12">
      <c r="B700" s="175"/>
      <c r="D700" s="176" t="s">
        <v>145</v>
      </c>
      <c r="E700" s="177" t="s">
        <v>1</v>
      </c>
      <c r="F700" s="178" t="s">
        <v>344</v>
      </c>
      <c r="H700" s="179">
        <v>-0.525</v>
      </c>
      <c r="I700" s="180"/>
      <c r="L700" s="175"/>
      <c r="M700" s="181"/>
      <c r="N700" s="182"/>
      <c r="O700" s="182"/>
      <c r="P700" s="182"/>
      <c r="Q700" s="182"/>
      <c r="R700" s="182"/>
      <c r="S700" s="182"/>
      <c r="T700" s="183"/>
      <c r="AT700" s="177" t="s">
        <v>145</v>
      </c>
      <c r="AU700" s="177" t="s">
        <v>86</v>
      </c>
      <c r="AV700" s="13" t="s">
        <v>86</v>
      </c>
      <c r="AW700" s="13" t="s">
        <v>31</v>
      </c>
      <c r="AX700" s="13" t="s">
        <v>76</v>
      </c>
      <c r="AY700" s="177" t="s">
        <v>136</v>
      </c>
    </row>
    <row r="701" spans="2:51" s="13" customFormat="1" ht="12">
      <c r="B701" s="175"/>
      <c r="D701" s="176" t="s">
        <v>145</v>
      </c>
      <c r="E701" s="177" t="s">
        <v>1</v>
      </c>
      <c r="F701" s="178" t="s">
        <v>345</v>
      </c>
      <c r="H701" s="179">
        <v>-1.6</v>
      </c>
      <c r="I701" s="180"/>
      <c r="L701" s="175"/>
      <c r="M701" s="181"/>
      <c r="N701" s="182"/>
      <c r="O701" s="182"/>
      <c r="P701" s="182"/>
      <c r="Q701" s="182"/>
      <c r="R701" s="182"/>
      <c r="S701" s="182"/>
      <c r="T701" s="183"/>
      <c r="AT701" s="177" t="s">
        <v>145</v>
      </c>
      <c r="AU701" s="177" t="s">
        <v>86</v>
      </c>
      <c r="AV701" s="13" t="s">
        <v>86</v>
      </c>
      <c r="AW701" s="13" t="s">
        <v>31</v>
      </c>
      <c r="AX701" s="13" t="s">
        <v>76</v>
      </c>
      <c r="AY701" s="177" t="s">
        <v>136</v>
      </c>
    </row>
    <row r="702" spans="2:51" s="13" customFormat="1" ht="12">
      <c r="B702" s="175"/>
      <c r="D702" s="176" t="s">
        <v>145</v>
      </c>
      <c r="E702" s="177" t="s">
        <v>1</v>
      </c>
      <c r="F702" s="178" t="s">
        <v>412</v>
      </c>
      <c r="H702" s="179">
        <v>-2.16</v>
      </c>
      <c r="I702" s="180"/>
      <c r="L702" s="175"/>
      <c r="M702" s="181"/>
      <c r="N702" s="182"/>
      <c r="O702" s="182"/>
      <c r="P702" s="182"/>
      <c r="Q702" s="182"/>
      <c r="R702" s="182"/>
      <c r="S702" s="182"/>
      <c r="T702" s="183"/>
      <c r="AT702" s="177" t="s">
        <v>145</v>
      </c>
      <c r="AU702" s="177" t="s">
        <v>86</v>
      </c>
      <c r="AV702" s="13" t="s">
        <v>86</v>
      </c>
      <c r="AW702" s="13" t="s">
        <v>31</v>
      </c>
      <c r="AX702" s="13" t="s">
        <v>76</v>
      </c>
      <c r="AY702" s="177" t="s">
        <v>136</v>
      </c>
    </row>
    <row r="703" spans="2:51" s="13" customFormat="1" ht="12">
      <c r="B703" s="175"/>
      <c r="D703" s="176" t="s">
        <v>145</v>
      </c>
      <c r="E703" s="177" t="s">
        <v>1</v>
      </c>
      <c r="F703" s="178" t="s">
        <v>411</v>
      </c>
      <c r="H703" s="179">
        <v>-3.486</v>
      </c>
      <c r="I703" s="180"/>
      <c r="L703" s="175"/>
      <c r="M703" s="181"/>
      <c r="N703" s="182"/>
      <c r="O703" s="182"/>
      <c r="P703" s="182"/>
      <c r="Q703" s="182"/>
      <c r="R703" s="182"/>
      <c r="S703" s="182"/>
      <c r="T703" s="183"/>
      <c r="AT703" s="177" t="s">
        <v>145</v>
      </c>
      <c r="AU703" s="177" t="s">
        <v>86</v>
      </c>
      <c r="AV703" s="13" t="s">
        <v>86</v>
      </c>
      <c r="AW703" s="13" t="s">
        <v>31</v>
      </c>
      <c r="AX703" s="13" t="s">
        <v>76</v>
      </c>
      <c r="AY703" s="177" t="s">
        <v>136</v>
      </c>
    </row>
    <row r="704" spans="2:51" s="13" customFormat="1" ht="12">
      <c r="B704" s="175"/>
      <c r="D704" s="176" t="s">
        <v>145</v>
      </c>
      <c r="E704" s="177" t="s">
        <v>1</v>
      </c>
      <c r="F704" s="178" t="s">
        <v>955</v>
      </c>
      <c r="H704" s="179">
        <v>0.775</v>
      </c>
      <c r="I704" s="180"/>
      <c r="L704" s="175"/>
      <c r="M704" s="181"/>
      <c r="N704" s="182"/>
      <c r="O704" s="182"/>
      <c r="P704" s="182"/>
      <c r="Q704" s="182"/>
      <c r="R704" s="182"/>
      <c r="S704" s="182"/>
      <c r="T704" s="183"/>
      <c r="AT704" s="177" t="s">
        <v>145</v>
      </c>
      <c r="AU704" s="177" t="s">
        <v>86</v>
      </c>
      <c r="AV704" s="13" t="s">
        <v>86</v>
      </c>
      <c r="AW704" s="13" t="s">
        <v>31</v>
      </c>
      <c r="AX704" s="13" t="s">
        <v>76</v>
      </c>
      <c r="AY704" s="177" t="s">
        <v>136</v>
      </c>
    </row>
    <row r="705" spans="2:51" s="13" customFormat="1" ht="12">
      <c r="B705" s="175"/>
      <c r="D705" s="176" t="s">
        <v>145</v>
      </c>
      <c r="E705" s="177" t="s">
        <v>1</v>
      </c>
      <c r="F705" s="178" t="s">
        <v>956</v>
      </c>
      <c r="H705" s="179">
        <v>3</v>
      </c>
      <c r="I705" s="180"/>
      <c r="L705" s="175"/>
      <c r="M705" s="181"/>
      <c r="N705" s="182"/>
      <c r="O705" s="182"/>
      <c r="P705" s="182"/>
      <c r="Q705" s="182"/>
      <c r="R705" s="182"/>
      <c r="S705" s="182"/>
      <c r="T705" s="183"/>
      <c r="AT705" s="177" t="s">
        <v>145</v>
      </c>
      <c r="AU705" s="177" t="s">
        <v>86</v>
      </c>
      <c r="AV705" s="13" t="s">
        <v>86</v>
      </c>
      <c r="AW705" s="13" t="s">
        <v>31</v>
      </c>
      <c r="AX705" s="13" t="s">
        <v>76</v>
      </c>
      <c r="AY705" s="177" t="s">
        <v>136</v>
      </c>
    </row>
    <row r="706" spans="2:51" s="13" customFormat="1" ht="12">
      <c r="B706" s="175"/>
      <c r="D706" s="176" t="s">
        <v>145</v>
      </c>
      <c r="E706" s="177" t="s">
        <v>1</v>
      </c>
      <c r="F706" s="178" t="s">
        <v>347</v>
      </c>
      <c r="H706" s="179">
        <v>1.2</v>
      </c>
      <c r="I706" s="180"/>
      <c r="L706" s="175"/>
      <c r="M706" s="181"/>
      <c r="N706" s="182"/>
      <c r="O706" s="182"/>
      <c r="P706" s="182"/>
      <c r="Q706" s="182"/>
      <c r="R706" s="182"/>
      <c r="S706" s="182"/>
      <c r="T706" s="183"/>
      <c r="AT706" s="177" t="s">
        <v>145</v>
      </c>
      <c r="AU706" s="177" t="s">
        <v>86</v>
      </c>
      <c r="AV706" s="13" t="s">
        <v>86</v>
      </c>
      <c r="AW706" s="13" t="s">
        <v>31</v>
      </c>
      <c r="AX706" s="13" t="s">
        <v>76</v>
      </c>
      <c r="AY706" s="177" t="s">
        <v>136</v>
      </c>
    </row>
    <row r="707" spans="2:51" s="13" customFormat="1" ht="12">
      <c r="B707" s="175"/>
      <c r="D707" s="176" t="s">
        <v>145</v>
      </c>
      <c r="E707" s="177" t="s">
        <v>1</v>
      </c>
      <c r="F707" s="178" t="s">
        <v>413</v>
      </c>
      <c r="H707" s="179">
        <v>1.465</v>
      </c>
      <c r="I707" s="180"/>
      <c r="L707" s="175"/>
      <c r="M707" s="181"/>
      <c r="N707" s="182"/>
      <c r="O707" s="182"/>
      <c r="P707" s="182"/>
      <c r="Q707" s="182"/>
      <c r="R707" s="182"/>
      <c r="S707" s="182"/>
      <c r="T707" s="183"/>
      <c r="AT707" s="177" t="s">
        <v>145</v>
      </c>
      <c r="AU707" s="177" t="s">
        <v>86</v>
      </c>
      <c r="AV707" s="13" t="s">
        <v>86</v>
      </c>
      <c r="AW707" s="13" t="s">
        <v>31</v>
      </c>
      <c r="AX707" s="13" t="s">
        <v>76</v>
      </c>
      <c r="AY707" s="177" t="s">
        <v>136</v>
      </c>
    </row>
    <row r="708" spans="2:51" s="13" customFormat="1" ht="12">
      <c r="B708" s="175"/>
      <c r="D708" s="176" t="s">
        <v>145</v>
      </c>
      <c r="E708" s="177" t="s">
        <v>1</v>
      </c>
      <c r="F708" s="178" t="s">
        <v>957</v>
      </c>
      <c r="H708" s="179">
        <v>76.414</v>
      </c>
      <c r="I708" s="180"/>
      <c r="L708" s="175"/>
      <c r="M708" s="181"/>
      <c r="N708" s="182"/>
      <c r="O708" s="182"/>
      <c r="P708" s="182"/>
      <c r="Q708" s="182"/>
      <c r="R708" s="182"/>
      <c r="S708" s="182"/>
      <c r="T708" s="183"/>
      <c r="AT708" s="177" t="s">
        <v>145</v>
      </c>
      <c r="AU708" s="177" t="s">
        <v>86</v>
      </c>
      <c r="AV708" s="13" t="s">
        <v>86</v>
      </c>
      <c r="AW708" s="13" t="s">
        <v>31</v>
      </c>
      <c r="AX708" s="13" t="s">
        <v>76</v>
      </c>
      <c r="AY708" s="177" t="s">
        <v>136</v>
      </c>
    </row>
    <row r="709" spans="2:51" s="16" customFormat="1" ht="12">
      <c r="B709" s="212"/>
      <c r="D709" s="176" t="s">
        <v>145</v>
      </c>
      <c r="E709" s="213" t="s">
        <v>1</v>
      </c>
      <c r="F709" s="214" t="s">
        <v>373</v>
      </c>
      <c r="H709" s="215">
        <v>190.913</v>
      </c>
      <c r="I709" s="216"/>
      <c r="L709" s="212"/>
      <c r="M709" s="217"/>
      <c r="N709" s="218"/>
      <c r="O709" s="218"/>
      <c r="P709" s="218"/>
      <c r="Q709" s="218"/>
      <c r="R709" s="218"/>
      <c r="S709" s="218"/>
      <c r="T709" s="219"/>
      <c r="AT709" s="213" t="s">
        <v>145</v>
      </c>
      <c r="AU709" s="213" t="s">
        <v>86</v>
      </c>
      <c r="AV709" s="16" t="s">
        <v>154</v>
      </c>
      <c r="AW709" s="16" t="s">
        <v>31</v>
      </c>
      <c r="AX709" s="16" t="s">
        <v>76</v>
      </c>
      <c r="AY709" s="213" t="s">
        <v>136</v>
      </c>
    </row>
    <row r="710" spans="2:51" s="14" customFormat="1" ht="12">
      <c r="B710" s="184"/>
      <c r="D710" s="176" t="s">
        <v>145</v>
      </c>
      <c r="E710" s="185" t="s">
        <v>1</v>
      </c>
      <c r="F710" s="186" t="s">
        <v>149</v>
      </c>
      <c r="H710" s="187">
        <v>217.907</v>
      </c>
      <c r="I710" s="188"/>
      <c r="L710" s="184"/>
      <c r="M710" s="189"/>
      <c r="N710" s="190"/>
      <c r="O710" s="190"/>
      <c r="P710" s="190"/>
      <c r="Q710" s="190"/>
      <c r="R710" s="190"/>
      <c r="S710" s="190"/>
      <c r="T710" s="191"/>
      <c r="AT710" s="185" t="s">
        <v>145</v>
      </c>
      <c r="AU710" s="185" t="s">
        <v>86</v>
      </c>
      <c r="AV710" s="14" t="s">
        <v>143</v>
      </c>
      <c r="AW710" s="14" t="s">
        <v>31</v>
      </c>
      <c r="AX710" s="14" t="s">
        <v>84</v>
      </c>
      <c r="AY710" s="185" t="s">
        <v>136</v>
      </c>
    </row>
    <row r="711" spans="1:65" s="2" customFormat="1" ht="24.15" customHeight="1">
      <c r="A711" s="33"/>
      <c r="B711" s="161"/>
      <c r="C711" s="162" t="s">
        <v>958</v>
      </c>
      <c r="D711" s="162" t="s">
        <v>138</v>
      </c>
      <c r="E711" s="163" t="s">
        <v>959</v>
      </c>
      <c r="F711" s="164" t="s">
        <v>960</v>
      </c>
      <c r="G711" s="165" t="s">
        <v>141</v>
      </c>
      <c r="H711" s="166">
        <v>48.729</v>
      </c>
      <c r="I711" s="167"/>
      <c r="J711" s="168">
        <f>ROUND(I711*H711,2)</f>
        <v>0</v>
      </c>
      <c r="K711" s="164" t="s">
        <v>142</v>
      </c>
      <c r="L711" s="34"/>
      <c r="M711" s="169" t="s">
        <v>1</v>
      </c>
      <c r="N711" s="170" t="s">
        <v>41</v>
      </c>
      <c r="O711" s="59"/>
      <c r="P711" s="171">
        <f>O711*H711</f>
        <v>0</v>
      </c>
      <c r="Q711" s="171">
        <v>0.00101</v>
      </c>
      <c r="R711" s="171">
        <f>Q711*H711</f>
        <v>0.04921629</v>
      </c>
      <c r="S711" s="171">
        <v>0</v>
      </c>
      <c r="T711" s="172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73" t="s">
        <v>220</v>
      </c>
      <c r="AT711" s="173" t="s">
        <v>138</v>
      </c>
      <c r="AU711" s="173" t="s">
        <v>86</v>
      </c>
      <c r="AY711" s="18" t="s">
        <v>136</v>
      </c>
      <c r="BE711" s="174">
        <f>IF(N711="základní",J711,0)</f>
        <v>0</v>
      </c>
      <c r="BF711" s="174">
        <f>IF(N711="snížená",J711,0)</f>
        <v>0</v>
      </c>
      <c r="BG711" s="174">
        <f>IF(N711="zákl. přenesená",J711,0)</f>
        <v>0</v>
      </c>
      <c r="BH711" s="174">
        <f>IF(N711="sníž. přenesená",J711,0)</f>
        <v>0</v>
      </c>
      <c r="BI711" s="174">
        <f>IF(N711="nulová",J711,0)</f>
        <v>0</v>
      </c>
      <c r="BJ711" s="18" t="s">
        <v>84</v>
      </c>
      <c r="BK711" s="174">
        <f>ROUND(I711*H711,2)</f>
        <v>0</v>
      </c>
      <c r="BL711" s="18" t="s">
        <v>220</v>
      </c>
      <c r="BM711" s="173" t="s">
        <v>961</v>
      </c>
    </row>
    <row r="712" spans="1:47" s="2" customFormat="1" ht="28.8">
      <c r="A712" s="33"/>
      <c r="B712" s="34"/>
      <c r="C712" s="33"/>
      <c r="D712" s="176" t="s">
        <v>275</v>
      </c>
      <c r="E712" s="33"/>
      <c r="F712" s="209" t="s">
        <v>962</v>
      </c>
      <c r="G712" s="33"/>
      <c r="H712" s="33"/>
      <c r="I712" s="97"/>
      <c r="J712" s="33"/>
      <c r="K712" s="33"/>
      <c r="L712" s="34"/>
      <c r="M712" s="210"/>
      <c r="N712" s="211"/>
      <c r="O712" s="59"/>
      <c r="P712" s="59"/>
      <c r="Q712" s="59"/>
      <c r="R712" s="59"/>
      <c r="S712" s="59"/>
      <c r="T712" s="60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T712" s="18" t="s">
        <v>275</v>
      </c>
      <c r="AU712" s="18" t="s">
        <v>86</v>
      </c>
    </row>
    <row r="713" spans="2:51" s="15" customFormat="1" ht="12">
      <c r="B713" s="192"/>
      <c r="D713" s="176" t="s">
        <v>145</v>
      </c>
      <c r="E713" s="193" t="s">
        <v>1</v>
      </c>
      <c r="F713" s="194" t="s">
        <v>435</v>
      </c>
      <c r="H713" s="193" t="s">
        <v>1</v>
      </c>
      <c r="I713" s="195"/>
      <c r="L713" s="192"/>
      <c r="M713" s="196"/>
      <c r="N713" s="197"/>
      <c r="O713" s="197"/>
      <c r="P713" s="197"/>
      <c r="Q713" s="197"/>
      <c r="R713" s="197"/>
      <c r="S713" s="197"/>
      <c r="T713" s="198"/>
      <c r="AT713" s="193" t="s">
        <v>145</v>
      </c>
      <c r="AU713" s="193" t="s">
        <v>86</v>
      </c>
      <c r="AV713" s="15" t="s">
        <v>84</v>
      </c>
      <c r="AW713" s="15" t="s">
        <v>31</v>
      </c>
      <c r="AX713" s="15" t="s">
        <v>76</v>
      </c>
      <c r="AY713" s="193" t="s">
        <v>136</v>
      </c>
    </row>
    <row r="714" spans="2:51" s="13" customFormat="1" ht="12">
      <c r="B714" s="175"/>
      <c r="D714" s="176" t="s">
        <v>145</v>
      </c>
      <c r="E714" s="177" t="s">
        <v>1</v>
      </c>
      <c r="F714" s="178" t="s">
        <v>436</v>
      </c>
      <c r="H714" s="179">
        <v>40.014</v>
      </c>
      <c r="I714" s="180"/>
      <c r="L714" s="175"/>
      <c r="M714" s="181"/>
      <c r="N714" s="182"/>
      <c r="O714" s="182"/>
      <c r="P714" s="182"/>
      <c r="Q714" s="182"/>
      <c r="R714" s="182"/>
      <c r="S714" s="182"/>
      <c r="T714" s="183"/>
      <c r="AT714" s="177" t="s">
        <v>145</v>
      </c>
      <c r="AU714" s="177" t="s">
        <v>86</v>
      </c>
      <c r="AV714" s="13" t="s">
        <v>86</v>
      </c>
      <c r="AW714" s="13" t="s">
        <v>31</v>
      </c>
      <c r="AX714" s="13" t="s">
        <v>76</v>
      </c>
      <c r="AY714" s="177" t="s">
        <v>136</v>
      </c>
    </row>
    <row r="715" spans="2:51" s="13" customFormat="1" ht="12">
      <c r="B715" s="175"/>
      <c r="D715" s="176" t="s">
        <v>145</v>
      </c>
      <c r="E715" s="177" t="s">
        <v>1</v>
      </c>
      <c r="F715" s="178" t="s">
        <v>437</v>
      </c>
      <c r="H715" s="179">
        <v>8.715</v>
      </c>
      <c r="I715" s="180"/>
      <c r="L715" s="175"/>
      <c r="M715" s="181"/>
      <c r="N715" s="182"/>
      <c r="O715" s="182"/>
      <c r="P715" s="182"/>
      <c r="Q715" s="182"/>
      <c r="R715" s="182"/>
      <c r="S715" s="182"/>
      <c r="T715" s="183"/>
      <c r="AT715" s="177" t="s">
        <v>145</v>
      </c>
      <c r="AU715" s="177" t="s">
        <v>86</v>
      </c>
      <c r="AV715" s="13" t="s">
        <v>86</v>
      </c>
      <c r="AW715" s="13" t="s">
        <v>31</v>
      </c>
      <c r="AX715" s="13" t="s">
        <v>76</v>
      </c>
      <c r="AY715" s="177" t="s">
        <v>136</v>
      </c>
    </row>
    <row r="716" spans="2:51" s="14" customFormat="1" ht="12">
      <c r="B716" s="184"/>
      <c r="D716" s="176" t="s">
        <v>145</v>
      </c>
      <c r="E716" s="185" t="s">
        <v>1</v>
      </c>
      <c r="F716" s="186" t="s">
        <v>149</v>
      </c>
      <c r="H716" s="187">
        <v>48.729</v>
      </c>
      <c r="I716" s="188"/>
      <c r="L716" s="184"/>
      <c r="M716" s="189"/>
      <c r="N716" s="190"/>
      <c r="O716" s="190"/>
      <c r="P716" s="190"/>
      <c r="Q716" s="190"/>
      <c r="R716" s="190"/>
      <c r="S716" s="190"/>
      <c r="T716" s="191"/>
      <c r="AT716" s="185" t="s">
        <v>145</v>
      </c>
      <c r="AU716" s="185" t="s">
        <v>86</v>
      </c>
      <c r="AV716" s="14" t="s">
        <v>143</v>
      </c>
      <c r="AW716" s="14" t="s">
        <v>31</v>
      </c>
      <c r="AX716" s="14" t="s">
        <v>84</v>
      </c>
      <c r="AY716" s="185" t="s">
        <v>136</v>
      </c>
    </row>
    <row r="717" spans="2:63" s="12" customFormat="1" ht="22.95" customHeight="1">
      <c r="B717" s="148"/>
      <c r="D717" s="149" t="s">
        <v>75</v>
      </c>
      <c r="E717" s="159" t="s">
        <v>963</v>
      </c>
      <c r="F717" s="159" t="s">
        <v>964</v>
      </c>
      <c r="I717" s="151"/>
      <c r="J717" s="160">
        <f>BK717</f>
        <v>0</v>
      </c>
      <c r="L717" s="148"/>
      <c r="M717" s="153"/>
      <c r="N717" s="154"/>
      <c r="O717" s="154"/>
      <c r="P717" s="155">
        <f>SUM(P718:P733)</f>
        <v>0</v>
      </c>
      <c r="Q717" s="154"/>
      <c r="R717" s="155">
        <f>SUM(R718:R733)</f>
        <v>0.34173586</v>
      </c>
      <c r="S717" s="154"/>
      <c r="T717" s="156">
        <f>SUM(T718:T733)</f>
        <v>0</v>
      </c>
      <c r="AR717" s="149" t="s">
        <v>86</v>
      </c>
      <c r="AT717" s="157" t="s">
        <v>75</v>
      </c>
      <c r="AU717" s="157" t="s">
        <v>84</v>
      </c>
      <c r="AY717" s="149" t="s">
        <v>136</v>
      </c>
      <c r="BK717" s="158">
        <f>SUM(BK718:BK733)</f>
        <v>0</v>
      </c>
    </row>
    <row r="718" spans="1:65" s="2" customFormat="1" ht="24.15" customHeight="1">
      <c r="A718" s="33"/>
      <c r="B718" s="161"/>
      <c r="C718" s="162" t="s">
        <v>965</v>
      </c>
      <c r="D718" s="162" t="s">
        <v>138</v>
      </c>
      <c r="E718" s="163" t="s">
        <v>966</v>
      </c>
      <c r="F718" s="164" t="s">
        <v>967</v>
      </c>
      <c r="G718" s="165" t="s">
        <v>141</v>
      </c>
      <c r="H718" s="166">
        <v>190.913</v>
      </c>
      <c r="I718" s="167"/>
      <c r="J718" s="168">
        <f>ROUND(I718*H718,2)</f>
        <v>0</v>
      </c>
      <c r="K718" s="164" t="s">
        <v>142</v>
      </c>
      <c r="L718" s="34"/>
      <c r="M718" s="169" t="s">
        <v>1</v>
      </c>
      <c r="N718" s="170" t="s">
        <v>41</v>
      </c>
      <c r="O718" s="59"/>
      <c r="P718" s="171">
        <f>O718*H718</f>
        <v>0</v>
      </c>
      <c r="Q718" s="171">
        <v>0</v>
      </c>
      <c r="R718" s="171">
        <f>Q718*H718</f>
        <v>0</v>
      </c>
      <c r="S718" s="171">
        <v>0</v>
      </c>
      <c r="T718" s="17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73" t="s">
        <v>220</v>
      </c>
      <c r="AT718" s="173" t="s">
        <v>138</v>
      </c>
      <c r="AU718" s="173" t="s">
        <v>86</v>
      </c>
      <c r="AY718" s="18" t="s">
        <v>136</v>
      </c>
      <c r="BE718" s="174">
        <f>IF(N718="základní",J718,0)</f>
        <v>0</v>
      </c>
      <c r="BF718" s="174">
        <f>IF(N718="snížená",J718,0)</f>
        <v>0</v>
      </c>
      <c r="BG718" s="174">
        <f>IF(N718="zákl. přenesená",J718,0)</f>
        <v>0</v>
      </c>
      <c r="BH718" s="174">
        <f>IF(N718="sníž. přenesená",J718,0)</f>
        <v>0</v>
      </c>
      <c r="BI718" s="174">
        <f>IF(N718="nulová",J718,0)</f>
        <v>0</v>
      </c>
      <c r="BJ718" s="18" t="s">
        <v>84</v>
      </c>
      <c r="BK718" s="174">
        <f>ROUND(I718*H718,2)</f>
        <v>0</v>
      </c>
      <c r="BL718" s="18" t="s">
        <v>220</v>
      </c>
      <c r="BM718" s="173" t="s">
        <v>968</v>
      </c>
    </row>
    <row r="719" spans="2:51" s="15" customFormat="1" ht="12">
      <c r="B719" s="192"/>
      <c r="D719" s="176" t="s">
        <v>145</v>
      </c>
      <c r="E719" s="193" t="s">
        <v>1</v>
      </c>
      <c r="F719" s="194" t="s">
        <v>952</v>
      </c>
      <c r="H719" s="193" t="s">
        <v>1</v>
      </c>
      <c r="I719" s="195"/>
      <c r="L719" s="192"/>
      <c r="M719" s="196"/>
      <c r="N719" s="197"/>
      <c r="O719" s="197"/>
      <c r="P719" s="197"/>
      <c r="Q719" s="197"/>
      <c r="R719" s="197"/>
      <c r="S719" s="197"/>
      <c r="T719" s="198"/>
      <c r="AT719" s="193" t="s">
        <v>145</v>
      </c>
      <c r="AU719" s="193" t="s">
        <v>86</v>
      </c>
      <c r="AV719" s="15" t="s">
        <v>84</v>
      </c>
      <c r="AW719" s="15" t="s">
        <v>31</v>
      </c>
      <c r="AX719" s="15" t="s">
        <v>76</v>
      </c>
      <c r="AY719" s="193" t="s">
        <v>136</v>
      </c>
    </row>
    <row r="720" spans="2:51" s="13" customFormat="1" ht="12">
      <c r="B720" s="175"/>
      <c r="D720" s="176" t="s">
        <v>145</v>
      </c>
      <c r="E720" s="177" t="s">
        <v>1</v>
      </c>
      <c r="F720" s="178" t="s">
        <v>954</v>
      </c>
      <c r="H720" s="179">
        <v>115.83</v>
      </c>
      <c r="I720" s="180"/>
      <c r="L720" s="175"/>
      <c r="M720" s="181"/>
      <c r="N720" s="182"/>
      <c r="O720" s="182"/>
      <c r="P720" s="182"/>
      <c r="Q720" s="182"/>
      <c r="R720" s="182"/>
      <c r="S720" s="182"/>
      <c r="T720" s="183"/>
      <c r="AT720" s="177" t="s">
        <v>145</v>
      </c>
      <c r="AU720" s="177" t="s">
        <v>86</v>
      </c>
      <c r="AV720" s="13" t="s">
        <v>86</v>
      </c>
      <c r="AW720" s="13" t="s">
        <v>31</v>
      </c>
      <c r="AX720" s="13" t="s">
        <v>76</v>
      </c>
      <c r="AY720" s="177" t="s">
        <v>136</v>
      </c>
    </row>
    <row r="721" spans="2:51" s="13" customFormat="1" ht="12">
      <c r="B721" s="175"/>
      <c r="D721" s="176" t="s">
        <v>145</v>
      </c>
      <c r="E721" s="177" t="s">
        <v>1</v>
      </c>
      <c r="F721" s="178" t="s">
        <v>344</v>
      </c>
      <c r="H721" s="179">
        <v>-0.525</v>
      </c>
      <c r="I721" s="180"/>
      <c r="L721" s="175"/>
      <c r="M721" s="181"/>
      <c r="N721" s="182"/>
      <c r="O721" s="182"/>
      <c r="P721" s="182"/>
      <c r="Q721" s="182"/>
      <c r="R721" s="182"/>
      <c r="S721" s="182"/>
      <c r="T721" s="183"/>
      <c r="AT721" s="177" t="s">
        <v>145</v>
      </c>
      <c r="AU721" s="177" t="s">
        <v>86</v>
      </c>
      <c r="AV721" s="13" t="s">
        <v>86</v>
      </c>
      <c r="AW721" s="13" t="s">
        <v>31</v>
      </c>
      <c r="AX721" s="13" t="s">
        <v>76</v>
      </c>
      <c r="AY721" s="177" t="s">
        <v>136</v>
      </c>
    </row>
    <row r="722" spans="2:51" s="13" customFormat="1" ht="12">
      <c r="B722" s="175"/>
      <c r="D722" s="176" t="s">
        <v>145</v>
      </c>
      <c r="E722" s="177" t="s">
        <v>1</v>
      </c>
      <c r="F722" s="178" t="s">
        <v>345</v>
      </c>
      <c r="H722" s="179">
        <v>-1.6</v>
      </c>
      <c r="I722" s="180"/>
      <c r="L722" s="175"/>
      <c r="M722" s="181"/>
      <c r="N722" s="182"/>
      <c r="O722" s="182"/>
      <c r="P722" s="182"/>
      <c r="Q722" s="182"/>
      <c r="R722" s="182"/>
      <c r="S722" s="182"/>
      <c r="T722" s="183"/>
      <c r="AT722" s="177" t="s">
        <v>145</v>
      </c>
      <c r="AU722" s="177" t="s">
        <v>86</v>
      </c>
      <c r="AV722" s="13" t="s">
        <v>86</v>
      </c>
      <c r="AW722" s="13" t="s">
        <v>31</v>
      </c>
      <c r="AX722" s="13" t="s">
        <v>76</v>
      </c>
      <c r="AY722" s="177" t="s">
        <v>136</v>
      </c>
    </row>
    <row r="723" spans="2:51" s="13" customFormat="1" ht="12">
      <c r="B723" s="175"/>
      <c r="D723" s="176" t="s">
        <v>145</v>
      </c>
      <c r="E723" s="177" t="s">
        <v>1</v>
      </c>
      <c r="F723" s="178" t="s">
        <v>412</v>
      </c>
      <c r="H723" s="179">
        <v>-2.16</v>
      </c>
      <c r="I723" s="180"/>
      <c r="L723" s="175"/>
      <c r="M723" s="181"/>
      <c r="N723" s="182"/>
      <c r="O723" s="182"/>
      <c r="P723" s="182"/>
      <c r="Q723" s="182"/>
      <c r="R723" s="182"/>
      <c r="S723" s="182"/>
      <c r="T723" s="183"/>
      <c r="AT723" s="177" t="s">
        <v>145</v>
      </c>
      <c r="AU723" s="177" t="s">
        <v>86</v>
      </c>
      <c r="AV723" s="13" t="s">
        <v>86</v>
      </c>
      <c r="AW723" s="13" t="s">
        <v>31</v>
      </c>
      <c r="AX723" s="13" t="s">
        <v>76</v>
      </c>
      <c r="AY723" s="177" t="s">
        <v>136</v>
      </c>
    </row>
    <row r="724" spans="2:51" s="13" customFormat="1" ht="12">
      <c r="B724" s="175"/>
      <c r="D724" s="176" t="s">
        <v>145</v>
      </c>
      <c r="E724" s="177" t="s">
        <v>1</v>
      </c>
      <c r="F724" s="178" t="s">
        <v>411</v>
      </c>
      <c r="H724" s="179">
        <v>-3.486</v>
      </c>
      <c r="I724" s="180"/>
      <c r="L724" s="175"/>
      <c r="M724" s="181"/>
      <c r="N724" s="182"/>
      <c r="O724" s="182"/>
      <c r="P724" s="182"/>
      <c r="Q724" s="182"/>
      <c r="R724" s="182"/>
      <c r="S724" s="182"/>
      <c r="T724" s="183"/>
      <c r="AT724" s="177" t="s">
        <v>145</v>
      </c>
      <c r="AU724" s="177" t="s">
        <v>86</v>
      </c>
      <c r="AV724" s="13" t="s">
        <v>86</v>
      </c>
      <c r="AW724" s="13" t="s">
        <v>31</v>
      </c>
      <c r="AX724" s="13" t="s">
        <v>76</v>
      </c>
      <c r="AY724" s="177" t="s">
        <v>136</v>
      </c>
    </row>
    <row r="725" spans="2:51" s="13" customFormat="1" ht="12">
      <c r="B725" s="175"/>
      <c r="D725" s="176" t="s">
        <v>145</v>
      </c>
      <c r="E725" s="177" t="s">
        <v>1</v>
      </c>
      <c r="F725" s="178" t="s">
        <v>955</v>
      </c>
      <c r="H725" s="179">
        <v>0.775</v>
      </c>
      <c r="I725" s="180"/>
      <c r="L725" s="175"/>
      <c r="M725" s="181"/>
      <c r="N725" s="182"/>
      <c r="O725" s="182"/>
      <c r="P725" s="182"/>
      <c r="Q725" s="182"/>
      <c r="R725" s="182"/>
      <c r="S725" s="182"/>
      <c r="T725" s="183"/>
      <c r="AT725" s="177" t="s">
        <v>145</v>
      </c>
      <c r="AU725" s="177" t="s">
        <v>86</v>
      </c>
      <c r="AV725" s="13" t="s">
        <v>86</v>
      </c>
      <c r="AW725" s="13" t="s">
        <v>31</v>
      </c>
      <c r="AX725" s="13" t="s">
        <v>76</v>
      </c>
      <c r="AY725" s="177" t="s">
        <v>136</v>
      </c>
    </row>
    <row r="726" spans="2:51" s="13" customFormat="1" ht="12">
      <c r="B726" s="175"/>
      <c r="D726" s="176" t="s">
        <v>145</v>
      </c>
      <c r="E726" s="177" t="s">
        <v>1</v>
      </c>
      <c r="F726" s="178" t="s">
        <v>956</v>
      </c>
      <c r="H726" s="179">
        <v>3</v>
      </c>
      <c r="I726" s="180"/>
      <c r="L726" s="175"/>
      <c r="M726" s="181"/>
      <c r="N726" s="182"/>
      <c r="O726" s="182"/>
      <c r="P726" s="182"/>
      <c r="Q726" s="182"/>
      <c r="R726" s="182"/>
      <c r="S726" s="182"/>
      <c r="T726" s="183"/>
      <c r="AT726" s="177" t="s">
        <v>145</v>
      </c>
      <c r="AU726" s="177" t="s">
        <v>86</v>
      </c>
      <c r="AV726" s="13" t="s">
        <v>86</v>
      </c>
      <c r="AW726" s="13" t="s">
        <v>31</v>
      </c>
      <c r="AX726" s="13" t="s">
        <v>76</v>
      </c>
      <c r="AY726" s="177" t="s">
        <v>136</v>
      </c>
    </row>
    <row r="727" spans="2:51" s="13" customFormat="1" ht="12">
      <c r="B727" s="175"/>
      <c r="D727" s="176" t="s">
        <v>145</v>
      </c>
      <c r="E727" s="177" t="s">
        <v>1</v>
      </c>
      <c r="F727" s="178" t="s">
        <v>347</v>
      </c>
      <c r="H727" s="179">
        <v>1.2</v>
      </c>
      <c r="I727" s="180"/>
      <c r="L727" s="175"/>
      <c r="M727" s="181"/>
      <c r="N727" s="182"/>
      <c r="O727" s="182"/>
      <c r="P727" s="182"/>
      <c r="Q727" s="182"/>
      <c r="R727" s="182"/>
      <c r="S727" s="182"/>
      <c r="T727" s="183"/>
      <c r="AT727" s="177" t="s">
        <v>145</v>
      </c>
      <c r="AU727" s="177" t="s">
        <v>86</v>
      </c>
      <c r="AV727" s="13" t="s">
        <v>86</v>
      </c>
      <c r="AW727" s="13" t="s">
        <v>31</v>
      </c>
      <c r="AX727" s="13" t="s">
        <v>76</v>
      </c>
      <c r="AY727" s="177" t="s">
        <v>136</v>
      </c>
    </row>
    <row r="728" spans="2:51" s="13" customFormat="1" ht="12">
      <c r="B728" s="175"/>
      <c r="D728" s="176" t="s">
        <v>145</v>
      </c>
      <c r="E728" s="177" t="s">
        <v>1</v>
      </c>
      <c r="F728" s="178" t="s">
        <v>413</v>
      </c>
      <c r="H728" s="179">
        <v>1.465</v>
      </c>
      <c r="I728" s="180"/>
      <c r="L728" s="175"/>
      <c r="M728" s="181"/>
      <c r="N728" s="182"/>
      <c r="O728" s="182"/>
      <c r="P728" s="182"/>
      <c r="Q728" s="182"/>
      <c r="R728" s="182"/>
      <c r="S728" s="182"/>
      <c r="T728" s="183"/>
      <c r="AT728" s="177" t="s">
        <v>145</v>
      </c>
      <c r="AU728" s="177" t="s">
        <v>86</v>
      </c>
      <c r="AV728" s="13" t="s">
        <v>86</v>
      </c>
      <c r="AW728" s="13" t="s">
        <v>31</v>
      </c>
      <c r="AX728" s="13" t="s">
        <v>76</v>
      </c>
      <c r="AY728" s="177" t="s">
        <v>136</v>
      </c>
    </row>
    <row r="729" spans="2:51" s="13" customFormat="1" ht="12">
      <c r="B729" s="175"/>
      <c r="D729" s="176" t="s">
        <v>145</v>
      </c>
      <c r="E729" s="177" t="s">
        <v>1</v>
      </c>
      <c r="F729" s="178" t="s">
        <v>957</v>
      </c>
      <c r="H729" s="179">
        <v>76.414</v>
      </c>
      <c r="I729" s="180"/>
      <c r="L729" s="175"/>
      <c r="M729" s="181"/>
      <c r="N729" s="182"/>
      <c r="O729" s="182"/>
      <c r="P729" s="182"/>
      <c r="Q729" s="182"/>
      <c r="R729" s="182"/>
      <c r="S729" s="182"/>
      <c r="T729" s="183"/>
      <c r="AT729" s="177" t="s">
        <v>145</v>
      </c>
      <c r="AU729" s="177" t="s">
        <v>86</v>
      </c>
      <c r="AV729" s="13" t="s">
        <v>86</v>
      </c>
      <c r="AW729" s="13" t="s">
        <v>31</v>
      </c>
      <c r="AX729" s="13" t="s">
        <v>76</v>
      </c>
      <c r="AY729" s="177" t="s">
        <v>136</v>
      </c>
    </row>
    <row r="730" spans="2:51" s="14" customFormat="1" ht="12">
      <c r="B730" s="184"/>
      <c r="D730" s="176" t="s">
        <v>145</v>
      </c>
      <c r="E730" s="185" t="s">
        <v>1</v>
      </c>
      <c r="F730" s="186" t="s">
        <v>149</v>
      </c>
      <c r="H730" s="187">
        <v>190.913</v>
      </c>
      <c r="I730" s="188"/>
      <c r="L730" s="184"/>
      <c r="M730" s="189"/>
      <c r="N730" s="190"/>
      <c r="O730" s="190"/>
      <c r="P730" s="190"/>
      <c r="Q730" s="190"/>
      <c r="R730" s="190"/>
      <c r="S730" s="190"/>
      <c r="T730" s="191"/>
      <c r="AT730" s="185" t="s">
        <v>145</v>
      </c>
      <c r="AU730" s="185" t="s">
        <v>86</v>
      </c>
      <c r="AV730" s="14" t="s">
        <v>143</v>
      </c>
      <c r="AW730" s="14" t="s">
        <v>31</v>
      </c>
      <c r="AX730" s="14" t="s">
        <v>84</v>
      </c>
      <c r="AY730" s="185" t="s">
        <v>136</v>
      </c>
    </row>
    <row r="731" spans="1:65" s="2" customFormat="1" ht="24.15" customHeight="1">
      <c r="A731" s="33"/>
      <c r="B731" s="161"/>
      <c r="C731" s="162" t="s">
        <v>969</v>
      </c>
      <c r="D731" s="162" t="s">
        <v>138</v>
      </c>
      <c r="E731" s="163" t="s">
        <v>970</v>
      </c>
      <c r="F731" s="164" t="s">
        <v>971</v>
      </c>
      <c r="G731" s="165" t="s">
        <v>141</v>
      </c>
      <c r="H731" s="166">
        <v>95.457</v>
      </c>
      <c r="I731" s="167"/>
      <c r="J731" s="168">
        <f>ROUND(I731*H731,2)</f>
        <v>0</v>
      </c>
      <c r="K731" s="164" t="s">
        <v>142</v>
      </c>
      <c r="L731" s="34"/>
      <c r="M731" s="169" t="s">
        <v>1</v>
      </c>
      <c r="N731" s="170" t="s">
        <v>41</v>
      </c>
      <c r="O731" s="59"/>
      <c r="P731" s="171">
        <f>O731*H731</f>
        <v>0</v>
      </c>
      <c r="Q731" s="171">
        <v>0.00318</v>
      </c>
      <c r="R731" s="171">
        <f>Q731*H731</f>
        <v>0.30355326</v>
      </c>
      <c r="S731" s="171">
        <v>0</v>
      </c>
      <c r="T731" s="172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73" t="s">
        <v>220</v>
      </c>
      <c r="AT731" s="173" t="s">
        <v>138</v>
      </c>
      <c r="AU731" s="173" t="s">
        <v>86</v>
      </c>
      <c r="AY731" s="18" t="s">
        <v>136</v>
      </c>
      <c r="BE731" s="174">
        <f>IF(N731="základní",J731,0)</f>
        <v>0</v>
      </c>
      <c r="BF731" s="174">
        <f>IF(N731="snížená",J731,0)</f>
        <v>0</v>
      </c>
      <c r="BG731" s="174">
        <f>IF(N731="zákl. přenesená",J731,0)</f>
        <v>0</v>
      </c>
      <c r="BH731" s="174">
        <f>IF(N731="sníž. přenesená",J731,0)</f>
        <v>0</v>
      </c>
      <c r="BI731" s="174">
        <f>IF(N731="nulová",J731,0)</f>
        <v>0</v>
      </c>
      <c r="BJ731" s="18" t="s">
        <v>84</v>
      </c>
      <c r="BK731" s="174">
        <f>ROUND(I731*H731,2)</f>
        <v>0</v>
      </c>
      <c r="BL731" s="18" t="s">
        <v>220</v>
      </c>
      <c r="BM731" s="173" t="s">
        <v>972</v>
      </c>
    </row>
    <row r="732" spans="2:51" s="13" customFormat="1" ht="12">
      <c r="B732" s="175"/>
      <c r="D732" s="176" t="s">
        <v>145</v>
      </c>
      <c r="E732" s="177" t="s">
        <v>1</v>
      </c>
      <c r="F732" s="178" t="s">
        <v>973</v>
      </c>
      <c r="H732" s="179">
        <v>95.457</v>
      </c>
      <c r="I732" s="180"/>
      <c r="L732" s="175"/>
      <c r="M732" s="181"/>
      <c r="N732" s="182"/>
      <c r="O732" s="182"/>
      <c r="P732" s="182"/>
      <c r="Q732" s="182"/>
      <c r="R732" s="182"/>
      <c r="S732" s="182"/>
      <c r="T732" s="183"/>
      <c r="AT732" s="177" t="s">
        <v>145</v>
      </c>
      <c r="AU732" s="177" t="s">
        <v>86</v>
      </c>
      <c r="AV732" s="13" t="s">
        <v>86</v>
      </c>
      <c r="AW732" s="13" t="s">
        <v>31</v>
      </c>
      <c r="AX732" s="13" t="s">
        <v>84</v>
      </c>
      <c r="AY732" s="177" t="s">
        <v>136</v>
      </c>
    </row>
    <row r="733" spans="1:65" s="2" customFormat="1" ht="24.15" customHeight="1">
      <c r="A733" s="33"/>
      <c r="B733" s="161"/>
      <c r="C733" s="162" t="s">
        <v>974</v>
      </c>
      <c r="D733" s="162" t="s">
        <v>138</v>
      </c>
      <c r="E733" s="163" t="s">
        <v>975</v>
      </c>
      <c r="F733" s="164" t="s">
        <v>976</v>
      </c>
      <c r="G733" s="165" t="s">
        <v>141</v>
      </c>
      <c r="H733" s="166">
        <v>190.913</v>
      </c>
      <c r="I733" s="167"/>
      <c r="J733" s="168">
        <f>ROUND(I733*H733,2)</f>
        <v>0</v>
      </c>
      <c r="K733" s="164" t="s">
        <v>142</v>
      </c>
      <c r="L733" s="34"/>
      <c r="M733" s="220" t="s">
        <v>1</v>
      </c>
      <c r="N733" s="221" t="s">
        <v>41</v>
      </c>
      <c r="O733" s="222"/>
      <c r="P733" s="223">
        <f>O733*H733</f>
        <v>0</v>
      </c>
      <c r="Q733" s="223">
        <v>0.0002</v>
      </c>
      <c r="R733" s="223">
        <f>Q733*H733</f>
        <v>0.038182600000000004</v>
      </c>
      <c r="S733" s="223">
        <v>0</v>
      </c>
      <c r="T733" s="224">
        <f>S733*H733</f>
        <v>0</v>
      </c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R733" s="173" t="s">
        <v>220</v>
      </c>
      <c r="AT733" s="173" t="s">
        <v>138</v>
      </c>
      <c r="AU733" s="173" t="s">
        <v>86</v>
      </c>
      <c r="AY733" s="18" t="s">
        <v>136</v>
      </c>
      <c r="BE733" s="174">
        <f>IF(N733="základní",J733,0)</f>
        <v>0</v>
      </c>
      <c r="BF733" s="174">
        <f>IF(N733="snížená",J733,0)</f>
        <v>0</v>
      </c>
      <c r="BG733" s="174">
        <f>IF(N733="zákl. přenesená",J733,0)</f>
        <v>0</v>
      </c>
      <c r="BH733" s="174">
        <f>IF(N733="sníž. přenesená",J733,0)</f>
        <v>0</v>
      </c>
      <c r="BI733" s="174">
        <f>IF(N733="nulová",J733,0)</f>
        <v>0</v>
      </c>
      <c r="BJ733" s="18" t="s">
        <v>84</v>
      </c>
      <c r="BK733" s="174">
        <f>ROUND(I733*H733,2)</f>
        <v>0</v>
      </c>
      <c r="BL733" s="18" t="s">
        <v>220</v>
      </c>
      <c r="BM733" s="173" t="s">
        <v>977</v>
      </c>
    </row>
    <row r="734" spans="1:31" s="2" customFormat="1" ht="6.9" customHeight="1">
      <c r="A734" s="33"/>
      <c r="B734" s="48"/>
      <c r="C734" s="49"/>
      <c r="D734" s="49"/>
      <c r="E734" s="49"/>
      <c r="F734" s="49"/>
      <c r="G734" s="49"/>
      <c r="H734" s="49"/>
      <c r="I734" s="121"/>
      <c r="J734" s="49"/>
      <c r="K734" s="49"/>
      <c r="L734" s="34"/>
      <c r="M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</row>
  </sheetData>
  <sheetProtection algorithmName="SHA-512" hashValue="eQpGLE1Vi5KfWX8qUbsvBwTIWL59yiWdDgCYtkhwrii0rSCSoos6ThwekMzVVwpZ0gQ24WNIpJoWVgYiFNFf/w==" saltValue="+LQxHQf0BDLPsyDNYcB/uw==" spinCount="100000" sheet="1" objects="1" scenarios="1"/>
  <autoFilter ref="C138:K733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.1968503937007874" footer="0.1968503937007874"/>
  <pageSetup blackAndWhite="1" fitToHeight="100" fitToWidth="1" horizontalDpi="600" verticalDpi="600" orientation="portrait" paperSize="9" scale="77" r:id="rId2"/>
  <headerFooter scaleWithDoc="0">
    <oddFooter>&amp;L&amp;F - &amp;A&amp;RStrana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4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8" t="s">
        <v>89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" customHeight="1">
      <c r="B4" s="21"/>
      <c r="D4" s="22" t="s">
        <v>90</v>
      </c>
      <c r="I4" s="94"/>
      <c r="L4" s="21"/>
      <c r="M4" s="96" t="s">
        <v>10</v>
      </c>
      <c r="AT4" s="18" t="s">
        <v>3</v>
      </c>
    </row>
    <row r="5" spans="2:12" s="1" customFormat="1" ht="6.9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23.25" customHeight="1">
      <c r="B7" s="21"/>
      <c r="E7" s="265" t="str">
        <f>'Rekapitulace stavby'!K6</f>
        <v>Odstranění zatékání do objektu pro přečerpávání splašků SOŠ a SOU Nymburk</v>
      </c>
      <c r="F7" s="266"/>
      <c r="G7" s="266"/>
      <c r="H7" s="266"/>
      <c r="I7" s="94"/>
      <c r="L7" s="21"/>
    </row>
    <row r="8" spans="1:31" s="2" customFormat="1" ht="12" customHeight="1">
      <c r="A8" s="33"/>
      <c r="B8" s="34"/>
      <c r="C8" s="33"/>
      <c r="D8" s="28" t="s">
        <v>91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37" t="s">
        <v>978</v>
      </c>
      <c r="F9" s="264"/>
      <c r="G9" s="264"/>
      <c r="H9" s="264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>
        <f>'Rekapitulace stavby'!AN8</f>
        <v>44089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9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9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9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56"/>
      <c r="G18" s="256"/>
      <c r="H18" s="256"/>
      <c r="I18" s="9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9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9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0" t="s">
        <v>1</v>
      </c>
      <c r="F27" s="260"/>
      <c r="G27" s="260"/>
      <c r="H27" s="26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36</v>
      </c>
      <c r="E30" s="33"/>
      <c r="F30" s="33"/>
      <c r="G30" s="33"/>
      <c r="H30" s="33"/>
      <c r="I30" s="97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5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40</v>
      </c>
      <c r="E33" s="28" t="s">
        <v>41</v>
      </c>
      <c r="F33" s="107">
        <f>ROUND((SUM(BE117:BE123)),2)</f>
        <v>0</v>
      </c>
      <c r="G33" s="33"/>
      <c r="H33" s="33"/>
      <c r="I33" s="108">
        <v>0.21</v>
      </c>
      <c r="J33" s="107">
        <f>ROUND(((SUM(BE117:BE123))*I33),2)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42</v>
      </c>
      <c r="F34" s="107">
        <f>ROUND((SUM(BF117:BF123)),2)</f>
        <v>0</v>
      </c>
      <c r="G34" s="33"/>
      <c r="H34" s="33"/>
      <c r="I34" s="108">
        <v>0.15</v>
      </c>
      <c r="J34" s="107">
        <f>ROUND(((SUM(BF117:BF123))*I34),2)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43</v>
      </c>
      <c r="F35" s="107">
        <f>ROUND((SUM(BG117:BG123)),2)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44</v>
      </c>
      <c r="F36" s="107">
        <f>ROUND((SUM(BH117:BH123)),2)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45</v>
      </c>
      <c r="F37" s="107">
        <f>ROUND((SUM(BI117:BI123)),2)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46</v>
      </c>
      <c r="E39" s="61"/>
      <c r="F39" s="61"/>
      <c r="G39" s="111" t="s">
        <v>47</v>
      </c>
      <c r="H39" s="112" t="s">
        <v>48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I41" s="94"/>
      <c r="L41" s="21"/>
    </row>
    <row r="42" spans="2:12" s="1" customFormat="1" ht="14.4" customHeight="1">
      <c r="B42" s="21"/>
      <c r="I42" s="94"/>
      <c r="L42" s="21"/>
    </row>
    <row r="43" spans="2:12" s="1" customFormat="1" ht="14.4" customHeight="1">
      <c r="B43" s="21"/>
      <c r="I43" s="94"/>
      <c r="L43" s="21"/>
    </row>
    <row r="44" spans="2:12" s="1" customFormat="1" ht="14.4" customHeight="1">
      <c r="B44" s="21"/>
      <c r="I44" s="94"/>
      <c r="L44" s="21"/>
    </row>
    <row r="45" spans="2:12" s="1" customFormat="1" ht="14.4" customHeight="1">
      <c r="B45" s="21"/>
      <c r="I45" s="94"/>
      <c r="L45" s="21"/>
    </row>
    <row r="46" spans="2:12" s="1" customFormat="1" ht="14.4" customHeight="1">
      <c r="B46" s="21"/>
      <c r="I46" s="94"/>
      <c r="L46" s="21"/>
    </row>
    <row r="47" spans="2:12" s="1" customFormat="1" ht="14.4" customHeight="1">
      <c r="B47" s="21"/>
      <c r="I47" s="94"/>
      <c r="L47" s="21"/>
    </row>
    <row r="48" spans="2:12" s="1" customFormat="1" ht="14.4" customHeight="1">
      <c r="B48" s="21"/>
      <c r="I48" s="94"/>
      <c r="L48" s="21"/>
    </row>
    <row r="49" spans="2:12" s="1" customFormat="1" ht="14.4" customHeight="1">
      <c r="B49" s="21"/>
      <c r="I49" s="94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16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17" t="s">
        <v>52</v>
      </c>
      <c r="G61" s="46" t="s">
        <v>51</v>
      </c>
      <c r="H61" s="36"/>
      <c r="I61" s="118"/>
      <c r="J61" s="11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17" t="s">
        <v>52</v>
      </c>
      <c r="G76" s="46" t="s">
        <v>51</v>
      </c>
      <c r="H76" s="36"/>
      <c r="I76" s="118"/>
      <c r="J76" s="11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93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265" t="str">
        <f>E7</f>
        <v>Odstranění zatékání do objektu pro přečerpávání splašků SOŠ a SOU Nymburk</v>
      </c>
      <c r="F85" s="266"/>
      <c r="G85" s="266"/>
      <c r="H85" s="266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91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37" t="str">
        <f>E9</f>
        <v>VRN - Vedlejší rozpočtové náklady</v>
      </c>
      <c r="F87" s="264"/>
      <c r="G87" s="264"/>
      <c r="H87" s="264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V Kolonii 1804, Nymburk </v>
      </c>
      <c r="G89" s="33"/>
      <c r="H89" s="33"/>
      <c r="I89" s="98" t="s">
        <v>22</v>
      </c>
      <c r="J89" s="56">
        <f>IF(J12="","",J12)</f>
        <v>44089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65" customHeight="1">
      <c r="A91" s="33"/>
      <c r="B91" s="34"/>
      <c r="C91" s="28" t="s">
        <v>23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29</v>
      </c>
      <c r="J91" s="31" t="str">
        <f>E21</f>
        <v>HM-PROJEKT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94</v>
      </c>
      <c r="D94" s="109"/>
      <c r="E94" s="109"/>
      <c r="F94" s="109"/>
      <c r="G94" s="109"/>
      <c r="H94" s="109"/>
      <c r="I94" s="124"/>
      <c r="J94" s="125" t="s">
        <v>95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26" t="s">
        <v>96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97</v>
      </c>
    </row>
    <row r="97" spans="2:12" s="9" customFormat="1" ht="24.9" customHeight="1">
      <c r="B97" s="127"/>
      <c r="D97" s="128" t="s">
        <v>978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" customHeight="1">
      <c r="A104" s="33"/>
      <c r="B104" s="34"/>
      <c r="C104" s="22" t="s">
        <v>121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3.25" customHeight="1">
      <c r="A107" s="33"/>
      <c r="B107" s="34"/>
      <c r="C107" s="33"/>
      <c r="D107" s="33"/>
      <c r="E107" s="265" t="str">
        <f>E7</f>
        <v>Odstranění zatékání do objektu pro přečerpávání splašků SOŠ a SOU Nymburk</v>
      </c>
      <c r="F107" s="266"/>
      <c r="G107" s="266"/>
      <c r="H107" s="266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91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37" t="str">
        <f>E9</f>
        <v>VRN - Vedlejší rozpočtové náklady</v>
      </c>
      <c r="F109" s="264"/>
      <c r="G109" s="264"/>
      <c r="H109" s="264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3"/>
      <c r="E111" s="33"/>
      <c r="F111" s="26" t="str">
        <f>F12</f>
        <v xml:space="preserve">V Kolonii 1804, Nymburk </v>
      </c>
      <c r="G111" s="33"/>
      <c r="H111" s="33"/>
      <c r="I111" s="98" t="s">
        <v>22</v>
      </c>
      <c r="J111" s="56">
        <f>IF(J12="","",J12)</f>
        <v>44089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5.65" customHeight="1">
      <c r="A113" s="33"/>
      <c r="B113" s="34"/>
      <c r="C113" s="28" t="s">
        <v>23</v>
      </c>
      <c r="D113" s="33"/>
      <c r="E113" s="33"/>
      <c r="F113" s="26" t="str">
        <f>E15</f>
        <v>SOŠ a SOU Nymburk, V Kolonii 1804, Nymburk</v>
      </c>
      <c r="G113" s="33"/>
      <c r="H113" s="33"/>
      <c r="I113" s="98" t="s">
        <v>29</v>
      </c>
      <c r="J113" s="31" t="str">
        <f>E21</f>
        <v>HM-PROJEKT s.r.o.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28" t="s">
        <v>27</v>
      </c>
      <c r="D114" s="33"/>
      <c r="E114" s="33"/>
      <c r="F114" s="26" t="str">
        <f>IF(E18="","",E18)</f>
        <v>Vyplň údaj</v>
      </c>
      <c r="G114" s="33"/>
      <c r="H114" s="33"/>
      <c r="I114" s="98" t="s">
        <v>32</v>
      </c>
      <c r="J114" s="31" t="str">
        <f>E24</f>
        <v xml:space="preserve"> 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37"/>
      <c r="B116" s="138"/>
      <c r="C116" s="139" t="s">
        <v>122</v>
      </c>
      <c r="D116" s="140" t="s">
        <v>61</v>
      </c>
      <c r="E116" s="140" t="s">
        <v>57</v>
      </c>
      <c r="F116" s="140" t="s">
        <v>58</v>
      </c>
      <c r="G116" s="140" t="s">
        <v>123</v>
      </c>
      <c r="H116" s="140" t="s">
        <v>124</v>
      </c>
      <c r="I116" s="141" t="s">
        <v>125</v>
      </c>
      <c r="J116" s="140" t="s">
        <v>95</v>
      </c>
      <c r="K116" s="142" t="s">
        <v>126</v>
      </c>
      <c r="L116" s="143"/>
      <c r="M116" s="63" t="s">
        <v>1</v>
      </c>
      <c r="N116" s="64" t="s">
        <v>40</v>
      </c>
      <c r="O116" s="64" t="s">
        <v>127</v>
      </c>
      <c r="P116" s="64" t="s">
        <v>128</v>
      </c>
      <c r="Q116" s="64" t="s">
        <v>129</v>
      </c>
      <c r="R116" s="64" t="s">
        <v>130</v>
      </c>
      <c r="S116" s="64" t="s">
        <v>131</v>
      </c>
      <c r="T116" s="65" t="s">
        <v>132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3" s="2" customFormat="1" ht="22.95" customHeight="1">
      <c r="A117" s="33"/>
      <c r="B117" s="34"/>
      <c r="C117" s="70" t="s">
        <v>133</v>
      </c>
      <c r="D117" s="33"/>
      <c r="E117" s="33"/>
      <c r="F117" s="33"/>
      <c r="G117" s="33"/>
      <c r="H117" s="33"/>
      <c r="I117" s="97"/>
      <c r="J117" s="144">
        <f>BK117</f>
        <v>0</v>
      </c>
      <c r="K117" s="33"/>
      <c r="L117" s="34"/>
      <c r="M117" s="66"/>
      <c r="N117" s="57"/>
      <c r="O117" s="67"/>
      <c r="P117" s="145">
        <f>P118</f>
        <v>0</v>
      </c>
      <c r="Q117" s="67"/>
      <c r="R117" s="145">
        <f>R118</f>
        <v>0</v>
      </c>
      <c r="S117" s="67"/>
      <c r="T117" s="146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75</v>
      </c>
      <c r="AU117" s="18" t="s">
        <v>97</v>
      </c>
      <c r="BK117" s="147">
        <f>BK118</f>
        <v>0</v>
      </c>
    </row>
    <row r="118" spans="2:63" s="12" customFormat="1" ht="25.95" customHeight="1">
      <c r="B118" s="148"/>
      <c r="D118" s="149" t="s">
        <v>75</v>
      </c>
      <c r="E118" s="150" t="s">
        <v>87</v>
      </c>
      <c r="F118" s="150" t="s">
        <v>88</v>
      </c>
      <c r="I118" s="151"/>
      <c r="J118" s="152">
        <f>BK118</f>
        <v>0</v>
      </c>
      <c r="L118" s="148"/>
      <c r="M118" s="153"/>
      <c r="N118" s="154"/>
      <c r="O118" s="154"/>
      <c r="P118" s="155">
        <f>SUM(P119:P123)</f>
        <v>0</v>
      </c>
      <c r="Q118" s="154"/>
      <c r="R118" s="155">
        <f>SUM(R119:R123)</f>
        <v>0</v>
      </c>
      <c r="S118" s="154"/>
      <c r="T118" s="156">
        <f>SUM(T119:T123)</f>
        <v>0</v>
      </c>
      <c r="AR118" s="149" t="s">
        <v>161</v>
      </c>
      <c r="AT118" s="157" t="s">
        <v>75</v>
      </c>
      <c r="AU118" s="157" t="s">
        <v>76</v>
      </c>
      <c r="AY118" s="149" t="s">
        <v>136</v>
      </c>
      <c r="BK118" s="158">
        <f>SUM(BK119:BK123)</f>
        <v>0</v>
      </c>
    </row>
    <row r="119" spans="1:65" s="2" customFormat="1" ht="14.4" customHeight="1">
      <c r="A119" s="33"/>
      <c r="B119" s="161"/>
      <c r="C119" s="162" t="s">
        <v>84</v>
      </c>
      <c r="D119" s="162" t="s">
        <v>138</v>
      </c>
      <c r="E119" s="163" t="s">
        <v>979</v>
      </c>
      <c r="F119" s="164" t="s">
        <v>980</v>
      </c>
      <c r="G119" s="165" t="s">
        <v>981</v>
      </c>
      <c r="H119" s="166">
        <v>1</v>
      </c>
      <c r="I119" s="167"/>
      <c r="J119" s="168">
        <f>ROUND(I119*H119,2)</f>
        <v>0</v>
      </c>
      <c r="K119" s="164" t="s">
        <v>720</v>
      </c>
      <c r="L119" s="34"/>
      <c r="M119" s="169" t="s">
        <v>1</v>
      </c>
      <c r="N119" s="170" t="s">
        <v>41</v>
      </c>
      <c r="O119" s="59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3" t="s">
        <v>982</v>
      </c>
      <c r="AT119" s="173" t="s">
        <v>138</v>
      </c>
      <c r="AU119" s="173" t="s">
        <v>84</v>
      </c>
      <c r="AY119" s="18" t="s">
        <v>136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8" t="s">
        <v>84</v>
      </c>
      <c r="BK119" s="174">
        <f>ROUND(I119*H119,2)</f>
        <v>0</v>
      </c>
      <c r="BL119" s="18" t="s">
        <v>982</v>
      </c>
      <c r="BM119" s="173" t="s">
        <v>983</v>
      </c>
    </row>
    <row r="120" spans="1:65" s="2" customFormat="1" ht="14.4" customHeight="1">
      <c r="A120" s="33"/>
      <c r="B120" s="161"/>
      <c r="C120" s="162" t="s">
        <v>86</v>
      </c>
      <c r="D120" s="162" t="s">
        <v>138</v>
      </c>
      <c r="E120" s="163" t="s">
        <v>984</v>
      </c>
      <c r="F120" s="164" t="s">
        <v>985</v>
      </c>
      <c r="G120" s="165" t="s">
        <v>981</v>
      </c>
      <c r="H120" s="166">
        <v>1</v>
      </c>
      <c r="I120" s="167"/>
      <c r="J120" s="168">
        <f>ROUND(I120*H120,2)</f>
        <v>0</v>
      </c>
      <c r="K120" s="164" t="s">
        <v>720</v>
      </c>
      <c r="L120" s="34"/>
      <c r="M120" s="169" t="s">
        <v>1</v>
      </c>
      <c r="N120" s="170" t="s">
        <v>41</v>
      </c>
      <c r="O120" s="59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3" t="s">
        <v>982</v>
      </c>
      <c r="AT120" s="173" t="s">
        <v>138</v>
      </c>
      <c r="AU120" s="173" t="s">
        <v>84</v>
      </c>
      <c r="AY120" s="18" t="s">
        <v>136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8" t="s">
        <v>84</v>
      </c>
      <c r="BK120" s="174">
        <f>ROUND(I120*H120,2)</f>
        <v>0</v>
      </c>
      <c r="BL120" s="18" t="s">
        <v>982</v>
      </c>
      <c r="BM120" s="173" t="s">
        <v>986</v>
      </c>
    </row>
    <row r="121" spans="1:65" s="2" customFormat="1" ht="14.4" customHeight="1">
      <c r="A121" s="33"/>
      <c r="B121" s="161"/>
      <c r="C121" s="162" t="s">
        <v>154</v>
      </c>
      <c r="D121" s="162" t="s">
        <v>138</v>
      </c>
      <c r="E121" s="163" t="s">
        <v>987</v>
      </c>
      <c r="F121" s="164" t="s">
        <v>988</v>
      </c>
      <c r="G121" s="165" t="s">
        <v>981</v>
      </c>
      <c r="H121" s="166">
        <v>1</v>
      </c>
      <c r="I121" s="167"/>
      <c r="J121" s="168">
        <f>ROUND(I121*H121,2)</f>
        <v>0</v>
      </c>
      <c r="K121" s="164" t="s">
        <v>720</v>
      </c>
      <c r="L121" s="34"/>
      <c r="M121" s="169" t="s">
        <v>1</v>
      </c>
      <c r="N121" s="170" t="s">
        <v>41</v>
      </c>
      <c r="O121" s="59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3" t="s">
        <v>982</v>
      </c>
      <c r="AT121" s="173" t="s">
        <v>138</v>
      </c>
      <c r="AU121" s="173" t="s">
        <v>84</v>
      </c>
      <c r="AY121" s="18" t="s">
        <v>136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8" t="s">
        <v>84</v>
      </c>
      <c r="BK121" s="174">
        <f>ROUND(I121*H121,2)</f>
        <v>0</v>
      </c>
      <c r="BL121" s="18" t="s">
        <v>982</v>
      </c>
      <c r="BM121" s="173" t="s">
        <v>989</v>
      </c>
    </row>
    <row r="122" spans="1:47" s="2" customFormat="1" ht="28.8">
      <c r="A122" s="33"/>
      <c r="B122" s="34"/>
      <c r="C122" s="33"/>
      <c r="D122" s="176" t="s">
        <v>275</v>
      </c>
      <c r="E122" s="33"/>
      <c r="F122" s="209" t="s">
        <v>990</v>
      </c>
      <c r="G122" s="33"/>
      <c r="H122" s="33"/>
      <c r="I122" s="97"/>
      <c r="J122" s="33"/>
      <c r="K122" s="33"/>
      <c r="L122" s="34"/>
      <c r="M122" s="210"/>
      <c r="N122" s="211"/>
      <c r="O122" s="59"/>
      <c r="P122" s="59"/>
      <c r="Q122" s="59"/>
      <c r="R122" s="59"/>
      <c r="S122" s="59"/>
      <c r="T122" s="60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275</v>
      </c>
      <c r="AU122" s="18" t="s">
        <v>84</v>
      </c>
    </row>
    <row r="123" spans="1:65" s="2" customFormat="1" ht="14.4" customHeight="1">
      <c r="A123" s="33"/>
      <c r="B123" s="161"/>
      <c r="C123" s="162" t="s">
        <v>143</v>
      </c>
      <c r="D123" s="162" t="s">
        <v>138</v>
      </c>
      <c r="E123" s="163" t="s">
        <v>991</v>
      </c>
      <c r="F123" s="164" t="s">
        <v>992</v>
      </c>
      <c r="G123" s="165" t="s">
        <v>981</v>
      </c>
      <c r="H123" s="166">
        <v>1</v>
      </c>
      <c r="I123" s="167"/>
      <c r="J123" s="168">
        <f>ROUND(I123*H123,2)</f>
        <v>0</v>
      </c>
      <c r="K123" s="164" t="s">
        <v>720</v>
      </c>
      <c r="L123" s="34"/>
      <c r="M123" s="220" t="s">
        <v>1</v>
      </c>
      <c r="N123" s="221" t="s">
        <v>41</v>
      </c>
      <c r="O123" s="222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3" t="s">
        <v>982</v>
      </c>
      <c r="AT123" s="173" t="s">
        <v>138</v>
      </c>
      <c r="AU123" s="173" t="s">
        <v>84</v>
      </c>
      <c r="AY123" s="18" t="s">
        <v>136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8" t="s">
        <v>84</v>
      </c>
      <c r="BK123" s="174">
        <f>ROUND(I123*H123,2)</f>
        <v>0</v>
      </c>
      <c r="BL123" s="18" t="s">
        <v>982</v>
      </c>
      <c r="BM123" s="173" t="s">
        <v>993</v>
      </c>
    </row>
    <row r="124" spans="1:31" s="2" customFormat="1" ht="6.9" customHeight="1">
      <c r="A124" s="33"/>
      <c r="B124" s="48"/>
      <c r="C124" s="49"/>
      <c r="D124" s="49"/>
      <c r="E124" s="49"/>
      <c r="F124" s="49"/>
      <c r="G124" s="49"/>
      <c r="H124" s="49"/>
      <c r="I124" s="121"/>
      <c r="J124" s="49"/>
      <c r="K124" s="49"/>
      <c r="L124" s="34"/>
      <c r="M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</sheetData>
  <sheetProtection algorithmName="SHA-512" hashValue="B4kfOlVd4WQSehzMfCersIBjwdOfGH9zegVQqpi0uatKv9nXgrwJgg6Je84lDqJSRK5Y3u3BPUOrPiHujNheGQ==" saltValue="M0N7lJvNR+D2OFb3pDl90A==" spinCount="100000" sheet="1" objects="1" scenarios="1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.1968503937007874" footer="0.1968503937007874"/>
  <pageSetup blackAndWhite="1" fitToHeight="100" fitToWidth="1" horizontalDpi="600" verticalDpi="600" orientation="portrait" paperSize="9" scale="77" r:id="rId2"/>
  <headerFooter scaleWithDoc="0">
    <oddFooter>&amp;L&amp;F - &amp;A&amp;RStrana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LAPTOP-R3519A97\PC01</dc:creator>
  <cp:keywords/>
  <dc:description/>
  <cp:lastModifiedBy>Lahodová Monika</cp:lastModifiedBy>
  <cp:lastPrinted>2020-09-14T14:56:01Z</cp:lastPrinted>
  <dcterms:created xsi:type="dcterms:W3CDTF">2020-09-14T14:22:45Z</dcterms:created>
  <dcterms:modified xsi:type="dcterms:W3CDTF">2020-09-15T06:54:30Z</dcterms:modified>
  <cp:category/>
  <cp:version/>
  <cp:contentType/>
  <cp:contentStatus/>
</cp:coreProperties>
</file>