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101" sheetId="4" r:id="rId4"/>
    <sheet name="SO 121" sheetId="5" r:id="rId5"/>
    <sheet name="SO 180" sheetId="6" r:id="rId6"/>
    <sheet name="SO 190" sheetId="7" r:id="rId7"/>
  </sheets>
  <definedNames/>
  <calcPr fullCalcOnLoad="1"/>
</workbook>
</file>

<file path=xl/sharedStrings.xml><?xml version="1.0" encoding="utf-8"?>
<sst xmlns="http://schemas.openxmlformats.org/spreadsheetml/2006/main" count="1611" uniqueCount="481">
  <si>
    <t>Soupis objektů s DPH</t>
  </si>
  <si>
    <t>Stavba: 16-092 - BESIP - JIřice, II/272 km 21,850 do km 22,150 - úprava nehodového místa</t>
  </si>
  <si>
    <t>Varianta: 05 - PDPS_rozdělení + PAU 2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</si>
  <si>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</si>
  <si>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</si>
  <si>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</si>
  <si>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</si>
  <si>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</si>
  <si>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</si>
  <si>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</si>
  <si>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</si>
  <si>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</si>
  <si>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</si>
  <si>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</si>
  <si>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16-092</t>
  </si>
  <si>
    <t>BESIP - JIřice, II/272 km 21,850 do km 22,150 - úprava nehodového místa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</si>
  <si>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</si>
  <si>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</si>
  <si>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</si>
  <si>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</si>
  <si>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</si>
  <si>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</si>
  <si>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</si>
  <si>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</si>
  <si>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a předběžné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</si>
  <si>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</si>
  <si>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</si>
  <si>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</si>
  <si>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</si>
  <si>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</si>
  <si>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</si>
  <si>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</si>
  <si>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</si>
  <si>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</si>
  <si>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</si>
  <si>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</si>
  <si>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</si>
  <si>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</si>
  <si>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</si>
  <si>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</si>
  <si>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</si>
  <si>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</si>
  <si>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</si>
  <si>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</si>
  <si>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</si>
  <si>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</si>
  <si>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</si>
  <si>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</si>
  <si>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</si>
  <si>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</si>
  <si>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ochrana a zajištění IČ během stavby - rozsah dotčení a požadvky správců sítí dle dokladové části 
délka stavby 420 m</t>
  </si>
  <si>
    <t>VV</t>
  </si>
  <si>
    <t>1=1.000 [A]</t>
  </si>
  <si>
    <t>TS</t>
  </si>
  <si>
    <t>zahrnuje veškeré náklady spojené s objednatelem požadovanými zařízeními</t>
  </si>
  <si>
    <t>02910</t>
  </si>
  <si>
    <t>OSTATNÍ POŽADAVKY - ZEMĚMĚŘIČSKÁ MĚŘENÍ</t>
  </si>
  <si>
    <t>Zaměření skutečného provedení díla ke kolaudaci stavby v délce stavby  
3x tištěné paré + 1x CD 
Na celou délku stavby, tj. 420m. 
PEVNÁ CENA</t>
  </si>
  <si>
    <t>zahrnuje veškeré náklady spojené s objednatelem požadovanými pracemi,   
- pro stanovení orientační investorské ceny určete jednotkovou cenu jako 1% odhadované ceny stavby</t>
  </si>
  <si>
    <t>02911</t>
  </si>
  <si>
    <t>a</t>
  </si>
  <si>
    <t>OSTATNÍ POŽADAVKY - GEODETICKÉ ZAMĚŘENÍ</t>
  </si>
  <si>
    <t>Veškerá nutná zaměření nutná k realizaci díla (např. zaměření stavby před 
výstavbou, vytyčení stavby a obvodu staveniště apod.) a k uvedení stavby do 
užívání a řádnému předání dokončeného díla. 
vytyčení stavby (3x tištěná, 1xCD), zřízení vytyčovací sítě stavby 
Na celou délku stavby, tj. 420 m. 
PEVNÁ CENA</t>
  </si>
  <si>
    <t>zahrnuje veškeré náklady spojené s objednatelem požadovanými pracemi</t>
  </si>
  <si>
    <t>b</t>
  </si>
  <si>
    <t>Geometrický oddělovací plán pro majetkové vypořádání vlastnických vztahů a  případných věcných břemen, včetně potvrzení katastrem 
Délka stavby 420m 
PEVNÁ CENA</t>
  </si>
  <si>
    <t>8 subjektů 
1=1.000 [A]</t>
  </si>
  <si>
    <t>029112</t>
  </si>
  <si>
    <t>OSTATNÍ POŽADAVKY - GEODETICKÉ ZAMĚŘENÍ - PLOŠNÉ</t>
  </si>
  <si>
    <t>Zaměření vrstev pro určení kubatur sanací (dle zaměření příčných řezů v PD) a pro určení kubatur konstrukčních vrstev a celkových plošných a délkových výměr. 
Na celou délku stavby, tj. 420 m 
PEVNÁ CENA</t>
  </si>
  <si>
    <t>02940</t>
  </si>
  <si>
    <t>OSTATNÍ POŽADAVKY - VYPRACOVÁNÍ DOKUMENTACE</t>
  </si>
  <si>
    <t>Dokumentace skutečného provedení stavby. Výkresy a související písemnosti 
zhotovené stavby potřebné pro evidenci pozemní komunikace. Výkresy odchylek a 
změn stavby oproti DSP, PDPS pro objekty stavby. Ověřené podpisem odpovědného zástupce zhotovitele a správce stavby - tiskem ve 4 vyhotoveních a 
1 x na CD. Zadavatel poskytne dokumentaci v otevřeném formátu *DWG. 
Na celou délku stavby, tj. 420 m 
PEVNÁ CENA</t>
  </si>
  <si>
    <t>7</t>
  </si>
  <si>
    <t>02943</t>
  </si>
  <si>
    <t>OSTATNÍ POŽADAVKY - VYPRACOVÁNÍ RDS</t>
  </si>
  <si>
    <t>Realizační dokumentace objektů stavby, přechodné úpravy DIO, stanovení místní úpravy DZ po stavbě ( tiskem 4x + 1x CD). 
Obsah dle směrnice pro dokumentaci staveb PK, v souladu s PDPS, Řeší podrobnosti pro kvalitní a bezpečné zhotovení stavby. Mimo jiné zahrnuje vypracování souřadnicového a výškového pokrytí komunikace, zahuštění příčných řezů pro plynulé řešení, detaily oprav poruch dle TP 82 – Katalog poruch netuhých vozovek, aktualizace a dopracování dopravního značení, aktualizace dešťové kanalizace na základě skutečného stavu sítí v místě stavby.. Vypracuje autorizovaná osoba. Odsouhlasí správce stavby. Havarijní a povodňový plán. Tiskem 2x. Zadavatel poskytne dokumnetaci v otevřeném formátu *DWG.  
Na celou délku stavby, tj. 420 m. 
PEVNÁ CENA</t>
  </si>
  <si>
    <t>8</t>
  </si>
  <si>
    <t>02946</t>
  </si>
  <si>
    <t>OSTAT POŽADAVKY - FOTODOKUMENTACE</t>
  </si>
  <si>
    <t>Fotodokumentace stavby 
- 1x měsíčně sada barevných fotografií v tištěné i elektronické formě + zpráva o 
průběhu stavby 
- 3x závěřečná fotodokumentace v albu s popisem v tištěné i elektronické formě 
Na celou délku stavby, tj. 420 m. 
PEVNÁ CENA</t>
  </si>
  <si>
    <t>Jednou měsíčně zajištění jedné sady barevných fotografií v tištěné formě i na CD dokumentující postup výstavby. Sadu uspořádat do alba s popisy, stručně určujícími místo, čas a předmět fotografie. Pro převzetí stavby zajistit zvláštní sadu z průběhu celé stavby ve 3 vyhotoveních včetně uložení na  CD. 
1=1.000 [A]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</si>
  <si>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</si>
  <si>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02950</t>
  </si>
  <si>
    <t>OSTATNÍ POŽADAVKY - POSUDKY, KONTROLY, REVIZNÍ ZPRÁVY</t>
  </si>
  <si>
    <t>Pasportizace zástavby a objektů, které mohou být dotčeny stavbou před zahájením 
stavebních prací Na celou délku stavby, tj. 420m. 
3x tiskem + 1x CD 
PEVNÁ CENA</t>
  </si>
  <si>
    <t>02991</t>
  </si>
  <si>
    <t>OSTATNÍ POŽADAVKY - INFORMAČNÍ TABULE</t>
  </si>
  <si>
    <t>KUS</t>
  </si>
  <si>
    <t>Náklady na zřízení informačních tabulí s údaji o stavbě s textem dle vzoru objednatele, včetně ukotvení. Po ukončení stavby odstranění. 
PEVNÁ CENA</t>
  </si>
  <si>
    <t>2=2.000 [A]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</si>
  <si>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</si>
  <si>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SO 001</t>
  </si>
  <si>
    <t>Bourací práce silnice II/272</t>
  </si>
  <si>
    <t>014112</t>
  </si>
  <si>
    <t>POPLATKY ZA SKLÁDKU TYP S-IO (INERTNÍ ODPAD)</t>
  </si>
  <si>
    <t>T</t>
  </si>
  <si>
    <t>trvalá skládka zhotovitele - beton,železobeton, suť</t>
  </si>
  <si>
    <t>pol. 11332 856,96*1,9+ 
pol. 96615 15*2,4+ 
pol. 96636 10*1,1=1 675.224 [A]</t>
  </si>
  <si>
    <t>Položka obsahuje veškeré poplatky provozovateli skládky související s uložením odpadu na skládce.</t>
  </si>
  <si>
    <t>014122</t>
  </si>
  <si>
    <t>POPLATKY ZA SKLÁDKU TYP S-OO (OSTATNÍ ODPAD)</t>
  </si>
  <si>
    <t>trvalá skládka- zemina</t>
  </si>
  <si>
    <t>pol. 12373 2184+ 
pol. 12924 426*0,20+ 
pol. 13173 2,256=2 271.456 [A] 
a*1,8=4 088.621 [B]</t>
  </si>
  <si>
    <t>zahrnuje veškeré poplatky provozovateli skládky související s uložením odpadu na skládce.</t>
  </si>
  <si>
    <t>014132</t>
  </si>
  <si>
    <t>POPLATKY ZA SKLÁDKU TYP S-NO (NEBEZPEČNÝ ODPAD)</t>
  </si>
  <si>
    <t>materiál s asfaltem - kvalitativní třída ZAS-T3 (krytové a podkladní vrstvy)</t>
  </si>
  <si>
    <t>pol. 11372 281,4*2,3=647.220 [A]</t>
  </si>
  <si>
    <t>materiál s asfaltem - kvalitativní třída ZAS-T4  (penetrační makadam - uvažováno dle průzkumu v rozsahu 80%) 
obsah benzopyrenu &lt;50</t>
  </si>
  <si>
    <t>pol. 11333 295*2,3*0,80=542.800 [A]</t>
  </si>
  <si>
    <t>c</t>
  </si>
  <si>
    <t>materiál s asfaltem - kvalitativní třída ZAS-T4  (penetrační makadam - uvažováno dle průzkumu v rozsahu 20%) 
obsah benzopyrenu &gt;50</t>
  </si>
  <si>
    <t>pol. 11333 295*2,3*0,20=135.700 [A]</t>
  </si>
  <si>
    <t>Zemní práce</t>
  </si>
  <si>
    <t>11332</t>
  </si>
  <si>
    <t>ODSTRANĚNÍ PODKLADŮ ZPEVNĚNÝCH PLOCH Z KAMENIVA NESTMELENÉHO</t>
  </si>
  <si>
    <t>M3</t>
  </si>
  <si>
    <t>stávající podkladní vrstvy ze ŠD a ŠP - na trvalou skládku</t>
  </si>
  <si>
    <t>dle situace bouracích prací a charakteristických řezů 
celkem konstrukce vozovky včetně plochy sjezdu 1285,25=1 285.250 [A] 
odečet frézování 281=281.000 [B] 
odečet podkladu s asfaltem 147,29=147.290 [C] 
a-b-c=856.960 [D]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</si>
  <si>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</si>
  <si>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</t>
  </si>
  <si>
    <t>ODSTRANĚNÍ PODKLADU ZPEVNĚNÝCH PLOCH S ASFALT POJIVEM</t>
  </si>
  <si>
    <t>nefrézovatelná vrstva PM pod úrovní frézovaných HAV -  na skládku 
dle diagnostiského průzkumu kvalitativní třída ZAS-T4</t>
  </si>
  <si>
    <t>dle situace bouracích prací, průměrná tloušťka dle průzkumu   
2678*1,10*0,10=294.580 [A]</t>
  </si>
  <si>
    <t>11372</t>
  </si>
  <si>
    <t>FRÉZOVÁNÍ ZPEVNĚNÝCH PLOCH ASFALTOVÝCH</t>
  </si>
  <si>
    <t>odstranění stávajících živičných vrstev vč. zazubení stávajících vrstev v místě napojení , vč. naložení, odvozu a uložení na skládku  
dle diagnostiského průzkumu obrus i podkladní vrstva kvalitativní třída ZAS-T3</t>
  </si>
  <si>
    <t>dle zaměření stávajícího stavu 
2680*1,05*0,100=281.400 [A]</t>
  </si>
  <si>
    <t>Položka zahrnuje veškerou manipulaci s vybouranou sutí a s vybouranými hmotami vč. uložení na skládku dodavatele</t>
  </si>
  <si>
    <t>12110</t>
  </si>
  <si>
    <t>SEJMUTÍ ORNICE NEBO LESNÍ PŮDY</t>
  </si>
  <si>
    <t>včetně odvozu na dočasnou skládku - zemník</t>
  </si>
  <si>
    <t>dle situace 
na tělese stávající komunikace (737+660+947)*0,20=468.800 [A] 
na ploše nového náspu 2096*0,50=1 048.000 [B] 
a+b=1 516.800 [C]</t>
  </si>
  <si>
    <t>položka zahrnuje sejmutí ornice bez ohledu na tloušťku vrstvy a její vodorovnou dopravu 
nezahrnuje uložení na trvalou skládku</t>
  </si>
  <si>
    <t>12373</t>
  </si>
  <si>
    <t>ODKOP PRO SPOD STAVBU SILNIC A ŽELEZNIC TŘ. I</t>
  </si>
  <si>
    <t>Včetně odvozu na trvalou skládku</t>
  </si>
  <si>
    <t>rozšíření mimo skladbu komunikace, AZ a sejmutí ornice 
vybourání původního náspu mimo skladbu komunikace a jejich podkladních vrstev 
dle charakteristických řezů 2463,45=2 463.450 [A] 
odečtení ornice (737+660)*0,20=279.400 [B] 
a-b=2 184.050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</si>
  <si>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</si>
  <si>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11</t>
  </si>
  <si>
    <t>12573</t>
  </si>
  <si>
    <t>VYKOPÁVKY ZE ZEMNÍKŮ A SKLÁDEK TŘ. I</t>
  </si>
  <si>
    <t>natěžení ornice ze zemníku pro zpětné využití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</si>
  <si>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</si>
  <si>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12</t>
  </si>
  <si>
    <t>12924</t>
  </si>
  <si>
    <t>ČIŠTĚNÍ KRAJNIC OD NÁNOSU TL. DO 200MM</t>
  </si>
  <si>
    <t>M2</t>
  </si>
  <si>
    <t>seříznutí stávajících krajnic</t>
  </si>
  <si>
    <t>dle situace a VPŘ 
96+178+152=426.000 [A]</t>
  </si>
  <si>
    <t>- vodorovná a svislá doprava, přemístění, přeložení, manipulace s výkopkem a uložení na skládku (bez poplatku)</t>
  </si>
  <si>
    <t>13</t>
  </si>
  <si>
    <t>13173</t>
  </si>
  <si>
    <t>HLOUBENÍ JAM ZAPAŽ I NEPAŽ TŘ. I</t>
  </si>
  <si>
    <t>pro propustky - na trvalou skládku</t>
  </si>
  <si>
    <t>dle situace a VPŘ 
pro příčné propustky pouze prahy (2,0+2,0+1,2+1,2)*(0,3*0,8)=1.536 [A] 
pro podélné propustky pouze prahy (2,0+2,0)*(0,6*0,3)=0.720 [B] 
a+b=2.256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</si>
  <si>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</si>
  <si>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14</t>
  </si>
  <si>
    <t>17120</t>
  </si>
  <si>
    <t>ULOŽENÍ SYPANINY DO NÁSYPŮ A NA SKLÁDKY BEZ ZHUTNĚNÍ</t>
  </si>
  <si>
    <t>pol. 12110 1516+ 
pol. 11332 856,96+ 
pol. 11333 147,29+ 
pol. 12373 2184+ 
pol. 12924 426*0,20+ 
pol. 13173 2,256=4 791.706 [A]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</si>
  <si>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</si>
  <si>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Ostatní konstrukce a práce</t>
  </si>
  <si>
    <t>15</t>
  </si>
  <si>
    <t>919112</t>
  </si>
  <si>
    <t>ŘEZÁNÍ ASFALTOVÉHO KRYTU VOZOVEK TL DO 100MM</t>
  </si>
  <si>
    <t>M</t>
  </si>
  <si>
    <t>řezaní krytu v místě napojení stavby</t>
  </si>
  <si>
    <t>dle situace 
spáry v napojení 6,4+6,1=12.500 [A]</t>
  </si>
  <si>
    <t>položka zahrnuje řezání vozovkové vrstvy v předepsané tloušťce, včetně spotřeby vody</t>
  </si>
  <si>
    <t>16</t>
  </si>
  <si>
    <t>96615</t>
  </si>
  <si>
    <t>BOURÁNÍ KONSTRUKCÍ Z PROSTÉHO BETONU</t>
  </si>
  <si>
    <t>odhad :  
čela propustku, skryté konstrukce, obetonování, apod.  
15=15.000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</si>
  <si>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</si>
  <si>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17</t>
  </si>
  <si>
    <t>96636</t>
  </si>
  <si>
    <t>BOURÁNÍ PROPUSTŮ Z TRUB DN DO 800MM</t>
  </si>
  <si>
    <t>dle stávajícího stavu 
10=10.000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</si>
  <si>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</si>
  <si>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 101</t>
  </si>
  <si>
    <t>Silnice II/272</t>
  </si>
  <si>
    <t>1516,8=1 516.800 [A]  rozprostření ornice v ploše stavby</t>
  </si>
  <si>
    <t>17180</t>
  </si>
  <si>
    <t>ULOŽENÍ SYPANINY DO NÁSYPŮ Z NAKUPOVANÝCH MATERIÁLŮ</t>
  </si>
  <si>
    <t>těleso rozšiřovaného náspu</t>
  </si>
  <si>
    <t>Dle situace, charakteristických a vzorových řezů 
v náspu mimo AZ 427,35=427.350 [A] 
v patě náspu v ploše sejmutí ornice 2096*0,50=1 048.000 [B] 
a+b=1 475.350 [C]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</si>
  <si>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</si>
  <si>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173103</t>
  </si>
  <si>
    <t>ZEMNÍ KRAJNICE A DOSYPÁVKY SE ZHUT DO 100% PS</t>
  </si>
  <si>
    <t>zásyp vhodnou nenamrzavou zeminou, se zhutněním min. 98% PS</t>
  </si>
  <si>
    <t>dle situace 
klín pod krajnicí (0,6*0,15)*(441+437)  průměrná plocha řezu x délka úseku =79.020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</si>
  <si>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</si>
  <si>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</si>
  <si>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</si>
  <si>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dle situac, VPŘ a PŘ 
v ploše sejmutí ornice pod náspem 2096=2 096.000 [A] 
v ploše pod AZ 4253=4 253.000 [B] 
na pláni 3485=3 485.000 [C] 
a+b+c=9 834.000 [D]</t>
  </si>
  <si>
    <t>položka zahrnuje úpravu pláně včetně vyrovnání výškových rozdílů. Míru zhutnění určuje projekt.</t>
  </si>
  <si>
    <t>18220</t>
  </si>
  <si>
    <t>ROZPROSTŘENÍ ORNICE VE SVAHU</t>
  </si>
  <si>
    <t>zpětné rozprostření ornice ze zemníku 
1516,8=1 516.800 [A]  rozprostření ornice v ploše stavby - průměrná tloušťka 350 mm na ploše</t>
  </si>
  <si>
    <t>položka zahrnuje: 
nutné přemístění ornice z dočasných skládek vzdálených do 50m 
rozprostření ornice v předepsané tloušťce ve svahu přes 1:5</t>
  </si>
  <si>
    <t>18241</t>
  </si>
  <si>
    <t>ZALOŽENÍ TRÁVNÍKU RUČNÍM VÝSEVEM</t>
  </si>
  <si>
    <t>dle situace 
(1317+1085+1718)=4 120.000 [A]</t>
  </si>
  <si>
    <t>Zahrnuje dodání předepsané travní směsi, její výsev na ornici, zalévání, první pokosení, to vše bez ohledu na sklon terénu</t>
  </si>
  <si>
    <t>18247</t>
  </si>
  <si>
    <t>OŠETŘOVÁNÍ TRÁVNÍKU</t>
  </si>
  <si>
    <t>dle situace 
4120=4 120.000 [A]</t>
  </si>
  <si>
    <t>Zahrnuje pokosení se shrabáním, naložení shrabků na dopravní prostředek, s odvozem a se složením, to vše bez ohledu na sklon terénu 
zahrnuje nutné zalití a hnojení</t>
  </si>
  <si>
    <t>Základy</t>
  </si>
  <si>
    <t>21361</t>
  </si>
  <si>
    <t>DRENÁŽNÍ VRSTVY Z GEOTEXTILIE</t>
  </si>
  <si>
    <t>separační geotextílie na pláni nebo parapláni, CBR &gt; 3kN, dle TP 97</t>
  </si>
  <si>
    <t>plocha parapláně 
4253=4 253.000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</si>
  <si>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</si>
  <si>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21452</t>
  </si>
  <si>
    <t>SANAČNÍ VRSTVY Z KAMENIVA DRCENÉHO</t>
  </si>
  <si>
    <t>vrstva HDK 0-63 a 63-125 do aktivní zóny</t>
  </si>
  <si>
    <t>dle pracovních příčných řezů 
1276=1 276.000 [A] 
odečet prolité vrstvy a-420*0,75*0,30=1 181.500 [B]</t>
  </si>
  <si>
    <t>položka zahrnuje dodávku předepsaného kameniva, mimostaveništní a vnitrostaveništní dopravu a jeho uložení  
není-li v zadávací dokumentaci uvedeno jinak, jedná se o nakupovaný materiál</t>
  </si>
  <si>
    <t>215663</t>
  </si>
  <si>
    <t>ÚPRAVA PODLOŽÍ HYDRAULICKÝMI POJIVY DO 2% HL DO 0,5M</t>
  </si>
  <si>
    <t>úprava podloží náspu v rozsahu sejmutí ornice v místě rozšířeného náspu</t>
  </si>
  <si>
    <t>dle situace a pracovních řezů 
v ploše sejmutí ornice pod náspem 2096=2 096.000 [A]</t>
  </si>
  <si>
    <t>položka zahrnuje zafrézování předepsaného množství hydraulického pojiva do podloží do hloubky do 0,5m, zhutnění 
druh hydraulického pojiva stanoví zadávací dokumentace</t>
  </si>
  <si>
    <t>215669</t>
  </si>
  <si>
    <t>ÚPRAVA PODLOŽÍ HYDRAULICKÝMI POJIVY HL DO 0,5M - PŘÍPLATEK ZA DALŠÍCH 0,5%</t>
  </si>
  <si>
    <t>dle situace a pracovních řezů 
v ploše sejmutí ornice pod náspem 2096=2 096.000 [A] 
a*2=4 192.000 [B]</t>
  </si>
  <si>
    <t>položka zahrnuje příplatek za 0,5% dalšího (i započatého) množství hydraulického pojiva přes 2% 
druh hydraulického pojiva stanoví zadávací dokumentace</t>
  </si>
  <si>
    <t>Vodorovné konstrukce</t>
  </si>
  <si>
    <t>451312</t>
  </si>
  <si>
    <t>PODKLADNÍ A VÝPLŇOVÉ VRSTVY Z PROSTÉHO BETONU C12/15</t>
  </si>
  <si>
    <t>sedlo pro betonové trouby včetně čelní pasu</t>
  </si>
  <si>
    <t>dle situace a řezu 
sedlo 0,45*1,80*13,23=10.716 [A] 
příčný pas 2*0,8*0,8*1,8=2.304 [B] 
a+b=13.020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</si>
  <si>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</si>
  <si>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451314</t>
  </si>
  <si>
    <t>PODKLADNÍ A VÝPLŇOVÉ VRSTVY Z PROSTÉHO BETONU C25/30</t>
  </si>
  <si>
    <t>lože pro dlažbu beton C25/30n XF3</t>
  </si>
  <si>
    <t>dle situace a VPŘ 
příčný propustek - opevnění (11,85+9,07)*1,2=25.104 [A] 
(a)*0,10=2.510 [C]</t>
  </si>
  <si>
    <t>458523</t>
  </si>
  <si>
    <t>VÝPLŇ ZA OPĚRAMI A ZDMI Z KAMENIVA DRCENÉHO, INDEX ZHUTNĚNÍ ID DO 0,9</t>
  </si>
  <si>
    <t>zásyp a obsyp trouby zeminou velmi vhodnou</t>
  </si>
  <si>
    <t>dle situace a VPŘ 
příčný propustek (1,15*1,3+1,3*1,3*0,5)*14,1*2=65.988 [A]  průměrná výška zásypu 1,30m</t>
  </si>
  <si>
    <t>položka zahrnuje dodávku předepsaného kameniva, mimostaveništní a vnitrostaveništní dopravu a jeho uložení 
není-li v zadávací dokumentaci uvedeno jinak, jedná se o nakupovaný materiál</t>
  </si>
  <si>
    <t>465512</t>
  </si>
  <si>
    <t>DLAŽBY Z LOMOVÉHO KAMENE NA MC</t>
  </si>
  <si>
    <t>opevnění lom. kamenem</t>
  </si>
  <si>
    <t>dle situace a VPŘ 
příčný propustek - opevnění (11,85+9,07)*1,2=25.104 [A] 
(a)*0,20=5.021 [C]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</si>
  <si>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</si>
  <si>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467314</t>
  </si>
  <si>
    <t>STUPNĚ A PRAHY VODNÍCH KORYT Z PROSTÉHO BETONU C25/30</t>
  </si>
  <si>
    <t>stabilizační prahy odláždění  beton C25/30 XF3</t>
  </si>
  <si>
    <t>dle situace a VPŘ 
(2,0+2,0)*(0,3*0,8)=0.960 [A]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</si>
  <si>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</si>
  <si>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Komunikace</t>
  </si>
  <si>
    <t>56333</t>
  </si>
  <si>
    <t>VOZOVKOVÉ VRSTVY ZE ŠTĚRKODRTI TL. DO 150MM</t>
  </si>
  <si>
    <t>ochranná vrstva ve vozovce ŠDA 0-63 tl. 150 mm</t>
  </si>
  <si>
    <t>dle situace a VPŘ 
3485-150=3 335.000 [A] 
odečet prolité vrstvy a-420*0,75=3 020.000 [B]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</si>
  <si>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</si>
  <si>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18</t>
  </si>
  <si>
    <t>56334</t>
  </si>
  <si>
    <t>VOZOVKOVÉ VRSTVY ZE ŠTĚRKODRTI TL. DO 200MM</t>
  </si>
  <si>
    <t>ochranná vrstva ve vozovce ŠDA 0-63 tl.200mm</t>
  </si>
  <si>
    <t>dle situace a VPŘ 
3077=3 077.000 [A] 
odečet prolité vrstvy a-420*0,75=2 762.000 [B]</t>
  </si>
  <si>
    <t>19</t>
  </si>
  <si>
    <t>56430</t>
  </si>
  <si>
    <t>VOZOVKOVÉ VRSTVY ZE ŠTĚRKU VYPLŇ CEM MALTOU</t>
  </si>
  <si>
    <t>prolité vrstvy v místě napojení fází - cementová malta 0/4 v množství 180 - 220 l/m2</t>
  </si>
  <si>
    <t>dle situace a VPŘ 
420*0,75*0,8=252.000 [A] prolití nestmelených vrstev v kontaktu etap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</si>
  <si>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</si>
  <si>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20</t>
  </si>
  <si>
    <t>56963</t>
  </si>
  <si>
    <t>ZPEVNĚNÍ KRAJNIC Z RECYKLOVANÉHO MATERIÁLU TL DO 150MM</t>
  </si>
  <si>
    <t>R-mat 40 RA 0/32</t>
  </si>
  <si>
    <t>dle situace a VPŘ 
vlevo šířka krajnice 0,75 m (441)*0,75=330.750 [A] 
vpravo šířka krajnice 0,75 m (437)*0,75=327.750 [B] 
a+b=658.500 [C]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</si>
  <si>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</si>
  <si>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21</t>
  </si>
  <si>
    <t>572123</t>
  </si>
  <si>
    <t>INFILTRAČNÍ POSTŘIK Z EMULZE DO 1,0KG/M2</t>
  </si>
  <si>
    <t>PI-E 0,5 kg/m2 zbytkového pojiva po vyštěpení</t>
  </si>
  <si>
    <t>dle situace a VPŘ 
pod ACP 2940=2 940.000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</si>
  <si>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</si>
  <si>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22</t>
  </si>
  <si>
    <t>572212</t>
  </si>
  <si>
    <t>SPOJOVACÍ POSTŘIK Z MODIFIK ASFALTU DO 0,5KG/M2</t>
  </si>
  <si>
    <t>PS-E 0,5 kg/m2 zbytkového pojiva po vyštěpení</t>
  </si>
  <si>
    <t>dle situace a VPŘ 
pod ACO (2723)=2 723.000 [A] 
pod ACL (2859)=2 859.000 [B] 
Celkem: A+B=5 582.000 [C]</t>
  </si>
  <si>
    <t>23</t>
  </si>
  <si>
    <t>574B34</t>
  </si>
  <si>
    <t>ASFALTOVÝ BETON PRO OBRUSNÉ VRSTVY MODIFIK ACO 11+, 11S TL. 40MM</t>
  </si>
  <si>
    <t>ACO 11+ modifikovaný</t>
  </si>
  <si>
    <t>dle situace a VPŘ 
ACO (2723)=2 723.000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</si>
  <si>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</si>
  <si>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24</t>
  </si>
  <si>
    <t>574D56</t>
  </si>
  <si>
    <t>ASFALTOVÝ BETON PRO LOŽNÍ VRSTVY MODIFIK ACL 16+, 16S TL. 60MM</t>
  </si>
  <si>
    <t>ACL 16+ modifikovaný</t>
  </si>
  <si>
    <t>dle situace a VPŘ 
2859=2 859.000 [A]</t>
  </si>
  <si>
    <t>25</t>
  </si>
  <si>
    <t>574E88</t>
  </si>
  <si>
    <t>ASFALTOVÝ BETON PRO PODKLADNÍ VRSTVY ACP 22+, 22S TL. 90MM</t>
  </si>
  <si>
    <t>ACP 22+</t>
  </si>
  <si>
    <t>dle situace a VPŘ 
2940=2 940.000 [A]</t>
  </si>
  <si>
    <t>26</t>
  </si>
  <si>
    <t>58920</t>
  </si>
  <si>
    <t>VÝPLŇ SPAR MODIFIKOVANÝM ASFALTEM</t>
  </si>
  <si>
    <t>těsnění spár modifikovanou zálivkou včetně přípravy a frézování spáry</t>
  </si>
  <si>
    <t>položka zahrnuje:  
- dodávku předepsaného materiálu  
- vyčištění a výplň spar tímto materiálem</t>
  </si>
  <si>
    <t>Potrubí</t>
  </si>
  <si>
    <t>27</t>
  </si>
  <si>
    <t>86671</t>
  </si>
  <si>
    <t>CHRÁNIČKY Z TRUB OCELOVÝCH DN DO 1000MM</t>
  </si>
  <si>
    <t>kompeltní prodloužení chráničky vodovodu OC500 trubkou TR 1000x12 dle specifikace níže.</t>
  </si>
  <si>
    <t>dle situace a požadavku VAK MB a.s. 
po obnažení čela šetrně vybourat vyzdívku. Na OC500 osadit distanční celoobvodové prvky v rozteči 1,50m. Nová chránička bude podélně rozdělená a bude osazena na vodovod bez jeho odstávky. Osazení do betonového sedla 120st. Chránička podélně svařena a přivařena na stávající chráničku. Čelo chráničky bude opatřeno pryžovou manžetou na nerezové třmeny příslušné dimenze. 
4=4.000 [A]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</si>
  <si>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</si>
  <si>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28</t>
  </si>
  <si>
    <t>9183E2</t>
  </si>
  <si>
    <t>PROPUSTY Z TRUB DN 800MM ŽELEZOBETONOVÝCH</t>
  </si>
  <si>
    <t>ŽB trouby světlosti DN 800 schváleného typu - celková délka sestavy včetně šikmých čel</t>
  </si>
  <si>
    <t>dle situace a VPŘ 
15,15=15.150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</si>
  <si>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</si>
  <si>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29</t>
  </si>
  <si>
    <t>919111</t>
  </si>
  <si>
    <t>ŘEZÁNÍ ASFALTOVÉHO KRYTU VOZOVEK TL DO 50MM</t>
  </si>
  <si>
    <t>komůrka dle VL 211.07 pro zálivku za horka</t>
  </si>
  <si>
    <t>dle situace  
spáry v napojení 6,4+6,1=12.500 [A]</t>
  </si>
  <si>
    <t>SO 121</t>
  </si>
  <si>
    <t>Obnova sjezdu v km 0,230</t>
  </si>
  <si>
    <t>dle situace a VPŘ 
podélný propustek  2,5*2,0*2+(1,5+1,0+1,5)*2*2=26.000 [A] 
(a)*0,10=2.600 [B]</t>
  </si>
  <si>
    <t>451572</t>
  </si>
  <si>
    <t>VÝPLŇ VRSTVY Z KAMENIVA TĚŽENÉHO, INDEX ZHUTNĚNÍ ID DO 0,8</t>
  </si>
  <si>
    <t>pískové lože (sedlo) pod troubou podélného propustku</t>
  </si>
  <si>
    <t>dle situace a VPŘ 
1,0*0,30=0.300 [A] 
propustek 15,8=15.800 [B] 
a*b=4.740 [C]</t>
  </si>
  <si>
    <t>dle situace a VPŘ 
podélný propustek (0,7*1,0+1*1*0,5*2)-3,14*0,45*0,45/4=1.541 [A] plocha na řezu 
propustky 15,8=15.800 [B] 
a*b=24.348 [C]</t>
  </si>
  <si>
    <t>dle situace a VPŘ 
podélný propustek  2,5*2,0*2+(1,5+1,0+1,5)*2*2=26.000 [A] 
(a)*0,20=5.200 [B]</t>
  </si>
  <si>
    <t>dle situace a VPŘ 
(1,2+1,2)*(0,3*0,8)=0.576 [A]</t>
  </si>
  <si>
    <t>dle situace a VPŘ 
150=150.000 [A]</t>
  </si>
  <si>
    <t>dle situace a VPŘ 
nezpevněný sjezd 140=140.000 [A]</t>
  </si>
  <si>
    <t>9183B3</t>
  </si>
  <si>
    <t>PROPUSTY Z TRUB DN 400MM PLASTOVÝCH</t>
  </si>
  <si>
    <t>korugovaná trouba PP DN 400 SN 16</t>
  </si>
  <si>
    <t>dle situace - podélný propustek 
15,80=15.800 [A]</t>
  </si>
  <si>
    <t>SO 180</t>
  </si>
  <si>
    <t>Přechodné dopravní značení</t>
  </si>
  <si>
    <t>02720</t>
  </si>
  <si>
    <t>POMOC PRÁCE ZŘÍZ NEBO ZAJIŠŤ REGULACI A OCHRANU DOPRAVY</t>
  </si>
  <si>
    <t>HOD</t>
  </si>
  <si>
    <t>operativní zajištění dopravy a regulace dopravy během stavby "regulovčíky"</t>
  </si>
  <si>
    <t>během fází 1 a 2 - regulování kyvadlového průjezdu stavbou 
v pracovní době od 6:00 do 18:00 
8 týdnů 8*7*2=112.000 [A]  člověkodní 
a*12=1 344.000 [B]   člověkohodin</t>
  </si>
  <si>
    <t>914132</t>
  </si>
  <si>
    <t>DOPRAVNÍ ZNAČKY ZÁKLADNÍ VELIKOSTI OCELOVÉ FÓLIE TŘ 2 - MONTÁŽ S PŘEMÍSTĚNÍM</t>
  </si>
  <si>
    <t>dle situace DIO 
fáze 1 14+ 
fáze 2 14+ 
příprava a dokončovací práce 10=38.000 [A]</t>
  </si>
  <si>
    <t>položka zahrnuje: 
- dopravu demontované značky z dočasné skládky 
- osazení a montáž značky na místě určeném projektem  
- nutnou opravu poškozených částí 
nezahrnuje dodávku značky</t>
  </si>
  <si>
    <t>914133</t>
  </si>
  <si>
    <t>DOPRAVNÍ ZNAČKY ZÁKLADNÍ VELIKOSTI OCELOVÉ FÓLIE TŘ 2 - DEMONTÁŽ</t>
  </si>
  <si>
    <t>dle situace DIO 
38=38.000 [A]</t>
  </si>
  <si>
    <t>Položka zahrnuje odstranění, demontáž a odklizení materiálu s odvozem na předepsané místo</t>
  </si>
  <si>
    <t>914139</t>
  </si>
  <si>
    <t>DOPRAV ZNAČKY ZÁKLAD VEL OCEL FÓLIE TŘ 2 - NÁJEMNÉ</t>
  </si>
  <si>
    <t>KSDEN</t>
  </si>
  <si>
    <t>dle situace DIO 
fáze 1 14*7*4+ 
fáze 2 14*7*4+ 
příprava a dokončovací práce 10*4*7=1 064.000 [A]</t>
  </si>
  <si>
    <t>položka zahrnuje sazbu za pronájem dopravních značek a zařízení, počet jednotek je určen jako součin počtu značek a počtu dní použití</t>
  </si>
  <si>
    <t>914412</t>
  </si>
  <si>
    <t>DOPRAVNÍ ZNAČKY 100X150CM OCELOVÉ - MONTÁŽ S PŘEMÍSTĚNÍM</t>
  </si>
  <si>
    <t>dle situace DIO 
fáze 1 4+ 
fáze 2 4+ 
příprava a dokončovací práce 4=12.000 [A]</t>
  </si>
  <si>
    <t>914413</t>
  </si>
  <si>
    <t>DOPRAVNÍ ZNAČKY 100X150CM OCELOVÉ - DEMONTÁŽ</t>
  </si>
  <si>
    <t>12=12.000 [A]</t>
  </si>
  <si>
    <t>914419</t>
  </si>
  <si>
    <t>DOPRAV ZNAČKY 100X150CM OCEL - NÁJEMNÉ</t>
  </si>
  <si>
    <t>dle situace DIO 
fáze 1 4*4*7+ 
fáze 2 4*4*7+ 
příprava a dokončovací práce 4*4*7=336.000 [A]</t>
  </si>
  <si>
    <t>915321</t>
  </si>
  <si>
    <t>VODOR DOPRAV ZNAČ Z FÓLIE DOČAS ODSTRANITEL - DOD A POKLÁDKA</t>
  </si>
  <si>
    <t>provizorní DZ pro organizaci provozu dle DIO - barva žlutá</t>
  </si>
  <si>
    <t>dle situace DIO 
V5  
fáze 1 3,5+3,5+ 
fáze 2 3,5+3,5=14.000 [A]</t>
  </si>
  <si>
    <t>položka zahrnuje: 
- dodání a pokládku předepsané fólie 
- zahrnuje předznačení</t>
  </si>
  <si>
    <t>915322</t>
  </si>
  <si>
    <t>VODOR DOPRAV ZNAČ Z FÓLIE DOČAS ODSTRANITEL - ODSTRANĚNÍ</t>
  </si>
  <si>
    <t>14=14.000 [A]</t>
  </si>
  <si>
    <t>zahrnuje odstranění značení bez ohledu na způsob provedení (zatření, zbroušení) a odklizení vzniklé suti</t>
  </si>
  <si>
    <t>916122</t>
  </si>
  <si>
    <t>DOPRAV SVĚTLO VÝSTRAŽ SOUPRAVA 3KS - MONTÁŽ S PŘESUNEM</t>
  </si>
  <si>
    <t>3x S7</t>
  </si>
  <si>
    <t>dle situace DIO 
2 sady na *2 fáze=4.000 [A]</t>
  </si>
  <si>
    <t>položka zahrnuje: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</si>
  <si>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916123</t>
  </si>
  <si>
    <t>DOPRAV SVĚTLO VÝSTRAŽ SOUPRAVA 3KS - DEMONTÁŽ</t>
  </si>
  <si>
    <t>2+2=4.000 [A]</t>
  </si>
  <si>
    <t>Položka zahrnuje odstranění, demontáž a odklizení zařízení s odvozem na předepsané místo</t>
  </si>
  <si>
    <t>916129</t>
  </si>
  <si>
    <t>DOPRAV SVĚTLO VÝSTRAŽ SOUPRAVA 3KS - NÁJEMNÉ</t>
  </si>
  <si>
    <t>2*8*7=112.000 [A]  na celou dobu stavby 8 týdnů</t>
  </si>
  <si>
    <t>položka zahrnuje sazbu za pronájem zařízení. Počet měrných jednotek se určí jako součin počtu zařízení a počtu dní použití.</t>
  </si>
  <si>
    <t>916152</t>
  </si>
  <si>
    <t>SEMAFOROVÁ PŘENOSNÁ SOUPRAVA - MONTÁŽ S PŘESUNEM</t>
  </si>
  <si>
    <t>kompletní provizorní SSZ pro řízení kyvadlového provozu mimo pracovní dobu</t>
  </si>
  <si>
    <t>dle situace DIO 
1 souprava =1.000 [A]</t>
  </si>
  <si>
    <t>916153</t>
  </si>
  <si>
    <t>SEMAFOROVÁ PŘENOSNÁ SOUPRAVA - DEMONTÁŽ</t>
  </si>
  <si>
    <t>1 souprava =1.000 [A]</t>
  </si>
  <si>
    <t>916159</t>
  </si>
  <si>
    <t>SEMAFOROVÁ PŘENOSNÁ SOUPRAVA - NÁJEMNÉ</t>
  </si>
  <si>
    <t>jedna souprava na 8 týdnů = 2 fáze 
1*8*7=56.000 [A]</t>
  </si>
  <si>
    <t>916322</t>
  </si>
  <si>
    <t>DOPRAVNÍ ZÁBRANY Z2 S FÓLIÍ TŘ 2 - MONTÁŽ S PŘESUNEM</t>
  </si>
  <si>
    <t>dle situace DIO 
1 =1.000 [A] po celou dobu stavby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</si>
  <si>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</si>
  <si>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916323</t>
  </si>
  <si>
    <t>DOPRAVNÍ ZÁBRANY Z2 S FÓLIÍ TŘ 2 - DEMONTÁŽ</t>
  </si>
  <si>
    <t>916329</t>
  </si>
  <si>
    <t>DOPRAVNÍ ZÁBRANY Z2 S FÓLIÍ TŘ 2 - NÁJEMNÉ</t>
  </si>
  <si>
    <t>dle situace DIO 
fáze 1 1*4*7+ 
fáze 2 1*4*7=56.000 [A]</t>
  </si>
  <si>
    <t>916342</t>
  </si>
  <si>
    <t>SMĚROV DESKY Z4 JEDNOSTR S FÓLIÍ TŘ 2 - MONTÁŽ S PŘESUNEM</t>
  </si>
  <si>
    <t>dle situace DIO 
fáze 1 15+ 
fáze 2 15+ 
příprava a dokončovací práce 30=60.000 [A]</t>
  </si>
  <si>
    <t>916343</t>
  </si>
  <si>
    <t>SMĚROVACÍ DESKY Z4 JEDNOSTR S FÓLIÍ TŘ 2 - DEMONTÁŽ</t>
  </si>
  <si>
    <t>60=60.000 [A]</t>
  </si>
  <si>
    <t>916349</t>
  </si>
  <si>
    <t>SMĚROVACÍ DESKY Z4 JEDNOSTR S FÓLIÍ TŘ 2 - NÁJEMNÉ</t>
  </si>
  <si>
    <t>dle situace DIO 
fáze 1 15*4*7+ 
fáze 2 15*4*7+ 
příprava a dokončovací práce 30*4*7=1 680.000 [A]</t>
  </si>
  <si>
    <t>9166C2</t>
  </si>
  <si>
    <t>DOČASNÁ SVODIDLA, ÚROVEŇ ZADRŽENÍ T3 - MONTÁŽ S PŘESUNEM</t>
  </si>
  <si>
    <t>dle situace DZ 
fáze 1 95+70+ 
fáze 2 65+95=325.000 [A]</t>
  </si>
  <si>
    <t>9166C3</t>
  </si>
  <si>
    <t>DOČASNÁ SVODIDLA, ÚROVEŇ ZADRŽENÍ T3 - DEMONTÁŽ</t>
  </si>
  <si>
    <t>325=325.000 [A]</t>
  </si>
  <si>
    <t>9166C9</t>
  </si>
  <si>
    <t>DOČASNÁ SVODIDLA, ÚROVEŇ ZADRŽENÍ T3 - NÁJEMNÉ</t>
  </si>
  <si>
    <t>MDEN</t>
  </si>
  <si>
    <t>fáze 1 (95+70)*4*7+ 
fáze 2 (65+95)*4*7=9 100.000 [A]</t>
  </si>
  <si>
    <t>položka zahrnuje sazbu za pronájem zařízení. Počet měrných jednotek se určí jako součin délky zařízení a počtu dní použití.</t>
  </si>
  <si>
    <t>916722</t>
  </si>
  <si>
    <t>UPEVŇOVACÍ KONSTR - PODKLADNÍ DESKA OD 28KG - MONTÁŽ S PŘESUNEM</t>
  </si>
  <si>
    <t>dle situace  
SDZ  (14+14+10)*2=76.000 [A] 
IP (4+4+4)*2*2=48.000 [B] 
Z2 (1)*2*2=4.000 [C] 
Z4 (15+15+30)*2=120.000 [D] 
a+b+c+d=248.000 [E]</t>
  </si>
  <si>
    <t>916723</t>
  </si>
  <si>
    <t>UPEVŇOVACÍ KONSTR - PODKLADNÍ DESKA OD 28KG - DEMONTÁŽ</t>
  </si>
  <si>
    <t>SDZ  (14+14+10)*2=76.000 [A] 
IP (4+4+4)*2*2=48.000 [B] 
Z2 (1)*2*2=4.000 [C] 
Z4 (15+15+30)*2=120.000 [D] 
a+b+c+d=248.000 [E]</t>
  </si>
  <si>
    <t>916729</t>
  </si>
  <si>
    <t>UPEVŇOVACÍ KONSTR - PODKL DESKA OD 28KG - NÁJEMNÉ</t>
  </si>
  <si>
    <t>SDZ  (14*4*7+14*4*7+10*4*7)*2=2 128.000 [A] 
IP (4*4*7+4*4*7+4*4*7)*2*2=1 344.000 [B] 
Z2 (1)*2*2*4*7=112.000 [C] 
Z4 (15*4*7+15*4*7+30*4*7)*2=3 360.000 [D] 
a+b+c+d=6 944.000 [E]</t>
  </si>
  <si>
    <t>916732</t>
  </si>
  <si>
    <t>UPEVŇOVACÍ KONSTR - OCEL STOJAN - MONTÁŽ S PŘESUNEM</t>
  </si>
  <si>
    <t>dle situace  
SDZ  (14+14+10)*1=38.000 [A] 
IP (4+4+4)*2=24.000 [B] 
Z2 (1)*2=2.000 [C] 
Z4 (15+15+30)*1=60.000 [D] 
a+b+c+d=124.000 [E]</t>
  </si>
  <si>
    <t>916733</t>
  </si>
  <si>
    <t>UPEVŇOVACÍ KONSTR - OCEL STOJAN - DEMONTÁŽ</t>
  </si>
  <si>
    <t>SDZ  (14+14+10)*1=38.000 [A] 
IP (4+4+4)*2=24.000 [B] 
Z2 (1)*2=2.000 [C] 
Z4 (15+15+30)*1=60.000 [D] 
a+b+c+d=124.000 [E]</t>
  </si>
  <si>
    <t>30</t>
  </si>
  <si>
    <t>916739</t>
  </si>
  <si>
    <t>UPEVŇOVACÍ KONSTR - OCEL STOJAN - NÁJEMNÉ</t>
  </si>
  <si>
    <t>SDZ  (14*4*7+14*4*7+10*4*7)*1=1 064.000 [A] 
IP (4*4*7+4*4*7+4*4*7)*2=672.000 [B] 
Z2 (1)*2*4*7=56.000 [C] 
Z4 (15*4*7+15*4*7+30*4*7)*1=1 680.000 [D] 
a+b+c+d=3 472.000 [E]</t>
  </si>
  <si>
    <t>SO 190</t>
  </si>
  <si>
    <t>Trvalé dopravní značení II/272</t>
  </si>
  <si>
    <t>91228</t>
  </si>
  <si>
    <t>SMĚROVÉ SLOUPKY Z PLAST HMOT VČETNĚ ODRAZNÉHO PÁSKU</t>
  </si>
  <si>
    <t>bílé Z11a,b</t>
  </si>
  <si>
    <t>dle situace DZ a TZ 
délka úseku (420)/20=21.000 [A] průměrně po 20 m 
2*21=42.000 [B]</t>
  </si>
  <si>
    <t>položka zahrnuje: 
- dodání a osazení sloupku včetně nutných zemních prací 
- vnitrostaveništní a mimostaveništní doprava 
- odrazky plastové nebo z retroreflexní fólie</t>
  </si>
  <si>
    <t>Z11g</t>
  </si>
  <si>
    <t>dle situace DZ a TZ 
v místech sjezdů 2=2.000 [A]</t>
  </si>
  <si>
    <t>914131</t>
  </si>
  <si>
    <t>DOPRAVNÍ ZNAČKY ZÁKLADNÍ VELIKOSTI OCELOVÉ FÓLIE TŘ 2 - DODÁVKA A MONTÁŽ</t>
  </si>
  <si>
    <t>dle situace DZ 
A1 (a,b) 2+ 
B20 2+ 
B28 2=6.000 [A]</t>
  </si>
  <si>
    <t>položka zahrnuje:  
- dodávku a montáž značek v požadovaném provedení</t>
  </si>
  <si>
    <t>914731</t>
  </si>
  <si>
    <t>STÁLÁ DOPRAV ZAŘÍZ Z3 OCEL S FÓLIÍ TŘ 2 DODÁVKA A MONTÁŽ</t>
  </si>
  <si>
    <t>dle situace DZ 
5*2=10.000 [A]</t>
  </si>
  <si>
    <t>položka zahrnuje: 
- dodávku a montáž značek v požadovaném provedení</t>
  </si>
  <si>
    <t>914921</t>
  </si>
  <si>
    <t>SLOUPKY A STOJKY DOPRAVNÍCH ZNAČEK Z OCEL TRUBEK DO PATKY - DODÁVKA A MONTÁŽ</t>
  </si>
  <si>
    <t>dle situace DZ 
jednoduché SDZ 6=6.000 [A] 
jednoduché Z3 5=5.000 [B] 
a+b=11.000 [C]</t>
  </si>
  <si>
    <t>položka zahrnuje:  
- sloupky a upevňovací zařízení včetně jejich osazení (betonová patka, zemní práce)</t>
  </si>
  <si>
    <t>915111</t>
  </si>
  <si>
    <t>VODOROVNÉ DOPRAVNÍ ZNAČENÍ BARVOU HLADKÉ - DODÁVKA A POKLÁDKA</t>
  </si>
  <si>
    <t>VDZ typ II.BÍLÁ barva s retroreflexní úpravou dle ŘSD PPK - VZ (2012)</t>
  </si>
  <si>
    <t>dle situace DZ 
V1a (0,125) 439*0,125=54.875 [A] 
V4 (0,25) (437+441)*0,25=219.500 [B] 
Celkem: A+B=274.375 [C]</t>
  </si>
  <si>
    <t>položka zahrnuje:  
- dodání a pokládku nátěrového materiálu (měří se pouze natíraná plocha)  
- předznačení a reflexní úpravu</t>
  </si>
  <si>
    <t>915211</t>
  </si>
  <si>
    <t>VODOROVNÉ DOPRAVNÍ ZNAČENÍ PLASTEM HLADKÉ - DODÁVKA A POKLÁDKA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</si>
</sst>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SUM(C10:C15)</f>
      </c>
      <c r="D6" s="1"/>
      <c r="E6" s="1"/>
    </row>
    <row r="7" spans="1:5" ht="12.75" customHeight="1">
      <c r="A7" s="1"/>
      <c r="B7" s="4" t="s">
        <v>4</v>
      </c>
      <c r="C7" s="7">
        <f>SUM(E10:E15)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92</v>
      </c>
      <c r="B11" s="20" t="s">
        <v>93</v>
      </c>
      <c r="C11" s="21">
        <f>'SO 001'!I3</f>
      </c>
      <c r="D11" s="21">
        <f>'SO 001'!O2</f>
      </c>
      <c r="E11" s="21">
        <f>C11+D11</f>
      </c>
    </row>
    <row r="12" spans="1:5" ht="12.75" customHeight="1">
      <c r="A12" s="20" t="s">
        <v>181</v>
      </c>
      <c r="B12" s="20" t="s">
        <v>182</v>
      </c>
      <c r="C12" s="21">
        <f>'SO 101'!I3</f>
      </c>
      <c r="D12" s="21">
        <f>'SO 101'!O2</f>
      </c>
      <c r="E12" s="21">
        <f>C12+D12</f>
      </c>
    </row>
    <row r="13" spans="1:5" ht="12.75" customHeight="1">
      <c r="A13" s="20" t="s">
        <v>328</v>
      </c>
      <c r="B13" s="20" t="s">
        <v>329</v>
      </c>
      <c r="C13" s="21">
        <f>'SO 121'!I3</f>
      </c>
      <c r="D13" s="21">
        <f>'SO 121'!O2</f>
      </c>
      <c r="E13" s="21">
        <f>C13+D13</f>
      </c>
    </row>
    <row r="14" spans="1:5" ht="12.75" customHeight="1">
      <c r="A14" s="20" t="s">
        <v>344</v>
      </c>
      <c r="B14" s="20" t="s">
        <v>345</v>
      </c>
      <c r="C14" s="21">
        <f>'SO 180'!I3</f>
      </c>
      <c r="D14" s="21">
        <f>'SO 180'!O2</f>
      </c>
      <c r="E14" s="21">
        <f>C14+D14</f>
      </c>
    </row>
    <row r="15" spans="1:5" ht="12.75" customHeight="1">
      <c r="A15" s="20" t="s">
        <v>453</v>
      </c>
      <c r="B15" s="20" t="s">
        <v>454</v>
      </c>
      <c r="C15" s="21">
        <f>'SO 190'!I3</f>
      </c>
      <c r="D15" s="21">
        <f>'SO 190'!O2</f>
      </c>
      <c r="E15" s="21">
        <f>C15+D15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9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</f>
      </c>
      <c r="R8">
        <f>0+O9+O13+O17+O21+O25+O29+O33+O37+O41+O45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38.25">
      <c r="A10" s="35" t="s">
        <v>49</v>
      </c>
      <c r="E10" s="36" t="s">
        <v>50</v>
      </c>
    </row>
    <row r="11" spans="1:5" ht="12.75">
      <c r="A11" s="37" t="s">
        <v>51</v>
      </c>
      <c r="E11" s="38" t="s">
        <v>52</v>
      </c>
    </row>
    <row r="12" spans="1:5" ht="12.75">
      <c r="A12" t="s">
        <v>53</v>
      </c>
      <c r="E12" s="36" t="s">
        <v>54</v>
      </c>
    </row>
    <row r="13" spans="1:16" ht="12.75">
      <c r="A13" s="25" t="s">
        <v>44</v>
      </c>
      <c r="B13" s="29" t="s">
        <v>22</v>
      </c>
      <c r="C13" s="29" t="s">
        <v>55</v>
      </c>
      <c r="D13" s="25" t="s">
        <v>46</v>
      </c>
      <c r="E13" s="30" t="s">
        <v>56</v>
      </c>
      <c r="F13" s="31" t="s">
        <v>48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51">
      <c r="A14" s="35" t="s">
        <v>49</v>
      </c>
      <c r="E14" s="36" t="s">
        <v>57</v>
      </c>
    </row>
    <row r="15" spans="1:5" ht="12.75">
      <c r="A15" s="37" t="s">
        <v>51</v>
      </c>
      <c r="E15" s="38" t="s">
        <v>52</v>
      </c>
    </row>
    <row r="16" spans="1:5" ht="38.25">
      <c r="A16" t="s">
        <v>53</v>
      </c>
      <c r="E16" s="36" t="s">
        <v>58</v>
      </c>
    </row>
    <row r="17" spans="1:16" ht="12.75">
      <c r="A17" s="25" t="s">
        <v>44</v>
      </c>
      <c r="B17" s="29" t="s">
        <v>21</v>
      </c>
      <c r="C17" s="29" t="s">
        <v>59</v>
      </c>
      <c r="D17" s="25" t="s">
        <v>60</v>
      </c>
      <c r="E17" s="30" t="s">
        <v>61</v>
      </c>
      <c r="F17" s="31" t="s">
        <v>48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76.5">
      <c r="A18" s="35" t="s">
        <v>49</v>
      </c>
      <c r="E18" s="36" t="s">
        <v>62</v>
      </c>
    </row>
    <row r="19" spans="1:5" ht="12.75">
      <c r="A19" s="37" t="s">
        <v>51</v>
      </c>
      <c r="E19" s="38" t="s">
        <v>52</v>
      </c>
    </row>
    <row r="20" spans="1:5" ht="12.75">
      <c r="A20" t="s">
        <v>53</v>
      </c>
      <c r="E20" s="36" t="s">
        <v>63</v>
      </c>
    </row>
    <row r="21" spans="1:16" ht="12.75">
      <c r="A21" s="25" t="s">
        <v>44</v>
      </c>
      <c r="B21" s="29" t="s">
        <v>32</v>
      </c>
      <c r="C21" s="29" t="s">
        <v>59</v>
      </c>
      <c r="D21" s="25" t="s">
        <v>64</v>
      </c>
      <c r="E21" s="30" t="s">
        <v>61</v>
      </c>
      <c r="F21" s="31" t="s">
        <v>48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51">
      <c r="A22" s="35" t="s">
        <v>49</v>
      </c>
      <c r="E22" s="36" t="s">
        <v>65</v>
      </c>
    </row>
    <row r="23" spans="1:5" ht="25.5">
      <c r="A23" s="37" t="s">
        <v>51</v>
      </c>
      <c r="E23" s="38" t="s">
        <v>66</v>
      </c>
    </row>
    <row r="24" spans="1:5" ht="12.75">
      <c r="A24" t="s">
        <v>53</v>
      </c>
      <c r="E24" s="36" t="s">
        <v>63</v>
      </c>
    </row>
    <row r="25" spans="1:16" ht="12.75">
      <c r="A25" s="25" t="s">
        <v>44</v>
      </c>
      <c r="B25" s="29" t="s">
        <v>34</v>
      </c>
      <c r="C25" s="29" t="s">
        <v>67</v>
      </c>
      <c r="D25" s="25" t="s">
        <v>60</v>
      </c>
      <c r="E25" s="30" t="s">
        <v>68</v>
      </c>
      <c r="F25" s="31" t="s">
        <v>48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51">
      <c r="A26" s="35" t="s">
        <v>49</v>
      </c>
      <c r="E26" s="36" t="s">
        <v>69</v>
      </c>
    </row>
    <row r="27" spans="1:5" ht="12.75">
      <c r="A27" s="37" t="s">
        <v>51</v>
      </c>
      <c r="E27" s="38" t="s">
        <v>52</v>
      </c>
    </row>
    <row r="28" spans="1:5" ht="12.75">
      <c r="A28" t="s">
        <v>53</v>
      </c>
      <c r="E28" s="36" t="s">
        <v>63</v>
      </c>
    </row>
    <row r="29" spans="1:16" ht="12.75">
      <c r="A29" s="25" t="s">
        <v>44</v>
      </c>
      <c r="B29" s="29" t="s">
        <v>36</v>
      </c>
      <c r="C29" s="29" t="s">
        <v>70</v>
      </c>
      <c r="D29" s="25" t="s">
        <v>46</v>
      </c>
      <c r="E29" s="30" t="s">
        <v>71</v>
      </c>
      <c r="F29" s="31" t="s">
        <v>48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89.25">
      <c r="A30" s="35" t="s">
        <v>49</v>
      </c>
      <c r="E30" s="36" t="s">
        <v>72</v>
      </c>
    </row>
    <row r="31" spans="1:5" ht="12.75">
      <c r="A31" s="37" t="s">
        <v>51</v>
      </c>
      <c r="E31" s="38" t="s">
        <v>52</v>
      </c>
    </row>
    <row r="32" spans="1:5" ht="12.75">
      <c r="A32" t="s">
        <v>53</v>
      </c>
      <c r="E32" s="36" t="s">
        <v>63</v>
      </c>
    </row>
    <row r="33" spans="1:16" ht="12.75">
      <c r="A33" s="25" t="s">
        <v>44</v>
      </c>
      <c r="B33" s="29" t="s">
        <v>73</v>
      </c>
      <c r="C33" s="29" t="s">
        <v>74</v>
      </c>
      <c r="D33" s="25" t="s">
        <v>46</v>
      </c>
      <c r="E33" s="30" t="s">
        <v>75</v>
      </c>
      <c r="F33" s="31" t="s">
        <v>48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53">
      <c r="A34" s="35" t="s">
        <v>49</v>
      </c>
      <c r="E34" s="36" t="s">
        <v>76</v>
      </c>
    </row>
    <row r="35" spans="1:5" ht="12.75">
      <c r="A35" s="37" t="s">
        <v>51</v>
      </c>
      <c r="E35" s="38" t="s">
        <v>46</v>
      </c>
    </row>
    <row r="36" spans="1:5" ht="12.75">
      <c r="A36" t="s">
        <v>53</v>
      </c>
      <c r="E36" s="36" t="s">
        <v>63</v>
      </c>
    </row>
    <row r="37" spans="1:16" ht="12.75">
      <c r="A37" s="25" t="s">
        <v>44</v>
      </c>
      <c r="B37" s="29" t="s">
        <v>77</v>
      </c>
      <c r="C37" s="29" t="s">
        <v>78</v>
      </c>
      <c r="D37" s="25" t="s">
        <v>46</v>
      </c>
      <c r="E37" s="30" t="s">
        <v>79</v>
      </c>
      <c r="F37" s="31" t="s">
        <v>48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76.5">
      <c r="A38" s="35" t="s">
        <v>49</v>
      </c>
      <c r="E38" s="36" t="s">
        <v>80</v>
      </c>
    </row>
    <row r="39" spans="1:5" ht="63.75">
      <c r="A39" s="37" t="s">
        <v>51</v>
      </c>
      <c r="E39" s="38" t="s">
        <v>81</v>
      </c>
    </row>
    <row r="40" spans="1:5" ht="63.75">
      <c r="A40" t="s">
        <v>53</v>
      </c>
      <c r="E40" s="36" t="s">
        <v>82</v>
      </c>
    </row>
    <row r="41" spans="1:16" ht="12.75">
      <c r="A41" s="25" t="s">
        <v>44</v>
      </c>
      <c r="B41" s="29" t="s">
        <v>39</v>
      </c>
      <c r="C41" s="29" t="s">
        <v>83</v>
      </c>
      <c r="D41" s="25" t="s">
        <v>60</v>
      </c>
      <c r="E41" s="30" t="s">
        <v>84</v>
      </c>
      <c r="F41" s="31" t="s">
        <v>48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51">
      <c r="A42" s="35" t="s">
        <v>49</v>
      </c>
      <c r="E42" s="36" t="s">
        <v>85</v>
      </c>
    </row>
    <row r="43" spans="1:5" ht="12.75">
      <c r="A43" s="37" t="s">
        <v>51</v>
      </c>
      <c r="E43" s="38" t="s">
        <v>52</v>
      </c>
    </row>
    <row r="44" spans="1:5" ht="12.75">
      <c r="A44" t="s">
        <v>53</v>
      </c>
      <c r="E44" s="36" t="s">
        <v>63</v>
      </c>
    </row>
    <row r="45" spans="1:16" ht="12.75">
      <c r="A45" s="25" t="s">
        <v>44</v>
      </c>
      <c r="B45" s="29" t="s">
        <v>41</v>
      </c>
      <c r="C45" s="29" t="s">
        <v>86</v>
      </c>
      <c r="D45" s="25" t="s">
        <v>46</v>
      </c>
      <c r="E45" s="30" t="s">
        <v>87</v>
      </c>
      <c r="F45" s="31" t="s">
        <v>88</v>
      </c>
      <c r="G45" s="32">
        <v>2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38.25">
      <c r="A46" s="35" t="s">
        <v>49</v>
      </c>
      <c r="E46" s="36" t="s">
        <v>89</v>
      </c>
    </row>
    <row r="47" spans="1:5" ht="12.75">
      <c r="A47" s="37" t="s">
        <v>51</v>
      </c>
      <c r="E47" s="38" t="s">
        <v>90</v>
      </c>
    </row>
    <row r="48" spans="1:5" ht="89.25">
      <c r="A48" t="s">
        <v>53</v>
      </c>
      <c r="E48" s="36" t="s">
        <v>91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0+O8+O29+O66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92</v>
      </c>
      <c r="I3" s="39">
        <f>0+I8+I29+I66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92</v>
      </c>
      <c r="D4" s="6"/>
      <c r="E4" s="18" t="s">
        <v>93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44</v>
      </c>
      <c r="B9" s="29" t="s">
        <v>28</v>
      </c>
      <c r="C9" s="29" t="s">
        <v>94</v>
      </c>
      <c r="D9" s="25" t="s">
        <v>60</v>
      </c>
      <c r="E9" s="30" t="s">
        <v>95</v>
      </c>
      <c r="F9" s="31" t="s">
        <v>96</v>
      </c>
      <c r="G9" s="32">
        <v>1675.224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97</v>
      </c>
    </row>
    <row r="11" spans="1:5" ht="38.25">
      <c r="A11" s="37" t="s">
        <v>51</v>
      </c>
      <c r="E11" s="38" t="s">
        <v>98</v>
      </c>
    </row>
    <row r="12" spans="1:5" ht="25.5">
      <c r="A12" t="s">
        <v>53</v>
      </c>
      <c r="E12" s="36" t="s">
        <v>99</v>
      </c>
    </row>
    <row r="13" spans="1:16" ht="12.75">
      <c r="A13" s="25" t="s">
        <v>44</v>
      </c>
      <c r="B13" s="29" t="s">
        <v>22</v>
      </c>
      <c r="C13" s="29" t="s">
        <v>100</v>
      </c>
      <c r="D13" s="25" t="s">
        <v>60</v>
      </c>
      <c r="E13" s="30" t="s">
        <v>101</v>
      </c>
      <c r="F13" s="31" t="s">
        <v>96</v>
      </c>
      <c r="G13" s="32">
        <v>4088.621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102</v>
      </c>
    </row>
    <row r="15" spans="1:5" ht="51">
      <c r="A15" s="37" t="s">
        <v>51</v>
      </c>
      <c r="E15" s="38" t="s">
        <v>103</v>
      </c>
    </row>
    <row r="16" spans="1:5" ht="25.5">
      <c r="A16" t="s">
        <v>53</v>
      </c>
      <c r="E16" s="36" t="s">
        <v>104</v>
      </c>
    </row>
    <row r="17" spans="1:16" ht="12.75">
      <c r="A17" s="25" t="s">
        <v>44</v>
      </c>
      <c r="B17" s="29" t="s">
        <v>21</v>
      </c>
      <c r="C17" s="29" t="s">
        <v>105</v>
      </c>
      <c r="D17" s="25" t="s">
        <v>60</v>
      </c>
      <c r="E17" s="30" t="s">
        <v>106</v>
      </c>
      <c r="F17" s="31" t="s">
        <v>96</v>
      </c>
      <c r="G17" s="32">
        <v>647.22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107</v>
      </c>
    </row>
    <row r="19" spans="1:5" ht="12.75">
      <c r="A19" s="37" t="s">
        <v>51</v>
      </c>
      <c r="E19" s="38" t="s">
        <v>108</v>
      </c>
    </row>
    <row r="20" spans="1:5" ht="25.5">
      <c r="A20" t="s">
        <v>53</v>
      </c>
      <c r="E20" s="36" t="s">
        <v>104</v>
      </c>
    </row>
    <row r="21" spans="1:16" ht="12.75">
      <c r="A21" s="25" t="s">
        <v>44</v>
      </c>
      <c r="B21" s="29" t="s">
        <v>32</v>
      </c>
      <c r="C21" s="29" t="s">
        <v>105</v>
      </c>
      <c r="D21" s="25" t="s">
        <v>64</v>
      </c>
      <c r="E21" s="30" t="s">
        <v>106</v>
      </c>
      <c r="F21" s="31" t="s">
        <v>96</v>
      </c>
      <c r="G21" s="32">
        <v>542.8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38.25">
      <c r="A22" s="35" t="s">
        <v>49</v>
      </c>
      <c r="E22" s="36" t="s">
        <v>109</v>
      </c>
    </row>
    <row r="23" spans="1:5" ht="12.75">
      <c r="A23" s="37" t="s">
        <v>51</v>
      </c>
      <c r="E23" s="38" t="s">
        <v>110</v>
      </c>
    </row>
    <row r="24" spans="1:5" ht="25.5">
      <c r="A24" t="s">
        <v>53</v>
      </c>
      <c r="E24" s="36" t="s">
        <v>104</v>
      </c>
    </row>
    <row r="25" spans="1:16" ht="12.75">
      <c r="A25" s="25" t="s">
        <v>44</v>
      </c>
      <c r="B25" s="29" t="s">
        <v>34</v>
      </c>
      <c r="C25" s="29" t="s">
        <v>105</v>
      </c>
      <c r="D25" s="25" t="s">
        <v>111</v>
      </c>
      <c r="E25" s="30" t="s">
        <v>106</v>
      </c>
      <c r="F25" s="31" t="s">
        <v>96</v>
      </c>
      <c r="G25" s="32">
        <v>135.7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38.25">
      <c r="A26" s="35" t="s">
        <v>49</v>
      </c>
      <c r="E26" s="36" t="s">
        <v>112</v>
      </c>
    </row>
    <row r="27" spans="1:5" ht="12.75">
      <c r="A27" s="37" t="s">
        <v>51</v>
      </c>
      <c r="E27" s="38" t="s">
        <v>113</v>
      </c>
    </row>
    <row r="28" spans="1:5" ht="25.5">
      <c r="A28" t="s">
        <v>53</v>
      </c>
      <c r="E28" s="36" t="s">
        <v>104</v>
      </c>
    </row>
    <row r="29" spans="1:18" ht="12.75" customHeight="1">
      <c r="A29" s="6" t="s">
        <v>42</v>
      </c>
      <c r="B29" s="6"/>
      <c r="C29" s="41" t="s">
        <v>28</v>
      </c>
      <c r="D29" s="6"/>
      <c r="E29" s="27" t="s">
        <v>114</v>
      </c>
      <c r="F29" s="6"/>
      <c r="G29" s="6"/>
      <c r="H29" s="6"/>
      <c r="I29" s="42">
        <f>0+Q29</f>
      </c>
      <c r="O29">
        <f>0+R29</f>
      </c>
      <c r="Q29">
        <f>0+I30+I34+I38+I42+I46+I50+I54+I58+I62</f>
      </c>
      <c r="R29">
        <f>0+O30+O34+O38+O42+O46+O50+O54+O58+O62</f>
      </c>
    </row>
    <row r="30" spans="1:16" ht="25.5">
      <c r="A30" s="25" t="s">
        <v>44</v>
      </c>
      <c r="B30" s="29" t="s">
        <v>36</v>
      </c>
      <c r="C30" s="29" t="s">
        <v>115</v>
      </c>
      <c r="D30" s="25" t="s">
        <v>46</v>
      </c>
      <c r="E30" s="30" t="s">
        <v>116</v>
      </c>
      <c r="F30" s="31" t="s">
        <v>117</v>
      </c>
      <c r="G30" s="32">
        <v>856.96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12.75">
      <c r="A31" s="35" t="s">
        <v>49</v>
      </c>
      <c r="E31" s="36" t="s">
        <v>118</v>
      </c>
    </row>
    <row r="32" spans="1:5" ht="63.75">
      <c r="A32" s="37" t="s">
        <v>51</v>
      </c>
      <c r="E32" s="38" t="s">
        <v>119</v>
      </c>
    </row>
    <row r="33" spans="1:5" ht="63.75">
      <c r="A33" t="s">
        <v>53</v>
      </c>
      <c r="E33" s="36" t="s">
        <v>120</v>
      </c>
    </row>
    <row r="34" spans="1:16" ht="12.75">
      <c r="A34" s="25" t="s">
        <v>44</v>
      </c>
      <c r="B34" s="29" t="s">
        <v>73</v>
      </c>
      <c r="C34" s="29" t="s">
        <v>121</v>
      </c>
      <c r="D34" s="25" t="s">
        <v>46</v>
      </c>
      <c r="E34" s="30" t="s">
        <v>122</v>
      </c>
      <c r="F34" s="31" t="s">
        <v>117</v>
      </c>
      <c r="G34" s="32">
        <v>294.58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25.5">
      <c r="A35" s="35" t="s">
        <v>49</v>
      </c>
      <c r="E35" s="36" t="s">
        <v>123</v>
      </c>
    </row>
    <row r="36" spans="1:5" ht="25.5">
      <c r="A36" s="37" t="s">
        <v>51</v>
      </c>
      <c r="E36" s="38" t="s">
        <v>124</v>
      </c>
    </row>
    <row r="37" spans="1:5" ht="63.75">
      <c r="A37" t="s">
        <v>53</v>
      </c>
      <c r="E37" s="36" t="s">
        <v>120</v>
      </c>
    </row>
    <row r="38" spans="1:16" ht="12.75">
      <c r="A38" s="25" t="s">
        <v>44</v>
      </c>
      <c r="B38" s="29" t="s">
        <v>77</v>
      </c>
      <c r="C38" s="29" t="s">
        <v>125</v>
      </c>
      <c r="D38" s="25" t="s">
        <v>46</v>
      </c>
      <c r="E38" s="30" t="s">
        <v>126</v>
      </c>
      <c r="F38" s="31" t="s">
        <v>117</v>
      </c>
      <c r="G38" s="32">
        <v>281.4</v>
      </c>
      <c r="H38" s="33">
        <v>0</v>
      </c>
      <c r="I38" s="34">
        <f>ROUND(ROUND(H38,2)*ROUND(G38,3),2)</f>
      </c>
      <c r="O38">
        <f>(I38*21)/100</f>
      </c>
      <c r="P38" t="s">
        <v>22</v>
      </c>
    </row>
    <row r="39" spans="1:5" ht="38.25">
      <c r="A39" s="35" t="s">
        <v>49</v>
      </c>
      <c r="E39" s="36" t="s">
        <v>127</v>
      </c>
    </row>
    <row r="40" spans="1:5" ht="25.5">
      <c r="A40" s="37" t="s">
        <v>51</v>
      </c>
      <c r="E40" s="38" t="s">
        <v>128</v>
      </c>
    </row>
    <row r="41" spans="1:5" ht="25.5">
      <c r="A41" t="s">
        <v>53</v>
      </c>
      <c r="E41" s="36" t="s">
        <v>129</v>
      </c>
    </row>
    <row r="42" spans="1:16" ht="12.75">
      <c r="A42" s="25" t="s">
        <v>44</v>
      </c>
      <c r="B42" s="29" t="s">
        <v>39</v>
      </c>
      <c r="C42" s="29" t="s">
        <v>130</v>
      </c>
      <c r="D42" s="25" t="s">
        <v>46</v>
      </c>
      <c r="E42" s="30" t="s">
        <v>131</v>
      </c>
      <c r="F42" s="31" t="s">
        <v>117</v>
      </c>
      <c r="G42" s="32">
        <v>1516.8</v>
      </c>
      <c r="H42" s="33">
        <v>0</v>
      </c>
      <c r="I42" s="34">
        <f>ROUND(ROUND(H42,2)*ROUND(G42,3),2)</f>
      </c>
      <c r="O42">
        <f>(I42*21)/100</f>
      </c>
      <c r="P42" t="s">
        <v>22</v>
      </c>
    </row>
    <row r="43" spans="1:5" ht="12.75">
      <c r="A43" s="35" t="s">
        <v>49</v>
      </c>
      <c r="E43" s="36" t="s">
        <v>132</v>
      </c>
    </row>
    <row r="44" spans="1:5" ht="51">
      <c r="A44" s="37" t="s">
        <v>51</v>
      </c>
      <c r="E44" s="38" t="s">
        <v>133</v>
      </c>
    </row>
    <row r="45" spans="1:5" ht="38.25">
      <c r="A45" t="s">
        <v>53</v>
      </c>
      <c r="E45" s="36" t="s">
        <v>134</v>
      </c>
    </row>
    <row r="46" spans="1:16" ht="12.75">
      <c r="A46" s="25" t="s">
        <v>44</v>
      </c>
      <c r="B46" s="29" t="s">
        <v>41</v>
      </c>
      <c r="C46" s="29" t="s">
        <v>135</v>
      </c>
      <c r="D46" s="25" t="s">
        <v>46</v>
      </c>
      <c r="E46" s="30" t="s">
        <v>136</v>
      </c>
      <c r="F46" s="31" t="s">
        <v>117</v>
      </c>
      <c r="G46" s="32">
        <v>2184.05</v>
      </c>
      <c r="H46" s="33">
        <v>0</v>
      </c>
      <c r="I46" s="34">
        <f>ROUND(ROUND(H46,2)*ROUND(G46,3),2)</f>
      </c>
      <c r="O46">
        <f>(I46*21)/100</f>
      </c>
      <c r="P46" t="s">
        <v>22</v>
      </c>
    </row>
    <row r="47" spans="1:5" ht="12.75">
      <c r="A47" s="35" t="s">
        <v>49</v>
      </c>
      <c r="E47" s="36" t="s">
        <v>137</v>
      </c>
    </row>
    <row r="48" spans="1:5" ht="63.75">
      <c r="A48" s="37" t="s">
        <v>51</v>
      </c>
      <c r="E48" s="38" t="s">
        <v>138</v>
      </c>
    </row>
    <row r="49" spans="1:5" ht="369.75">
      <c r="A49" t="s">
        <v>53</v>
      </c>
      <c r="E49" s="36" t="s">
        <v>139</v>
      </c>
    </row>
    <row r="50" spans="1:16" ht="12.75">
      <c r="A50" s="25" t="s">
        <v>44</v>
      </c>
      <c r="B50" s="29" t="s">
        <v>140</v>
      </c>
      <c r="C50" s="29" t="s">
        <v>141</v>
      </c>
      <c r="D50" s="25" t="s">
        <v>46</v>
      </c>
      <c r="E50" s="30" t="s">
        <v>142</v>
      </c>
      <c r="F50" s="31" t="s">
        <v>117</v>
      </c>
      <c r="G50" s="32">
        <v>774</v>
      </c>
      <c r="H50" s="33">
        <v>0</v>
      </c>
      <c r="I50" s="34">
        <f>ROUND(ROUND(H50,2)*ROUND(G50,3),2)</f>
      </c>
      <c r="O50">
        <f>(I50*21)/100</f>
      </c>
      <c r="P50" t="s">
        <v>22</v>
      </c>
    </row>
    <row r="51" spans="1:5" ht="12.75">
      <c r="A51" s="35" t="s">
        <v>49</v>
      </c>
      <c r="E51" s="36" t="s">
        <v>143</v>
      </c>
    </row>
    <row r="52" spans="1:5" ht="12.75">
      <c r="A52" s="37" t="s">
        <v>51</v>
      </c>
      <c r="E52" s="38" t="s">
        <v>46</v>
      </c>
    </row>
    <row r="53" spans="1:5" ht="306">
      <c r="A53" t="s">
        <v>53</v>
      </c>
      <c r="E53" s="36" t="s">
        <v>144</v>
      </c>
    </row>
    <row r="54" spans="1:16" ht="12.75">
      <c r="A54" s="25" t="s">
        <v>44</v>
      </c>
      <c r="B54" s="29" t="s">
        <v>145</v>
      </c>
      <c r="C54" s="29" t="s">
        <v>146</v>
      </c>
      <c r="D54" s="25" t="s">
        <v>46</v>
      </c>
      <c r="E54" s="30" t="s">
        <v>147</v>
      </c>
      <c r="F54" s="31" t="s">
        <v>148</v>
      </c>
      <c r="G54" s="32">
        <v>426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12.75">
      <c r="A55" s="35" t="s">
        <v>49</v>
      </c>
      <c r="E55" s="36" t="s">
        <v>149</v>
      </c>
    </row>
    <row r="56" spans="1:5" ht="25.5">
      <c r="A56" s="37" t="s">
        <v>51</v>
      </c>
      <c r="E56" s="38" t="s">
        <v>150</v>
      </c>
    </row>
    <row r="57" spans="1:5" ht="25.5">
      <c r="A57" t="s">
        <v>53</v>
      </c>
      <c r="E57" s="36" t="s">
        <v>151</v>
      </c>
    </row>
    <row r="58" spans="1:16" ht="12.75">
      <c r="A58" s="25" t="s">
        <v>44</v>
      </c>
      <c r="B58" s="29" t="s">
        <v>152</v>
      </c>
      <c r="C58" s="29" t="s">
        <v>153</v>
      </c>
      <c r="D58" s="25" t="s">
        <v>46</v>
      </c>
      <c r="E58" s="30" t="s">
        <v>154</v>
      </c>
      <c r="F58" s="31" t="s">
        <v>117</v>
      </c>
      <c r="G58" s="32">
        <v>2.256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12.75">
      <c r="A59" s="35" t="s">
        <v>49</v>
      </c>
      <c r="E59" s="36" t="s">
        <v>155</v>
      </c>
    </row>
    <row r="60" spans="1:5" ht="51">
      <c r="A60" s="37" t="s">
        <v>51</v>
      </c>
      <c r="E60" s="38" t="s">
        <v>156</v>
      </c>
    </row>
    <row r="61" spans="1:5" ht="318.75">
      <c r="A61" t="s">
        <v>53</v>
      </c>
      <c r="E61" s="36" t="s">
        <v>157</v>
      </c>
    </row>
    <row r="62" spans="1:16" ht="12.75">
      <c r="A62" s="25" t="s">
        <v>44</v>
      </c>
      <c r="B62" s="29" t="s">
        <v>158</v>
      </c>
      <c r="C62" s="29" t="s">
        <v>159</v>
      </c>
      <c r="D62" s="25" t="s">
        <v>46</v>
      </c>
      <c r="E62" s="30" t="s">
        <v>160</v>
      </c>
      <c r="F62" s="31" t="s">
        <v>117</v>
      </c>
      <c r="G62" s="32">
        <v>4791.706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12.75">
      <c r="A63" s="35" t="s">
        <v>49</v>
      </c>
      <c r="E63" s="36" t="s">
        <v>46</v>
      </c>
    </row>
    <row r="64" spans="1:5" ht="76.5">
      <c r="A64" s="37" t="s">
        <v>51</v>
      </c>
      <c r="E64" s="38" t="s">
        <v>161</v>
      </c>
    </row>
    <row r="65" spans="1:5" ht="191.25">
      <c r="A65" t="s">
        <v>53</v>
      </c>
      <c r="E65" s="36" t="s">
        <v>162</v>
      </c>
    </row>
    <row r="66" spans="1:18" ht="12.75" customHeight="1">
      <c r="A66" s="6" t="s">
        <v>42</v>
      </c>
      <c r="B66" s="6"/>
      <c r="C66" s="41" t="s">
        <v>39</v>
      </c>
      <c r="D66" s="6"/>
      <c r="E66" s="27" t="s">
        <v>163</v>
      </c>
      <c r="F66" s="6"/>
      <c r="G66" s="6"/>
      <c r="H66" s="6"/>
      <c r="I66" s="42">
        <f>0+Q66</f>
      </c>
      <c r="O66">
        <f>0+R66</f>
      </c>
      <c r="Q66">
        <f>0+I67+I71+I75</f>
      </c>
      <c r="R66">
        <f>0+O67+O71+O75</f>
      </c>
    </row>
    <row r="67" spans="1:16" ht="12.75">
      <c r="A67" s="25" t="s">
        <v>44</v>
      </c>
      <c r="B67" s="29" t="s">
        <v>164</v>
      </c>
      <c r="C67" s="29" t="s">
        <v>165</v>
      </c>
      <c r="D67" s="25" t="s">
        <v>46</v>
      </c>
      <c r="E67" s="30" t="s">
        <v>166</v>
      </c>
      <c r="F67" s="31" t="s">
        <v>167</v>
      </c>
      <c r="G67" s="32">
        <v>12.5</v>
      </c>
      <c r="H67" s="33">
        <v>0</v>
      </c>
      <c r="I67" s="34">
        <f>ROUND(ROUND(H67,2)*ROUND(G67,3),2)</f>
      </c>
      <c r="O67">
        <f>(I67*21)/100</f>
      </c>
      <c r="P67" t="s">
        <v>22</v>
      </c>
    </row>
    <row r="68" spans="1:5" ht="12.75">
      <c r="A68" s="35" t="s">
        <v>49</v>
      </c>
      <c r="E68" s="36" t="s">
        <v>168</v>
      </c>
    </row>
    <row r="69" spans="1:5" ht="25.5">
      <c r="A69" s="37" t="s">
        <v>51</v>
      </c>
      <c r="E69" s="38" t="s">
        <v>169</v>
      </c>
    </row>
    <row r="70" spans="1:5" ht="25.5">
      <c r="A70" t="s">
        <v>53</v>
      </c>
      <c r="E70" s="36" t="s">
        <v>170</v>
      </c>
    </row>
    <row r="71" spans="1:16" ht="12.75">
      <c r="A71" s="25" t="s">
        <v>44</v>
      </c>
      <c r="B71" s="29" t="s">
        <v>171</v>
      </c>
      <c r="C71" s="29" t="s">
        <v>172</v>
      </c>
      <c r="D71" s="25" t="s">
        <v>46</v>
      </c>
      <c r="E71" s="30" t="s">
        <v>173</v>
      </c>
      <c r="F71" s="31" t="s">
        <v>117</v>
      </c>
      <c r="G71" s="32">
        <v>15</v>
      </c>
      <c r="H71" s="33">
        <v>0</v>
      </c>
      <c r="I71" s="34">
        <f>ROUND(ROUND(H71,2)*ROUND(G71,3),2)</f>
      </c>
      <c r="O71">
        <f>(I71*21)/100</f>
      </c>
      <c r="P71" t="s">
        <v>22</v>
      </c>
    </row>
    <row r="72" spans="1:5" ht="12.75">
      <c r="A72" s="35" t="s">
        <v>49</v>
      </c>
      <c r="E72" s="36" t="s">
        <v>46</v>
      </c>
    </row>
    <row r="73" spans="1:5" ht="38.25">
      <c r="A73" s="37" t="s">
        <v>51</v>
      </c>
      <c r="E73" s="38" t="s">
        <v>174</v>
      </c>
    </row>
    <row r="74" spans="1:5" ht="102">
      <c r="A74" t="s">
        <v>53</v>
      </c>
      <c r="E74" s="36" t="s">
        <v>175</v>
      </c>
    </row>
    <row r="75" spans="1:16" ht="12.75">
      <c r="A75" s="25" t="s">
        <v>44</v>
      </c>
      <c r="B75" s="29" t="s">
        <v>176</v>
      </c>
      <c r="C75" s="29" t="s">
        <v>177</v>
      </c>
      <c r="D75" s="25" t="s">
        <v>46</v>
      </c>
      <c r="E75" s="30" t="s">
        <v>178</v>
      </c>
      <c r="F75" s="31" t="s">
        <v>167</v>
      </c>
      <c r="G75" s="32">
        <v>10</v>
      </c>
      <c r="H75" s="33">
        <v>0</v>
      </c>
      <c r="I75" s="34">
        <f>ROUND(ROUND(H75,2)*ROUND(G75,3),2)</f>
      </c>
      <c r="O75">
        <f>(I75*21)/100</f>
      </c>
      <c r="P75" t="s">
        <v>22</v>
      </c>
    </row>
    <row r="76" spans="1:5" ht="12.75">
      <c r="A76" s="35" t="s">
        <v>49</v>
      </c>
      <c r="E76" s="36" t="s">
        <v>46</v>
      </c>
    </row>
    <row r="77" spans="1:5" ht="25.5">
      <c r="A77" s="37" t="s">
        <v>51</v>
      </c>
      <c r="E77" s="38" t="s">
        <v>179</v>
      </c>
    </row>
    <row r="78" spans="1:5" ht="114.75">
      <c r="A78" t="s">
        <v>53</v>
      </c>
      <c r="E78" s="36" t="s">
        <v>180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0+O8+O37+O54+O75+O116+O121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181</v>
      </c>
      <c r="I3" s="39">
        <f>0+I8+I37+I54+I75+I116+I121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181</v>
      </c>
      <c r="D4" s="6"/>
      <c r="E4" s="18" t="s">
        <v>182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28</v>
      </c>
      <c r="D8" s="19"/>
      <c r="E8" s="27" t="s">
        <v>114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44</v>
      </c>
      <c r="B9" s="29" t="s">
        <v>28</v>
      </c>
      <c r="C9" s="29" t="s">
        <v>141</v>
      </c>
      <c r="D9" s="25" t="s">
        <v>46</v>
      </c>
      <c r="E9" s="30" t="s">
        <v>142</v>
      </c>
      <c r="F9" s="31" t="s">
        <v>117</v>
      </c>
      <c r="G9" s="32">
        <v>1516.8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143</v>
      </c>
    </row>
    <row r="11" spans="1:5" ht="12.75">
      <c r="A11" s="37" t="s">
        <v>51</v>
      </c>
      <c r="E11" s="38" t="s">
        <v>183</v>
      </c>
    </row>
    <row r="12" spans="1:5" ht="306">
      <c r="A12" t="s">
        <v>53</v>
      </c>
      <c r="E12" s="36" t="s">
        <v>144</v>
      </c>
    </row>
    <row r="13" spans="1:16" ht="12.75">
      <c r="A13" s="25" t="s">
        <v>44</v>
      </c>
      <c r="B13" s="29" t="s">
        <v>22</v>
      </c>
      <c r="C13" s="29" t="s">
        <v>184</v>
      </c>
      <c r="D13" s="25" t="s">
        <v>46</v>
      </c>
      <c r="E13" s="30" t="s">
        <v>185</v>
      </c>
      <c r="F13" s="31" t="s">
        <v>117</v>
      </c>
      <c r="G13" s="32">
        <v>1475.35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186</v>
      </c>
    </row>
    <row r="15" spans="1:5" ht="51">
      <c r="A15" s="37" t="s">
        <v>51</v>
      </c>
      <c r="E15" s="38" t="s">
        <v>187</v>
      </c>
    </row>
    <row r="16" spans="1:5" ht="280.5">
      <c r="A16" t="s">
        <v>53</v>
      </c>
      <c r="E16" s="36" t="s">
        <v>188</v>
      </c>
    </row>
    <row r="17" spans="1:16" ht="12.75">
      <c r="A17" s="25" t="s">
        <v>44</v>
      </c>
      <c r="B17" s="29" t="s">
        <v>21</v>
      </c>
      <c r="C17" s="29" t="s">
        <v>189</v>
      </c>
      <c r="D17" s="25" t="s">
        <v>46</v>
      </c>
      <c r="E17" s="30" t="s">
        <v>190</v>
      </c>
      <c r="F17" s="31" t="s">
        <v>117</v>
      </c>
      <c r="G17" s="32">
        <v>79.02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191</v>
      </c>
    </row>
    <row r="19" spans="1:5" ht="38.25">
      <c r="A19" s="37" t="s">
        <v>51</v>
      </c>
      <c r="E19" s="38" t="s">
        <v>192</v>
      </c>
    </row>
    <row r="20" spans="1:5" ht="242.25">
      <c r="A20" t="s">
        <v>53</v>
      </c>
      <c r="E20" s="36" t="s">
        <v>193</v>
      </c>
    </row>
    <row r="21" spans="1:16" ht="12.75">
      <c r="A21" s="25" t="s">
        <v>44</v>
      </c>
      <c r="B21" s="29" t="s">
        <v>32</v>
      </c>
      <c r="C21" s="29" t="s">
        <v>194</v>
      </c>
      <c r="D21" s="25" t="s">
        <v>46</v>
      </c>
      <c r="E21" s="30" t="s">
        <v>195</v>
      </c>
      <c r="F21" s="31" t="s">
        <v>148</v>
      </c>
      <c r="G21" s="32">
        <v>9834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46</v>
      </c>
    </row>
    <row r="23" spans="1:5" ht="63.75">
      <c r="A23" s="37" t="s">
        <v>51</v>
      </c>
      <c r="E23" s="38" t="s">
        <v>196</v>
      </c>
    </row>
    <row r="24" spans="1:5" ht="25.5">
      <c r="A24" t="s">
        <v>53</v>
      </c>
      <c r="E24" s="36" t="s">
        <v>197</v>
      </c>
    </row>
    <row r="25" spans="1:16" ht="12.75">
      <c r="A25" s="25" t="s">
        <v>44</v>
      </c>
      <c r="B25" s="29" t="s">
        <v>34</v>
      </c>
      <c r="C25" s="29" t="s">
        <v>198</v>
      </c>
      <c r="D25" s="25" t="s">
        <v>46</v>
      </c>
      <c r="E25" s="30" t="s">
        <v>199</v>
      </c>
      <c r="F25" s="31" t="s">
        <v>117</v>
      </c>
      <c r="G25" s="32">
        <v>1516.8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46</v>
      </c>
    </row>
    <row r="27" spans="1:5" ht="38.25">
      <c r="A27" s="37" t="s">
        <v>51</v>
      </c>
      <c r="E27" s="38" t="s">
        <v>200</v>
      </c>
    </row>
    <row r="28" spans="1:5" ht="38.25">
      <c r="A28" t="s">
        <v>53</v>
      </c>
      <c r="E28" s="36" t="s">
        <v>201</v>
      </c>
    </row>
    <row r="29" spans="1:16" ht="12.75">
      <c r="A29" s="25" t="s">
        <v>44</v>
      </c>
      <c r="B29" s="29" t="s">
        <v>36</v>
      </c>
      <c r="C29" s="29" t="s">
        <v>202</v>
      </c>
      <c r="D29" s="25" t="s">
        <v>46</v>
      </c>
      <c r="E29" s="30" t="s">
        <v>203</v>
      </c>
      <c r="F29" s="31" t="s">
        <v>148</v>
      </c>
      <c r="G29" s="32">
        <v>4120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>
      <c r="A30" s="35" t="s">
        <v>49</v>
      </c>
      <c r="E30" s="36" t="s">
        <v>46</v>
      </c>
    </row>
    <row r="31" spans="1:5" ht="25.5">
      <c r="A31" s="37" t="s">
        <v>51</v>
      </c>
      <c r="E31" s="38" t="s">
        <v>204</v>
      </c>
    </row>
    <row r="32" spans="1:5" ht="25.5">
      <c r="A32" t="s">
        <v>53</v>
      </c>
      <c r="E32" s="36" t="s">
        <v>205</v>
      </c>
    </row>
    <row r="33" spans="1:16" ht="12.75">
      <c r="A33" s="25" t="s">
        <v>44</v>
      </c>
      <c r="B33" s="29" t="s">
        <v>73</v>
      </c>
      <c r="C33" s="29" t="s">
        <v>206</v>
      </c>
      <c r="D33" s="25" t="s">
        <v>46</v>
      </c>
      <c r="E33" s="30" t="s">
        <v>207</v>
      </c>
      <c r="F33" s="31" t="s">
        <v>148</v>
      </c>
      <c r="G33" s="32">
        <v>4120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>
      <c r="A34" s="35" t="s">
        <v>49</v>
      </c>
      <c r="E34" s="36" t="s">
        <v>46</v>
      </c>
    </row>
    <row r="35" spans="1:5" ht="25.5">
      <c r="A35" s="37" t="s">
        <v>51</v>
      </c>
      <c r="E35" s="38" t="s">
        <v>208</v>
      </c>
    </row>
    <row r="36" spans="1:5" ht="38.25">
      <c r="A36" t="s">
        <v>53</v>
      </c>
      <c r="E36" s="36" t="s">
        <v>209</v>
      </c>
    </row>
    <row r="37" spans="1:18" ht="12.75" customHeight="1">
      <c r="A37" s="6" t="s">
        <v>42</v>
      </c>
      <c r="B37" s="6"/>
      <c r="C37" s="41" t="s">
        <v>22</v>
      </c>
      <c r="D37" s="6"/>
      <c r="E37" s="27" t="s">
        <v>210</v>
      </c>
      <c r="F37" s="6"/>
      <c r="G37" s="6"/>
      <c r="H37" s="6"/>
      <c r="I37" s="42">
        <f>0+Q37</f>
      </c>
      <c r="O37">
        <f>0+R37</f>
      </c>
      <c r="Q37">
        <f>0+I38+I42+I46+I50</f>
      </c>
      <c r="R37">
        <f>0+O38+O42+O46+O50</f>
      </c>
    </row>
    <row r="38" spans="1:16" ht="12.75">
      <c r="A38" s="25" t="s">
        <v>44</v>
      </c>
      <c r="B38" s="29" t="s">
        <v>77</v>
      </c>
      <c r="C38" s="29" t="s">
        <v>211</v>
      </c>
      <c r="D38" s="25" t="s">
        <v>46</v>
      </c>
      <c r="E38" s="30" t="s">
        <v>212</v>
      </c>
      <c r="F38" s="31" t="s">
        <v>148</v>
      </c>
      <c r="G38" s="32">
        <v>4253</v>
      </c>
      <c r="H38" s="33">
        <v>0</v>
      </c>
      <c r="I38" s="34">
        <f>ROUND(ROUND(H38,2)*ROUND(G38,3),2)</f>
      </c>
      <c r="O38">
        <f>(I38*21)/100</f>
      </c>
      <c r="P38" t="s">
        <v>22</v>
      </c>
    </row>
    <row r="39" spans="1:5" ht="12.75">
      <c r="A39" s="35" t="s">
        <v>49</v>
      </c>
      <c r="E39" s="36" t="s">
        <v>213</v>
      </c>
    </row>
    <row r="40" spans="1:5" ht="25.5">
      <c r="A40" s="37" t="s">
        <v>51</v>
      </c>
      <c r="E40" s="38" t="s">
        <v>214</v>
      </c>
    </row>
    <row r="41" spans="1:5" ht="51">
      <c r="A41" t="s">
        <v>53</v>
      </c>
      <c r="E41" s="36" t="s">
        <v>215</v>
      </c>
    </row>
    <row r="42" spans="1:16" ht="12.75">
      <c r="A42" s="25" t="s">
        <v>44</v>
      </c>
      <c r="B42" s="29" t="s">
        <v>39</v>
      </c>
      <c r="C42" s="29" t="s">
        <v>216</v>
      </c>
      <c r="D42" s="25" t="s">
        <v>46</v>
      </c>
      <c r="E42" s="30" t="s">
        <v>217</v>
      </c>
      <c r="F42" s="31" t="s">
        <v>117</v>
      </c>
      <c r="G42" s="32">
        <v>1181.5</v>
      </c>
      <c r="H42" s="33">
        <v>0</v>
      </c>
      <c r="I42" s="34">
        <f>ROUND(ROUND(H42,2)*ROUND(G42,3),2)</f>
      </c>
      <c r="O42">
        <f>(I42*21)/100</f>
      </c>
      <c r="P42" t="s">
        <v>22</v>
      </c>
    </row>
    <row r="43" spans="1:5" ht="12.75">
      <c r="A43" s="35" t="s">
        <v>49</v>
      </c>
      <c r="E43" s="36" t="s">
        <v>218</v>
      </c>
    </row>
    <row r="44" spans="1:5" ht="38.25">
      <c r="A44" s="37" t="s">
        <v>51</v>
      </c>
      <c r="E44" s="38" t="s">
        <v>219</v>
      </c>
    </row>
    <row r="45" spans="1:5" ht="38.25">
      <c r="A45" t="s">
        <v>53</v>
      </c>
      <c r="E45" s="36" t="s">
        <v>220</v>
      </c>
    </row>
    <row r="46" spans="1:16" ht="12.75">
      <c r="A46" s="25" t="s">
        <v>44</v>
      </c>
      <c r="B46" s="29" t="s">
        <v>41</v>
      </c>
      <c r="C46" s="29" t="s">
        <v>221</v>
      </c>
      <c r="D46" s="25" t="s">
        <v>46</v>
      </c>
      <c r="E46" s="30" t="s">
        <v>222</v>
      </c>
      <c r="F46" s="31" t="s">
        <v>148</v>
      </c>
      <c r="G46" s="32">
        <v>2096</v>
      </c>
      <c r="H46" s="33">
        <v>0</v>
      </c>
      <c r="I46" s="34">
        <f>ROUND(ROUND(H46,2)*ROUND(G46,3),2)</f>
      </c>
      <c r="O46">
        <f>(I46*21)/100</f>
      </c>
      <c r="P46" t="s">
        <v>22</v>
      </c>
    </row>
    <row r="47" spans="1:5" ht="12.75">
      <c r="A47" s="35" t="s">
        <v>49</v>
      </c>
      <c r="E47" s="36" t="s">
        <v>223</v>
      </c>
    </row>
    <row r="48" spans="1:5" ht="25.5">
      <c r="A48" s="37" t="s">
        <v>51</v>
      </c>
      <c r="E48" s="38" t="s">
        <v>224</v>
      </c>
    </row>
    <row r="49" spans="1:5" ht="38.25">
      <c r="A49" t="s">
        <v>53</v>
      </c>
      <c r="E49" s="36" t="s">
        <v>225</v>
      </c>
    </row>
    <row r="50" spans="1:16" ht="25.5">
      <c r="A50" s="25" t="s">
        <v>44</v>
      </c>
      <c r="B50" s="29" t="s">
        <v>140</v>
      </c>
      <c r="C50" s="29" t="s">
        <v>226</v>
      </c>
      <c r="D50" s="25" t="s">
        <v>46</v>
      </c>
      <c r="E50" s="30" t="s">
        <v>227</v>
      </c>
      <c r="F50" s="31" t="s">
        <v>148</v>
      </c>
      <c r="G50" s="32">
        <v>4192</v>
      </c>
      <c r="H50" s="33">
        <v>0</v>
      </c>
      <c r="I50" s="34">
        <f>ROUND(ROUND(H50,2)*ROUND(G50,3),2)</f>
      </c>
      <c r="O50">
        <f>(I50*21)/100</f>
      </c>
      <c r="P50" t="s">
        <v>22</v>
      </c>
    </row>
    <row r="51" spans="1:5" ht="12.75">
      <c r="A51" s="35" t="s">
        <v>49</v>
      </c>
      <c r="E51" s="36" t="s">
        <v>46</v>
      </c>
    </row>
    <row r="52" spans="1:5" ht="38.25">
      <c r="A52" s="37" t="s">
        <v>51</v>
      </c>
      <c r="E52" s="38" t="s">
        <v>228</v>
      </c>
    </row>
    <row r="53" spans="1:5" ht="38.25">
      <c r="A53" t="s">
        <v>53</v>
      </c>
      <c r="E53" s="36" t="s">
        <v>229</v>
      </c>
    </row>
    <row r="54" spans="1:18" ht="12.75" customHeight="1">
      <c r="A54" s="6" t="s">
        <v>42</v>
      </c>
      <c r="B54" s="6"/>
      <c r="C54" s="41" t="s">
        <v>32</v>
      </c>
      <c r="D54" s="6"/>
      <c r="E54" s="27" t="s">
        <v>230</v>
      </c>
      <c r="F54" s="6"/>
      <c r="G54" s="6"/>
      <c r="H54" s="6"/>
      <c r="I54" s="42">
        <f>0+Q54</f>
      </c>
      <c r="O54">
        <f>0+R54</f>
      </c>
      <c r="Q54">
        <f>0+I55+I59+I63+I67+I71</f>
      </c>
      <c r="R54">
        <f>0+O55+O59+O63+O67+O71</f>
      </c>
    </row>
    <row r="55" spans="1:16" ht="12.75">
      <c r="A55" s="25" t="s">
        <v>44</v>
      </c>
      <c r="B55" s="29" t="s">
        <v>145</v>
      </c>
      <c r="C55" s="29" t="s">
        <v>231</v>
      </c>
      <c r="D55" s="25" t="s">
        <v>46</v>
      </c>
      <c r="E55" s="30" t="s">
        <v>232</v>
      </c>
      <c r="F55" s="31" t="s">
        <v>117</v>
      </c>
      <c r="G55" s="32">
        <v>13.02</v>
      </c>
      <c r="H55" s="33">
        <v>0</v>
      </c>
      <c r="I55" s="34">
        <f>ROUND(ROUND(H55,2)*ROUND(G55,3),2)</f>
      </c>
      <c r="O55">
        <f>(I55*21)/100</f>
      </c>
      <c r="P55" t="s">
        <v>22</v>
      </c>
    </row>
    <row r="56" spans="1:5" ht="12.75">
      <c r="A56" s="35" t="s">
        <v>49</v>
      </c>
      <c r="E56" s="36" t="s">
        <v>233</v>
      </c>
    </row>
    <row r="57" spans="1:5" ht="51">
      <c r="A57" s="37" t="s">
        <v>51</v>
      </c>
      <c r="E57" s="38" t="s">
        <v>234</v>
      </c>
    </row>
    <row r="58" spans="1:5" ht="369.75">
      <c r="A58" t="s">
        <v>53</v>
      </c>
      <c r="E58" s="36" t="s">
        <v>235</v>
      </c>
    </row>
    <row r="59" spans="1:16" ht="12.75">
      <c r="A59" s="25" t="s">
        <v>44</v>
      </c>
      <c r="B59" s="29" t="s">
        <v>152</v>
      </c>
      <c r="C59" s="29" t="s">
        <v>236</v>
      </c>
      <c r="D59" s="25" t="s">
        <v>46</v>
      </c>
      <c r="E59" s="30" t="s">
        <v>237</v>
      </c>
      <c r="F59" s="31" t="s">
        <v>117</v>
      </c>
      <c r="G59" s="32">
        <v>2.51</v>
      </c>
      <c r="H59" s="33">
        <v>0</v>
      </c>
      <c r="I59" s="34">
        <f>ROUND(ROUND(H59,2)*ROUND(G59,3),2)</f>
      </c>
      <c r="O59">
        <f>(I59*21)/100</f>
      </c>
      <c r="P59" t="s">
        <v>22</v>
      </c>
    </row>
    <row r="60" spans="1:5" ht="12.75">
      <c r="A60" s="35" t="s">
        <v>49</v>
      </c>
      <c r="E60" s="36" t="s">
        <v>238</v>
      </c>
    </row>
    <row r="61" spans="1:5" ht="38.25">
      <c r="A61" s="37" t="s">
        <v>51</v>
      </c>
      <c r="E61" s="38" t="s">
        <v>239</v>
      </c>
    </row>
    <row r="62" spans="1:5" ht="369.75">
      <c r="A62" t="s">
        <v>53</v>
      </c>
      <c r="E62" s="36" t="s">
        <v>235</v>
      </c>
    </row>
    <row r="63" spans="1:16" ht="25.5">
      <c r="A63" s="25" t="s">
        <v>44</v>
      </c>
      <c r="B63" s="29" t="s">
        <v>158</v>
      </c>
      <c r="C63" s="29" t="s">
        <v>240</v>
      </c>
      <c r="D63" s="25" t="s">
        <v>46</v>
      </c>
      <c r="E63" s="30" t="s">
        <v>241</v>
      </c>
      <c r="F63" s="31" t="s">
        <v>117</v>
      </c>
      <c r="G63" s="32">
        <v>65.988</v>
      </c>
      <c r="H63" s="33">
        <v>0</v>
      </c>
      <c r="I63" s="34">
        <f>ROUND(ROUND(H63,2)*ROUND(G63,3),2)</f>
      </c>
      <c r="O63">
        <f>(I63*21)/100</f>
      </c>
      <c r="P63" t="s">
        <v>22</v>
      </c>
    </row>
    <row r="64" spans="1:5" ht="12.75">
      <c r="A64" s="35" t="s">
        <v>49</v>
      </c>
      <c r="E64" s="36" t="s">
        <v>242</v>
      </c>
    </row>
    <row r="65" spans="1:5" ht="38.25">
      <c r="A65" s="37" t="s">
        <v>51</v>
      </c>
      <c r="E65" s="38" t="s">
        <v>243</v>
      </c>
    </row>
    <row r="66" spans="1:5" ht="38.25">
      <c r="A66" t="s">
        <v>53</v>
      </c>
      <c r="E66" s="36" t="s">
        <v>244</v>
      </c>
    </row>
    <row r="67" spans="1:16" ht="12.75">
      <c r="A67" s="25" t="s">
        <v>44</v>
      </c>
      <c r="B67" s="29" t="s">
        <v>164</v>
      </c>
      <c r="C67" s="29" t="s">
        <v>245</v>
      </c>
      <c r="D67" s="25" t="s">
        <v>46</v>
      </c>
      <c r="E67" s="30" t="s">
        <v>246</v>
      </c>
      <c r="F67" s="31" t="s">
        <v>117</v>
      </c>
      <c r="G67" s="32">
        <v>5.021</v>
      </c>
      <c r="H67" s="33">
        <v>0</v>
      </c>
      <c r="I67" s="34">
        <f>ROUND(ROUND(H67,2)*ROUND(G67,3),2)</f>
      </c>
      <c r="O67">
        <f>(I67*21)/100</f>
      </c>
      <c r="P67" t="s">
        <v>22</v>
      </c>
    </row>
    <row r="68" spans="1:5" ht="12.75">
      <c r="A68" s="35" t="s">
        <v>49</v>
      </c>
      <c r="E68" s="36" t="s">
        <v>247</v>
      </c>
    </row>
    <row r="69" spans="1:5" ht="38.25">
      <c r="A69" s="37" t="s">
        <v>51</v>
      </c>
      <c r="E69" s="38" t="s">
        <v>248</v>
      </c>
    </row>
    <row r="70" spans="1:5" ht="102">
      <c r="A70" t="s">
        <v>53</v>
      </c>
      <c r="E70" s="36" t="s">
        <v>249</v>
      </c>
    </row>
    <row r="71" spans="1:16" ht="12.75">
      <c r="A71" s="25" t="s">
        <v>44</v>
      </c>
      <c r="B71" s="29" t="s">
        <v>171</v>
      </c>
      <c r="C71" s="29" t="s">
        <v>250</v>
      </c>
      <c r="D71" s="25" t="s">
        <v>60</v>
      </c>
      <c r="E71" s="30" t="s">
        <v>251</v>
      </c>
      <c r="F71" s="31" t="s">
        <v>117</v>
      </c>
      <c r="G71" s="32">
        <v>0.96</v>
      </c>
      <c r="H71" s="33">
        <v>0</v>
      </c>
      <c r="I71" s="34">
        <f>ROUND(ROUND(H71,2)*ROUND(G71,3),2)</f>
      </c>
      <c r="O71">
        <f>(I71*21)/100</f>
      </c>
      <c r="P71" t="s">
        <v>22</v>
      </c>
    </row>
    <row r="72" spans="1:5" ht="12.75">
      <c r="A72" s="35" t="s">
        <v>49</v>
      </c>
      <c r="E72" s="36" t="s">
        <v>252</v>
      </c>
    </row>
    <row r="73" spans="1:5" ht="25.5">
      <c r="A73" s="37" t="s">
        <v>51</v>
      </c>
      <c r="E73" s="38" t="s">
        <v>253</v>
      </c>
    </row>
    <row r="74" spans="1:5" ht="357">
      <c r="A74" t="s">
        <v>53</v>
      </c>
      <c r="E74" s="36" t="s">
        <v>254</v>
      </c>
    </row>
    <row r="75" spans="1:18" ht="12.75" customHeight="1">
      <c r="A75" s="6" t="s">
        <v>42</v>
      </c>
      <c r="B75" s="6"/>
      <c r="C75" s="41" t="s">
        <v>34</v>
      </c>
      <c r="D75" s="6"/>
      <c r="E75" s="27" t="s">
        <v>255</v>
      </c>
      <c r="F75" s="6"/>
      <c r="G75" s="6"/>
      <c r="H75" s="6"/>
      <c r="I75" s="42">
        <f>0+Q75</f>
      </c>
      <c r="O75">
        <f>0+R75</f>
      </c>
      <c r="Q75">
        <f>0+I76+I80+I84+I88+I92+I96+I100+I104+I108+I112</f>
      </c>
      <c r="R75">
        <f>0+O76+O80+O84+O88+O92+O96+O100+O104+O108+O112</f>
      </c>
    </row>
    <row r="76" spans="1:16" ht="12.75">
      <c r="A76" s="25" t="s">
        <v>44</v>
      </c>
      <c r="B76" s="29" t="s">
        <v>176</v>
      </c>
      <c r="C76" s="29" t="s">
        <v>256</v>
      </c>
      <c r="D76" s="25" t="s">
        <v>46</v>
      </c>
      <c r="E76" s="30" t="s">
        <v>257</v>
      </c>
      <c r="F76" s="31" t="s">
        <v>148</v>
      </c>
      <c r="G76" s="32">
        <v>3020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12.75">
      <c r="A77" s="35" t="s">
        <v>49</v>
      </c>
      <c r="E77" s="36" t="s">
        <v>258</v>
      </c>
    </row>
    <row r="78" spans="1:5" ht="38.25">
      <c r="A78" s="37" t="s">
        <v>51</v>
      </c>
      <c r="E78" s="38" t="s">
        <v>259</v>
      </c>
    </row>
    <row r="79" spans="1:5" ht="51">
      <c r="A79" t="s">
        <v>53</v>
      </c>
      <c r="E79" s="36" t="s">
        <v>260</v>
      </c>
    </row>
    <row r="80" spans="1:16" ht="12.75">
      <c r="A80" s="25" t="s">
        <v>44</v>
      </c>
      <c r="B80" s="29" t="s">
        <v>261</v>
      </c>
      <c r="C80" s="29" t="s">
        <v>262</v>
      </c>
      <c r="D80" s="25" t="s">
        <v>46</v>
      </c>
      <c r="E80" s="30" t="s">
        <v>263</v>
      </c>
      <c r="F80" s="31" t="s">
        <v>148</v>
      </c>
      <c r="G80" s="32">
        <v>2762</v>
      </c>
      <c r="H80" s="33">
        <v>0</v>
      </c>
      <c r="I80" s="34">
        <f>ROUND(ROUND(H80,2)*ROUND(G80,3),2)</f>
      </c>
      <c r="O80">
        <f>(I80*21)/100</f>
      </c>
      <c r="P80" t="s">
        <v>22</v>
      </c>
    </row>
    <row r="81" spans="1:5" ht="12.75">
      <c r="A81" s="35" t="s">
        <v>49</v>
      </c>
      <c r="E81" s="36" t="s">
        <v>264</v>
      </c>
    </row>
    <row r="82" spans="1:5" ht="38.25">
      <c r="A82" s="37" t="s">
        <v>51</v>
      </c>
      <c r="E82" s="38" t="s">
        <v>265</v>
      </c>
    </row>
    <row r="83" spans="1:5" ht="51">
      <c r="A83" t="s">
        <v>53</v>
      </c>
      <c r="E83" s="36" t="s">
        <v>260</v>
      </c>
    </row>
    <row r="84" spans="1:16" ht="12.75">
      <c r="A84" s="25" t="s">
        <v>44</v>
      </c>
      <c r="B84" s="29" t="s">
        <v>266</v>
      </c>
      <c r="C84" s="29" t="s">
        <v>267</v>
      </c>
      <c r="D84" s="25" t="s">
        <v>46</v>
      </c>
      <c r="E84" s="30" t="s">
        <v>268</v>
      </c>
      <c r="F84" s="31" t="s">
        <v>117</v>
      </c>
      <c r="G84" s="32">
        <v>252</v>
      </c>
      <c r="H84" s="33">
        <v>0</v>
      </c>
      <c r="I84" s="34">
        <f>ROUND(ROUND(H84,2)*ROUND(G84,3),2)</f>
      </c>
      <c r="O84">
        <f>(I84*21)/100</f>
      </c>
      <c r="P84" t="s">
        <v>22</v>
      </c>
    </row>
    <row r="85" spans="1:5" ht="12.75">
      <c r="A85" s="35" t="s">
        <v>49</v>
      </c>
      <c r="E85" s="36" t="s">
        <v>269</v>
      </c>
    </row>
    <row r="86" spans="1:5" ht="25.5">
      <c r="A86" s="37" t="s">
        <v>51</v>
      </c>
      <c r="E86" s="38" t="s">
        <v>270</v>
      </c>
    </row>
    <row r="87" spans="1:5" ht="127.5">
      <c r="A87" t="s">
        <v>53</v>
      </c>
      <c r="E87" s="36" t="s">
        <v>271</v>
      </c>
    </row>
    <row r="88" spans="1:16" ht="12.75">
      <c r="A88" s="25" t="s">
        <v>44</v>
      </c>
      <c r="B88" s="29" t="s">
        <v>272</v>
      </c>
      <c r="C88" s="29" t="s">
        <v>273</v>
      </c>
      <c r="D88" s="25" t="s">
        <v>46</v>
      </c>
      <c r="E88" s="30" t="s">
        <v>274</v>
      </c>
      <c r="F88" s="31" t="s">
        <v>148</v>
      </c>
      <c r="G88" s="32">
        <v>658.5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12.75">
      <c r="A89" s="35" t="s">
        <v>49</v>
      </c>
      <c r="E89" s="36" t="s">
        <v>275</v>
      </c>
    </row>
    <row r="90" spans="1:5" ht="51">
      <c r="A90" s="37" t="s">
        <v>51</v>
      </c>
      <c r="E90" s="38" t="s">
        <v>276</v>
      </c>
    </row>
    <row r="91" spans="1:5" ht="102">
      <c r="A91" t="s">
        <v>53</v>
      </c>
      <c r="E91" s="36" t="s">
        <v>277</v>
      </c>
    </row>
    <row r="92" spans="1:16" ht="12.75">
      <c r="A92" s="25" t="s">
        <v>44</v>
      </c>
      <c r="B92" s="29" t="s">
        <v>278</v>
      </c>
      <c r="C92" s="29" t="s">
        <v>279</v>
      </c>
      <c r="D92" s="25" t="s">
        <v>46</v>
      </c>
      <c r="E92" s="30" t="s">
        <v>280</v>
      </c>
      <c r="F92" s="31" t="s">
        <v>148</v>
      </c>
      <c r="G92" s="32">
        <v>2940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12.75">
      <c r="A93" s="35" t="s">
        <v>49</v>
      </c>
      <c r="E93" s="36" t="s">
        <v>281</v>
      </c>
    </row>
    <row r="94" spans="1:5" ht="25.5">
      <c r="A94" s="37" t="s">
        <v>51</v>
      </c>
      <c r="E94" s="38" t="s">
        <v>282</v>
      </c>
    </row>
    <row r="95" spans="1:5" ht="51">
      <c r="A95" t="s">
        <v>53</v>
      </c>
      <c r="E95" s="36" t="s">
        <v>283</v>
      </c>
    </row>
    <row r="96" spans="1:16" ht="12.75">
      <c r="A96" s="25" t="s">
        <v>44</v>
      </c>
      <c r="B96" s="29" t="s">
        <v>284</v>
      </c>
      <c r="C96" s="29" t="s">
        <v>285</v>
      </c>
      <c r="D96" s="25" t="s">
        <v>46</v>
      </c>
      <c r="E96" s="30" t="s">
        <v>286</v>
      </c>
      <c r="F96" s="31" t="s">
        <v>148</v>
      </c>
      <c r="G96" s="32">
        <v>5582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12.75">
      <c r="A97" s="35" t="s">
        <v>49</v>
      </c>
      <c r="E97" s="36" t="s">
        <v>287</v>
      </c>
    </row>
    <row r="98" spans="1:5" ht="51">
      <c r="A98" s="37" t="s">
        <v>51</v>
      </c>
      <c r="E98" s="38" t="s">
        <v>288</v>
      </c>
    </row>
    <row r="99" spans="1:5" ht="51">
      <c r="A99" t="s">
        <v>53</v>
      </c>
      <c r="E99" s="36" t="s">
        <v>283</v>
      </c>
    </row>
    <row r="100" spans="1:16" ht="12.75">
      <c r="A100" s="25" t="s">
        <v>44</v>
      </c>
      <c r="B100" s="29" t="s">
        <v>289</v>
      </c>
      <c r="C100" s="29" t="s">
        <v>290</v>
      </c>
      <c r="D100" s="25" t="s">
        <v>46</v>
      </c>
      <c r="E100" s="30" t="s">
        <v>291</v>
      </c>
      <c r="F100" s="31" t="s">
        <v>148</v>
      </c>
      <c r="G100" s="32">
        <v>2723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>
      <c r="A101" s="35" t="s">
        <v>49</v>
      </c>
      <c r="E101" s="36" t="s">
        <v>292</v>
      </c>
    </row>
    <row r="102" spans="1:5" ht="25.5">
      <c r="A102" s="37" t="s">
        <v>51</v>
      </c>
      <c r="E102" s="38" t="s">
        <v>293</v>
      </c>
    </row>
    <row r="103" spans="1:5" ht="140.25">
      <c r="A103" t="s">
        <v>53</v>
      </c>
      <c r="E103" s="36" t="s">
        <v>294</v>
      </c>
    </row>
    <row r="104" spans="1:16" ht="12.75">
      <c r="A104" s="25" t="s">
        <v>44</v>
      </c>
      <c r="B104" s="29" t="s">
        <v>295</v>
      </c>
      <c r="C104" s="29" t="s">
        <v>296</v>
      </c>
      <c r="D104" s="25" t="s">
        <v>46</v>
      </c>
      <c r="E104" s="30" t="s">
        <v>297</v>
      </c>
      <c r="F104" s="31" t="s">
        <v>148</v>
      </c>
      <c r="G104" s="32">
        <v>2859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>
      <c r="A105" s="35" t="s">
        <v>49</v>
      </c>
      <c r="E105" s="36" t="s">
        <v>298</v>
      </c>
    </row>
    <row r="106" spans="1:5" ht="25.5">
      <c r="A106" s="37" t="s">
        <v>51</v>
      </c>
      <c r="E106" s="38" t="s">
        <v>299</v>
      </c>
    </row>
    <row r="107" spans="1:5" ht="140.25">
      <c r="A107" t="s">
        <v>53</v>
      </c>
      <c r="E107" s="36" t="s">
        <v>294</v>
      </c>
    </row>
    <row r="108" spans="1:16" ht="12.75">
      <c r="A108" s="25" t="s">
        <v>44</v>
      </c>
      <c r="B108" s="29" t="s">
        <v>300</v>
      </c>
      <c r="C108" s="29" t="s">
        <v>301</v>
      </c>
      <c r="D108" s="25" t="s">
        <v>46</v>
      </c>
      <c r="E108" s="30" t="s">
        <v>302</v>
      </c>
      <c r="F108" s="31" t="s">
        <v>148</v>
      </c>
      <c r="G108" s="32">
        <v>2940</v>
      </c>
      <c r="H108" s="33">
        <v>0</v>
      </c>
      <c r="I108" s="34">
        <f>ROUND(ROUND(H108,2)*ROUND(G108,3),2)</f>
      </c>
      <c r="O108">
        <f>(I108*21)/100</f>
      </c>
      <c r="P108" t="s">
        <v>22</v>
      </c>
    </row>
    <row r="109" spans="1:5" ht="12.75">
      <c r="A109" s="35" t="s">
        <v>49</v>
      </c>
      <c r="E109" s="36" t="s">
        <v>303</v>
      </c>
    </row>
    <row r="110" spans="1:5" ht="25.5">
      <c r="A110" s="37" t="s">
        <v>51</v>
      </c>
      <c r="E110" s="38" t="s">
        <v>304</v>
      </c>
    </row>
    <row r="111" spans="1:5" ht="140.25">
      <c r="A111" t="s">
        <v>53</v>
      </c>
      <c r="E111" s="36" t="s">
        <v>294</v>
      </c>
    </row>
    <row r="112" spans="1:16" ht="12.75">
      <c r="A112" s="25" t="s">
        <v>44</v>
      </c>
      <c r="B112" s="29" t="s">
        <v>305</v>
      </c>
      <c r="C112" s="29" t="s">
        <v>306</v>
      </c>
      <c r="D112" s="25" t="s">
        <v>46</v>
      </c>
      <c r="E112" s="30" t="s">
        <v>307</v>
      </c>
      <c r="F112" s="31" t="s">
        <v>167</v>
      </c>
      <c r="G112" s="32">
        <v>12.5</v>
      </c>
      <c r="H112" s="33">
        <v>0</v>
      </c>
      <c r="I112" s="34">
        <f>ROUND(ROUND(H112,2)*ROUND(G112,3),2)</f>
      </c>
      <c r="O112">
        <f>(I112*21)/100</f>
      </c>
      <c r="P112" t="s">
        <v>22</v>
      </c>
    </row>
    <row r="113" spans="1:5" ht="12.75">
      <c r="A113" s="35" t="s">
        <v>49</v>
      </c>
      <c r="E113" s="36" t="s">
        <v>308</v>
      </c>
    </row>
    <row r="114" spans="1:5" ht="25.5">
      <c r="A114" s="37" t="s">
        <v>51</v>
      </c>
      <c r="E114" s="38" t="s">
        <v>169</v>
      </c>
    </row>
    <row r="115" spans="1:5" ht="38.25">
      <c r="A115" t="s">
        <v>53</v>
      </c>
      <c r="E115" s="36" t="s">
        <v>309</v>
      </c>
    </row>
    <row r="116" spans="1:18" ht="12.75" customHeight="1">
      <c r="A116" s="6" t="s">
        <v>42</v>
      </c>
      <c r="B116" s="6"/>
      <c r="C116" s="41" t="s">
        <v>77</v>
      </c>
      <c r="D116" s="6"/>
      <c r="E116" s="27" t="s">
        <v>310</v>
      </c>
      <c r="F116" s="6"/>
      <c r="G116" s="6"/>
      <c r="H116" s="6"/>
      <c r="I116" s="42">
        <f>0+Q116</f>
      </c>
      <c r="O116">
        <f>0+R116</f>
      </c>
      <c r="Q116">
        <f>0+I117</f>
      </c>
      <c r="R116">
        <f>0+O117</f>
      </c>
    </row>
    <row r="117" spans="1:16" ht="12.75">
      <c r="A117" s="25" t="s">
        <v>44</v>
      </c>
      <c r="B117" s="29" t="s">
        <v>311</v>
      </c>
      <c r="C117" s="29" t="s">
        <v>312</v>
      </c>
      <c r="D117" s="25" t="s">
        <v>46</v>
      </c>
      <c r="E117" s="30" t="s">
        <v>313</v>
      </c>
      <c r="F117" s="31" t="s">
        <v>167</v>
      </c>
      <c r="G117" s="32">
        <v>4</v>
      </c>
      <c r="H117" s="33">
        <v>0</v>
      </c>
      <c r="I117" s="34">
        <f>ROUND(ROUND(H117,2)*ROUND(G117,3),2)</f>
      </c>
      <c r="O117">
        <f>(I117*21)/100</f>
      </c>
      <c r="P117" t="s">
        <v>22</v>
      </c>
    </row>
    <row r="118" spans="1:5" ht="25.5">
      <c r="A118" s="35" t="s">
        <v>49</v>
      </c>
      <c r="E118" s="36" t="s">
        <v>314</v>
      </c>
    </row>
    <row r="119" spans="1:5" ht="89.25">
      <c r="A119" s="37" t="s">
        <v>51</v>
      </c>
      <c r="E119" s="38" t="s">
        <v>315</v>
      </c>
    </row>
    <row r="120" spans="1:5" ht="255">
      <c r="A120" t="s">
        <v>53</v>
      </c>
      <c r="E120" s="36" t="s">
        <v>316</v>
      </c>
    </row>
    <row r="121" spans="1:18" ht="12.75" customHeight="1">
      <c r="A121" s="6" t="s">
        <v>42</v>
      </c>
      <c r="B121" s="6"/>
      <c r="C121" s="41" t="s">
        <v>39</v>
      </c>
      <c r="D121" s="6"/>
      <c r="E121" s="27" t="s">
        <v>163</v>
      </c>
      <c r="F121" s="6"/>
      <c r="G121" s="6"/>
      <c r="H121" s="6"/>
      <c r="I121" s="42">
        <f>0+Q121</f>
      </c>
      <c r="O121">
        <f>0+R121</f>
      </c>
      <c r="Q121">
        <f>0+I122+I126</f>
      </c>
      <c r="R121">
        <f>0+O122+O126</f>
      </c>
    </row>
    <row r="122" spans="1:16" ht="12.75">
      <c r="A122" s="25" t="s">
        <v>44</v>
      </c>
      <c r="B122" s="29" t="s">
        <v>317</v>
      </c>
      <c r="C122" s="29" t="s">
        <v>318</v>
      </c>
      <c r="D122" s="25" t="s">
        <v>46</v>
      </c>
      <c r="E122" s="30" t="s">
        <v>319</v>
      </c>
      <c r="F122" s="31" t="s">
        <v>167</v>
      </c>
      <c r="G122" s="32">
        <v>15.15</v>
      </c>
      <c r="H122" s="33">
        <v>0</v>
      </c>
      <c r="I122" s="34">
        <f>ROUND(ROUND(H122,2)*ROUND(G122,3),2)</f>
      </c>
      <c r="O122">
        <f>(I122*21)/100</f>
      </c>
      <c r="P122" t="s">
        <v>22</v>
      </c>
    </row>
    <row r="123" spans="1:5" ht="25.5">
      <c r="A123" s="35" t="s">
        <v>49</v>
      </c>
      <c r="E123" s="36" t="s">
        <v>320</v>
      </c>
    </row>
    <row r="124" spans="1:5" ht="25.5">
      <c r="A124" s="37" t="s">
        <v>51</v>
      </c>
      <c r="E124" s="38" t="s">
        <v>321</v>
      </c>
    </row>
    <row r="125" spans="1:5" ht="63.75">
      <c r="A125" t="s">
        <v>53</v>
      </c>
      <c r="E125" s="36" t="s">
        <v>322</v>
      </c>
    </row>
    <row r="126" spans="1:16" ht="12.75">
      <c r="A126" s="25" t="s">
        <v>44</v>
      </c>
      <c r="B126" s="29" t="s">
        <v>323</v>
      </c>
      <c r="C126" s="29" t="s">
        <v>324</v>
      </c>
      <c r="D126" s="25" t="s">
        <v>46</v>
      </c>
      <c r="E126" s="30" t="s">
        <v>325</v>
      </c>
      <c r="F126" s="31" t="s">
        <v>167</v>
      </c>
      <c r="G126" s="32">
        <v>12.5</v>
      </c>
      <c r="H126" s="33">
        <v>0</v>
      </c>
      <c r="I126" s="34">
        <f>ROUND(ROUND(H126,2)*ROUND(G126,3),2)</f>
      </c>
      <c r="O126">
        <f>(I126*21)/100</f>
      </c>
      <c r="P126" t="s">
        <v>22</v>
      </c>
    </row>
    <row r="127" spans="1:5" ht="12.75">
      <c r="A127" s="35" t="s">
        <v>49</v>
      </c>
      <c r="E127" s="36" t="s">
        <v>326</v>
      </c>
    </row>
    <row r="128" spans="1:5" ht="25.5">
      <c r="A128" s="37" t="s">
        <v>51</v>
      </c>
      <c r="E128" s="38" t="s">
        <v>327</v>
      </c>
    </row>
    <row r="129" spans="1:5" ht="25.5">
      <c r="A129" t="s">
        <v>53</v>
      </c>
      <c r="E129" s="36" t="s">
        <v>170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0+O8+O29+O38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328</v>
      </c>
      <c r="I3" s="39">
        <f>0+I8+I29+I38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328</v>
      </c>
      <c r="D4" s="6"/>
      <c r="E4" s="18" t="s">
        <v>329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32</v>
      </c>
      <c r="D8" s="19"/>
      <c r="E8" s="27" t="s">
        <v>230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44</v>
      </c>
      <c r="B9" s="29" t="s">
        <v>28</v>
      </c>
      <c r="C9" s="29" t="s">
        <v>236</v>
      </c>
      <c r="D9" s="25" t="s">
        <v>46</v>
      </c>
      <c r="E9" s="30" t="s">
        <v>237</v>
      </c>
      <c r="F9" s="31" t="s">
        <v>117</v>
      </c>
      <c r="G9" s="32">
        <v>2.6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238</v>
      </c>
    </row>
    <row r="11" spans="1:5" ht="38.25">
      <c r="A11" s="37" t="s">
        <v>51</v>
      </c>
      <c r="E11" s="38" t="s">
        <v>330</v>
      </c>
    </row>
    <row r="12" spans="1:5" ht="369.75">
      <c r="A12" t="s">
        <v>53</v>
      </c>
      <c r="E12" s="36" t="s">
        <v>235</v>
      </c>
    </row>
    <row r="13" spans="1:16" ht="12.75">
      <c r="A13" s="25" t="s">
        <v>44</v>
      </c>
      <c r="B13" s="29" t="s">
        <v>22</v>
      </c>
      <c r="C13" s="29" t="s">
        <v>331</v>
      </c>
      <c r="D13" s="25" t="s">
        <v>46</v>
      </c>
      <c r="E13" s="30" t="s">
        <v>332</v>
      </c>
      <c r="F13" s="31" t="s">
        <v>117</v>
      </c>
      <c r="G13" s="32">
        <v>4.74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333</v>
      </c>
    </row>
    <row r="15" spans="1:5" ht="51">
      <c r="A15" s="37" t="s">
        <v>51</v>
      </c>
      <c r="E15" s="38" t="s">
        <v>334</v>
      </c>
    </row>
    <row r="16" spans="1:5" ht="38.25">
      <c r="A16" t="s">
        <v>53</v>
      </c>
      <c r="E16" s="36" t="s">
        <v>244</v>
      </c>
    </row>
    <row r="17" spans="1:16" ht="25.5">
      <c r="A17" s="25" t="s">
        <v>44</v>
      </c>
      <c r="B17" s="29" t="s">
        <v>21</v>
      </c>
      <c r="C17" s="29" t="s">
        <v>240</v>
      </c>
      <c r="D17" s="25" t="s">
        <v>46</v>
      </c>
      <c r="E17" s="30" t="s">
        <v>241</v>
      </c>
      <c r="F17" s="31" t="s">
        <v>117</v>
      </c>
      <c r="G17" s="32">
        <v>24.348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242</v>
      </c>
    </row>
    <row r="19" spans="1:5" ht="51">
      <c r="A19" s="37" t="s">
        <v>51</v>
      </c>
      <c r="E19" s="38" t="s">
        <v>335</v>
      </c>
    </row>
    <row r="20" spans="1:5" ht="38.25">
      <c r="A20" t="s">
        <v>53</v>
      </c>
      <c r="E20" s="36" t="s">
        <v>244</v>
      </c>
    </row>
    <row r="21" spans="1:16" ht="12.75">
      <c r="A21" s="25" t="s">
        <v>44</v>
      </c>
      <c r="B21" s="29" t="s">
        <v>32</v>
      </c>
      <c r="C21" s="29" t="s">
        <v>245</v>
      </c>
      <c r="D21" s="25" t="s">
        <v>46</v>
      </c>
      <c r="E21" s="30" t="s">
        <v>246</v>
      </c>
      <c r="F21" s="31" t="s">
        <v>117</v>
      </c>
      <c r="G21" s="32">
        <v>5.2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247</v>
      </c>
    </row>
    <row r="23" spans="1:5" ht="38.25">
      <c r="A23" s="37" t="s">
        <v>51</v>
      </c>
      <c r="E23" s="38" t="s">
        <v>336</v>
      </c>
    </row>
    <row r="24" spans="1:5" ht="102">
      <c r="A24" t="s">
        <v>53</v>
      </c>
      <c r="E24" s="36" t="s">
        <v>249</v>
      </c>
    </row>
    <row r="25" spans="1:16" ht="12.75">
      <c r="A25" s="25" t="s">
        <v>44</v>
      </c>
      <c r="B25" s="29" t="s">
        <v>34</v>
      </c>
      <c r="C25" s="29" t="s">
        <v>250</v>
      </c>
      <c r="D25" s="25" t="s">
        <v>60</v>
      </c>
      <c r="E25" s="30" t="s">
        <v>251</v>
      </c>
      <c r="F25" s="31" t="s">
        <v>117</v>
      </c>
      <c r="G25" s="32">
        <v>0.576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252</v>
      </c>
    </row>
    <row r="27" spans="1:5" ht="25.5">
      <c r="A27" s="37" t="s">
        <v>51</v>
      </c>
      <c r="E27" s="38" t="s">
        <v>337</v>
      </c>
    </row>
    <row r="28" spans="1:5" ht="357">
      <c r="A28" t="s">
        <v>53</v>
      </c>
      <c r="E28" s="36" t="s">
        <v>254</v>
      </c>
    </row>
    <row r="29" spans="1:18" ht="12.75" customHeight="1">
      <c r="A29" s="6" t="s">
        <v>42</v>
      </c>
      <c r="B29" s="6"/>
      <c r="C29" s="41" t="s">
        <v>34</v>
      </c>
      <c r="D29" s="6"/>
      <c r="E29" s="27" t="s">
        <v>255</v>
      </c>
      <c r="F29" s="6"/>
      <c r="G29" s="6"/>
      <c r="H29" s="6"/>
      <c r="I29" s="42">
        <f>0+Q29</f>
      </c>
      <c r="O29">
        <f>0+R29</f>
      </c>
      <c r="Q29">
        <f>0+I30+I34</f>
      </c>
      <c r="R29">
        <f>0+O30+O34</f>
      </c>
    </row>
    <row r="30" spans="1:16" ht="12.75">
      <c r="A30" s="25" t="s">
        <v>44</v>
      </c>
      <c r="B30" s="29" t="s">
        <v>36</v>
      </c>
      <c r="C30" s="29" t="s">
        <v>256</v>
      </c>
      <c r="D30" s="25" t="s">
        <v>46</v>
      </c>
      <c r="E30" s="30" t="s">
        <v>257</v>
      </c>
      <c r="F30" s="31" t="s">
        <v>148</v>
      </c>
      <c r="G30" s="32">
        <v>150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12.75">
      <c r="A31" s="35" t="s">
        <v>49</v>
      </c>
      <c r="E31" s="36" t="s">
        <v>258</v>
      </c>
    </row>
    <row r="32" spans="1:5" ht="25.5">
      <c r="A32" s="37" t="s">
        <v>51</v>
      </c>
      <c r="E32" s="38" t="s">
        <v>338</v>
      </c>
    </row>
    <row r="33" spans="1:5" ht="51">
      <c r="A33" t="s">
        <v>53</v>
      </c>
      <c r="E33" s="36" t="s">
        <v>260</v>
      </c>
    </row>
    <row r="34" spans="1:16" ht="12.75">
      <c r="A34" s="25" t="s">
        <v>44</v>
      </c>
      <c r="B34" s="29" t="s">
        <v>73</v>
      </c>
      <c r="C34" s="29" t="s">
        <v>273</v>
      </c>
      <c r="D34" s="25" t="s">
        <v>46</v>
      </c>
      <c r="E34" s="30" t="s">
        <v>274</v>
      </c>
      <c r="F34" s="31" t="s">
        <v>148</v>
      </c>
      <c r="G34" s="32">
        <v>140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12.75">
      <c r="A35" s="35" t="s">
        <v>49</v>
      </c>
      <c r="E35" s="36" t="s">
        <v>275</v>
      </c>
    </row>
    <row r="36" spans="1:5" ht="25.5">
      <c r="A36" s="37" t="s">
        <v>51</v>
      </c>
      <c r="E36" s="38" t="s">
        <v>339</v>
      </c>
    </row>
    <row r="37" spans="1:5" ht="102">
      <c r="A37" t="s">
        <v>53</v>
      </c>
      <c r="E37" s="36" t="s">
        <v>277</v>
      </c>
    </row>
    <row r="38" spans="1:18" ht="12.75" customHeight="1">
      <c r="A38" s="6" t="s">
        <v>42</v>
      </c>
      <c r="B38" s="6"/>
      <c r="C38" s="41" t="s">
        <v>39</v>
      </c>
      <c r="D38" s="6"/>
      <c r="E38" s="27" t="s">
        <v>163</v>
      </c>
      <c r="F38" s="6"/>
      <c r="G38" s="6"/>
      <c r="H38" s="6"/>
      <c r="I38" s="42">
        <f>0+Q38</f>
      </c>
      <c r="O38">
        <f>0+R38</f>
      </c>
      <c r="Q38">
        <f>0+I39</f>
      </c>
      <c r="R38">
        <f>0+O39</f>
      </c>
    </row>
    <row r="39" spans="1:16" ht="12.75">
      <c r="A39" s="25" t="s">
        <v>44</v>
      </c>
      <c r="B39" s="29" t="s">
        <v>77</v>
      </c>
      <c r="C39" s="29" t="s">
        <v>340</v>
      </c>
      <c r="D39" s="25" t="s">
        <v>46</v>
      </c>
      <c r="E39" s="30" t="s">
        <v>341</v>
      </c>
      <c r="F39" s="31" t="s">
        <v>167</v>
      </c>
      <c r="G39" s="32">
        <v>15.8</v>
      </c>
      <c r="H39" s="33">
        <v>0</v>
      </c>
      <c r="I39" s="34">
        <f>ROUND(ROUND(H39,2)*ROUND(G39,3),2)</f>
      </c>
      <c r="O39">
        <f>(I39*21)/100</f>
      </c>
      <c r="P39" t="s">
        <v>22</v>
      </c>
    </row>
    <row r="40" spans="1:5" ht="12.75">
      <c r="A40" s="35" t="s">
        <v>49</v>
      </c>
      <c r="E40" s="36" t="s">
        <v>342</v>
      </c>
    </row>
    <row r="41" spans="1:5" ht="25.5">
      <c r="A41" s="37" t="s">
        <v>51</v>
      </c>
      <c r="E41" s="38" t="s">
        <v>343</v>
      </c>
    </row>
    <row r="42" spans="1:5" ht="63.75">
      <c r="A42" t="s">
        <v>53</v>
      </c>
      <c r="E42" s="36" t="s">
        <v>322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344</v>
      </c>
      <c r="I3" s="39">
        <f>0+I8+I13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344</v>
      </c>
      <c r="D4" s="6"/>
      <c r="E4" s="18" t="s">
        <v>345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346</v>
      </c>
      <c r="D9" s="25" t="s">
        <v>60</v>
      </c>
      <c r="E9" s="30" t="s">
        <v>347</v>
      </c>
      <c r="F9" s="31" t="s">
        <v>348</v>
      </c>
      <c r="G9" s="32">
        <v>1344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349</v>
      </c>
    </row>
    <row r="11" spans="1:5" ht="51">
      <c r="A11" s="37" t="s">
        <v>51</v>
      </c>
      <c r="E11" s="38" t="s">
        <v>350</v>
      </c>
    </row>
    <row r="12" spans="1:5" ht="12.75">
      <c r="A12" t="s">
        <v>53</v>
      </c>
      <c r="E12" s="36" t="s">
        <v>54</v>
      </c>
    </row>
    <row r="13" spans="1:18" ht="12.75" customHeight="1">
      <c r="A13" s="6" t="s">
        <v>42</v>
      </c>
      <c r="B13" s="6"/>
      <c r="C13" s="41" t="s">
        <v>39</v>
      </c>
      <c r="D13" s="6"/>
      <c r="E13" s="27" t="s">
        <v>163</v>
      </c>
      <c r="F13" s="6"/>
      <c r="G13" s="6"/>
      <c r="H13" s="6"/>
      <c r="I13" s="42">
        <f>0+Q13</f>
      </c>
      <c r="O13">
        <f>0+R13</f>
      </c>
      <c r="Q13">
        <f>0+I14+I18+I22+I26+I30+I34+I38+I42+I46+I50+I54+I58+I62+I66+I70+I74+I78+I82+I86+I90+I94+I98+I102+I106+I110+I114+I118+I122+I126</f>
      </c>
      <c r="R13">
        <f>0+O14+O18+O22+O26+O30+O34+O38+O42+O46+O50+O54+O58+O62+O66+O70+O74+O78+O82+O86+O90+O94+O98+O102+O106+O110+O114+O118+O122+O126</f>
      </c>
    </row>
    <row r="14" spans="1:16" ht="25.5">
      <c r="A14" s="25" t="s">
        <v>44</v>
      </c>
      <c r="B14" s="29" t="s">
        <v>22</v>
      </c>
      <c r="C14" s="29" t="s">
        <v>351</v>
      </c>
      <c r="D14" s="25" t="s">
        <v>46</v>
      </c>
      <c r="E14" s="30" t="s">
        <v>352</v>
      </c>
      <c r="F14" s="31" t="s">
        <v>88</v>
      </c>
      <c r="G14" s="32">
        <v>38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12.75">
      <c r="A15" s="35" t="s">
        <v>49</v>
      </c>
      <c r="E15" s="36" t="s">
        <v>46</v>
      </c>
    </row>
    <row r="16" spans="1:5" ht="51">
      <c r="A16" s="37" t="s">
        <v>51</v>
      </c>
      <c r="E16" s="38" t="s">
        <v>353</v>
      </c>
    </row>
    <row r="17" spans="1:5" ht="63.75">
      <c r="A17" t="s">
        <v>53</v>
      </c>
      <c r="E17" s="36" t="s">
        <v>354</v>
      </c>
    </row>
    <row r="18" spans="1:16" ht="12.75">
      <c r="A18" s="25" t="s">
        <v>44</v>
      </c>
      <c r="B18" s="29" t="s">
        <v>21</v>
      </c>
      <c r="C18" s="29" t="s">
        <v>355</v>
      </c>
      <c r="D18" s="25" t="s">
        <v>46</v>
      </c>
      <c r="E18" s="30" t="s">
        <v>356</v>
      </c>
      <c r="F18" s="31" t="s">
        <v>88</v>
      </c>
      <c r="G18" s="32">
        <v>38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2.75">
      <c r="A19" s="35" t="s">
        <v>49</v>
      </c>
      <c r="E19" s="36" t="s">
        <v>46</v>
      </c>
    </row>
    <row r="20" spans="1:5" ht="25.5">
      <c r="A20" s="37" t="s">
        <v>51</v>
      </c>
      <c r="E20" s="38" t="s">
        <v>357</v>
      </c>
    </row>
    <row r="21" spans="1:5" ht="25.5">
      <c r="A21" t="s">
        <v>53</v>
      </c>
      <c r="E21" s="36" t="s">
        <v>358</v>
      </c>
    </row>
    <row r="22" spans="1:16" ht="12.75">
      <c r="A22" s="25" t="s">
        <v>44</v>
      </c>
      <c r="B22" s="29" t="s">
        <v>32</v>
      </c>
      <c r="C22" s="29" t="s">
        <v>359</v>
      </c>
      <c r="D22" s="25" t="s">
        <v>46</v>
      </c>
      <c r="E22" s="30" t="s">
        <v>360</v>
      </c>
      <c r="F22" s="31" t="s">
        <v>361</v>
      </c>
      <c r="G22" s="32">
        <v>1064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12.75">
      <c r="A23" s="35" t="s">
        <v>49</v>
      </c>
      <c r="E23" s="36" t="s">
        <v>46</v>
      </c>
    </row>
    <row r="24" spans="1:5" ht="51">
      <c r="A24" s="37" t="s">
        <v>51</v>
      </c>
      <c r="E24" s="38" t="s">
        <v>362</v>
      </c>
    </row>
    <row r="25" spans="1:5" ht="25.5">
      <c r="A25" t="s">
        <v>53</v>
      </c>
      <c r="E25" s="36" t="s">
        <v>363</v>
      </c>
    </row>
    <row r="26" spans="1:16" ht="12.75">
      <c r="A26" s="25" t="s">
        <v>44</v>
      </c>
      <c r="B26" s="29" t="s">
        <v>34</v>
      </c>
      <c r="C26" s="29" t="s">
        <v>364</v>
      </c>
      <c r="D26" s="25" t="s">
        <v>46</v>
      </c>
      <c r="E26" s="30" t="s">
        <v>365</v>
      </c>
      <c r="F26" s="31" t="s">
        <v>88</v>
      </c>
      <c r="G26" s="32">
        <v>12</v>
      </c>
      <c r="H26" s="33">
        <v>0</v>
      </c>
      <c r="I26" s="34">
        <f>ROUND(ROUND(H26,2)*ROUND(G26,3),2)</f>
      </c>
      <c r="O26">
        <f>(I26*21)/100</f>
      </c>
      <c r="P26" t="s">
        <v>22</v>
      </c>
    </row>
    <row r="27" spans="1:5" ht="12.75">
      <c r="A27" s="35" t="s">
        <v>49</v>
      </c>
      <c r="E27" s="36" t="s">
        <v>46</v>
      </c>
    </row>
    <row r="28" spans="1:5" ht="51">
      <c r="A28" s="37" t="s">
        <v>51</v>
      </c>
      <c r="E28" s="38" t="s">
        <v>366</v>
      </c>
    </row>
    <row r="29" spans="1:5" ht="63.75">
      <c r="A29" t="s">
        <v>53</v>
      </c>
      <c r="E29" s="36" t="s">
        <v>354</v>
      </c>
    </row>
    <row r="30" spans="1:16" ht="12.75">
      <c r="A30" s="25" t="s">
        <v>44</v>
      </c>
      <c r="B30" s="29" t="s">
        <v>36</v>
      </c>
      <c r="C30" s="29" t="s">
        <v>367</v>
      </c>
      <c r="D30" s="25" t="s">
        <v>46</v>
      </c>
      <c r="E30" s="30" t="s">
        <v>368</v>
      </c>
      <c r="F30" s="31" t="s">
        <v>88</v>
      </c>
      <c r="G30" s="32">
        <v>12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12.75">
      <c r="A31" s="35" t="s">
        <v>49</v>
      </c>
      <c r="E31" s="36" t="s">
        <v>46</v>
      </c>
    </row>
    <row r="32" spans="1:5" ht="12.75">
      <c r="A32" s="37" t="s">
        <v>51</v>
      </c>
      <c r="E32" s="38" t="s">
        <v>369</v>
      </c>
    </row>
    <row r="33" spans="1:5" ht="25.5">
      <c r="A33" t="s">
        <v>53</v>
      </c>
      <c r="E33" s="36" t="s">
        <v>358</v>
      </c>
    </row>
    <row r="34" spans="1:16" ht="12.75">
      <c r="A34" s="25" t="s">
        <v>44</v>
      </c>
      <c r="B34" s="29" t="s">
        <v>73</v>
      </c>
      <c r="C34" s="29" t="s">
        <v>370</v>
      </c>
      <c r="D34" s="25" t="s">
        <v>46</v>
      </c>
      <c r="E34" s="30" t="s">
        <v>371</v>
      </c>
      <c r="F34" s="31" t="s">
        <v>361</v>
      </c>
      <c r="G34" s="32">
        <v>336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12.75">
      <c r="A35" s="35" t="s">
        <v>49</v>
      </c>
      <c r="E35" s="36" t="s">
        <v>46</v>
      </c>
    </row>
    <row r="36" spans="1:5" ht="51">
      <c r="A36" s="37" t="s">
        <v>51</v>
      </c>
      <c r="E36" s="38" t="s">
        <v>372</v>
      </c>
    </row>
    <row r="37" spans="1:5" ht="25.5">
      <c r="A37" t="s">
        <v>53</v>
      </c>
      <c r="E37" s="36" t="s">
        <v>363</v>
      </c>
    </row>
    <row r="38" spans="1:16" ht="12.75">
      <c r="A38" s="25" t="s">
        <v>44</v>
      </c>
      <c r="B38" s="29" t="s">
        <v>77</v>
      </c>
      <c r="C38" s="29" t="s">
        <v>373</v>
      </c>
      <c r="D38" s="25" t="s">
        <v>46</v>
      </c>
      <c r="E38" s="30" t="s">
        <v>374</v>
      </c>
      <c r="F38" s="31" t="s">
        <v>148</v>
      </c>
      <c r="G38" s="32">
        <v>14</v>
      </c>
      <c r="H38" s="33">
        <v>0</v>
      </c>
      <c r="I38" s="34">
        <f>ROUND(ROUND(H38,2)*ROUND(G38,3),2)</f>
      </c>
      <c r="O38">
        <f>(I38*21)/100</f>
      </c>
      <c r="P38" t="s">
        <v>22</v>
      </c>
    </row>
    <row r="39" spans="1:5" ht="12.75">
      <c r="A39" s="35" t="s">
        <v>49</v>
      </c>
      <c r="E39" s="36" t="s">
        <v>375</v>
      </c>
    </row>
    <row r="40" spans="1:5" ht="51">
      <c r="A40" s="37" t="s">
        <v>51</v>
      </c>
      <c r="E40" s="38" t="s">
        <v>376</v>
      </c>
    </row>
    <row r="41" spans="1:5" ht="38.25">
      <c r="A41" t="s">
        <v>53</v>
      </c>
      <c r="E41" s="36" t="s">
        <v>377</v>
      </c>
    </row>
    <row r="42" spans="1:16" ht="12.75">
      <c r="A42" s="25" t="s">
        <v>44</v>
      </c>
      <c r="B42" s="29" t="s">
        <v>39</v>
      </c>
      <c r="C42" s="29" t="s">
        <v>378</v>
      </c>
      <c r="D42" s="25" t="s">
        <v>46</v>
      </c>
      <c r="E42" s="30" t="s">
        <v>379</v>
      </c>
      <c r="F42" s="31" t="s">
        <v>148</v>
      </c>
      <c r="G42" s="32">
        <v>14</v>
      </c>
      <c r="H42" s="33">
        <v>0</v>
      </c>
      <c r="I42" s="34">
        <f>ROUND(ROUND(H42,2)*ROUND(G42,3),2)</f>
      </c>
      <c r="O42">
        <f>(I42*21)/100</f>
      </c>
      <c r="P42" t="s">
        <v>22</v>
      </c>
    </row>
    <row r="43" spans="1:5" ht="12.75">
      <c r="A43" s="35" t="s">
        <v>49</v>
      </c>
      <c r="E43" s="36" t="s">
        <v>46</v>
      </c>
    </row>
    <row r="44" spans="1:5" ht="12.75">
      <c r="A44" s="37" t="s">
        <v>51</v>
      </c>
      <c r="E44" s="38" t="s">
        <v>380</v>
      </c>
    </row>
    <row r="45" spans="1:5" ht="25.5">
      <c r="A45" t="s">
        <v>53</v>
      </c>
      <c r="E45" s="36" t="s">
        <v>381</v>
      </c>
    </row>
    <row r="46" spans="1:16" ht="12.75">
      <c r="A46" s="25" t="s">
        <v>44</v>
      </c>
      <c r="B46" s="29" t="s">
        <v>41</v>
      </c>
      <c r="C46" s="29" t="s">
        <v>382</v>
      </c>
      <c r="D46" s="25" t="s">
        <v>46</v>
      </c>
      <c r="E46" s="30" t="s">
        <v>383</v>
      </c>
      <c r="F46" s="31" t="s">
        <v>88</v>
      </c>
      <c r="G46" s="32">
        <v>4</v>
      </c>
      <c r="H46" s="33">
        <v>0</v>
      </c>
      <c r="I46" s="34">
        <f>ROUND(ROUND(H46,2)*ROUND(G46,3),2)</f>
      </c>
      <c r="O46">
        <f>(I46*21)/100</f>
      </c>
      <c r="P46" t="s">
        <v>22</v>
      </c>
    </row>
    <row r="47" spans="1:5" ht="12.75">
      <c r="A47" s="35" t="s">
        <v>49</v>
      </c>
      <c r="E47" s="36" t="s">
        <v>384</v>
      </c>
    </row>
    <row r="48" spans="1:5" ht="25.5">
      <c r="A48" s="37" t="s">
        <v>51</v>
      </c>
      <c r="E48" s="38" t="s">
        <v>385</v>
      </c>
    </row>
    <row r="49" spans="1:5" ht="76.5">
      <c r="A49" t="s">
        <v>53</v>
      </c>
      <c r="E49" s="36" t="s">
        <v>386</v>
      </c>
    </row>
    <row r="50" spans="1:16" ht="12.75">
      <c r="A50" s="25" t="s">
        <v>44</v>
      </c>
      <c r="B50" s="29" t="s">
        <v>140</v>
      </c>
      <c r="C50" s="29" t="s">
        <v>387</v>
      </c>
      <c r="D50" s="25" t="s">
        <v>46</v>
      </c>
      <c r="E50" s="30" t="s">
        <v>388</v>
      </c>
      <c r="F50" s="31" t="s">
        <v>88</v>
      </c>
      <c r="G50" s="32">
        <v>4</v>
      </c>
      <c r="H50" s="33">
        <v>0</v>
      </c>
      <c r="I50" s="34">
        <f>ROUND(ROUND(H50,2)*ROUND(G50,3),2)</f>
      </c>
      <c r="O50">
        <f>(I50*21)/100</f>
      </c>
      <c r="P50" t="s">
        <v>22</v>
      </c>
    </row>
    <row r="51" spans="1:5" ht="12.75">
      <c r="A51" s="35" t="s">
        <v>49</v>
      </c>
      <c r="E51" s="36" t="s">
        <v>46</v>
      </c>
    </row>
    <row r="52" spans="1:5" ht="12.75">
      <c r="A52" s="37" t="s">
        <v>51</v>
      </c>
      <c r="E52" s="38" t="s">
        <v>389</v>
      </c>
    </row>
    <row r="53" spans="1:5" ht="25.5">
      <c r="A53" t="s">
        <v>53</v>
      </c>
      <c r="E53" s="36" t="s">
        <v>390</v>
      </c>
    </row>
    <row r="54" spans="1:16" ht="12.75">
      <c r="A54" s="25" t="s">
        <v>44</v>
      </c>
      <c r="B54" s="29" t="s">
        <v>145</v>
      </c>
      <c r="C54" s="29" t="s">
        <v>391</v>
      </c>
      <c r="D54" s="25" t="s">
        <v>46</v>
      </c>
      <c r="E54" s="30" t="s">
        <v>392</v>
      </c>
      <c r="F54" s="31" t="s">
        <v>361</v>
      </c>
      <c r="G54" s="32">
        <v>112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12.75">
      <c r="A55" s="35" t="s">
        <v>49</v>
      </c>
      <c r="E55" s="36" t="s">
        <v>46</v>
      </c>
    </row>
    <row r="56" spans="1:5" ht="12.75">
      <c r="A56" s="37" t="s">
        <v>51</v>
      </c>
      <c r="E56" s="38" t="s">
        <v>393</v>
      </c>
    </row>
    <row r="57" spans="1:5" ht="25.5">
      <c r="A57" t="s">
        <v>53</v>
      </c>
      <c r="E57" s="36" t="s">
        <v>394</v>
      </c>
    </row>
    <row r="58" spans="1:16" ht="12.75">
      <c r="A58" s="25" t="s">
        <v>44</v>
      </c>
      <c r="B58" s="29" t="s">
        <v>152</v>
      </c>
      <c r="C58" s="29" t="s">
        <v>395</v>
      </c>
      <c r="D58" s="25" t="s">
        <v>46</v>
      </c>
      <c r="E58" s="30" t="s">
        <v>396</v>
      </c>
      <c r="F58" s="31" t="s">
        <v>88</v>
      </c>
      <c r="G58" s="32">
        <v>1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12.75">
      <c r="A59" s="35" t="s">
        <v>49</v>
      </c>
      <c r="E59" s="36" t="s">
        <v>397</v>
      </c>
    </row>
    <row r="60" spans="1:5" ht="25.5">
      <c r="A60" s="37" t="s">
        <v>51</v>
      </c>
      <c r="E60" s="38" t="s">
        <v>398</v>
      </c>
    </row>
    <row r="61" spans="1:5" ht="76.5">
      <c r="A61" t="s">
        <v>53</v>
      </c>
      <c r="E61" s="36" t="s">
        <v>386</v>
      </c>
    </row>
    <row r="62" spans="1:16" ht="12.75">
      <c r="A62" s="25" t="s">
        <v>44</v>
      </c>
      <c r="B62" s="29" t="s">
        <v>158</v>
      </c>
      <c r="C62" s="29" t="s">
        <v>399</v>
      </c>
      <c r="D62" s="25" t="s">
        <v>46</v>
      </c>
      <c r="E62" s="30" t="s">
        <v>400</v>
      </c>
      <c r="F62" s="31" t="s">
        <v>88</v>
      </c>
      <c r="G62" s="32">
        <v>1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12.75">
      <c r="A63" s="35" t="s">
        <v>49</v>
      </c>
      <c r="E63" s="36" t="s">
        <v>46</v>
      </c>
    </row>
    <row r="64" spans="1:5" ht="12.75">
      <c r="A64" s="37" t="s">
        <v>51</v>
      </c>
      <c r="E64" s="38" t="s">
        <v>401</v>
      </c>
    </row>
    <row r="65" spans="1:5" ht="25.5">
      <c r="A65" t="s">
        <v>53</v>
      </c>
      <c r="E65" s="36" t="s">
        <v>390</v>
      </c>
    </row>
    <row r="66" spans="1:16" ht="12.75">
      <c r="A66" s="25" t="s">
        <v>44</v>
      </c>
      <c r="B66" s="29" t="s">
        <v>164</v>
      </c>
      <c r="C66" s="29" t="s">
        <v>402</v>
      </c>
      <c r="D66" s="25" t="s">
        <v>46</v>
      </c>
      <c r="E66" s="30" t="s">
        <v>403</v>
      </c>
      <c r="F66" s="31" t="s">
        <v>361</v>
      </c>
      <c r="G66" s="32">
        <v>56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12.75">
      <c r="A67" s="35" t="s">
        <v>49</v>
      </c>
      <c r="E67" s="36" t="s">
        <v>46</v>
      </c>
    </row>
    <row r="68" spans="1:5" ht="25.5">
      <c r="A68" s="37" t="s">
        <v>51</v>
      </c>
      <c r="E68" s="38" t="s">
        <v>404</v>
      </c>
    </row>
    <row r="69" spans="1:5" ht="25.5">
      <c r="A69" t="s">
        <v>53</v>
      </c>
      <c r="E69" s="36" t="s">
        <v>394</v>
      </c>
    </row>
    <row r="70" spans="1:16" ht="12.75">
      <c r="A70" s="25" t="s">
        <v>44</v>
      </c>
      <c r="B70" s="29" t="s">
        <v>171</v>
      </c>
      <c r="C70" s="29" t="s">
        <v>405</v>
      </c>
      <c r="D70" s="25" t="s">
        <v>46</v>
      </c>
      <c r="E70" s="30" t="s">
        <v>406</v>
      </c>
      <c r="F70" s="31" t="s">
        <v>88</v>
      </c>
      <c r="G70" s="32">
        <v>1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12.75">
      <c r="A71" s="35" t="s">
        <v>49</v>
      </c>
      <c r="E71" s="36" t="s">
        <v>46</v>
      </c>
    </row>
    <row r="72" spans="1:5" ht="25.5">
      <c r="A72" s="37" t="s">
        <v>51</v>
      </c>
      <c r="E72" s="38" t="s">
        <v>407</v>
      </c>
    </row>
    <row r="73" spans="1:5" ht="63.75">
      <c r="A73" t="s">
        <v>53</v>
      </c>
      <c r="E73" s="36" t="s">
        <v>408</v>
      </c>
    </row>
    <row r="74" spans="1:16" ht="12.75">
      <c r="A74" s="25" t="s">
        <v>44</v>
      </c>
      <c r="B74" s="29" t="s">
        <v>176</v>
      </c>
      <c r="C74" s="29" t="s">
        <v>409</v>
      </c>
      <c r="D74" s="25" t="s">
        <v>46</v>
      </c>
      <c r="E74" s="30" t="s">
        <v>410</v>
      </c>
      <c r="F74" s="31" t="s">
        <v>88</v>
      </c>
      <c r="G74" s="32">
        <v>1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12.75">
      <c r="A75" s="35" t="s">
        <v>49</v>
      </c>
      <c r="E75" s="36" t="s">
        <v>46</v>
      </c>
    </row>
    <row r="76" spans="1:5" ht="12.75">
      <c r="A76" s="37" t="s">
        <v>51</v>
      </c>
      <c r="E76" s="38" t="s">
        <v>52</v>
      </c>
    </row>
    <row r="77" spans="1:5" ht="25.5">
      <c r="A77" t="s">
        <v>53</v>
      </c>
      <c r="E77" s="36" t="s">
        <v>390</v>
      </c>
    </row>
    <row r="78" spans="1:16" ht="12.75">
      <c r="A78" s="25" t="s">
        <v>44</v>
      </c>
      <c r="B78" s="29" t="s">
        <v>261</v>
      </c>
      <c r="C78" s="29" t="s">
        <v>411</v>
      </c>
      <c r="D78" s="25" t="s">
        <v>46</v>
      </c>
      <c r="E78" s="30" t="s">
        <v>412</v>
      </c>
      <c r="F78" s="31" t="s">
        <v>361</v>
      </c>
      <c r="G78" s="32">
        <v>56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>
      <c r="A79" s="35" t="s">
        <v>49</v>
      </c>
      <c r="E79" s="36" t="s">
        <v>46</v>
      </c>
    </row>
    <row r="80" spans="1:5" ht="38.25">
      <c r="A80" s="37" t="s">
        <v>51</v>
      </c>
      <c r="E80" s="38" t="s">
        <v>413</v>
      </c>
    </row>
    <row r="81" spans="1:5" ht="25.5">
      <c r="A81" t="s">
        <v>53</v>
      </c>
      <c r="E81" s="36" t="s">
        <v>394</v>
      </c>
    </row>
    <row r="82" spans="1:16" ht="12.75">
      <c r="A82" s="25" t="s">
        <v>44</v>
      </c>
      <c r="B82" s="29" t="s">
        <v>266</v>
      </c>
      <c r="C82" s="29" t="s">
        <v>414</v>
      </c>
      <c r="D82" s="25" t="s">
        <v>46</v>
      </c>
      <c r="E82" s="30" t="s">
        <v>415</v>
      </c>
      <c r="F82" s="31" t="s">
        <v>88</v>
      </c>
      <c r="G82" s="32">
        <v>60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>
      <c r="A83" s="35" t="s">
        <v>49</v>
      </c>
      <c r="E83" s="36" t="s">
        <v>46</v>
      </c>
    </row>
    <row r="84" spans="1:5" ht="51">
      <c r="A84" s="37" t="s">
        <v>51</v>
      </c>
      <c r="E84" s="38" t="s">
        <v>416</v>
      </c>
    </row>
    <row r="85" spans="1:5" ht="63.75">
      <c r="A85" t="s">
        <v>53</v>
      </c>
      <c r="E85" s="36" t="s">
        <v>408</v>
      </c>
    </row>
    <row r="86" spans="1:16" ht="12.75">
      <c r="A86" s="25" t="s">
        <v>44</v>
      </c>
      <c r="B86" s="29" t="s">
        <v>272</v>
      </c>
      <c r="C86" s="29" t="s">
        <v>417</v>
      </c>
      <c r="D86" s="25" t="s">
        <v>46</v>
      </c>
      <c r="E86" s="30" t="s">
        <v>418</v>
      </c>
      <c r="F86" s="31" t="s">
        <v>88</v>
      </c>
      <c r="G86" s="32">
        <v>60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>
      <c r="A87" s="35" t="s">
        <v>49</v>
      </c>
      <c r="E87" s="36" t="s">
        <v>46</v>
      </c>
    </row>
    <row r="88" spans="1:5" ht="12.75">
      <c r="A88" s="37" t="s">
        <v>51</v>
      </c>
      <c r="E88" s="38" t="s">
        <v>419</v>
      </c>
    </row>
    <row r="89" spans="1:5" ht="25.5">
      <c r="A89" t="s">
        <v>53</v>
      </c>
      <c r="E89" s="36" t="s">
        <v>390</v>
      </c>
    </row>
    <row r="90" spans="1:16" ht="12.75">
      <c r="A90" s="25" t="s">
        <v>44</v>
      </c>
      <c r="B90" s="29" t="s">
        <v>278</v>
      </c>
      <c r="C90" s="29" t="s">
        <v>420</v>
      </c>
      <c r="D90" s="25" t="s">
        <v>46</v>
      </c>
      <c r="E90" s="30" t="s">
        <v>421</v>
      </c>
      <c r="F90" s="31" t="s">
        <v>361</v>
      </c>
      <c r="G90" s="32">
        <v>1680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>
      <c r="A91" s="35" t="s">
        <v>49</v>
      </c>
      <c r="E91" s="36" t="s">
        <v>46</v>
      </c>
    </row>
    <row r="92" spans="1:5" ht="51">
      <c r="A92" s="37" t="s">
        <v>51</v>
      </c>
      <c r="E92" s="38" t="s">
        <v>422</v>
      </c>
    </row>
    <row r="93" spans="1:5" ht="25.5">
      <c r="A93" t="s">
        <v>53</v>
      </c>
      <c r="E93" s="36" t="s">
        <v>394</v>
      </c>
    </row>
    <row r="94" spans="1:16" ht="12.75">
      <c r="A94" s="25" t="s">
        <v>44</v>
      </c>
      <c r="B94" s="29" t="s">
        <v>284</v>
      </c>
      <c r="C94" s="29" t="s">
        <v>423</v>
      </c>
      <c r="D94" s="25" t="s">
        <v>46</v>
      </c>
      <c r="E94" s="30" t="s">
        <v>424</v>
      </c>
      <c r="F94" s="31" t="s">
        <v>167</v>
      </c>
      <c r="G94" s="32">
        <v>325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12.75">
      <c r="A95" s="35" t="s">
        <v>49</v>
      </c>
      <c r="E95" s="36" t="s">
        <v>46</v>
      </c>
    </row>
    <row r="96" spans="1:5" ht="38.25">
      <c r="A96" s="37" t="s">
        <v>51</v>
      </c>
      <c r="E96" s="38" t="s">
        <v>425</v>
      </c>
    </row>
    <row r="97" spans="1:5" ht="63.75">
      <c r="A97" t="s">
        <v>53</v>
      </c>
      <c r="E97" s="36" t="s">
        <v>408</v>
      </c>
    </row>
    <row r="98" spans="1:16" ht="12.75">
      <c r="A98" s="25" t="s">
        <v>44</v>
      </c>
      <c r="B98" s="29" t="s">
        <v>289</v>
      </c>
      <c r="C98" s="29" t="s">
        <v>426</v>
      </c>
      <c r="D98" s="25" t="s">
        <v>46</v>
      </c>
      <c r="E98" s="30" t="s">
        <v>427</v>
      </c>
      <c r="F98" s="31" t="s">
        <v>167</v>
      </c>
      <c r="G98" s="32">
        <v>325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12.75">
      <c r="A99" s="35" t="s">
        <v>49</v>
      </c>
      <c r="E99" s="36" t="s">
        <v>46</v>
      </c>
    </row>
    <row r="100" spans="1:5" ht="12.75">
      <c r="A100" s="37" t="s">
        <v>51</v>
      </c>
      <c r="E100" s="38" t="s">
        <v>428</v>
      </c>
    </row>
    <row r="101" spans="1:5" ht="25.5">
      <c r="A101" t="s">
        <v>53</v>
      </c>
      <c r="E101" s="36" t="s">
        <v>390</v>
      </c>
    </row>
    <row r="102" spans="1:16" ht="12.75">
      <c r="A102" s="25" t="s">
        <v>44</v>
      </c>
      <c r="B102" s="29" t="s">
        <v>295</v>
      </c>
      <c r="C102" s="29" t="s">
        <v>429</v>
      </c>
      <c r="D102" s="25" t="s">
        <v>46</v>
      </c>
      <c r="E102" s="30" t="s">
        <v>430</v>
      </c>
      <c r="F102" s="31" t="s">
        <v>431</v>
      </c>
      <c r="G102" s="32">
        <v>9100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49</v>
      </c>
      <c r="E103" s="36" t="s">
        <v>46</v>
      </c>
    </row>
    <row r="104" spans="1:5" ht="25.5">
      <c r="A104" s="37" t="s">
        <v>51</v>
      </c>
      <c r="E104" s="38" t="s">
        <v>432</v>
      </c>
    </row>
    <row r="105" spans="1:5" ht="25.5">
      <c r="A105" t="s">
        <v>53</v>
      </c>
      <c r="E105" s="36" t="s">
        <v>433</v>
      </c>
    </row>
    <row r="106" spans="1:16" ht="25.5">
      <c r="A106" s="25" t="s">
        <v>44</v>
      </c>
      <c r="B106" s="29" t="s">
        <v>300</v>
      </c>
      <c r="C106" s="29" t="s">
        <v>434</v>
      </c>
      <c r="D106" s="25" t="s">
        <v>46</v>
      </c>
      <c r="E106" s="30" t="s">
        <v>435</v>
      </c>
      <c r="F106" s="31" t="s">
        <v>88</v>
      </c>
      <c r="G106" s="32">
        <v>248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49</v>
      </c>
      <c r="E107" s="36" t="s">
        <v>46</v>
      </c>
    </row>
    <row r="108" spans="1:5" ht="76.5">
      <c r="A108" s="37" t="s">
        <v>51</v>
      </c>
      <c r="E108" s="38" t="s">
        <v>436</v>
      </c>
    </row>
    <row r="109" spans="1:5" ht="63.75">
      <c r="A109" t="s">
        <v>53</v>
      </c>
      <c r="E109" s="36" t="s">
        <v>408</v>
      </c>
    </row>
    <row r="110" spans="1:16" ht="12.75">
      <c r="A110" s="25" t="s">
        <v>44</v>
      </c>
      <c r="B110" s="29" t="s">
        <v>305</v>
      </c>
      <c r="C110" s="29" t="s">
        <v>437</v>
      </c>
      <c r="D110" s="25" t="s">
        <v>46</v>
      </c>
      <c r="E110" s="30" t="s">
        <v>438</v>
      </c>
      <c r="F110" s="31" t="s">
        <v>88</v>
      </c>
      <c r="G110" s="32">
        <v>248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49</v>
      </c>
      <c r="E111" s="36" t="s">
        <v>46</v>
      </c>
    </row>
    <row r="112" spans="1:5" ht="63.75">
      <c r="A112" s="37" t="s">
        <v>51</v>
      </c>
      <c r="E112" s="38" t="s">
        <v>439</v>
      </c>
    </row>
    <row r="113" spans="1:5" ht="25.5">
      <c r="A113" t="s">
        <v>53</v>
      </c>
      <c r="E113" s="36" t="s">
        <v>390</v>
      </c>
    </row>
    <row r="114" spans="1:16" ht="12.75">
      <c r="A114" s="25" t="s">
        <v>44</v>
      </c>
      <c r="B114" s="29" t="s">
        <v>311</v>
      </c>
      <c r="C114" s="29" t="s">
        <v>440</v>
      </c>
      <c r="D114" s="25" t="s">
        <v>46</v>
      </c>
      <c r="E114" s="30" t="s">
        <v>441</v>
      </c>
      <c r="F114" s="31" t="s">
        <v>361</v>
      </c>
      <c r="G114" s="32">
        <v>6944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>
      <c r="A115" s="35" t="s">
        <v>49</v>
      </c>
      <c r="E115" s="36" t="s">
        <v>46</v>
      </c>
    </row>
    <row r="116" spans="1:5" ht="63.75">
      <c r="A116" s="37" t="s">
        <v>51</v>
      </c>
      <c r="E116" s="38" t="s">
        <v>442</v>
      </c>
    </row>
    <row r="117" spans="1:5" ht="25.5">
      <c r="A117" t="s">
        <v>53</v>
      </c>
      <c r="E117" s="36" t="s">
        <v>394</v>
      </c>
    </row>
    <row r="118" spans="1:16" ht="12.75">
      <c r="A118" s="25" t="s">
        <v>44</v>
      </c>
      <c r="B118" s="29" t="s">
        <v>317</v>
      </c>
      <c r="C118" s="29" t="s">
        <v>443</v>
      </c>
      <c r="D118" s="25" t="s">
        <v>46</v>
      </c>
      <c r="E118" s="30" t="s">
        <v>444</v>
      </c>
      <c r="F118" s="31" t="s">
        <v>88</v>
      </c>
      <c r="G118" s="32">
        <v>124</v>
      </c>
      <c r="H118" s="33">
        <v>0</v>
      </c>
      <c r="I118" s="34">
        <f>ROUND(ROUND(H118,2)*ROUND(G118,3),2)</f>
      </c>
      <c r="O118">
        <f>(I118*21)/100</f>
      </c>
      <c r="P118" t="s">
        <v>22</v>
      </c>
    </row>
    <row r="119" spans="1:5" ht="12.75">
      <c r="A119" s="35" t="s">
        <v>49</v>
      </c>
      <c r="E119" s="36" t="s">
        <v>46</v>
      </c>
    </row>
    <row r="120" spans="1:5" ht="76.5">
      <c r="A120" s="37" t="s">
        <v>51</v>
      </c>
      <c r="E120" s="38" t="s">
        <v>445</v>
      </c>
    </row>
    <row r="121" spans="1:5" ht="63.75">
      <c r="A121" t="s">
        <v>53</v>
      </c>
      <c r="E121" s="36" t="s">
        <v>408</v>
      </c>
    </row>
    <row r="122" spans="1:16" ht="12.75">
      <c r="A122" s="25" t="s">
        <v>44</v>
      </c>
      <c r="B122" s="29" t="s">
        <v>323</v>
      </c>
      <c r="C122" s="29" t="s">
        <v>446</v>
      </c>
      <c r="D122" s="25" t="s">
        <v>46</v>
      </c>
      <c r="E122" s="30" t="s">
        <v>447</v>
      </c>
      <c r="F122" s="31" t="s">
        <v>88</v>
      </c>
      <c r="G122" s="32">
        <v>124</v>
      </c>
      <c r="H122" s="33">
        <v>0</v>
      </c>
      <c r="I122" s="34">
        <f>ROUND(ROUND(H122,2)*ROUND(G122,3),2)</f>
      </c>
      <c r="O122">
        <f>(I122*21)/100</f>
      </c>
      <c r="P122" t="s">
        <v>22</v>
      </c>
    </row>
    <row r="123" spans="1:5" ht="12.75">
      <c r="A123" s="35" t="s">
        <v>49</v>
      </c>
      <c r="E123" s="36" t="s">
        <v>46</v>
      </c>
    </row>
    <row r="124" spans="1:5" ht="63.75">
      <c r="A124" s="37" t="s">
        <v>51</v>
      </c>
      <c r="E124" s="38" t="s">
        <v>448</v>
      </c>
    </row>
    <row r="125" spans="1:5" ht="25.5">
      <c r="A125" t="s">
        <v>53</v>
      </c>
      <c r="E125" s="36" t="s">
        <v>390</v>
      </c>
    </row>
    <row r="126" spans="1:16" ht="12.75">
      <c r="A126" s="25" t="s">
        <v>44</v>
      </c>
      <c r="B126" s="29" t="s">
        <v>449</v>
      </c>
      <c r="C126" s="29" t="s">
        <v>450</v>
      </c>
      <c r="D126" s="25" t="s">
        <v>46</v>
      </c>
      <c r="E126" s="30" t="s">
        <v>451</v>
      </c>
      <c r="F126" s="31" t="s">
        <v>361</v>
      </c>
      <c r="G126" s="32">
        <v>3472</v>
      </c>
      <c r="H126" s="33">
        <v>0</v>
      </c>
      <c r="I126" s="34">
        <f>ROUND(ROUND(H126,2)*ROUND(G126,3),2)</f>
      </c>
      <c r="O126">
        <f>(I126*21)/100</f>
      </c>
      <c r="P126" t="s">
        <v>22</v>
      </c>
    </row>
    <row r="127" spans="1:5" ht="12.75">
      <c r="A127" s="35" t="s">
        <v>49</v>
      </c>
      <c r="E127" s="36" t="s">
        <v>46</v>
      </c>
    </row>
    <row r="128" spans="1:5" ht="63.75">
      <c r="A128" s="37" t="s">
        <v>51</v>
      </c>
      <c r="E128" s="38" t="s">
        <v>452</v>
      </c>
    </row>
    <row r="129" spans="1:5" ht="25.5">
      <c r="A129" t="s">
        <v>53</v>
      </c>
      <c r="E129" s="36" t="s">
        <v>394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453</v>
      </c>
      <c r="I3" s="39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453</v>
      </c>
      <c r="D4" s="6"/>
      <c r="E4" s="18" t="s">
        <v>454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39</v>
      </c>
      <c r="D8" s="19"/>
      <c r="E8" s="27" t="s">
        <v>163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44</v>
      </c>
      <c r="B9" s="29" t="s">
        <v>28</v>
      </c>
      <c r="C9" s="29" t="s">
        <v>455</v>
      </c>
      <c r="D9" s="25" t="s">
        <v>60</v>
      </c>
      <c r="E9" s="30" t="s">
        <v>456</v>
      </c>
      <c r="F9" s="31" t="s">
        <v>88</v>
      </c>
      <c r="G9" s="32">
        <v>42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457</v>
      </c>
    </row>
    <row r="11" spans="1:5" ht="38.25">
      <c r="A11" s="37" t="s">
        <v>51</v>
      </c>
      <c r="E11" s="38" t="s">
        <v>458</v>
      </c>
    </row>
    <row r="12" spans="1:5" ht="51">
      <c r="A12" t="s">
        <v>53</v>
      </c>
      <c r="E12" s="36" t="s">
        <v>459</v>
      </c>
    </row>
    <row r="13" spans="1:16" ht="12.75">
      <c r="A13" s="25" t="s">
        <v>44</v>
      </c>
      <c r="B13" s="29" t="s">
        <v>22</v>
      </c>
      <c r="C13" s="29" t="s">
        <v>455</v>
      </c>
      <c r="D13" s="25" t="s">
        <v>64</v>
      </c>
      <c r="E13" s="30" t="s">
        <v>456</v>
      </c>
      <c r="F13" s="31" t="s">
        <v>88</v>
      </c>
      <c r="G13" s="32">
        <v>2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460</v>
      </c>
    </row>
    <row r="15" spans="1:5" ht="25.5">
      <c r="A15" s="37" t="s">
        <v>51</v>
      </c>
      <c r="E15" s="38" t="s">
        <v>461</v>
      </c>
    </row>
    <row r="16" spans="1:5" ht="51">
      <c r="A16" t="s">
        <v>53</v>
      </c>
      <c r="E16" s="36" t="s">
        <v>459</v>
      </c>
    </row>
    <row r="17" spans="1:16" ht="25.5">
      <c r="A17" s="25" t="s">
        <v>44</v>
      </c>
      <c r="B17" s="29" t="s">
        <v>21</v>
      </c>
      <c r="C17" s="29" t="s">
        <v>462</v>
      </c>
      <c r="D17" s="25" t="s">
        <v>46</v>
      </c>
      <c r="E17" s="30" t="s">
        <v>463</v>
      </c>
      <c r="F17" s="31" t="s">
        <v>88</v>
      </c>
      <c r="G17" s="32">
        <v>6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46</v>
      </c>
    </row>
    <row r="19" spans="1:5" ht="51">
      <c r="A19" s="37" t="s">
        <v>51</v>
      </c>
      <c r="E19" s="38" t="s">
        <v>464</v>
      </c>
    </row>
    <row r="20" spans="1:5" ht="25.5">
      <c r="A20" t="s">
        <v>53</v>
      </c>
      <c r="E20" s="36" t="s">
        <v>465</v>
      </c>
    </row>
    <row r="21" spans="1:16" ht="12.75">
      <c r="A21" s="25" t="s">
        <v>44</v>
      </c>
      <c r="B21" s="29" t="s">
        <v>32</v>
      </c>
      <c r="C21" s="29" t="s">
        <v>466</v>
      </c>
      <c r="D21" s="25" t="s">
        <v>46</v>
      </c>
      <c r="E21" s="30" t="s">
        <v>467</v>
      </c>
      <c r="F21" s="31" t="s">
        <v>88</v>
      </c>
      <c r="G21" s="32">
        <v>10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46</v>
      </c>
    </row>
    <row r="23" spans="1:5" ht="25.5">
      <c r="A23" s="37" t="s">
        <v>51</v>
      </c>
      <c r="E23" s="38" t="s">
        <v>468</v>
      </c>
    </row>
    <row r="24" spans="1:5" ht="25.5">
      <c r="A24" t="s">
        <v>53</v>
      </c>
      <c r="E24" s="36" t="s">
        <v>469</v>
      </c>
    </row>
    <row r="25" spans="1:16" ht="25.5">
      <c r="A25" s="25" t="s">
        <v>44</v>
      </c>
      <c r="B25" s="29" t="s">
        <v>34</v>
      </c>
      <c r="C25" s="29" t="s">
        <v>470</v>
      </c>
      <c r="D25" s="25" t="s">
        <v>46</v>
      </c>
      <c r="E25" s="30" t="s">
        <v>471</v>
      </c>
      <c r="F25" s="31" t="s">
        <v>88</v>
      </c>
      <c r="G25" s="32">
        <v>11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46</v>
      </c>
    </row>
    <row r="27" spans="1:5" ht="51">
      <c r="A27" s="37" t="s">
        <v>51</v>
      </c>
      <c r="E27" s="38" t="s">
        <v>472</v>
      </c>
    </row>
    <row r="28" spans="1:5" ht="25.5">
      <c r="A28" t="s">
        <v>53</v>
      </c>
      <c r="E28" s="36" t="s">
        <v>473</v>
      </c>
    </row>
    <row r="29" spans="1:16" ht="25.5">
      <c r="A29" s="25" t="s">
        <v>44</v>
      </c>
      <c r="B29" s="29" t="s">
        <v>36</v>
      </c>
      <c r="C29" s="29" t="s">
        <v>474</v>
      </c>
      <c r="D29" s="25" t="s">
        <v>46</v>
      </c>
      <c r="E29" s="30" t="s">
        <v>475</v>
      </c>
      <c r="F29" s="31" t="s">
        <v>148</v>
      </c>
      <c r="G29" s="32">
        <v>274.375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>
      <c r="A30" s="35" t="s">
        <v>49</v>
      </c>
      <c r="E30" s="36" t="s">
        <v>476</v>
      </c>
    </row>
    <row r="31" spans="1:5" ht="51">
      <c r="A31" s="37" t="s">
        <v>51</v>
      </c>
      <c r="E31" s="38" t="s">
        <v>477</v>
      </c>
    </row>
    <row r="32" spans="1:5" ht="38.25">
      <c r="A32" t="s">
        <v>53</v>
      </c>
      <c r="E32" s="36" t="s">
        <v>478</v>
      </c>
    </row>
    <row r="33" spans="1:16" ht="25.5">
      <c r="A33" s="25" t="s">
        <v>44</v>
      </c>
      <c r="B33" s="29" t="s">
        <v>73</v>
      </c>
      <c r="C33" s="29" t="s">
        <v>479</v>
      </c>
      <c r="D33" s="25" t="s">
        <v>46</v>
      </c>
      <c r="E33" s="30" t="s">
        <v>480</v>
      </c>
      <c r="F33" s="31" t="s">
        <v>148</v>
      </c>
      <c r="G33" s="32">
        <v>274.375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>
      <c r="A34" s="35" t="s">
        <v>49</v>
      </c>
      <c r="E34" s="36" t="s">
        <v>46</v>
      </c>
    </row>
    <row r="35" spans="1:5" ht="51">
      <c r="A35" s="37" t="s">
        <v>51</v>
      </c>
      <c r="E35" s="38" t="s">
        <v>477</v>
      </c>
    </row>
    <row r="36" spans="1:5" ht="38.25">
      <c r="A36" t="s">
        <v>53</v>
      </c>
      <c r="E36" s="36" t="s">
        <v>478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