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Ředitel\Desktop\VEŘEJNÉ ZAKÁZKY\Revitalizace 2. NP a 3.NP domova\Revitalizace 2. NP a 3.NP domova - část 1 stavební práce\"/>
    </mc:Choice>
  </mc:AlternateContent>
  <xr:revisionPtr revIDLastSave="0" documentId="13_ncr:1_{F5E698DF-65BD-4B5E-B325-4DAE2C8BF3E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Pol'!$A$1:$U$229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19" i="12" l="1"/>
  <c r="F39" i="1" s="1"/>
  <c r="BA213" i="12"/>
  <c r="BA212" i="12"/>
  <c r="BA211" i="12"/>
  <c r="BA210" i="12"/>
  <c r="BA191" i="12"/>
  <c r="BA186" i="12"/>
  <c r="BA165" i="12"/>
  <c r="BA155" i="12"/>
  <c r="BA151" i="12"/>
  <c r="BA150" i="12"/>
  <c r="BA149" i="12"/>
  <c r="BA148" i="12"/>
  <c r="BA146" i="12"/>
  <c r="BA145" i="12"/>
  <c r="BA143" i="12"/>
  <c r="BA142" i="12"/>
  <c r="BA139" i="12"/>
  <c r="BA138" i="12"/>
  <c r="BA137" i="12"/>
  <c r="BA135" i="12"/>
  <c r="BA134" i="12"/>
  <c r="BA133" i="12"/>
  <c r="BA132" i="12"/>
  <c r="BA130" i="12"/>
  <c r="BA129" i="12"/>
  <c r="BA128" i="12"/>
  <c r="BA126" i="12"/>
  <c r="BA125" i="12"/>
  <c r="BA124" i="12"/>
  <c r="BA123" i="12"/>
  <c r="BA122" i="12"/>
  <c r="BA120" i="12"/>
  <c r="BA119" i="12"/>
  <c r="BA118" i="12"/>
  <c r="BA117" i="12"/>
  <c r="BA116" i="12"/>
  <c r="BA114" i="12"/>
  <c r="BA113" i="12"/>
  <c r="BA112" i="12"/>
  <c r="BA111" i="12"/>
  <c r="BA110" i="12"/>
  <c r="BA51" i="12"/>
  <c r="BA49" i="12"/>
  <c r="BA33" i="12"/>
  <c r="BA31" i="12"/>
  <c r="BA29" i="12"/>
  <c r="BA27" i="12"/>
  <c r="BA20" i="12"/>
  <c r="BA15" i="12"/>
  <c r="BA10" i="12"/>
  <c r="G9" i="12"/>
  <c r="AD219" i="12" s="1"/>
  <c r="G39" i="1" s="1"/>
  <c r="G40" i="1" s="1"/>
  <c r="G25" i="1" s="1"/>
  <c r="G26" i="1" s="1"/>
  <c r="I9" i="12"/>
  <c r="K9" i="12"/>
  <c r="M9" i="12"/>
  <c r="O9" i="12"/>
  <c r="Q9" i="12"/>
  <c r="U9" i="12"/>
  <c r="G12" i="12"/>
  <c r="M12" i="12" s="1"/>
  <c r="I12" i="12"/>
  <c r="K12" i="12"/>
  <c r="O12" i="12"/>
  <c r="O8" i="12" s="1"/>
  <c r="Q12" i="12"/>
  <c r="U12" i="12"/>
  <c r="G14" i="12"/>
  <c r="M14" i="12" s="1"/>
  <c r="I14" i="12"/>
  <c r="K14" i="12"/>
  <c r="O14" i="12"/>
  <c r="Q14" i="12"/>
  <c r="Q8" i="12" s="1"/>
  <c r="U14" i="12"/>
  <c r="G16" i="12"/>
  <c r="M16" i="12" s="1"/>
  <c r="I16" i="12"/>
  <c r="K16" i="12"/>
  <c r="O16" i="12"/>
  <c r="Q16" i="12"/>
  <c r="U16" i="12"/>
  <c r="G19" i="12"/>
  <c r="I19" i="12"/>
  <c r="K19" i="12"/>
  <c r="M19" i="12"/>
  <c r="O19" i="12"/>
  <c r="Q19" i="12"/>
  <c r="U19" i="12"/>
  <c r="G21" i="12"/>
  <c r="M21" i="12" s="1"/>
  <c r="I21" i="12"/>
  <c r="K21" i="12"/>
  <c r="O21" i="12"/>
  <c r="Q21" i="12"/>
  <c r="Q18" i="12" s="1"/>
  <c r="U21" i="12"/>
  <c r="G22" i="12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I24" i="12"/>
  <c r="K24" i="12"/>
  <c r="M24" i="12"/>
  <c r="O24" i="12"/>
  <c r="Q24" i="12"/>
  <c r="U24" i="12"/>
  <c r="G26" i="12"/>
  <c r="M26" i="12" s="1"/>
  <c r="I26" i="12"/>
  <c r="K26" i="12"/>
  <c r="O26" i="12"/>
  <c r="Q26" i="12"/>
  <c r="U26" i="12"/>
  <c r="G28" i="12"/>
  <c r="I28" i="12"/>
  <c r="K28" i="12"/>
  <c r="O28" i="12"/>
  <c r="Q28" i="12"/>
  <c r="U28" i="12"/>
  <c r="G30" i="12"/>
  <c r="M30" i="12" s="1"/>
  <c r="I30" i="12"/>
  <c r="K30" i="12"/>
  <c r="O30" i="12"/>
  <c r="Q30" i="12"/>
  <c r="U30" i="12"/>
  <c r="G32" i="12"/>
  <c r="M32" i="12" s="1"/>
  <c r="I32" i="12"/>
  <c r="K32" i="12"/>
  <c r="O32" i="12"/>
  <c r="Q32" i="12"/>
  <c r="U32" i="12"/>
  <c r="G34" i="12"/>
  <c r="M34" i="12" s="1"/>
  <c r="I34" i="12"/>
  <c r="K34" i="12"/>
  <c r="O34" i="12"/>
  <c r="Q34" i="12"/>
  <c r="U34" i="12"/>
  <c r="G35" i="12"/>
  <c r="I35" i="12"/>
  <c r="K35" i="12"/>
  <c r="M35" i="12"/>
  <c r="O35" i="12"/>
  <c r="Q35" i="12"/>
  <c r="U35" i="12"/>
  <c r="G36" i="12"/>
  <c r="M36" i="12" s="1"/>
  <c r="I36" i="12"/>
  <c r="K36" i="12"/>
  <c r="O36" i="12"/>
  <c r="Q36" i="12"/>
  <c r="U36" i="12"/>
  <c r="G37" i="12"/>
  <c r="I37" i="12"/>
  <c r="K37" i="12"/>
  <c r="M37" i="12"/>
  <c r="O37" i="12"/>
  <c r="Q37" i="12"/>
  <c r="U37" i="12"/>
  <c r="I38" i="12"/>
  <c r="G39" i="12"/>
  <c r="G38" i="12" s="1"/>
  <c r="I50" i="1" s="1"/>
  <c r="I39" i="12"/>
  <c r="K39" i="12"/>
  <c r="K38" i="12" s="1"/>
  <c r="O39" i="12"/>
  <c r="O38" i="12" s="1"/>
  <c r="Q39" i="12"/>
  <c r="Q38" i="12" s="1"/>
  <c r="U39" i="12"/>
  <c r="U38" i="12" s="1"/>
  <c r="G42" i="12"/>
  <c r="I42" i="12"/>
  <c r="K42" i="12"/>
  <c r="M42" i="12"/>
  <c r="O42" i="12"/>
  <c r="Q42" i="12"/>
  <c r="U42" i="12"/>
  <c r="G43" i="12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U41" i="12" s="1"/>
  <c r="G45" i="12"/>
  <c r="I45" i="12"/>
  <c r="K45" i="12"/>
  <c r="M45" i="12"/>
  <c r="O45" i="12"/>
  <c r="Q45" i="12"/>
  <c r="U45" i="12"/>
  <c r="G46" i="12"/>
  <c r="M46" i="12" s="1"/>
  <c r="I46" i="12"/>
  <c r="K46" i="12"/>
  <c r="O46" i="12"/>
  <c r="Q46" i="12"/>
  <c r="U46" i="12"/>
  <c r="G48" i="12"/>
  <c r="M48" i="12" s="1"/>
  <c r="I48" i="12"/>
  <c r="K48" i="12"/>
  <c r="O48" i="12"/>
  <c r="O47" i="12" s="1"/>
  <c r="Q48" i="12"/>
  <c r="U48" i="12"/>
  <c r="G50" i="12"/>
  <c r="M50" i="12" s="1"/>
  <c r="I50" i="12"/>
  <c r="K50" i="12"/>
  <c r="O50" i="12"/>
  <c r="Q50" i="12"/>
  <c r="U50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I54" i="12"/>
  <c r="K54" i="12"/>
  <c r="M54" i="12"/>
  <c r="O54" i="12"/>
  <c r="Q54" i="12"/>
  <c r="U54" i="12"/>
  <c r="G55" i="12"/>
  <c r="M55" i="12" s="1"/>
  <c r="I55" i="12"/>
  <c r="K55" i="12"/>
  <c r="O55" i="12"/>
  <c r="Q55" i="12"/>
  <c r="U55" i="12"/>
  <c r="Q56" i="12"/>
  <c r="G57" i="12"/>
  <c r="G56" i="12" s="1"/>
  <c r="I53" i="1" s="1"/>
  <c r="I57" i="12"/>
  <c r="I56" i="12" s="1"/>
  <c r="K57" i="12"/>
  <c r="K56" i="12" s="1"/>
  <c r="O57" i="12"/>
  <c r="O56" i="12" s="1"/>
  <c r="Q57" i="12"/>
  <c r="U57" i="12"/>
  <c r="U56" i="12" s="1"/>
  <c r="Q58" i="12"/>
  <c r="G59" i="12"/>
  <c r="I59" i="12"/>
  <c r="I58" i="12" s="1"/>
  <c r="K59" i="12"/>
  <c r="M59" i="12"/>
  <c r="O59" i="12"/>
  <c r="Q59" i="12"/>
  <c r="U59" i="12"/>
  <c r="G60" i="12"/>
  <c r="M60" i="12" s="1"/>
  <c r="I60" i="12"/>
  <c r="K60" i="12"/>
  <c r="O60" i="12"/>
  <c r="Q60" i="12"/>
  <c r="U60" i="12"/>
  <c r="G61" i="12"/>
  <c r="I61" i="12"/>
  <c r="K61" i="12"/>
  <c r="O61" i="12"/>
  <c r="Q61" i="12"/>
  <c r="U61" i="12"/>
  <c r="G63" i="12"/>
  <c r="M63" i="12" s="1"/>
  <c r="I63" i="12"/>
  <c r="I62" i="12" s="1"/>
  <c r="K63" i="12"/>
  <c r="O63" i="12"/>
  <c r="Q63" i="12"/>
  <c r="Q62" i="12" s="1"/>
  <c r="U63" i="12"/>
  <c r="G64" i="12"/>
  <c r="I64" i="12"/>
  <c r="K64" i="12"/>
  <c r="O64" i="12"/>
  <c r="O62" i="12" s="1"/>
  <c r="Q64" i="12"/>
  <c r="U64" i="12"/>
  <c r="G66" i="12"/>
  <c r="M66" i="12" s="1"/>
  <c r="I66" i="12"/>
  <c r="K66" i="12"/>
  <c r="O66" i="12"/>
  <c r="Q66" i="12"/>
  <c r="U66" i="12"/>
  <c r="G67" i="12"/>
  <c r="I67" i="12"/>
  <c r="K67" i="12"/>
  <c r="M67" i="12"/>
  <c r="O67" i="12"/>
  <c r="Q67" i="12"/>
  <c r="U67" i="12"/>
  <c r="G68" i="12"/>
  <c r="M68" i="12" s="1"/>
  <c r="I68" i="12"/>
  <c r="K68" i="12"/>
  <c r="O68" i="12"/>
  <c r="Q68" i="12"/>
  <c r="U68" i="12"/>
  <c r="G69" i="12"/>
  <c r="M69" i="12" s="1"/>
  <c r="I69" i="12"/>
  <c r="K69" i="12"/>
  <c r="O69" i="12"/>
  <c r="O65" i="12" s="1"/>
  <c r="Q69" i="12"/>
  <c r="U69" i="12"/>
  <c r="G70" i="12"/>
  <c r="I70" i="12"/>
  <c r="K70" i="12"/>
  <c r="M70" i="12"/>
  <c r="O70" i="12"/>
  <c r="Q70" i="12"/>
  <c r="U70" i="12"/>
  <c r="G71" i="12"/>
  <c r="M71" i="12" s="1"/>
  <c r="I71" i="12"/>
  <c r="K71" i="12"/>
  <c r="O71" i="12"/>
  <c r="Q71" i="12"/>
  <c r="U71" i="12"/>
  <c r="G73" i="12"/>
  <c r="I73" i="12"/>
  <c r="K73" i="12"/>
  <c r="O73" i="12"/>
  <c r="Q73" i="12"/>
  <c r="U73" i="12"/>
  <c r="G74" i="12"/>
  <c r="M74" i="12" s="1"/>
  <c r="I74" i="12"/>
  <c r="K74" i="12"/>
  <c r="K72" i="12" s="1"/>
  <c r="O74" i="12"/>
  <c r="Q74" i="12"/>
  <c r="U74" i="12"/>
  <c r="G75" i="12"/>
  <c r="M75" i="12" s="1"/>
  <c r="I75" i="12"/>
  <c r="K75" i="12"/>
  <c r="O75" i="12"/>
  <c r="Q75" i="12"/>
  <c r="U75" i="12"/>
  <c r="U72" i="12" s="1"/>
  <c r="G77" i="12"/>
  <c r="I77" i="12"/>
  <c r="K77" i="12"/>
  <c r="O77" i="12"/>
  <c r="Q77" i="12"/>
  <c r="U77" i="12"/>
  <c r="G78" i="12"/>
  <c r="I78" i="12"/>
  <c r="K78" i="12"/>
  <c r="M78" i="12"/>
  <c r="O78" i="12"/>
  <c r="Q78" i="12"/>
  <c r="U78" i="12"/>
  <c r="G79" i="12"/>
  <c r="M79" i="12" s="1"/>
  <c r="I79" i="12"/>
  <c r="K79" i="12"/>
  <c r="K76" i="12" s="1"/>
  <c r="O79" i="12"/>
  <c r="Q79" i="12"/>
  <c r="U79" i="12"/>
  <c r="G80" i="12"/>
  <c r="I80" i="12"/>
  <c r="K80" i="12"/>
  <c r="M80" i="12"/>
  <c r="O80" i="12"/>
  <c r="Q80" i="12"/>
  <c r="U80" i="12"/>
  <c r="G82" i="12"/>
  <c r="M82" i="12" s="1"/>
  <c r="I82" i="12"/>
  <c r="K82" i="12"/>
  <c r="O82" i="12"/>
  <c r="Q82" i="12"/>
  <c r="U82" i="12"/>
  <c r="G83" i="12"/>
  <c r="M83" i="12" s="1"/>
  <c r="I83" i="12"/>
  <c r="K83" i="12"/>
  <c r="O83" i="12"/>
  <c r="Q83" i="12"/>
  <c r="U83" i="12"/>
  <c r="G84" i="12"/>
  <c r="I84" i="12"/>
  <c r="K84" i="12"/>
  <c r="M84" i="12"/>
  <c r="O84" i="12"/>
  <c r="Q84" i="12"/>
  <c r="U84" i="12"/>
  <c r="G85" i="12"/>
  <c r="M85" i="12" s="1"/>
  <c r="I85" i="12"/>
  <c r="K85" i="12"/>
  <c r="O85" i="12"/>
  <c r="Q85" i="12"/>
  <c r="U85" i="12"/>
  <c r="G86" i="12"/>
  <c r="M86" i="12" s="1"/>
  <c r="I86" i="12"/>
  <c r="K86" i="12"/>
  <c r="O86" i="12"/>
  <c r="Q86" i="12"/>
  <c r="U86" i="12"/>
  <c r="G87" i="12"/>
  <c r="I87" i="12"/>
  <c r="K87" i="12"/>
  <c r="M87" i="12"/>
  <c r="O87" i="12"/>
  <c r="Q87" i="12"/>
  <c r="U87" i="12"/>
  <c r="G88" i="12"/>
  <c r="M88" i="12" s="1"/>
  <c r="I88" i="12"/>
  <c r="K88" i="12"/>
  <c r="O88" i="12"/>
  <c r="Q88" i="12"/>
  <c r="U88" i="12"/>
  <c r="G89" i="12"/>
  <c r="I89" i="12"/>
  <c r="K89" i="12"/>
  <c r="O89" i="12"/>
  <c r="Q89" i="12"/>
  <c r="U89" i="12"/>
  <c r="G90" i="12"/>
  <c r="M90" i="12" s="1"/>
  <c r="I90" i="12"/>
  <c r="K90" i="12"/>
  <c r="O90" i="12"/>
  <c r="Q90" i="12"/>
  <c r="U90" i="12"/>
  <c r="G91" i="12"/>
  <c r="I91" i="12"/>
  <c r="K91" i="12"/>
  <c r="M91" i="12"/>
  <c r="O91" i="12"/>
  <c r="Q91" i="12"/>
  <c r="U91" i="12"/>
  <c r="G92" i="12"/>
  <c r="M92" i="12" s="1"/>
  <c r="I92" i="12"/>
  <c r="K92" i="12"/>
  <c r="O92" i="12"/>
  <c r="Q92" i="12"/>
  <c r="U92" i="12"/>
  <c r="G93" i="12"/>
  <c r="M93" i="12" s="1"/>
  <c r="I93" i="12"/>
  <c r="K93" i="12"/>
  <c r="O93" i="12"/>
  <c r="Q93" i="12"/>
  <c r="U93" i="12"/>
  <c r="G94" i="12"/>
  <c r="I94" i="12"/>
  <c r="K94" i="12"/>
  <c r="M94" i="12"/>
  <c r="O94" i="12"/>
  <c r="Q94" i="12"/>
  <c r="U94" i="12"/>
  <c r="G95" i="12"/>
  <c r="M95" i="12" s="1"/>
  <c r="I95" i="12"/>
  <c r="K95" i="12"/>
  <c r="O95" i="12"/>
  <c r="Q95" i="12"/>
  <c r="U95" i="12"/>
  <c r="G96" i="12"/>
  <c r="I96" i="12"/>
  <c r="K96" i="12"/>
  <c r="M96" i="12"/>
  <c r="O96" i="12"/>
  <c r="Q96" i="12"/>
  <c r="U96" i="12"/>
  <c r="G97" i="12"/>
  <c r="M97" i="12" s="1"/>
  <c r="I97" i="12"/>
  <c r="K97" i="12"/>
  <c r="O97" i="12"/>
  <c r="Q97" i="12"/>
  <c r="U97" i="12"/>
  <c r="G98" i="12"/>
  <c r="M98" i="12" s="1"/>
  <c r="I98" i="12"/>
  <c r="K98" i="12"/>
  <c r="O98" i="12"/>
  <c r="Q98" i="12"/>
  <c r="U98" i="12"/>
  <c r="G99" i="12"/>
  <c r="M99" i="12" s="1"/>
  <c r="I99" i="12"/>
  <c r="K99" i="12"/>
  <c r="O99" i="12"/>
  <c r="Q99" i="12"/>
  <c r="U99" i="12"/>
  <c r="G100" i="12"/>
  <c r="I100" i="12"/>
  <c r="K100" i="12"/>
  <c r="M100" i="12"/>
  <c r="O100" i="12"/>
  <c r="Q100" i="12"/>
  <c r="U100" i="12"/>
  <c r="G101" i="12"/>
  <c r="M101" i="12" s="1"/>
  <c r="I101" i="12"/>
  <c r="K101" i="12"/>
  <c r="O101" i="12"/>
  <c r="Q101" i="12"/>
  <c r="U101" i="12"/>
  <c r="G102" i="12"/>
  <c r="M102" i="12" s="1"/>
  <c r="I102" i="12"/>
  <c r="K102" i="12"/>
  <c r="O102" i="12"/>
  <c r="Q102" i="12"/>
  <c r="U102" i="12"/>
  <c r="G103" i="12"/>
  <c r="I103" i="12"/>
  <c r="K103" i="12"/>
  <c r="M103" i="12"/>
  <c r="O103" i="12"/>
  <c r="Q103" i="12"/>
  <c r="U103" i="12"/>
  <c r="G104" i="12"/>
  <c r="M104" i="12" s="1"/>
  <c r="I104" i="12"/>
  <c r="K104" i="12"/>
  <c r="O104" i="12"/>
  <c r="Q104" i="12"/>
  <c r="U104" i="12"/>
  <c r="G105" i="12"/>
  <c r="M105" i="12" s="1"/>
  <c r="I105" i="12"/>
  <c r="K105" i="12"/>
  <c r="O105" i="12"/>
  <c r="Q105" i="12"/>
  <c r="U105" i="12"/>
  <c r="G106" i="12"/>
  <c r="M106" i="12" s="1"/>
  <c r="I106" i="12"/>
  <c r="K106" i="12"/>
  <c r="O106" i="12"/>
  <c r="Q106" i="12"/>
  <c r="U106" i="12"/>
  <c r="G107" i="12"/>
  <c r="I107" i="12"/>
  <c r="K107" i="12"/>
  <c r="M107" i="12"/>
  <c r="O107" i="12"/>
  <c r="Q107" i="12"/>
  <c r="U107" i="12"/>
  <c r="G109" i="12"/>
  <c r="I109" i="12"/>
  <c r="K109" i="12"/>
  <c r="O109" i="12"/>
  <c r="Q109" i="12"/>
  <c r="U109" i="12"/>
  <c r="G115" i="12"/>
  <c r="M115" i="12" s="1"/>
  <c r="I115" i="12"/>
  <c r="K115" i="12"/>
  <c r="O115" i="12"/>
  <c r="Q115" i="12"/>
  <c r="U115" i="12"/>
  <c r="G121" i="12"/>
  <c r="I121" i="12"/>
  <c r="K121" i="12"/>
  <c r="M121" i="12"/>
  <c r="O121" i="12"/>
  <c r="Q121" i="12"/>
  <c r="U121" i="12"/>
  <c r="G127" i="12"/>
  <c r="M127" i="12" s="1"/>
  <c r="I127" i="12"/>
  <c r="K127" i="12"/>
  <c r="O127" i="12"/>
  <c r="Q127" i="12"/>
  <c r="U127" i="12"/>
  <c r="G131" i="12"/>
  <c r="M131" i="12" s="1"/>
  <c r="I131" i="12"/>
  <c r="K131" i="12"/>
  <c r="O131" i="12"/>
  <c r="Q131" i="12"/>
  <c r="U131" i="12"/>
  <c r="G136" i="12"/>
  <c r="M136" i="12" s="1"/>
  <c r="I136" i="12"/>
  <c r="K136" i="12"/>
  <c r="O136" i="12"/>
  <c r="Q136" i="12"/>
  <c r="U136" i="12"/>
  <c r="G140" i="12"/>
  <c r="I140" i="12"/>
  <c r="K140" i="12"/>
  <c r="M140" i="12"/>
  <c r="O140" i="12"/>
  <c r="Q140" i="12"/>
  <c r="U140" i="12"/>
  <c r="G141" i="12"/>
  <c r="M141" i="12" s="1"/>
  <c r="I141" i="12"/>
  <c r="K141" i="12"/>
  <c r="O141" i="12"/>
  <c r="Q141" i="12"/>
  <c r="U141" i="12"/>
  <c r="G144" i="12"/>
  <c r="M144" i="12" s="1"/>
  <c r="I144" i="12"/>
  <c r="K144" i="12"/>
  <c r="O144" i="12"/>
  <c r="Q144" i="12"/>
  <c r="U144" i="12"/>
  <c r="G147" i="12"/>
  <c r="I147" i="12"/>
  <c r="K147" i="12"/>
  <c r="M147" i="12"/>
  <c r="O147" i="12"/>
  <c r="Q147" i="12"/>
  <c r="U147" i="12"/>
  <c r="G152" i="12"/>
  <c r="M152" i="12" s="1"/>
  <c r="I152" i="12"/>
  <c r="K152" i="12"/>
  <c r="O152" i="12"/>
  <c r="Q152" i="12"/>
  <c r="U152" i="12"/>
  <c r="U153" i="12"/>
  <c r="G154" i="12"/>
  <c r="G153" i="12" s="1"/>
  <c r="I61" i="1" s="1"/>
  <c r="I154" i="12"/>
  <c r="I153" i="12" s="1"/>
  <c r="K154" i="12"/>
  <c r="K153" i="12" s="1"/>
  <c r="O154" i="12"/>
  <c r="O153" i="12" s="1"/>
  <c r="Q154" i="12"/>
  <c r="Q153" i="12" s="1"/>
  <c r="U154" i="12"/>
  <c r="G157" i="12"/>
  <c r="I157" i="12"/>
  <c r="I156" i="12" s="1"/>
  <c r="K157" i="12"/>
  <c r="M157" i="12"/>
  <c r="O157" i="12"/>
  <c r="Q157" i="12"/>
  <c r="U157" i="12"/>
  <c r="G158" i="12"/>
  <c r="M158" i="12" s="1"/>
  <c r="I158" i="12"/>
  <c r="K158" i="12"/>
  <c r="O158" i="12"/>
  <c r="Q158" i="12"/>
  <c r="U158" i="12"/>
  <c r="G159" i="12"/>
  <c r="I159" i="12"/>
  <c r="K159" i="12"/>
  <c r="O159" i="12"/>
  <c r="Q159" i="12"/>
  <c r="U159" i="12"/>
  <c r="G160" i="12"/>
  <c r="I160" i="12"/>
  <c r="K160" i="12"/>
  <c r="M160" i="12"/>
  <c r="O160" i="12"/>
  <c r="Q160" i="12"/>
  <c r="Q156" i="12" s="1"/>
  <c r="U160" i="12"/>
  <c r="G162" i="12"/>
  <c r="M162" i="12" s="1"/>
  <c r="I162" i="12"/>
  <c r="K162" i="12"/>
  <c r="O162" i="12"/>
  <c r="Q162" i="12"/>
  <c r="U162" i="12"/>
  <c r="U163" i="12"/>
  <c r="G164" i="12"/>
  <c r="G163" i="12" s="1"/>
  <c r="I63" i="1" s="1"/>
  <c r="I164" i="12"/>
  <c r="I163" i="12" s="1"/>
  <c r="K164" i="12"/>
  <c r="K163" i="12" s="1"/>
  <c r="O164" i="12"/>
  <c r="O163" i="12" s="1"/>
  <c r="Q164" i="12"/>
  <c r="Q163" i="12" s="1"/>
  <c r="U164" i="12"/>
  <c r="G168" i="12"/>
  <c r="G167" i="12" s="1"/>
  <c r="I64" i="1" s="1"/>
  <c r="I168" i="12"/>
  <c r="K168" i="12"/>
  <c r="O168" i="12"/>
  <c r="Q168" i="12"/>
  <c r="U168" i="12"/>
  <c r="G171" i="12"/>
  <c r="I171" i="12"/>
  <c r="I167" i="12" s="1"/>
  <c r="K171" i="12"/>
  <c r="M171" i="12"/>
  <c r="O171" i="12"/>
  <c r="Q171" i="12"/>
  <c r="U171" i="12"/>
  <c r="G172" i="12"/>
  <c r="M172" i="12" s="1"/>
  <c r="I172" i="12"/>
  <c r="K172" i="12"/>
  <c r="O172" i="12"/>
  <c r="Q172" i="12"/>
  <c r="U172" i="12"/>
  <c r="G174" i="12"/>
  <c r="I174" i="12"/>
  <c r="K174" i="12"/>
  <c r="M174" i="12"/>
  <c r="O174" i="12"/>
  <c r="Q174" i="12"/>
  <c r="U174" i="12"/>
  <c r="G175" i="12"/>
  <c r="I175" i="12"/>
  <c r="K175" i="12"/>
  <c r="O175" i="12"/>
  <c r="Q175" i="12"/>
  <c r="U175" i="12"/>
  <c r="G176" i="12"/>
  <c r="M176" i="12" s="1"/>
  <c r="I176" i="12"/>
  <c r="K176" i="12"/>
  <c r="O176" i="12"/>
  <c r="Q176" i="12"/>
  <c r="U176" i="12"/>
  <c r="G177" i="12"/>
  <c r="M177" i="12" s="1"/>
  <c r="I177" i="12"/>
  <c r="K177" i="12"/>
  <c r="O177" i="12"/>
  <c r="Q177" i="12"/>
  <c r="U177" i="12"/>
  <c r="G178" i="12"/>
  <c r="M178" i="12" s="1"/>
  <c r="I178" i="12"/>
  <c r="K178" i="12"/>
  <c r="O178" i="12"/>
  <c r="Q178" i="12"/>
  <c r="U178" i="12"/>
  <c r="G179" i="12"/>
  <c r="I179" i="12"/>
  <c r="K179" i="12"/>
  <c r="M179" i="12"/>
  <c r="O179" i="12"/>
  <c r="Q179" i="12"/>
  <c r="U179" i="12"/>
  <c r="G180" i="12"/>
  <c r="M180" i="12" s="1"/>
  <c r="I180" i="12"/>
  <c r="K180" i="12"/>
  <c r="O180" i="12"/>
  <c r="Q180" i="12"/>
  <c r="U180" i="12"/>
  <c r="G181" i="12"/>
  <c r="I181" i="12"/>
  <c r="K181" i="12"/>
  <c r="M181" i="12"/>
  <c r="O181" i="12"/>
  <c r="Q181" i="12"/>
  <c r="Q173" i="12" s="1"/>
  <c r="U181" i="12"/>
  <c r="G182" i="12"/>
  <c r="M182" i="12" s="1"/>
  <c r="I182" i="12"/>
  <c r="K182" i="12"/>
  <c r="O182" i="12"/>
  <c r="Q182" i="12"/>
  <c r="U182" i="12"/>
  <c r="G183" i="12"/>
  <c r="M183" i="12" s="1"/>
  <c r="I183" i="12"/>
  <c r="K183" i="12"/>
  <c r="O183" i="12"/>
  <c r="Q183" i="12"/>
  <c r="U183" i="12"/>
  <c r="G184" i="12"/>
  <c r="M184" i="12" s="1"/>
  <c r="I184" i="12"/>
  <c r="K184" i="12"/>
  <c r="O184" i="12"/>
  <c r="Q184" i="12"/>
  <c r="U184" i="12"/>
  <c r="G185" i="12"/>
  <c r="M185" i="12" s="1"/>
  <c r="I185" i="12"/>
  <c r="K185" i="12"/>
  <c r="O185" i="12"/>
  <c r="Q185" i="12"/>
  <c r="U185" i="12"/>
  <c r="G188" i="12"/>
  <c r="I188" i="12"/>
  <c r="K188" i="12"/>
  <c r="M188" i="12"/>
  <c r="O188" i="12"/>
  <c r="Q188" i="12"/>
  <c r="U188" i="12"/>
  <c r="G189" i="12"/>
  <c r="I189" i="12"/>
  <c r="K189" i="12"/>
  <c r="O189" i="12"/>
  <c r="Q189" i="12"/>
  <c r="U189" i="12"/>
  <c r="G190" i="12"/>
  <c r="I190" i="12"/>
  <c r="K190" i="12"/>
  <c r="M190" i="12"/>
  <c r="O190" i="12"/>
  <c r="Q190" i="12"/>
  <c r="U190" i="12"/>
  <c r="G192" i="12"/>
  <c r="M192" i="12" s="1"/>
  <c r="I192" i="12"/>
  <c r="K192" i="12"/>
  <c r="O192" i="12"/>
  <c r="Q192" i="12"/>
  <c r="U192" i="12"/>
  <c r="G193" i="12"/>
  <c r="M193" i="12" s="1"/>
  <c r="I193" i="12"/>
  <c r="K193" i="12"/>
  <c r="O193" i="12"/>
  <c r="Q193" i="12"/>
  <c r="U193" i="12"/>
  <c r="G194" i="12"/>
  <c r="M194" i="12" s="1"/>
  <c r="I194" i="12"/>
  <c r="K194" i="12"/>
  <c r="O194" i="12"/>
  <c r="Q194" i="12"/>
  <c r="U194" i="12"/>
  <c r="G195" i="12"/>
  <c r="M195" i="12" s="1"/>
  <c r="I195" i="12"/>
  <c r="K195" i="12"/>
  <c r="O195" i="12"/>
  <c r="Q195" i="12"/>
  <c r="U195" i="12"/>
  <c r="G196" i="12"/>
  <c r="I196" i="12"/>
  <c r="K196" i="12"/>
  <c r="M196" i="12"/>
  <c r="O196" i="12"/>
  <c r="Q196" i="12"/>
  <c r="U196" i="12"/>
  <c r="G197" i="12"/>
  <c r="M197" i="12" s="1"/>
  <c r="I197" i="12"/>
  <c r="K197" i="12"/>
  <c r="O197" i="12"/>
  <c r="Q197" i="12"/>
  <c r="U197" i="12"/>
  <c r="G198" i="12"/>
  <c r="I198" i="12"/>
  <c r="K198" i="12"/>
  <c r="M198" i="12"/>
  <c r="O198" i="12"/>
  <c r="Q198" i="12"/>
  <c r="U198" i="12"/>
  <c r="G199" i="12"/>
  <c r="M199" i="12" s="1"/>
  <c r="I199" i="12"/>
  <c r="K199" i="12"/>
  <c r="O199" i="12"/>
  <c r="Q199" i="12"/>
  <c r="U199" i="12"/>
  <c r="G200" i="12"/>
  <c r="I200" i="12"/>
  <c r="K200" i="12"/>
  <c r="M200" i="12"/>
  <c r="O200" i="12"/>
  <c r="Q200" i="12"/>
  <c r="U200" i="12"/>
  <c r="G201" i="12"/>
  <c r="M201" i="12" s="1"/>
  <c r="I201" i="12"/>
  <c r="K201" i="12"/>
  <c r="O201" i="12"/>
  <c r="Q201" i="12"/>
  <c r="U201" i="12"/>
  <c r="G202" i="12"/>
  <c r="M202" i="12" s="1"/>
  <c r="I202" i="12"/>
  <c r="K202" i="12"/>
  <c r="O202" i="12"/>
  <c r="Q202" i="12"/>
  <c r="U202" i="12"/>
  <c r="G203" i="12"/>
  <c r="M203" i="12" s="1"/>
  <c r="I203" i="12"/>
  <c r="K203" i="12"/>
  <c r="O203" i="12"/>
  <c r="Q203" i="12"/>
  <c r="U203" i="12"/>
  <c r="G204" i="12"/>
  <c r="M204" i="12" s="1"/>
  <c r="I204" i="12"/>
  <c r="K204" i="12"/>
  <c r="O204" i="12"/>
  <c r="Q204" i="12"/>
  <c r="U204" i="12"/>
  <c r="G205" i="12"/>
  <c r="I205" i="12"/>
  <c r="K205" i="12"/>
  <c r="M205" i="12"/>
  <c r="O205" i="12"/>
  <c r="Q205" i="12"/>
  <c r="U205" i="12"/>
  <c r="G206" i="12"/>
  <c r="M206" i="12" s="1"/>
  <c r="I206" i="12"/>
  <c r="K206" i="12"/>
  <c r="O206" i="12"/>
  <c r="Q206" i="12"/>
  <c r="U206" i="12"/>
  <c r="G207" i="12"/>
  <c r="I207" i="12"/>
  <c r="K207" i="12"/>
  <c r="M207" i="12"/>
  <c r="O207" i="12"/>
  <c r="Q207" i="12"/>
  <c r="U207" i="12"/>
  <c r="O208" i="12"/>
  <c r="Q208" i="12"/>
  <c r="G209" i="12"/>
  <c r="G208" i="12" s="1"/>
  <c r="I67" i="1" s="1"/>
  <c r="I209" i="12"/>
  <c r="I208" i="12" s="1"/>
  <c r="K209" i="12"/>
  <c r="K208" i="12" s="1"/>
  <c r="O209" i="12"/>
  <c r="Q209" i="12"/>
  <c r="U209" i="12"/>
  <c r="U208" i="12" s="1"/>
  <c r="G214" i="12"/>
  <c r="I68" i="1" s="1"/>
  <c r="I19" i="1" s="1"/>
  <c r="G215" i="12"/>
  <c r="M215" i="12" s="1"/>
  <c r="I215" i="12"/>
  <c r="K215" i="12"/>
  <c r="O215" i="12"/>
  <c r="Q215" i="12"/>
  <c r="U215" i="12"/>
  <c r="G216" i="12"/>
  <c r="I216" i="12"/>
  <c r="K216" i="12"/>
  <c r="M216" i="12"/>
  <c r="O216" i="12"/>
  <c r="Q216" i="12"/>
  <c r="U216" i="12"/>
  <c r="G217" i="12"/>
  <c r="M217" i="12" s="1"/>
  <c r="I217" i="12"/>
  <c r="K217" i="12"/>
  <c r="O217" i="12"/>
  <c r="Q217" i="12"/>
  <c r="U217" i="12"/>
  <c r="I20" i="1"/>
  <c r="G27" i="1"/>
  <c r="J28" i="1"/>
  <c r="J26" i="1"/>
  <c r="G38" i="1"/>
  <c r="F38" i="1"/>
  <c r="H32" i="1"/>
  <c r="J23" i="1"/>
  <c r="J24" i="1"/>
  <c r="J25" i="1"/>
  <c r="J27" i="1"/>
  <c r="E24" i="1"/>
  <c r="E26" i="1"/>
  <c r="H39" i="1" l="1"/>
  <c r="H40" i="1" s="1"/>
  <c r="F40" i="1"/>
  <c r="I187" i="12"/>
  <c r="O173" i="12"/>
  <c r="G173" i="12"/>
  <c r="I65" i="1" s="1"/>
  <c r="U108" i="12"/>
  <c r="Q108" i="12"/>
  <c r="G108" i="12"/>
  <c r="I60" i="1" s="1"/>
  <c r="U81" i="12"/>
  <c r="Q81" i="12"/>
  <c r="I76" i="12"/>
  <c r="O76" i="12"/>
  <c r="Q72" i="12"/>
  <c r="I65" i="12"/>
  <c r="G62" i="12"/>
  <c r="I55" i="1" s="1"/>
  <c r="K62" i="12"/>
  <c r="Q47" i="12"/>
  <c r="G41" i="12"/>
  <c r="I51" i="1" s="1"/>
  <c r="Q25" i="12"/>
  <c r="G18" i="12"/>
  <c r="I48" i="1" s="1"/>
  <c r="K18" i="12"/>
  <c r="I18" i="12"/>
  <c r="I8" i="12"/>
  <c r="K214" i="12"/>
  <c r="K187" i="12"/>
  <c r="U187" i="12"/>
  <c r="Q187" i="12"/>
  <c r="O187" i="12"/>
  <c r="I173" i="12"/>
  <c r="U173" i="12"/>
  <c r="K173" i="12"/>
  <c r="Q167" i="12"/>
  <c r="O167" i="12"/>
  <c r="M168" i="12"/>
  <c r="M167" i="12" s="1"/>
  <c r="K108" i="12"/>
  <c r="I108" i="12"/>
  <c r="O108" i="12"/>
  <c r="G81" i="12"/>
  <c r="I59" i="1" s="1"/>
  <c r="O81" i="12"/>
  <c r="I72" i="12"/>
  <c r="U65" i="12"/>
  <c r="Q65" i="12"/>
  <c r="M64" i="12"/>
  <c r="U62" i="12"/>
  <c r="O58" i="12"/>
  <c r="U47" i="12"/>
  <c r="K41" i="12"/>
  <c r="O25" i="12"/>
  <c r="O18" i="12"/>
  <c r="O214" i="12"/>
  <c r="I214" i="12"/>
  <c r="G187" i="12"/>
  <c r="I66" i="1" s="1"/>
  <c r="U167" i="12"/>
  <c r="K167" i="12"/>
  <c r="O156" i="12"/>
  <c r="K81" i="12"/>
  <c r="G72" i="12"/>
  <c r="I57" i="1" s="1"/>
  <c r="M62" i="12"/>
  <c r="K47" i="12"/>
  <c r="Q41" i="12"/>
  <c r="I41" i="12"/>
  <c r="U25" i="12"/>
  <c r="G25" i="12"/>
  <c r="I49" i="1" s="1"/>
  <c r="K25" i="12"/>
  <c r="G8" i="12"/>
  <c r="U214" i="12"/>
  <c r="Q214" i="12"/>
  <c r="M214" i="12"/>
  <c r="M189" i="12"/>
  <c r="M187" i="12" s="1"/>
  <c r="G156" i="12"/>
  <c r="I62" i="1" s="1"/>
  <c r="U156" i="12"/>
  <c r="K156" i="12"/>
  <c r="I81" i="12"/>
  <c r="U76" i="12"/>
  <c r="Q76" i="12"/>
  <c r="G76" i="12"/>
  <c r="I58" i="1" s="1"/>
  <c r="O72" i="12"/>
  <c r="K65" i="12"/>
  <c r="G58" i="12"/>
  <c r="I54" i="1" s="1"/>
  <c r="U58" i="12"/>
  <c r="K58" i="12"/>
  <c r="I47" i="12"/>
  <c r="O41" i="12"/>
  <c r="I25" i="12"/>
  <c r="U18" i="12"/>
  <c r="U8" i="12"/>
  <c r="K8" i="12"/>
  <c r="G28" i="1"/>
  <c r="G23" i="1"/>
  <c r="M47" i="12"/>
  <c r="M8" i="12"/>
  <c r="M65" i="12"/>
  <c r="M175" i="12"/>
  <c r="M173" i="12" s="1"/>
  <c r="M164" i="12"/>
  <c r="M163" i="12" s="1"/>
  <c r="M154" i="12"/>
  <c r="M153" i="12" s="1"/>
  <c r="M89" i="12"/>
  <c r="M81" i="12" s="1"/>
  <c r="M73" i="12"/>
  <c r="M72" i="12" s="1"/>
  <c r="M57" i="12"/>
  <c r="M56" i="12" s="1"/>
  <c r="M209" i="12"/>
  <c r="M208" i="12" s="1"/>
  <c r="M39" i="12"/>
  <c r="M38" i="12" s="1"/>
  <c r="M28" i="12"/>
  <c r="M25" i="12" s="1"/>
  <c r="G65" i="12"/>
  <c r="I56" i="1" s="1"/>
  <c r="G47" i="12"/>
  <c r="I52" i="1" s="1"/>
  <c r="M159" i="12"/>
  <c r="M156" i="12" s="1"/>
  <c r="M109" i="12"/>
  <c r="M108" i="12" s="1"/>
  <c r="M77" i="12"/>
  <c r="M76" i="12" s="1"/>
  <c r="M61" i="12"/>
  <c r="M58" i="12" s="1"/>
  <c r="M43" i="12"/>
  <c r="M41" i="12" s="1"/>
  <c r="M22" i="12"/>
  <c r="M18" i="12" s="1"/>
  <c r="I39" i="1"/>
  <c r="I40" i="1" s="1"/>
  <c r="J39" i="1" s="1"/>
  <c r="J40" i="1" s="1"/>
  <c r="I17" i="1" l="1"/>
  <c r="G219" i="12"/>
  <c r="I47" i="1"/>
  <c r="I18" i="1"/>
  <c r="G24" i="1"/>
  <c r="G29" i="1" s="1"/>
  <c r="I16" i="1" l="1"/>
  <c r="I21" i="1" s="1"/>
  <c r="I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<sst xmlns="http://schemas.openxmlformats.org/spreadsheetml/2006/main" count="906" uniqueCount="441">
  <si>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</si>
  <si>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</si>
  <si>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</si>
  <si>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</si>
  <si>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</si>
  <si>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</si>
  <si>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</si>
  <si>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</si>
  <si>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</si>
  <si>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</si>
  <si>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</si>
  <si>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</si>
  <si>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</si>
  <si>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</si>
  <si>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</si>
  <si>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</si>
  <si>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</si>
  <si>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</si>
  <si>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</si>
  <si>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</si>
  <si>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</si>
  <si>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</si>
  <si>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</si>
  <si>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</si>
  <si>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</si>
  <si>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</si>
  <si>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</si>
  <si>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</si>
  <si>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</si>
  <si>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</si>
  <si>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</si>
  <si>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</si>
  <si>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</si>
  <si>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</si>
  <si>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</si>
  <si>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</si>
  <si>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</si>
  <si>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</si>
  <si>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</si>
  <si>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</si>
  <si>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</si>
  <si>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</si>
  <si>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</si>
  <si>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Domov pod lípou, Lipník</t>
  </si>
  <si>
    <t>Rozpočet:</t>
  </si>
  <si>
    <t>Misto</t>
  </si>
  <si>
    <t>Revitalizace 2.NP a 3.NP domova</t>
  </si>
  <si>
    <t>Domov pod lípou</t>
  </si>
  <si>
    <t>Lipník 110, Lipník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</si>
  <si>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</si>
  <si>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</si>
  <si>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</si>
  <si>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</si>
  <si>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</si>
  <si>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</si>
  <si>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</si>
  <si>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</si>
  <si>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</si>
  <si>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64</t>
  </si>
  <si>
    <t>Výplně otvorů</t>
  </si>
  <si>
    <t>95</t>
  </si>
  <si>
    <t>Dokončovací práce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</si>
  <si>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</si>
  <si>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</si>
  <si>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</si>
  <si>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</si>
  <si>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</si>
  <si>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</si>
  <si>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</si>
  <si>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</si>
  <si>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</si>
  <si>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</si>
  <si>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</si>
  <si>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</si>
  <si>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</si>
  <si>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</si>
  <si>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</si>
  <si>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</si>
  <si>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</si>
  <si>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</si>
  <si>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</si>
  <si>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</si>
  <si>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</si>
  <si>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</si>
  <si>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</si>
  <si>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</si>
  <si>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</si>
  <si>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</si>
  <si>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</si>
  <si>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</si>
  <si>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</si>
  <si>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</si>
  <si>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M22</t>
  </si>
  <si>
    <t>Montáž sdělovací a zabezp.tech</t>
  </si>
  <si>
    <t>M24</t>
  </si>
  <si>
    <t>Montáže vzduchotechnických zař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</si>
  <si>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</si>
  <si>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</si>
  <si>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</si>
  <si>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</si>
  <si>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</si>
  <si>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</si>
  <si>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</si>
  <si>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</si>
  <si>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</si>
  <si>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</si>
  <si>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</si>
  <si>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</si>
  <si>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</si>
  <si>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</si>
  <si>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</si>
  <si>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</si>
  <si>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</si>
  <si>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</si>
  <si>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</si>
  <si>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</si>
  <si>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</si>
  <si>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</si>
  <si>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</si>
  <si>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</si>
  <si>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</si>
  <si>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</si>
  <si>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</si>
  <si>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</si>
  <si>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</si>
  <si>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342248144R00</t>
  </si>
  <si>
    <t>Příčky z keramických bloků, tl. 140 mm, na tenkovrstvou maltu</t>
  </si>
  <si>
    <t>m2</t>
  </si>
  <si>
    <t>POL1_0</t>
  </si>
  <si>
    <t>zazdění niky pod okny 2.10-2.14</t>
  </si>
  <si>
    <t>POP</t>
  </si>
  <si>
    <t>2,4*1*5</t>
  </si>
  <si>
    <t>VV</t>
  </si>
  <si>
    <t>342255028RT1</t>
  </si>
  <si>
    <t>Příčky z plynosilikátových bloků tl. 15 cm, desky P 2 - 500, 599 x 249 x 150 mm</t>
  </si>
  <si>
    <t>2,8*2+5,275*2,8+2,05*2,8-2*0,87</t>
  </si>
  <si>
    <t>346275114R00</t>
  </si>
  <si>
    <t>Přizdívky z plynosilikátových bloků tl. 125 mm</t>
  </si>
  <si>
    <t>instalační předstěna v 1.19</t>
  </si>
  <si>
    <t>6</t>
  </si>
  <si>
    <t>Minerální kazetový podhled D+M, kovový rastr, desky 600x600x12 bílé</t>
  </si>
  <si>
    <t>402,59+5,1+21,2+4,04</t>
  </si>
  <si>
    <t>611481211RT2</t>
  </si>
  <si>
    <t>Montáž výztužné sítě (perlinky) do stěrky-stropy, včetně výztužné sítě a stěrkového tmelu Baumit</t>
  </si>
  <si>
    <t>Plynosilikátové příčky 2.05A-2.05C</t>
  </si>
  <si>
    <t>612403380R00</t>
  </si>
  <si>
    <t>Hrubá výplň rýh ve stěnách do 3x3 cm maltou ze SMS</t>
  </si>
  <si>
    <t>m</t>
  </si>
  <si>
    <t>612403388R00</t>
  </si>
  <si>
    <t>Hrubá výplň rýh ve stěnách do 15x15cm maltou z SMS</t>
  </si>
  <si>
    <t>078844111R00</t>
  </si>
  <si>
    <t>Úprava ostění otvoru při opravách omítnutím MC</t>
  </si>
  <si>
    <t>601021143RT2</t>
  </si>
  <si>
    <t>Štuk, ručně, tloušťka vrstvy 3 mm</t>
  </si>
  <si>
    <t>642202011RAB</t>
  </si>
  <si>
    <t>Zazdění dveří jednokřídlových, omítka, zeď tloušťky 30 cm</t>
  </si>
  <si>
    <t>kus</t>
  </si>
  <si>
    <t>POL2_0</t>
  </si>
  <si>
    <t>mezi 2.03 a 2.24</t>
  </si>
  <si>
    <t>642202012RAB</t>
  </si>
  <si>
    <t>Zazdění dveří dvoukřídlových, omítka, zeď tloušťky 30 cm</t>
  </si>
  <si>
    <t>mezi 1.04 a 1.05</t>
  </si>
  <si>
    <t>642942111RT4</t>
  </si>
  <si>
    <t>Osazení zárubní dveřních ocelových, pl. do 2,5 m2, včetně dodávky zárubně  80 x 197 x 11 cm</t>
  </si>
  <si>
    <t>včetně vybourání původní zárubně</t>
  </si>
  <si>
    <t>642945112R00</t>
  </si>
  <si>
    <t>Osazení zárubní ocel. požár.2křídl., pl. do 6,5 m2</t>
  </si>
  <si>
    <t>7</t>
  </si>
  <si>
    <t>Demontáž posuvných dveří 900/1970</t>
  </si>
  <si>
    <t>8</t>
  </si>
  <si>
    <t>Vybourání ocelové zárubně 80/197</t>
  </si>
  <si>
    <t>9</t>
  </si>
  <si>
    <t>Vybourání ocelové zárubně 90/197</t>
  </si>
  <si>
    <t>10</t>
  </si>
  <si>
    <t>Vybourání ocelové zárubně 1450/1970</t>
  </si>
  <si>
    <t>952901114R00</t>
  </si>
  <si>
    <t>Vyčištění budov o výšce podlaží nad 4 m</t>
  </si>
  <si>
    <t>466,199+4,04</t>
  </si>
  <si>
    <t>965100032RA0</t>
  </si>
  <si>
    <t>Bourání dlažeb keramických</t>
  </si>
  <si>
    <t>962200011RAB</t>
  </si>
  <si>
    <t>Bourání příček z cihel pálených, tloušťka 15 cm</t>
  </si>
  <si>
    <t>968096001R00</t>
  </si>
  <si>
    <t xml:space="preserve">Bourání parapetů plastových š. do 20 cm </t>
  </si>
  <si>
    <t>968061112R00</t>
  </si>
  <si>
    <t>Vyvěšení dřevěných okenních křídel pl. do 1,5 m2</t>
  </si>
  <si>
    <t>968061113R00</t>
  </si>
  <si>
    <t>Vyvěšení dřevěných okenních křídel pl. nad 1,5 m2</t>
  </si>
  <si>
    <t>974031154R00</t>
  </si>
  <si>
    <t>Vysekání rýh ve zdi cihelné 10 x 15 cm</t>
  </si>
  <si>
    <t>ZTI</t>
  </si>
  <si>
    <t>974031121R00</t>
  </si>
  <si>
    <t>Vysekání rýh ve zdi cihelné 3 x 3 cm</t>
  </si>
  <si>
    <t>TV kabely, elektro</t>
  </si>
  <si>
    <t>970051100R00</t>
  </si>
  <si>
    <t>Vrtání jádrové do ŽB do D 100 mm</t>
  </si>
  <si>
    <t>978500010RA0</t>
  </si>
  <si>
    <t>Odsekání vnitřních obkladů</t>
  </si>
  <si>
    <t>979011211R00</t>
  </si>
  <si>
    <t>Svislá doprava suti a vybour. hmot za 2.NP nošením</t>
  </si>
  <si>
    <t>t</t>
  </si>
  <si>
    <t>979011219R00</t>
  </si>
  <si>
    <t>Přípl.k svislé dopr.suti za každé další NP nošením</t>
  </si>
  <si>
    <t>998011002R00</t>
  </si>
  <si>
    <t>Přesun hmot pro budovy zděné výšky do 12 m</t>
  </si>
  <si>
    <t>721200001RA0</t>
  </si>
  <si>
    <t>Kanalizace vnitřní připojovací, PP, D 50x1,8 mm</t>
  </si>
  <si>
    <t>721200002RA0</t>
  </si>
  <si>
    <t>Kanalizace vnitřní odpadní PP, D 110 x 2,7 mm</t>
  </si>
  <si>
    <t>998721102R00</t>
  </si>
  <si>
    <t>Přesun hmot pro vnitřní kanalizaci, výšky do 12 m</t>
  </si>
  <si>
    <t>722300011RA0</t>
  </si>
  <si>
    <t>Vodovod, potrubí PPR - typ 3 Daplen PN 20, D 20 mm</t>
  </si>
  <si>
    <t>998722102R00</t>
  </si>
  <si>
    <t>Přesun hmot pro vnitřní vodovod, výšky do 12 m</t>
  </si>
  <si>
    <t>725100001RA0</t>
  </si>
  <si>
    <t>Umyvadlo, baterie, zápachová uzávěrka</t>
  </si>
  <si>
    <t>725100005RA0</t>
  </si>
  <si>
    <t>Sprchová kabina, baterie, zápachová uzávěrka</t>
  </si>
  <si>
    <t>2</t>
  </si>
  <si>
    <t>WC závěsné, včetně nádrže pro zazdění, 12000</t>
  </si>
  <si>
    <t>725290010RA0</t>
  </si>
  <si>
    <t>Demontáž klozetu včetně splachovací nádrže</t>
  </si>
  <si>
    <t>725290020RA0</t>
  </si>
  <si>
    <t>Demontáž umyvadla včetně baterie a konzol</t>
  </si>
  <si>
    <t>998725102R00</t>
  </si>
  <si>
    <t>Přesun hmot pro zařizovací předměty, výšky do 12 m</t>
  </si>
  <si>
    <t>733121110R00</t>
  </si>
  <si>
    <t>Potrubí hladké bezešvé nízkotlaké D 22 x 2,6 mm</t>
  </si>
  <si>
    <t>733110806R00</t>
  </si>
  <si>
    <t>Demontáž potrubí ocelového závitového do DN 15-32</t>
  </si>
  <si>
    <t>998733103R00</t>
  </si>
  <si>
    <t>Přesun hmot pro rozvody potrubí, výšky do 24 m</t>
  </si>
  <si>
    <t>42210700R</t>
  </si>
  <si>
    <t>Ventil uzavírací přímý V 30-111-616 II  DN 15</t>
  </si>
  <si>
    <t>POL3_0</t>
  </si>
  <si>
    <t>42211020R</t>
  </si>
  <si>
    <t>Ventil zpětný Z 25-111-616 II  DN 15</t>
  </si>
  <si>
    <t>734109111R00</t>
  </si>
  <si>
    <t>Montáž přírub. armatur, 2 příruby, PN 0,6, DN 15</t>
  </si>
  <si>
    <t>soubor</t>
  </si>
  <si>
    <t>998734103R00</t>
  </si>
  <si>
    <t>Přesun hmot pro armatury, výšky do 24 m</t>
  </si>
  <si>
    <t>48457201R</t>
  </si>
  <si>
    <t>Těleso otopné des. Klasik typ21 v.600 dl.600</t>
  </si>
  <si>
    <t>48457202R</t>
  </si>
  <si>
    <t>Těleso otopné des. Klasik typ21 v.600 dl.700</t>
  </si>
  <si>
    <t>48457204R</t>
  </si>
  <si>
    <t>Těleso otopné des. Klasik typ21 v.600 dl.900</t>
  </si>
  <si>
    <t>48457217R</t>
  </si>
  <si>
    <t>Těleso otopné des. Klasik typ22 v.600 dl.600</t>
  </si>
  <si>
    <t>48457218R</t>
  </si>
  <si>
    <t>Těleso otopné des. Klasik typ22 v.600 dl.700</t>
  </si>
  <si>
    <t>48457219R</t>
  </si>
  <si>
    <t>Těleso otopné des. Klasik typ22 v.600 dl.800</t>
  </si>
  <si>
    <t>48457222R</t>
  </si>
  <si>
    <t>Těleso otopné des. Klasik typ22 v.600dl.1100</t>
  </si>
  <si>
    <t>48457223R</t>
  </si>
  <si>
    <t>Těleso otopné des. Klasik typ22 v.600 dl.1200</t>
  </si>
  <si>
    <t>48457225R</t>
  </si>
  <si>
    <t>Těleso otopné des. Klasik typ22 v.600dl.1400</t>
  </si>
  <si>
    <t>48457285R</t>
  </si>
  <si>
    <t>Těleso otopné des. Klasik typ22 v.300dl.1400</t>
  </si>
  <si>
    <t>48457334R</t>
  </si>
  <si>
    <t>Těleso otopné des. Klasik typ33 v.600 dl.800</t>
  </si>
  <si>
    <t>735000911R00</t>
  </si>
  <si>
    <t>Oprava-vyregulování ventilů s ručním ovládáním</t>
  </si>
  <si>
    <t>735158210R00</t>
  </si>
  <si>
    <t>Tlakové zkoušky panelových těles 1řadých</t>
  </si>
  <si>
    <t>735158220R00</t>
  </si>
  <si>
    <t>Tlakové zkoušky panelových těles 2řadých</t>
  </si>
  <si>
    <t>735158230R00</t>
  </si>
  <si>
    <t>Tlakové zkoušky panelových těles 3řadých</t>
  </si>
  <si>
    <t>735159110R00</t>
  </si>
  <si>
    <t>Montáž panelových těles 1řadých do délky 1500 mm</t>
  </si>
  <si>
    <t>735159220R00</t>
  </si>
  <si>
    <t>Montáž panelových těles 2řadých do délky 1500 mm</t>
  </si>
  <si>
    <t>735159310R00</t>
  </si>
  <si>
    <t>Montáž panelových těles 3řadých do délky 1140 mm</t>
  </si>
  <si>
    <t>735151821R00</t>
  </si>
  <si>
    <t>Demontáž otopných těles panelových 2řadých,1500 mm</t>
  </si>
  <si>
    <t>735191910R00</t>
  </si>
  <si>
    <t>Napuštění vody do otopného systému - bez kotle</t>
  </si>
  <si>
    <t>735494811R00</t>
  </si>
  <si>
    <t>Vypuštění vody z otopných těles</t>
  </si>
  <si>
    <t>998735102R00</t>
  </si>
  <si>
    <t>Přesun hmot pro otopná tělesa, výšky do 12 m</t>
  </si>
  <si>
    <t>48457194R</t>
  </si>
  <si>
    <t>Těleso otopné des. Klasik typ21 v.900 dl.700</t>
  </si>
  <si>
    <t>484572002R</t>
  </si>
  <si>
    <t>Těleso otopné des. Klasik typ21 v.600 dl.400</t>
  </si>
  <si>
    <t>48457200R</t>
  </si>
  <si>
    <t>Těleso otopné des. Klasik typ21 v.600 dl.500</t>
  </si>
  <si>
    <t>13</t>
  </si>
  <si>
    <t>Interiérové dveře 600/1970 D+M</t>
  </si>
  <si>
    <t>D1</t>
  </si>
  <si>
    <t>hladké plné, zvýšená mechanická odolnost (plná dřevotříska)</t>
  </si>
  <si>
    <t>povrchová úprava CPL laminátem</t>
  </si>
  <si>
    <t>kování klika-klika, zámek s vložkou</t>
  </si>
  <si>
    <t>přechodová lišta</t>
  </si>
  <si>
    <t>14</t>
  </si>
  <si>
    <t>Interiérové dveře 700/1970 D+M</t>
  </si>
  <si>
    <t>D2</t>
  </si>
  <si>
    <t>15</t>
  </si>
  <si>
    <t>Interiérové dveře 900/1970 D+M</t>
  </si>
  <si>
    <t>D3</t>
  </si>
  <si>
    <t>766660122RAC</t>
  </si>
  <si>
    <t>Dveře protipožární dvoukřídlové šířky 145 cm, dřevěné prosklené ze 2/3, PO 30, 145/197</t>
  </si>
  <si>
    <t>D4</t>
  </si>
  <si>
    <t>křídla 450/1970 + 900/1970</t>
  </si>
  <si>
    <t>na širším křídle samozavírač</t>
  </si>
  <si>
    <t>16</t>
  </si>
  <si>
    <t>Interiérové dveře 800/1970 D+M</t>
  </si>
  <si>
    <t>D5</t>
  </si>
  <si>
    <t>766660122RAA</t>
  </si>
  <si>
    <t>Dveře protipožární dvoukřídlové šířky 145 cm, dřevěné plné, PB 30, 145/197</t>
  </si>
  <si>
    <t>D6</t>
  </si>
  <si>
    <t>Dveře protipožární dvoukřídlové šířky 145 cm, "Hasil", dřevěné plné, PB 30, 145/197</t>
  </si>
  <si>
    <t>766690010RAB</t>
  </si>
  <si>
    <t>Desky parapetní aglomer. dodávka a montáž, šířka 30 cm</t>
  </si>
  <si>
    <t>T1</t>
  </si>
  <si>
    <t>povrchová úprava CPL laminátem, bílá barva</t>
  </si>
  <si>
    <t>11</t>
  </si>
  <si>
    <t>Výkladec, dřevěný rám, jednoduché zasklení D+M</t>
  </si>
  <si>
    <t>T2</t>
  </si>
  <si>
    <t>barva rámu bílá, horní část rámu nastavena profilem o v=175 mm</t>
  </si>
  <si>
    <t>12</t>
  </si>
  <si>
    <t>Prosklená dřevěná stěna 1800x2070 D+M</t>
  </si>
  <si>
    <t>T3</t>
  </si>
  <si>
    <t>otočné dveřní křídlo 800/1970</t>
  </si>
  <si>
    <t>stěna i křídlo prosklení ze 2/3</t>
  </si>
  <si>
    <t>barva dřevěných částí bílá</t>
  </si>
  <si>
    <t>998766102R00</t>
  </si>
  <si>
    <t>Přesun hmot pro truhlářské konstr., výšky do 12 m</t>
  </si>
  <si>
    <t>771570014RA0</t>
  </si>
  <si>
    <t>Dlažba z dlaždic keramických 30 x 30 cm</t>
  </si>
  <si>
    <t>1.19</t>
  </si>
  <si>
    <t>776200810R00</t>
  </si>
  <si>
    <t>Odstranění PVC podlah lepen. bez podl. ze schodišť</t>
  </si>
  <si>
    <t>776101115R00</t>
  </si>
  <si>
    <t>Vyrovnání podkladů samonivelační hmotou</t>
  </si>
  <si>
    <t>776521100R00</t>
  </si>
  <si>
    <t xml:space="preserve">Lepení povlak. podlah z pásů </t>
  </si>
  <si>
    <t>28410106R</t>
  </si>
  <si>
    <t>Marmoleum tl. 2,0 mm, š. 2 m</t>
  </si>
  <si>
    <t>423,79*1,1</t>
  </si>
  <si>
    <t>998776102R00</t>
  </si>
  <si>
    <t>Přesun hmot pro podlahy povlakové, výšky do 12 m</t>
  </si>
  <si>
    <t>781470010RA0</t>
  </si>
  <si>
    <t>Obklad vnitřní keramický 20 x 20 cm</t>
  </si>
  <si>
    <t>8,7*2,6</t>
  </si>
  <si>
    <t>784900010RAB</t>
  </si>
  <si>
    <t>Odstranění stávajících maleb, oškrábáním</t>
  </si>
  <si>
    <t>22,7*3,8+16,7*3,8+19,8*3,5+18,9*3,8+20,7*3,8+8,9*1,3</t>
  </si>
  <si>
    <t>15,8*2,8+21,5*2,8+15,4*2,8+15,6*2,8+16,8*2,8</t>
  </si>
  <si>
    <t>784011121R00</t>
  </si>
  <si>
    <t>Broušení štuků a nových omítek</t>
  </si>
  <si>
    <t>784450075RA0</t>
  </si>
  <si>
    <t xml:space="preserve">Malba disperzní, penetrace 1x, malba bílá 2x </t>
  </si>
  <si>
    <t>210201516R00</t>
  </si>
  <si>
    <t>Svítidlo LED bytové stropní vestavné, montáž</t>
  </si>
  <si>
    <t>1</t>
  </si>
  <si>
    <t>Vestavný podhledový LED panel, 600x600 mm, 48W</t>
  </si>
  <si>
    <t>210111011RT2</t>
  </si>
  <si>
    <t>Zásuvka domovní zapuštěná - provedení 2P+PE, včetně dodávky zásuvky 5517-2389</t>
  </si>
  <si>
    <t>210111014RT2</t>
  </si>
  <si>
    <t>Zásuvka domovní zapuštěná - provedení 2x (2P+PE), včetně dodávky zásuvky 5512C-2349</t>
  </si>
  <si>
    <t>210010320R00</t>
  </si>
  <si>
    <t>Krabice přístrojová KP, se zapojením, kruhová</t>
  </si>
  <si>
    <t>210110041RT6</t>
  </si>
  <si>
    <t>Spínač zapuštěný jednopólový, řazení 1, vč. dodávky strojku, rámečku a krytu</t>
  </si>
  <si>
    <t>210110045RT6</t>
  </si>
  <si>
    <t>Spínač zapuštěný střídavý, řazení 6, vč. dodávky strojku, rámečku a krytu</t>
  </si>
  <si>
    <t>210800105RT1</t>
  </si>
  <si>
    <t>Kabel CYKY 750 V 3x1,5 mm2 uložený pod omítkou, včetně dodávky kabelu</t>
  </si>
  <si>
    <t>210800106RT1</t>
  </si>
  <si>
    <t>Kabel CYKY 750 V 3x2,5 mm2 uložený pod omítkou, včetně dodávky kabelu</t>
  </si>
  <si>
    <t>Demontáž a zpětná montáž nouzového osvětlení, , centrálního rozhlasu</t>
  </si>
  <si>
    <t>4</t>
  </si>
  <si>
    <t>Demontáž zásuvek a vypínačů</t>
  </si>
  <si>
    <t>728614212R00</t>
  </si>
  <si>
    <t>Mtž ventilátoru axiál. nízkotl. potrub. do d 200mm</t>
  </si>
  <si>
    <t>včetně dodávky koupelnového ventilátoru prům. 100 mm, 100 m3/h, s doběhem</t>
  </si>
  <si>
    <t>222730001R00</t>
  </si>
  <si>
    <t>Účastnická zásuvka TV+R+SAT koncová pod omítku</t>
  </si>
  <si>
    <t>222280241R00</t>
  </si>
  <si>
    <t>Koaxiální kabel v trubkách</t>
  </si>
  <si>
    <t>18</t>
  </si>
  <si>
    <t>Úprava stávajícího systému EPS</t>
  </si>
  <si>
    <t>Demontáž a zpětná montáž čidel (15 ks), demontáž řídící jednotky EPS (2.03), montáž řídící jednotky EPS (2.24), úprava kabeláže</t>
  </si>
  <si>
    <t>19</t>
  </si>
  <si>
    <t>Parabola hliníková 85 cm</t>
  </si>
  <si>
    <t>20</t>
  </si>
  <si>
    <t>Anténa DVB-T2, LTE kompatibilní</t>
  </si>
  <si>
    <t>21</t>
  </si>
  <si>
    <t>Zesilovač DVB-T</t>
  </si>
  <si>
    <t>22</t>
  </si>
  <si>
    <t>Konektor LNB</t>
  </si>
  <si>
    <t>23</t>
  </si>
  <si>
    <t>TV modulátor</t>
  </si>
  <si>
    <t>24</t>
  </si>
  <si>
    <t>CA modul</t>
  </si>
  <si>
    <t>25</t>
  </si>
  <si>
    <t>Stožár SAT/TV</t>
  </si>
  <si>
    <t>26</t>
  </si>
  <si>
    <t>Držák stožáru</t>
  </si>
  <si>
    <t>27</t>
  </si>
  <si>
    <t>Cabelcon konektory</t>
  </si>
  <si>
    <t>28</t>
  </si>
  <si>
    <t>Odbočovač</t>
  </si>
  <si>
    <t>29</t>
  </si>
  <si>
    <t>Rozbočovač 4</t>
  </si>
  <si>
    <t>30</t>
  </si>
  <si>
    <t>Rozbočovač 12</t>
  </si>
  <si>
    <t>31</t>
  </si>
  <si>
    <t>Oprava zakončení TV zásuvek</t>
  </si>
  <si>
    <t>32</t>
  </si>
  <si>
    <t>Ladění SAT/TV antén</t>
  </si>
  <si>
    <t>33</t>
  </si>
  <si>
    <t>Konfigurace modulátoru</t>
  </si>
  <si>
    <t>34</t>
  </si>
  <si>
    <t>Montáž STA</t>
  </si>
  <si>
    <t>5</t>
  </si>
  <si>
    <t>Dodávka a montáž multi split systému</t>
  </si>
  <si>
    <t>Venkovní jednotka Qch=10kW</t>
  </si>
  <si>
    <t>Vnitřní jednotka Qch=2,3kW</t>
  </si>
  <si>
    <t>Vnitřní jednotka Qch=3,3kW</t>
  </si>
  <si>
    <t>Vnitřní jednotka Qch=4,2kW</t>
  </si>
  <si>
    <t>005 12-1010.R</t>
  </si>
  <si>
    <t>Vybudování zařízení staveniště</t>
  </si>
  <si>
    <t>Soubor</t>
  </si>
  <si>
    <t>POL99_0</t>
  </si>
  <si>
    <t>005 23-1010.R</t>
  </si>
  <si>
    <t>Revize</t>
  </si>
  <si>
    <t>17</t>
  </si>
  <si>
    <t>Likvidace odpadů</t>
  </si>
  <si>
    <t/>
  </si>
  <si>
    <t>SUM</t>
  </si>
  <si>
    <t>POPUZIV</t>
  </si>
  <si>
    <t>END</t>
  </si>
  <si>
    <t>Revitalizace 2.NP a 3.NP domova - stavební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</si>
</sst>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abSelected="1" topLeftCell="B1" zoomScaleNormal="100" zoomScaleSheetLayoutView="75" workbookViewId="0">
      <selection activeCell="D2" sqref="D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1" t="s">
        <v>42</v>
      </c>
      <c r="C1" s="232"/>
      <c r="D1" s="232"/>
      <c r="E1" s="232"/>
      <c r="F1" s="232"/>
      <c r="G1" s="232"/>
      <c r="H1" s="232"/>
      <c r="I1" s="232"/>
      <c r="J1" s="233"/>
    </row>
    <row r="2" spans="1:15" ht="23.25" customHeight="1" x14ac:dyDescent="0.2">
      <c r="A2" s="4"/>
      <c r="B2" s="81" t="s">
        <v>40</v>
      </c>
      <c r="C2" s="82"/>
      <c r="D2" s="216" t="s">
        <v>440</v>
      </c>
      <c r="E2" s="217"/>
      <c r="F2" s="217"/>
      <c r="G2" s="217"/>
      <c r="H2" s="217"/>
      <c r="I2" s="217"/>
      <c r="J2" s="218"/>
      <c r="O2" s="2"/>
    </row>
    <row r="3" spans="1:15" ht="23.25" customHeight="1" x14ac:dyDescent="0.2">
      <c r="A3" s="4"/>
      <c r="B3" s="83" t="s">
        <v>45</v>
      </c>
      <c r="C3" s="84"/>
      <c r="D3" s="244" t="s">
        <v>43</v>
      </c>
      <c r="E3" s="245"/>
      <c r="F3" s="245"/>
      <c r="G3" s="245"/>
      <c r="H3" s="245"/>
      <c r="I3" s="245"/>
      <c r="J3" s="246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3"/>
      <c r="E11" s="223"/>
      <c r="F11" s="223"/>
      <c r="G11" s="223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2"/>
      <c r="E12" s="242"/>
      <c r="F12" s="242"/>
      <c r="G12" s="242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3"/>
      <c r="E13" s="243"/>
      <c r="F13" s="243"/>
      <c r="G13" s="243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2"/>
      <c r="F15" s="222"/>
      <c r="G15" s="240"/>
      <c r="H15" s="240"/>
      <c r="I15" s="240" t="s">
        <v>28</v>
      </c>
      <c r="J15" s="241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19"/>
      <c r="F16" s="220"/>
      <c r="G16" s="219"/>
      <c r="H16" s="220"/>
      <c r="I16" s="219">
        <f>SUMIF(F47:F68,A16,I47:I68)+SUMIF(F47:F68,"PSU",I47:I68)</f>
        <v>0</v>
      </c>
      <c r="J16" s="221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19"/>
      <c r="F17" s="220"/>
      <c r="G17" s="219"/>
      <c r="H17" s="220"/>
      <c r="I17" s="219">
        <f>SUMIF(F47:F68,A17,I47:I68)</f>
        <v>0</v>
      </c>
      <c r="J17" s="221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19"/>
      <c r="F18" s="220"/>
      <c r="G18" s="219"/>
      <c r="H18" s="220"/>
      <c r="I18" s="219">
        <f>SUMIF(F47:F68,A18,I47:I68)</f>
        <v>0</v>
      </c>
      <c r="J18" s="221"/>
    </row>
    <row r="19" spans="1:10" ht="23.25" customHeight="1" x14ac:dyDescent="0.2">
      <c r="A19" s="141" t="s">
        <v>96</v>
      </c>
      <c r="B19" s="142" t="s">
        <v>26</v>
      </c>
      <c r="C19" s="58"/>
      <c r="D19" s="59"/>
      <c r="E19" s="219"/>
      <c r="F19" s="220"/>
      <c r="G19" s="219"/>
      <c r="H19" s="220"/>
      <c r="I19" s="219">
        <f>SUMIF(F47:F68,A19,I47:I68)</f>
        <v>0</v>
      </c>
      <c r="J19" s="221"/>
    </row>
    <row r="20" spans="1:10" ht="23.25" customHeight="1" x14ac:dyDescent="0.2">
      <c r="A20" s="141" t="s">
        <v>97</v>
      </c>
      <c r="B20" s="142" t="s">
        <v>27</v>
      </c>
      <c r="C20" s="58"/>
      <c r="D20" s="59"/>
      <c r="E20" s="219"/>
      <c r="F20" s="220"/>
      <c r="G20" s="219"/>
      <c r="H20" s="220"/>
      <c r="I20" s="219">
        <f>SUMIF(F47:F68,A20,I47:I68)</f>
        <v>0</v>
      </c>
      <c r="J20" s="221"/>
    </row>
    <row r="21" spans="1:10" ht="23.25" customHeight="1" x14ac:dyDescent="0.2">
      <c r="A21" s="4"/>
      <c r="B21" s="74" t="s">
        <v>28</v>
      </c>
      <c r="C21" s="75"/>
      <c r="D21" s="76"/>
      <c r="E21" s="229"/>
      <c r="F21" s="238"/>
      <c r="G21" s="229"/>
      <c r="H21" s="238"/>
      <c r="I21" s="229">
        <f>SUM(I16:J20)</f>
        <v>0</v>
      </c>
      <c r="J21" s="23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5">
        <f>ZakladDPHSni*SazbaDPH1/100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4">
        <f>ZakladDPHZakl*SazbaDPH2/100</f>
        <v>0</v>
      </c>
      <c r="H26" s="235"/>
      <c r="I26" s="23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6">
        <f>0</f>
        <v>0</v>
      </c>
      <c r="H27" s="236"/>
      <c r="I27" s="236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39">
        <f>ZakladDPHSniVypocet+ZakladDPHZaklVypocet</f>
        <v>0</v>
      </c>
      <c r="H28" s="239"/>
      <c r="I28" s="239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7">
        <f>ZakladDPHSni+DPHSni+ZakladDPHZakl+DPHZakl+Zaokrouhleni</f>
        <v>0</v>
      </c>
      <c r="H29" s="237"/>
      <c r="I29" s="237"/>
      <c r="J29" s="119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44070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4" t="s">
        <v>2</v>
      </c>
      <c r="E35" s="22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49</v>
      </c>
      <c r="C39" s="207" t="s">
        <v>46</v>
      </c>
      <c r="D39" s="208"/>
      <c r="E39" s="208"/>
      <c r="F39" s="108">
        <f>'Rozpočet Pol'!AC219</f>
        <v>0</v>
      </c>
      <c r="G39" s="109">
        <f>'Rozpočet Pol'!AD219</f>
        <v>0</v>
      </c>
      <c r="H39" s="110">
        <f>(F39*SazbaDPH1/100)+(G39*SazbaDPH2/100)</f>
        <v>0</v>
      </c>
      <c r="I39" s="110">
        <f>F39+G39+H39</f>
        <v>0</v>
      </c>
      <c r="J39" s="104" t="str">
        <f>IF(_xlfn.SINGLE(CenaCelkemVypocet)=0,"",I39/_xlfn.SINGLE(CenaCelkemVypocet)*100)</f>
        <v/>
      </c>
    </row>
    <row r="40" spans="1:10" ht="25.5" hidden="1" customHeight="1" x14ac:dyDescent="0.2">
      <c r="A40" s="97"/>
      <c r="B40" s="209" t="s">
        <v>50</v>
      </c>
      <c r="C40" s="210"/>
      <c r="D40" s="210"/>
      <c r="E40" s="21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52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53</v>
      </c>
      <c r="G46" s="129"/>
      <c r="H46" s="129"/>
      <c r="I46" s="212" t="s">
        <v>28</v>
      </c>
      <c r="J46" s="212"/>
    </row>
    <row r="47" spans="1:10" ht="25.5" customHeight="1" x14ac:dyDescent="0.2">
      <c r="A47" s="122"/>
      <c r="B47" s="130" t="s">
        <v>54</v>
      </c>
      <c r="C47" s="214" t="s">
        <v>55</v>
      </c>
      <c r="D47" s="215"/>
      <c r="E47" s="215"/>
      <c r="F47" s="132" t="s">
        <v>23</v>
      </c>
      <c r="G47" s="133"/>
      <c r="H47" s="133"/>
      <c r="I47" s="213">
        <f>'Rozpočet Pol'!G8</f>
        <v>0</v>
      </c>
      <c r="J47" s="213"/>
    </row>
    <row r="48" spans="1:10" ht="25.5" customHeight="1" x14ac:dyDescent="0.2">
      <c r="A48" s="122"/>
      <c r="B48" s="124" t="s">
        <v>56</v>
      </c>
      <c r="C48" s="201" t="s">
        <v>57</v>
      </c>
      <c r="D48" s="202"/>
      <c r="E48" s="202"/>
      <c r="F48" s="134" t="s">
        <v>23</v>
      </c>
      <c r="G48" s="135"/>
      <c r="H48" s="135"/>
      <c r="I48" s="200">
        <f>'Rozpočet Pol'!G18</f>
        <v>0</v>
      </c>
      <c r="J48" s="200"/>
    </row>
    <row r="49" spans="1:10" ht="25.5" customHeight="1" x14ac:dyDescent="0.2">
      <c r="A49" s="122"/>
      <c r="B49" s="124" t="s">
        <v>58</v>
      </c>
      <c r="C49" s="201" t="s">
        <v>59</v>
      </c>
      <c r="D49" s="202"/>
      <c r="E49" s="202"/>
      <c r="F49" s="134" t="s">
        <v>23</v>
      </c>
      <c r="G49" s="135"/>
      <c r="H49" s="135"/>
      <c r="I49" s="200">
        <f>'Rozpočet Pol'!G25</f>
        <v>0</v>
      </c>
      <c r="J49" s="200"/>
    </row>
    <row r="50" spans="1:10" ht="25.5" customHeight="1" x14ac:dyDescent="0.2">
      <c r="A50" s="122"/>
      <c r="B50" s="124" t="s">
        <v>60</v>
      </c>
      <c r="C50" s="201" t="s">
        <v>61</v>
      </c>
      <c r="D50" s="202"/>
      <c r="E50" s="202"/>
      <c r="F50" s="134" t="s">
        <v>23</v>
      </c>
      <c r="G50" s="135"/>
      <c r="H50" s="135"/>
      <c r="I50" s="200">
        <f>'Rozpočet Pol'!G38</f>
        <v>0</v>
      </c>
      <c r="J50" s="200"/>
    </row>
    <row r="51" spans="1:10" ht="25.5" customHeight="1" x14ac:dyDescent="0.2">
      <c r="A51" s="122"/>
      <c r="B51" s="124" t="s">
        <v>62</v>
      </c>
      <c r="C51" s="201" t="s">
        <v>63</v>
      </c>
      <c r="D51" s="202"/>
      <c r="E51" s="202"/>
      <c r="F51" s="134" t="s">
        <v>23</v>
      </c>
      <c r="G51" s="135"/>
      <c r="H51" s="135"/>
      <c r="I51" s="200">
        <f>'Rozpočet Pol'!G41</f>
        <v>0</v>
      </c>
      <c r="J51" s="200"/>
    </row>
    <row r="52" spans="1:10" ht="25.5" customHeight="1" x14ac:dyDescent="0.2">
      <c r="A52" s="122"/>
      <c r="B52" s="124" t="s">
        <v>64</v>
      </c>
      <c r="C52" s="201" t="s">
        <v>65</v>
      </c>
      <c r="D52" s="202"/>
      <c r="E52" s="202"/>
      <c r="F52" s="134" t="s">
        <v>23</v>
      </c>
      <c r="G52" s="135"/>
      <c r="H52" s="135"/>
      <c r="I52" s="200">
        <f>'Rozpočet Pol'!G47</f>
        <v>0</v>
      </c>
      <c r="J52" s="200"/>
    </row>
    <row r="53" spans="1:10" ht="25.5" customHeight="1" x14ac:dyDescent="0.2">
      <c r="A53" s="122"/>
      <c r="B53" s="124" t="s">
        <v>66</v>
      </c>
      <c r="C53" s="201" t="s">
        <v>67</v>
      </c>
      <c r="D53" s="202"/>
      <c r="E53" s="202"/>
      <c r="F53" s="134" t="s">
        <v>23</v>
      </c>
      <c r="G53" s="135"/>
      <c r="H53" s="135"/>
      <c r="I53" s="200">
        <f>'Rozpočet Pol'!G56</f>
        <v>0</v>
      </c>
      <c r="J53" s="200"/>
    </row>
    <row r="54" spans="1:10" ht="25.5" customHeight="1" x14ac:dyDescent="0.2">
      <c r="A54" s="122"/>
      <c r="B54" s="124" t="s">
        <v>68</v>
      </c>
      <c r="C54" s="201" t="s">
        <v>69</v>
      </c>
      <c r="D54" s="202"/>
      <c r="E54" s="202"/>
      <c r="F54" s="134" t="s">
        <v>24</v>
      </c>
      <c r="G54" s="135"/>
      <c r="H54" s="135"/>
      <c r="I54" s="200">
        <f>'Rozpočet Pol'!G58</f>
        <v>0</v>
      </c>
      <c r="J54" s="200"/>
    </row>
    <row r="55" spans="1:10" ht="25.5" customHeight="1" x14ac:dyDescent="0.2">
      <c r="A55" s="122"/>
      <c r="B55" s="124" t="s">
        <v>70</v>
      </c>
      <c r="C55" s="201" t="s">
        <v>71</v>
      </c>
      <c r="D55" s="202"/>
      <c r="E55" s="202"/>
      <c r="F55" s="134" t="s">
        <v>24</v>
      </c>
      <c r="G55" s="135"/>
      <c r="H55" s="135"/>
      <c r="I55" s="200">
        <f>'Rozpočet Pol'!G62</f>
        <v>0</v>
      </c>
      <c r="J55" s="200"/>
    </row>
    <row r="56" spans="1:10" ht="25.5" customHeight="1" x14ac:dyDescent="0.2">
      <c r="A56" s="122"/>
      <c r="B56" s="124" t="s">
        <v>72</v>
      </c>
      <c r="C56" s="201" t="s">
        <v>73</v>
      </c>
      <c r="D56" s="202"/>
      <c r="E56" s="202"/>
      <c r="F56" s="134" t="s">
        <v>24</v>
      </c>
      <c r="G56" s="135"/>
      <c r="H56" s="135"/>
      <c r="I56" s="200">
        <f>'Rozpočet Pol'!G65</f>
        <v>0</v>
      </c>
      <c r="J56" s="200"/>
    </row>
    <row r="57" spans="1:10" ht="25.5" customHeight="1" x14ac:dyDescent="0.2">
      <c r="A57" s="122"/>
      <c r="B57" s="124" t="s">
        <v>74</v>
      </c>
      <c r="C57" s="201" t="s">
        <v>75</v>
      </c>
      <c r="D57" s="202"/>
      <c r="E57" s="202"/>
      <c r="F57" s="134" t="s">
        <v>24</v>
      </c>
      <c r="G57" s="135"/>
      <c r="H57" s="135"/>
      <c r="I57" s="200">
        <f>'Rozpočet Pol'!G72</f>
        <v>0</v>
      </c>
      <c r="J57" s="200"/>
    </row>
    <row r="58" spans="1:10" ht="25.5" customHeight="1" x14ac:dyDescent="0.2">
      <c r="A58" s="122"/>
      <c r="B58" s="124" t="s">
        <v>76</v>
      </c>
      <c r="C58" s="201" t="s">
        <v>77</v>
      </c>
      <c r="D58" s="202"/>
      <c r="E58" s="202"/>
      <c r="F58" s="134" t="s">
        <v>24</v>
      </c>
      <c r="G58" s="135"/>
      <c r="H58" s="135"/>
      <c r="I58" s="200">
        <f>'Rozpočet Pol'!G76</f>
        <v>0</v>
      </c>
      <c r="J58" s="200"/>
    </row>
    <row r="59" spans="1:10" ht="25.5" customHeight="1" x14ac:dyDescent="0.2">
      <c r="A59" s="122"/>
      <c r="B59" s="124" t="s">
        <v>78</v>
      </c>
      <c r="C59" s="201" t="s">
        <v>79</v>
      </c>
      <c r="D59" s="202"/>
      <c r="E59" s="202"/>
      <c r="F59" s="134" t="s">
        <v>24</v>
      </c>
      <c r="G59" s="135"/>
      <c r="H59" s="135"/>
      <c r="I59" s="200">
        <f>'Rozpočet Pol'!G81</f>
        <v>0</v>
      </c>
      <c r="J59" s="200"/>
    </row>
    <row r="60" spans="1:10" ht="25.5" customHeight="1" x14ac:dyDescent="0.2">
      <c r="A60" s="122"/>
      <c r="B60" s="124" t="s">
        <v>80</v>
      </c>
      <c r="C60" s="201" t="s">
        <v>81</v>
      </c>
      <c r="D60" s="202"/>
      <c r="E60" s="202"/>
      <c r="F60" s="134" t="s">
        <v>24</v>
      </c>
      <c r="G60" s="135"/>
      <c r="H60" s="135"/>
      <c r="I60" s="200">
        <f>'Rozpočet Pol'!G108</f>
        <v>0</v>
      </c>
      <c r="J60" s="200"/>
    </row>
    <row r="61" spans="1:10" ht="25.5" customHeight="1" x14ac:dyDescent="0.2">
      <c r="A61" s="122"/>
      <c r="B61" s="124" t="s">
        <v>82</v>
      </c>
      <c r="C61" s="201" t="s">
        <v>83</v>
      </c>
      <c r="D61" s="202"/>
      <c r="E61" s="202"/>
      <c r="F61" s="134" t="s">
        <v>24</v>
      </c>
      <c r="G61" s="135"/>
      <c r="H61" s="135"/>
      <c r="I61" s="200">
        <f>'Rozpočet Pol'!G153</f>
        <v>0</v>
      </c>
      <c r="J61" s="200"/>
    </row>
    <row r="62" spans="1:10" ht="25.5" customHeight="1" x14ac:dyDescent="0.2">
      <c r="A62" s="122"/>
      <c r="B62" s="124" t="s">
        <v>84</v>
      </c>
      <c r="C62" s="201" t="s">
        <v>85</v>
      </c>
      <c r="D62" s="202"/>
      <c r="E62" s="202"/>
      <c r="F62" s="134" t="s">
        <v>24</v>
      </c>
      <c r="G62" s="135"/>
      <c r="H62" s="135"/>
      <c r="I62" s="200">
        <f>'Rozpočet Pol'!G156</f>
        <v>0</v>
      </c>
      <c r="J62" s="200"/>
    </row>
    <row r="63" spans="1:10" ht="25.5" customHeight="1" x14ac:dyDescent="0.2">
      <c r="A63" s="122"/>
      <c r="B63" s="124" t="s">
        <v>86</v>
      </c>
      <c r="C63" s="201" t="s">
        <v>87</v>
      </c>
      <c r="D63" s="202"/>
      <c r="E63" s="202"/>
      <c r="F63" s="134" t="s">
        <v>24</v>
      </c>
      <c r="G63" s="135"/>
      <c r="H63" s="135"/>
      <c r="I63" s="200">
        <f>'Rozpočet Pol'!G163</f>
        <v>0</v>
      </c>
      <c r="J63" s="200"/>
    </row>
    <row r="64" spans="1:10" ht="25.5" customHeight="1" x14ac:dyDescent="0.2">
      <c r="A64" s="122"/>
      <c r="B64" s="124" t="s">
        <v>88</v>
      </c>
      <c r="C64" s="201" t="s">
        <v>89</v>
      </c>
      <c r="D64" s="202"/>
      <c r="E64" s="202"/>
      <c r="F64" s="134" t="s">
        <v>24</v>
      </c>
      <c r="G64" s="135"/>
      <c r="H64" s="135"/>
      <c r="I64" s="200">
        <f>'Rozpočet Pol'!G167</f>
        <v>0</v>
      </c>
      <c r="J64" s="200"/>
    </row>
    <row r="65" spans="1:10" ht="25.5" customHeight="1" x14ac:dyDescent="0.2">
      <c r="A65" s="122"/>
      <c r="B65" s="124" t="s">
        <v>90</v>
      </c>
      <c r="C65" s="201" t="s">
        <v>91</v>
      </c>
      <c r="D65" s="202"/>
      <c r="E65" s="202"/>
      <c r="F65" s="134" t="s">
        <v>25</v>
      </c>
      <c r="G65" s="135"/>
      <c r="H65" s="135"/>
      <c r="I65" s="200">
        <f>'Rozpočet Pol'!G173</f>
        <v>0</v>
      </c>
      <c r="J65" s="200"/>
    </row>
    <row r="66" spans="1:10" ht="25.5" customHeight="1" x14ac:dyDescent="0.2">
      <c r="A66" s="122"/>
      <c r="B66" s="124" t="s">
        <v>92</v>
      </c>
      <c r="C66" s="201" t="s">
        <v>93</v>
      </c>
      <c r="D66" s="202"/>
      <c r="E66" s="202"/>
      <c r="F66" s="134" t="s">
        <v>25</v>
      </c>
      <c r="G66" s="135"/>
      <c r="H66" s="135"/>
      <c r="I66" s="200">
        <f>'Rozpočet Pol'!G187</f>
        <v>0</v>
      </c>
      <c r="J66" s="200"/>
    </row>
    <row r="67" spans="1:10" ht="25.5" customHeight="1" x14ac:dyDescent="0.2">
      <c r="A67" s="122"/>
      <c r="B67" s="124" t="s">
        <v>94</v>
      </c>
      <c r="C67" s="201" t="s">
        <v>95</v>
      </c>
      <c r="D67" s="202"/>
      <c r="E67" s="202"/>
      <c r="F67" s="134" t="s">
        <v>25</v>
      </c>
      <c r="G67" s="135"/>
      <c r="H67" s="135"/>
      <c r="I67" s="200">
        <f>'Rozpočet Pol'!G208</f>
        <v>0</v>
      </c>
      <c r="J67" s="200"/>
    </row>
    <row r="68" spans="1:10" ht="25.5" customHeight="1" x14ac:dyDescent="0.2">
      <c r="A68" s="122"/>
      <c r="B68" s="131" t="s">
        <v>96</v>
      </c>
      <c r="C68" s="204" t="s">
        <v>26</v>
      </c>
      <c r="D68" s="205"/>
      <c r="E68" s="205"/>
      <c r="F68" s="136" t="s">
        <v>96</v>
      </c>
      <c r="G68" s="137"/>
      <c r="H68" s="137"/>
      <c r="I68" s="203">
        <f>'Rozpočet Pol'!G214</f>
        <v>0</v>
      </c>
      <c r="J68" s="203"/>
    </row>
    <row r="69" spans="1:10" ht="25.5" customHeight="1" x14ac:dyDescent="0.2">
      <c r="A69" s="123"/>
      <c r="B69" s="127" t="s">
        <v>1</v>
      </c>
      <c r="C69" s="127"/>
      <c r="D69" s="128"/>
      <c r="E69" s="128"/>
      <c r="F69" s="138"/>
      <c r="G69" s="139"/>
      <c r="H69" s="139"/>
      <c r="I69" s="206">
        <f>SUM(I47:I68)</f>
        <v>0</v>
      </c>
      <c r="J69" s="206"/>
    </row>
    <row r="70" spans="1:10" x14ac:dyDescent="0.2">
      <c r="F70" s="140"/>
      <c r="G70" s="96"/>
      <c r="H70" s="140"/>
      <c r="I70" s="96"/>
      <c r="J70" s="96"/>
    </row>
    <row r="71" spans="1:10" x14ac:dyDescent="0.2">
      <c r="F71" s="140"/>
      <c r="G71" s="96"/>
      <c r="H71" s="140"/>
      <c r="I71" s="96"/>
      <c r="J71" s="96"/>
    </row>
    <row r="72" spans="1:10" x14ac:dyDescent="0.2">
      <c r="F72" s="140"/>
      <c r="G72" s="96"/>
      <c r="H72" s="140"/>
      <c r="I72" s="96"/>
      <c r="J72" s="96"/>
    </row>
  </sheetData>
  <sheetProtection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2:J62"/>
    <mergeCell ref="C62:E62"/>
    <mergeCell ref="I63:J63"/>
    <mergeCell ref="C63:E63"/>
    <mergeCell ref="I64:J64"/>
    <mergeCell ref="C64:E64"/>
    <mergeCell ref="I65:J65"/>
    <mergeCell ref="C65:E65"/>
    <mergeCell ref="I66:J66"/>
    <mergeCell ref="C66:E66"/>
    <mergeCell ref="I67:J67"/>
    <mergeCell ref="C67:E67"/>
    <mergeCell ref="I68:J68"/>
    <mergeCell ref="C68:E68"/>
    <mergeCell ref="I69:J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9" t="s">
        <v>41</v>
      </c>
      <c r="B2" s="78"/>
      <c r="C2" s="249"/>
      <c r="D2" s="249"/>
      <c r="E2" s="249"/>
      <c r="F2" s="249"/>
      <c r="G2" s="250"/>
    </row>
    <row r="3" spans="1:7" ht="24.95" hidden="1" customHeight="1" x14ac:dyDescent="0.2">
      <c r="A3" s="79" t="s">
        <v>7</v>
      </c>
      <c r="B3" s="78"/>
      <c r="C3" s="249"/>
      <c r="D3" s="249"/>
      <c r="E3" s="249"/>
      <c r="F3" s="249"/>
      <c r="G3" s="250"/>
    </row>
    <row r="4" spans="1:7" ht="24.95" hidden="1" customHeight="1" x14ac:dyDescent="0.2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229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70" t="s">
        <v>6</v>
      </c>
      <c r="B1" s="270"/>
      <c r="C1" s="270"/>
      <c r="D1" s="270"/>
      <c r="E1" s="270"/>
      <c r="F1" s="270"/>
      <c r="G1" s="270"/>
      <c r="AE1" t="s">
        <v>99</v>
      </c>
    </row>
    <row r="2" spans="1:60" ht="24.95" customHeight="1" x14ac:dyDescent="0.2">
      <c r="A2" s="145" t="s">
        <v>98</v>
      </c>
      <c r="B2" s="143"/>
      <c r="C2" s="271" t="s">
        <v>46</v>
      </c>
      <c r="D2" s="272"/>
      <c r="E2" s="272"/>
      <c r="F2" s="272"/>
      <c r="G2" s="273"/>
      <c r="AE2" t="s">
        <v>100</v>
      </c>
    </row>
    <row r="3" spans="1:60" ht="24.95" customHeight="1" x14ac:dyDescent="0.2">
      <c r="A3" s="146" t="s">
        <v>7</v>
      </c>
      <c r="B3" s="144"/>
      <c r="C3" s="274" t="s">
        <v>43</v>
      </c>
      <c r="D3" s="275"/>
      <c r="E3" s="275"/>
      <c r="F3" s="275"/>
      <c r="G3" s="276"/>
      <c r="AE3" t="s">
        <v>101</v>
      </c>
    </row>
    <row r="4" spans="1:60" ht="24.95" hidden="1" customHeight="1" x14ac:dyDescent="0.2">
      <c r="A4" s="146" t="s">
        <v>8</v>
      </c>
      <c r="B4" s="144"/>
      <c r="C4" s="274"/>
      <c r="D4" s="275"/>
      <c r="E4" s="275"/>
      <c r="F4" s="275"/>
      <c r="G4" s="276"/>
      <c r="AE4" t="s">
        <v>102</v>
      </c>
    </row>
    <row r="5" spans="1:60" hidden="1" x14ac:dyDescent="0.2">
      <c r="A5" s="147" t="s">
        <v>103</v>
      </c>
      <c r="B5" s="148"/>
      <c r="C5" s="149"/>
      <c r="D5" s="150"/>
      <c r="E5" s="150"/>
      <c r="F5" s="150"/>
      <c r="G5" s="151"/>
      <c r="AE5" t="s">
        <v>104</v>
      </c>
    </row>
    <row r="7" spans="1:60" ht="38.25" x14ac:dyDescent="0.2">
      <c r="A7" s="157" t="s">
        <v>105</v>
      </c>
      <c r="B7" s="158" t="s">
        <v>106</v>
      </c>
      <c r="C7" s="158" t="s">
        <v>107</v>
      </c>
      <c r="D7" s="157" t="s">
        <v>108</v>
      </c>
      <c r="E7" s="157" t="s">
        <v>109</v>
      </c>
      <c r="F7" s="152" t="s">
        <v>110</v>
      </c>
      <c r="G7" s="174" t="s">
        <v>28</v>
      </c>
      <c r="H7" s="175" t="s">
        <v>29</v>
      </c>
      <c r="I7" s="175" t="s">
        <v>111</v>
      </c>
      <c r="J7" s="175" t="s">
        <v>30</v>
      </c>
      <c r="K7" s="175" t="s">
        <v>112</v>
      </c>
      <c r="L7" s="175" t="s">
        <v>113</v>
      </c>
      <c r="M7" s="175" t="s">
        <v>114</v>
      </c>
      <c r="N7" s="175" t="s">
        <v>115</v>
      </c>
      <c r="O7" s="175" t="s">
        <v>116</v>
      </c>
      <c r="P7" s="175" t="s">
        <v>117</v>
      </c>
      <c r="Q7" s="175" t="s">
        <v>118</v>
      </c>
      <c r="R7" s="175" t="s">
        <v>119</v>
      </c>
      <c r="S7" s="175" t="s">
        <v>120</v>
      </c>
      <c r="T7" s="175" t="s">
        <v>121</v>
      </c>
      <c r="U7" s="160" t="s">
        <v>122</v>
      </c>
    </row>
    <row r="8" spans="1:60" x14ac:dyDescent="0.2">
      <c r="A8" s="176" t="s">
        <v>123</v>
      </c>
      <c r="B8" s="177" t="s">
        <v>54</v>
      </c>
      <c r="C8" s="178" t="s">
        <v>55</v>
      </c>
      <c r="D8" s="159"/>
      <c r="E8" s="179"/>
      <c r="F8" s="180"/>
      <c r="G8" s="180">
        <f>SUMIF(AE9:AE17,"&lt;&gt;NOR",G9:G17)</f>
        <v>0</v>
      </c>
      <c r="H8" s="180"/>
      <c r="I8" s="180">
        <f>SUM(I9:I17)</f>
        <v>0</v>
      </c>
      <c r="J8" s="180"/>
      <c r="K8" s="180">
        <f>SUM(K9:K17)</f>
        <v>0</v>
      </c>
      <c r="L8" s="180"/>
      <c r="M8" s="180">
        <f>SUM(M9:M17)</f>
        <v>0</v>
      </c>
      <c r="N8" s="159"/>
      <c r="O8" s="159">
        <f>SUM(O9:O17)</f>
        <v>5.1815000000000007</v>
      </c>
      <c r="P8" s="159"/>
      <c r="Q8" s="159">
        <f>SUM(Q9:Q17)</f>
        <v>0</v>
      </c>
      <c r="R8" s="159"/>
      <c r="S8" s="159"/>
      <c r="T8" s="176"/>
      <c r="U8" s="159">
        <f>SUM(U9:U17)</f>
        <v>25</v>
      </c>
      <c r="AE8" t="s">
        <v>124</v>
      </c>
    </row>
    <row r="9" spans="1:60" ht="22.5" outlineLevel="1" x14ac:dyDescent="0.2">
      <c r="A9" s="154">
        <v>1</v>
      </c>
      <c r="B9" s="161" t="s">
        <v>125</v>
      </c>
      <c r="C9" s="192" t="s">
        <v>126</v>
      </c>
      <c r="D9" s="163" t="s">
        <v>127</v>
      </c>
      <c r="E9" s="168">
        <v>12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63">
        <v>0.12138</v>
      </c>
      <c r="O9" s="163">
        <f>ROUND(E9*N9,5)</f>
        <v>1.4565600000000001</v>
      </c>
      <c r="P9" s="163">
        <v>0</v>
      </c>
      <c r="Q9" s="163">
        <f>ROUND(E9*P9,5)</f>
        <v>0</v>
      </c>
      <c r="R9" s="163"/>
      <c r="S9" s="163"/>
      <c r="T9" s="164">
        <v>0.55674999999999997</v>
      </c>
      <c r="U9" s="163">
        <f>ROUND(E9*T9,2)</f>
        <v>6.68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128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/>
      <c r="B10" s="161"/>
      <c r="C10" s="265" t="s">
        <v>129</v>
      </c>
      <c r="D10" s="266"/>
      <c r="E10" s="267"/>
      <c r="F10" s="268"/>
      <c r="G10" s="269"/>
      <c r="H10" s="172"/>
      <c r="I10" s="172"/>
      <c r="J10" s="172"/>
      <c r="K10" s="172"/>
      <c r="L10" s="172"/>
      <c r="M10" s="172"/>
      <c r="N10" s="163"/>
      <c r="O10" s="163"/>
      <c r="P10" s="163"/>
      <c r="Q10" s="163"/>
      <c r="R10" s="163"/>
      <c r="S10" s="163"/>
      <c r="T10" s="164"/>
      <c r="U10" s="16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130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6" t="str">
        <f>C10</f>
        <v>zazdění niky pod okny 2.10-2.14</v>
      </c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/>
      <c r="B11" s="161"/>
      <c r="C11" s="193" t="s">
        <v>131</v>
      </c>
      <c r="D11" s="165"/>
      <c r="E11" s="169">
        <v>12</v>
      </c>
      <c r="F11" s="172"/>
      <c r="G11" s="172"/>
      <c r="H11" s="172"/>
      <c r="I11" s="172"/>
      <c r="J11" s="172"/>
      <c r="K11" s="172"/>
      <c r="L11" s="172"/>
      <c r="M11" s="172"/>
      <c r="N11" s="163"/>
      <c r="O11" s="163"/>
      <c r="P11" s="163"/>
      <c r="Q11" s="163"/>
      <c r="R11" s="163"/>
      <c r="S11" s="163"/>
      <c r="T11" s="164"/>
      <c r="U11" s="163"/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132</v>
      </c>
      <c r="AF11" s="153">
        <v>0</v>
      </c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54">
        <v>2</v>
      </c>
      <c r="B12" s="161" t="s">
        <v>133</v>
      </c>
      <c r="C12" s="192" t="s">
        <v>134</v>
      </c>
      <c r="D12" s="163" t="s">
        <v>127</v>
      </c>
      <c r="E12" s="168">
        <v>24.37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63">
        <v>0.11219</v>
      </c>
      <c r="O12" s="163">
        <f>ROUND(E12*N12,5)</f>
        <v>2.73407</v>
      </c>
      <c r="P12" s="163">
        <v>0</v>
      </c>
      <c r="Q12" s="163">
        <f>ROUND(E12*P12,5)</f>
        <v>0</v>
      </c>
      <c r="R12" s="163"/>
      <c r="S12" s="163"/>
      <c r="T12" s="164">
        <v>0.55488999999999999</v>
      </c>
      <c r="U12" s="163">
        <f>ROUND(E12*T12,2)</f>
        <v>13.52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128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/>
      <c r="B13" s="161"/>
      <c r="C13" s="193" t="s">
        <v>135</v>
      </c>
      <c r="D13" s="165"/>
      <c r="E13" s="169">
        <v>24.37</v>
      </c>
      <c r="F13" s="172"/>
      <c r="G13" s="172"/>
      <c r="H13" s="172"/>
      <c r="I13" s="172"/>
      <c r="J13" s="172"/>
      <c r="K13" s="172"/>
      <c r="L13" s="172"/>
      <c r="M13" s="172"/>
      <c r="N13" s="163"/>
      <c r="O13" s="163"/>
      <c r="P13" s="163"/>
      <c r="Q13" s="163"/>
      <c r="R13" s="163"/>
      <c r="S13" s="163"/>
      <c r="T13" s="164"/>
      <c r="U13" s="163"/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132</v>
      </c>
      <c r="AF13" s="153">
        <v>0</v>
      </c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3</v>
      </c>
      <c r="B14" s="161" t="s">
        <v>136</v>
      </c>
      <c r="C14" s="192" t="s">
        <v>137</v>
      </c>
      <c r="D14" s="163" t="s">
        <v>127</v>
      </c>
      <c r="E14" s="168">
        <v>7.02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63">
        <v>0.14115</v>
      </c>
      <c r="O14" s="163">
        <f>ROUND(E14*N14,5)</f>
        <v>0.99087000000000003</v>
      </c>
      <c r="P14" s="163">
        <v>0</v>
      </c>
      <c r="Q14" s="163">
        <f>ROUND(E14*P14,5)</f>
        <v>0</v>
      </c>
      <c r="R14" s="163"/>
      <c r="S14" s="163"/>
      <c r="T14" s="164">
        <v>0.68400000000000005</v>
      </c>
      <c r="U14" s="163">
        <f>ROUND(E14*T14,2)</f>
        <v>4.8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128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/>
      <c r="B15" s="161"/>
      <c r="C15" s="265" t="s">
        <v>138</v>
      </c>
      <c r="D15" s="266"/>
      <c r="E15" s="267"/>
      <c r="F15" s="268"/>
      <c r="G15" s="269"/>
      <c r="H15" s="172"/>
      <c r="I15" s="172"/>
      <c r="J15" s="172"/>
      <c r="K15" s="172"/>
      <c r="L15" s="172"/>
      <c r="M15" s="172"/>
      <c r="N15" s="163"/>
      <c r="O15" s="163"/>
      <c r="P15" s="163"/>
      <c r="Q15" s="163"/>
      <c r="R15" s="163"/>
      <c r="S15" s="163"/>
      <c r="T15" s="164"/>
      <c r="U15" s="163"/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130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6" t="str">
        <f>C15</f>
        <v>instalační předstěna v 1.19</v>
      </c>
      <c r="BB15" s="153"/>
      <c r="BC15" s="153"/>
      <c r="BD15" s="153"/>
      <c r="BE15" s="153"/>
      <c r="BF15" s="153"/>
      <c r="BG15" s="153"/>
      <c r="BH15" s="153"/>
    </row>
    <row r="16" spans="1:60" ht="22.5" outlineLevel="1" x14ac:dyDescent="0.2">
      <c r="A16" s="154">
        <v>4</v>
      </c>
      <c r="B16" s="161" t="s">
        <v>139</v>
      </c>
      <c r="C16" s="192" t="s">
        <v>140</v>
      </c>
      <c r="D16" s="163" t="s">
        <v>127</v>
      </c>
      <c r="E16" s="168">
        <v>432.93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63">
        <v>0</v>
      </c>
      <c r="O16" s="163">
        <f>ROUND(E16*N16,5)</f>
        <v>0</v>
      </c>
      <c r="P16" s="163">
        <v>0</v>
      </c>
      <c r="Q16" s="163">
        <f>ROUND(E16*P16,5)</f>
        <v>0</v>
      </c>
      <c r="R16" s="163"/>
      <c r="S16" s="163"/>
      <c r="T16" s="164">
        <v>0</v>
      </c>
      <c r="U16" s="163">
        <f>ROUND(E16*T16,2)</f>
        <v>0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128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/>
      <c r="B17" s="161"/>
      <c r="C17" s="193" t="s">
        <v>141</v>
      </c>
      <c r="D17" s="165"/>
      <c r="E17" s="169">
        <v>432.93</v>
      </c>
      <c r="F17" s="172"/>
      <c r="G17" s="172"/>
      <c r="H17" s="172"/>
      <c r="I17" s="172"/>
      <c r="J17" s="172"/>
      <c r="K17" s="172"/>
      <c r="L17" s="172"/>
      <c r="M17" s="172"/>
      <c r="N17" s="163"/>
      <c r="O17" s="163"/>
      <c r="P17" s="163"/>
      <c r="Q17" s="163"/>
      <c r="R17" s="163"/>
      <c r="S17" s="163"/>
      <c r="T17" s="164"/>
      <c r="U17" s="163"/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132</v>
      </c>
      <c r="AF17" s="153">
        <v>0</v>
      </c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x14ac:dyDescent="0.2">
      <c r="A18" s="155" t="s">
        <v>123</v>
      </c>
      <c r="B18" s="162" t="s">
        <v>56</v>
      </c>
      <c r="C18" s="194" t="s">
        <v>57</v>
      </c>
      <c r="D18" s="166"/>
      <c r="E18" s="170"/>
      <c r="F18" s="173"/>
      <c r="G18" s="173">
        <f>SUMIF(AE19:AE24,"&lt;&gt;NOR",G19:G24)</f>
        <v>0</v>
      </c>
      <c r="H18" s="173"/>
      <c r="I18" s="173">
        <f>SUM(I19:I24)</f>
        <v>0</v>
      </c>
      <c r="J18" s="173"/>
      <c r="K18" s="173">
        <f>SUM(K19:K24)</f>
        <v>0</v>
      </c>
      <c r="L18" s="173"/>
      <c r="M18" s="173">
        <f>SUM(M19:M24)</f>
        <v>0</v>
      </c>
      <c r="N18" s="166"/>
      <c r="O18" s="166">
        <f>SUM(O19:O24)</f>
        <v>1.65815</v>
      </c>
      <c r="P18" s="166"/>
      <c r="Q18" s="166">
        <f>SUM(Q19:Q24)</f>
        <v>0</v>
      </c>
      <c r="R18" s="166"/>
      <c r="S18" s="166"/>
      <c r="T18" s="167"/>
      <c r="U18" s="166">
        <f>SUM(U19:U24)</f>
        <v>122.32000000000001</v>
      </c>
      <c r="AE18" t="s">
        <v>124</v>
      </c>
    </row>
    <row r="19" spans="1:60" ht="22.5" outlineLevel="1" x14ac:dyDescent="0.2">
      <c r="A19" s="154">
        <v>5</v>
      </c>
      <c r="B19" s="161" t="s">
        <v>142</v>
      </c>
      <c r="C19" s="192" t="s">
        <v>143</v>
      </c>
      <c r="D19" s="163" t="s">
        <v>127</v>
      </c>
      <c r="E19" s="168">
        <v>11.72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63">
        <v>4.1099999999999999E-3</v>
      </c>
      <c r="O19" s="163">
        <f>ROUND(E19*N19,5)</f>
        <v>4.8169999999999998E-2</v>
      </c>
      <c r="P19" s="163">
        <v>0</v>
      </c>
      <c r="Q19" s="163">
        <f>ROUND(E19*P19,5)</f>
        <v>0</v>
      </c>
      <c r="R19" s="163"/>
      <c r="S19" s="163"/>
      <c r="T19" s="164">
        <v>0.48399999999999999</v>
      </c>
      <c r="U19" s="163">
        <f>ROUND(E19*T19,2)</f>
        <v>5.67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128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/>
      <c r="B20" s="161"/>
      <c r="C20" s="265" t="s">
        <v>144</v>
      </c>
      <c r="D20" s="266"/>
      <c r="E20" s="267"/>
      <c r="F20" s="268"/>
      <c r="G20" s="269"/>
      <c r="H20" s="172"/>
      <c r="I20" s="172"/>
      <c r="J20" s="172"/>
      <c r="K20" s="172"/>
      <c r="L20" s="172"/>
      <c r="M20" s="172"/>
      <c r="N20" s="163"/>
      <c r="O20" s="163"/>
      <c r="P20" s="163"/>
      <c r="Q20" s="163"/>
      <c r="R20" s="163"/>
      <c r="S20" s="163"/>
      <c r="T20" s="164"/>
      <c r="U20" s="163"/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130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6" t="str">
        <f>C20</f>
        <v>Plynosilikátové příčky 2.05A-2.05C</v>
      </c>
      <c r="BB20" s="153"/>
      <c r="BC20" s="153"/>
      <c r="BD20" s="153"/>
      <c r="BE20" s="153"/>
      <c r="BF20" s="153"/>
      <c r="BG20" s="153"/>
      <c r="BH20" s="153"/>
    </row>
    <row r="21" spans="1:60" ht="22.5" outlineLevel="1" x14ac:dyDescent="0.2">
      <c r="A21" s="154">
        <v>6</v>
      </c>
      <c r="B21" s="161" t="s">
        <v>145</v>
      </c>
      <c r="C21" s="192" t="s">
        <v>146</v>
      </c>
      <c r="D21" s="163" t="s">
        <v>147</v>
      </c>
      <c r="E21" s="168">
        <v>30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63">
        <v>1.56E-3</v>
      </c>
      <c r="O21" s="163">
        <f>ROUND(E21*N21,5)</f>
        <v>4.6800000000000001E-2</v>
      </c>
      <c r="P21" s="163">
        <v>0</v>
      </c>
      <c r="Q21" s="163">
        <f>ROUND(E21*P21,5)</f>
        <v>0</v>
      </c>
      <c r="R21" s="163"/>
      <c r="S21" s="163"/>
      <c r="T21" s="164">
        <v>0.12</v>
      </c>
      <c r="U21" s="163">
        <f>ROUND(E21*T21,2)</f>
        <v>3.6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128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154">
        <v>7</v>
      </c>
      <c r="B22" s="161" t="s">
        <v>148</v>
      </c>
      <c r="C22" s="192" t="s">
        <v>149</v>
      </c>
      <c r="D22" s="163" t="s">
        <v>147</v>
      </c>
      <c r="E22" s="168">
        <v>15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63">
        <v>3.7130000000000003E-2</v>
      </c>
      <c r="O22" s="163">
        <f>ROUND(E22*N22,5)</f>
        <v>0.55694999999999995</v>
      </c>
      <c r="P22" s="163">
        <v>0</v>
      </c>
      <c r="Q22" s="163">
        <f>ROUND(E22*P22,5)</f>
        <v>0</v>
      </c>
      <c r="R22" s="163"/>
      <c r="S22" s="163"/>
      <c r="T22" s="164">
        <v>0.29299999999999998</v>
      </c>
      <c r="U22" s="163">
        <f>ROUND(E22*T22,2)</f>
        <v>4.4000000000000004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128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>
        <v>8</v>
      </c>
      <c r="B23" s="161" t="s">
        <v>150</v>
      </c>
      <c r="C23" s="192" t="s">
        <v>151</v>
      </c>
      <c r="D23" s="163" t="s">
        <v>127</v>
      </c>
      <c r="E23" s="168">
        <v>23.048999999999999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63">
        <v>0</v>
      </c>
      <c r="O23" s="163">
        <f>ROUND(E23*N23,5)</f>
        <v>0</v>
      </c>
      <c r="P23" s="163">
        <v>0</v>
      </c>
      <c r="Q23" s="163">
        <f>ROUND(E23*P23,5)</f>
        <v>0</v>
      </c>
      <c r="R23" s="163"/>
      <c r="S23" s="163"/>
      <c r="T23" s="164">
        <v>1.4630000000000001</v>
      </c>
      <c r="U23" s="163">
        <f>ROUND(E23*T23,2)</f>
        <v>33.72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128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9</v>
      </c>
      <c r="B24" s="161" t="s">
        <v>152</v>
      </c>
      <c r="C24" s="192" t="s">
        <v>153</v>
      </c>
      <c r="D24" s="163" t="s">
        <v>127</v>
      </c>
      <c r="E24" s="168">
        <v>237.88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63">
        <v>4.2300000000000003E-3</v>
      </c>
      <c r="O24" s="163">
        <f>ROUND(E24*N24,5)</f>
        <v>1.00623</v>
      </c>
      <c r="P24" s="163">
        <v>0</v>
      </c>
      <c r="Q24" s="163">
        <f>ROUND(E24*P24,5)</f>
        <v>0</v>
      </c>
      <c r="R24" s="163"/>
      <c r="S24" s="163"/>
      <c r="T24" s="164">
        <v>0.315</v>
      </c>
      <c r="U24" s="163">
        <f>ROUND(E24*T24,2)</f>
        <v>74.930000000000007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128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x14ac:dyDescent="0.2">
      <c r="A25" s="155" t="s">
        <v>123</v>
      </c>
      <c r="B25" s="162" t="s">
        <v>58</v>
      </c>
      <c r="C25" s="194" t="s">
        <v>59</v>
      </c>
      <c r="D25" s="166"/>
      <c r="E25" s="170"/>
      <c r="F25" s="173"/>
      <c r="G25" s="173">
        <f>SUMIF(AE26:AE37,"&lt;&gt;NOR",G26:G37)</f>
        <v>0</v>
      </c>
      <c r="H25" s="173"/>
      <c r="I25" s="173">
        <f>SUM(I26:I37)</f>
        <v>0</v>
      </c>
      <c r="J25" s="173"/>
      <c r="K25" s="173">
        <f>SUM(K26:K37)</f>
        <v>0</v>
      </c>
      <c r="L25" s="173"/>
      <c r="M25" s="173">
        <f>SUM(M26:M37)</f>
        <v>0</v>
      </c>
      <c r="N25" s="166"/>
      <c r="O25" s="166">
        <f>SUM(O26:O37)</f>
        <v>4.9556899999999997</v>
      </c>
      <c r="P25" s="166"/>
      <c r="Q25" s="166">
        <f>SUM(Q26:Q37)</f>
        <v>0.33840000000000003</v>
      </c>
      <c r="R25" s="166"/>
      <c r="S25" s="166"/>
      <c r="T25" s="167"/>
      <c r="U25" s="166">
        <f>SUM(U26:U37)</f>
        <v>84.9</v>
      </c>
      <c r="AE25" t="s">
        <v>124</v>
      </c>
    </row>
    <row r="26" spans="1:60" ht="22.5" outlineLevel="1" x14ac:dyDescent="0.2">
      <c r="A26" s="154">
        <v>10</v>
      </c>
      <c r="B26" s="161" t="s">
        <v>154</v>
      </c>
      <c r="C26" s="192" t="s">
        <v>155</v>
      </c>
      <c r="D26" s="163" t="s">
        <v>156</v>
      </c>
      <c r="E26" s="168">
        <v>1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63">
        <v>1.18712</v>
      </c>
      <c r="O26" s="163">
        <f>ROUND(E26*N26,5)</f>
        <v>1.18712</v>
      </c>
      <c r="P26" s="163">
        <v>0.1368</v>
      </c>
      <c r="Q26" s="163">
        <f>ROUND(E26*P26,5)</f>
        <v>0.1368</v>
      </c>
      <c r="R26" s="163"/>
      <c r="S26" s="163"/>
      <c r="T26" s="164">
        <v>10.615069999999999</v>
      </c>
      <c r="U26" s="163">
        <f>ROUND(E26*T26,2)</f>
        <v>10.62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157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/>
      <c r="B27" s="161"/>
      <c r="C27" s="265" t="s">
        <v>158</v>
      </c>
      <c r="D27" s="266"/>
      <c r="E27" s="267"/>
      <c r="F27" s="268"/>
      <c r="G27" s="269"/>
      <c r="H27" s="172"/>
      <c r="I27" s="172"/>
      <c r="J27" s="172"/>
      <c r="K27" s="172"/>
      <c r="L27" s="172"/>
      <c r="M27" s="172"/>
      <c r="N27" s="163"/>
      <c r="O27" s="163"/>
      <c r="P27" s="163"/>
      <c r="Q27" s="163"/>
      <c r="R27" s="163"/>
      <c r="S27" s="163"/>
      <c r="T27" s="164"/>
      <c r="U27" s="163"/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130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6" t="str">
        <f>C27</f>
        <v>mezi 2.03 a 2.24</v>
      </c>
      <c r="BB27" s="153"/>
      <c r="BC27" s="153"/>
      <c r="BD27" s="153"/>
      <c r="BE27" s="153"/>
      <c r="BF27" s="153"/>
      <c r="BG27" s="153"/>
      <c r="BH27" s="153"/>
    </row>
    <row r="28" spans="1:60" ht="22.5" outlineLevel="1" x14ac:dyDescent="0.2">
      <c r="A28" s="154">
        <v>11</v>
      </c>
      <c r="B28" s="161" t="s">
        <v>159</v>
      </c>
      <c r="C28" s="192" t="s">
        <v>160</v>
      </c>
      <c r="D28" s="163" t="s">
        <v>156</v>
      </c>
      <c r="E28" s="168">
        <v>1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63">
        <v>1.9655199999999999</v>
      </c>
      <c r="O28" s="163">
        <f>ROUND(E28*N28,5)</f>
        <v>1.9655199999999999</v>
      </c>
      <c r="P28" s="163">
        <v>0.2016</v>
      </c>
      <c r="Q28" s="163">
        <f>ROUND(E28*P28,5)</f>
        <v>0.2016</v>
      </c>
      <c r="R28" s="163"/>
      <c r="S28" s="163"/>
      <c r="T28" s="164">
        <v>16.937989999999999</v>
      </c>
      <c r="U28" s="163">
        <f>ROUND(E28*T28,2)</f>
        <v>16.940000000000001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157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/>
      <c r="B29" s="161"/>
      <c r="C29" s="265" t="s">
        <v>161</v>
      </c>
      <c r="D29" s="266"/>
      <c r="E29" s="267"/>
      <c r="F29" s="268"/>
      <c r="G29" s="269"/>
      <c r="H29" s="172"/>
      <c r="I29" s="172"/>
      <c r="J29" s="172"/>
      <c r="K29" s="172"/>
      <c r="L29" s="172"/>
      <c r="M29" s="172"/>
      <c r="N29" s="163"/>
      <c r="O29" s="163"/>
      <c r="P29" s="163"/>
      <c r="Q29" s="163"/>
      <c r="R29" s="163"/>
      <c r="S29" s="163"/>
      <c r="T29" s="164"/>
      <c r="U29" s="163"/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130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6" t="str">
        <f>C29</f>
        <v>mezi 1.04 a 1.05</v>
      </c>
      <c r="BB29" s="153"/>
      <c r="BC29" s="153"/>
      <c r="BD29" s="153"/>
      <c r="BE29" s="153"/>
      <c r="BF29" s="153"/>
      <c r="BG29" s="153"/>
      <c r="BH29" s="153"/>
    </row>
    <row r="30" spans="1:60" ht="22.5" outlineLevel="1" x14ac:dyDescent="0.2">
      <c r="A30" s="154">
        <v>12</v>
      </c>
      <c r="B30" s="161" t="s">
        <v>162</v>
      </c>
      <c r="C30" s="192" t="s">
        <v>163</v>
      </c>
      <c r="D30" s="163" t="s">
        <v>156</v>
      </c>
      <c r="E30" s="168">
        <v>19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63">
        <v>3.083E-2</v>
      </c>
      <c r="O30" s="163">
        <f>ROUND(E30*N30,5)</f>
        <v>0.58577000000000001</v>
      </c>
      <c r="P30" s="163">
        <v>0</v>
      </c>
      <c r="Q30" s="163">
        <f>ROUND(E30*P30,5)</f>
        <v>0</v>
      </c>
      <c r="R30" s="163"/>
      <c r="S30" s="163"/>
      <c r="T30" s="164">
        <v>1.86</v>
      </c>
      <c r="U30" s="163">
        <f>ROUND(E30*T30,2)</f>
        <v>35.340000000000003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128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/>
      <c r="B31" s="161"/>
      <c r="C31" s="265" t="s">
        <v>164</v>
      </c>
      <c r="D31" s="266"/>
      <c r="E31" s="267"/>
      <c r="F31" s="268"/>
      <c r="G31" s="269"/>
      <c r="H31" s="172"/>
      <c r="I31" s="172"/>
      <c r="J31" s="172"/>
      <c r="K31" s="172"/>
      <c r="L31" s="172"/>
      <c r="M31" s="172"/>
      <c r="N31" s="163"/>
      <c r="O31" s="163"/>
      <c r="P31" s="163"/>
      <c r="Q31" s="163"/>
      <c r="R31" s="163"/>
      <c r="S31" s="163"/>
      <c r="T31" s="164"/>
      <c r="U31" s="163"/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130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6" t="str">
        <f>C31</f>
        <v>včetně vybourání původní zárubně</v>
      </c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>
        <v>13</v>
      </c>
      <c r="B32" s="161" t="s">
        <v>165</v>
      </c>
      <c r="C32" s="192" t="s">
        <v>166</v>
      </c>
      <c r="D32" s="163" t="s">
        <v>156</v>
      </c>
      <c r="E32" s="168">
        <v>2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63">
        <v>0.60863999999999996</v>
      </c>
      <c r="O32" s="163">
        <f>ROUND(E32*N32,5)</f>
        <v>1.2172799999999999</v>
      </c>
      <c r="P32" s="163">
        <v>0</v>
      </c>
      <c r="Q32" s="163">
        <f>ROUND(E32*P32,5)</f>
        <v>0</v>
      </c>
      <c r="R32" s="163"/>
      <c r="S32" s="163"/>
      <c r="T32" s="164">
        <v>10.999000000000001</v>
      </c>
      <c r="U32" s="163">
        <f>ROUND(E32*T32,2)</f>
        <v>22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128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/>
      <c r="B33" s="161"/>
      <c r="C33" s="265" t="s">
        <v>164</v>
      </c>
      <c r="D33" s="266"/>
      <c r="E33" s="267"/>
      <c r="F33" s="268"/>
      <c r="G33" s="269"/>
      <c r="H33" s="172"/>
      <c r="I33" s="172"/>
      <c r="J33" s="172"/>
      <c r="K33" s="172"/>
      <c r="L33" s="172"/>
      <c r="M33" s="172"/>
      <c r="N33" s="163"/>
      <c r="O33" s="163"/>
      <c r="P33" s="163"/>
      <c r="Q33" s="163"/>
      <c r="R33" s="163"/>
      <c r="S33" s="163"/>
      <c r="T33" s="164"/>
      <c r="U33" s="163"/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130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6" t="str">
        <f>C33</f>
        <v>včetně vybourání původní zárubně</v>
      </c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>
        <v>14</v>
      </c>
      <c r="B34" s="161" t="s">
        <v>167</v>
      </c>
      <c r="C34" s="192" t="s">
        <v>168</v>
      </c>
      <c r="D34" s="163" t="s">
        <v>156</v>
      </c>
      <c r="E34" s="168">
        <v>4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63">
        <v>0</v>
      </c>
      <c r="O34" s="163">
        <f>ROUND(E34*N34,5)</f>
        <v>0</v>
      </c>
      <c r="P34" s="163">
        <v>0</v>
      </c>
      <c r="Q34" s="163">
        <f>ROUND(E34*P34,5)</f>
        <v>0</v>
      </c>
      <c r="R34" s="163"/>
      <c r="S34" s="163"/>
      <c r="T34" s="164">
        <v>0</v>
      </c>
      <c r="U34" s="163">
        <f>ROUND(E34*T34,2)</f>
        <v>0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128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>
        <v>15</v>
      </c>
      <c r="B35" s="161" t="s">
        <v>169</v>
      </c>
      <c r="C35" s="192" t="s">
        <v>170</v>
      </c>
      <c r="D35" s="163" t="s">
        <v>156</v>
      </c>
      <c r="E35" s="168">
        <v>11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63">
        <v>0</v>
      </c>
      <c r="O35" s="163">
        <f>ROUND(E35*N35,5)</f>
        <v>0</v>
      </c>
      <c r="P35" s="163">
        <v>0</v>
      </c>
      <c r="Q35" s="163">
        <f>ROUND(E35*P35,5)</f>
        <v>0</v>
      </c>
      <c r="R35" s="163"/>
      <c r="S35" s="163"/>
      <c r="T35" s="164">
        <v>0</v>
      </c>
      <c r="U35" s="163">
        <f>ROUND(E35*T35,2)</f>
        <v>0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128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>
        <v>16</v>
      </c>
      <c r="B36" s="161" t="s">
        <v>171</v>
      </c>
      <c r="C36" s="192" t="s">
        <v>172</v>
      </c>
      <c r="D36" s="163" t="s">
        <v>156</v>
      </c>
      <c r="E36" s="168">
        <v>2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63">
        <v>0</v>
      </c>
      <c r="O36" s="163">
        <f>ROUND(E36*N36,5)</f>
        <v>0</v>
      </c>
      <c r="P36" s="163">
        <v>0</v>
      </c>
      <c r="Q36" s="163">
        <f>ROUND(E36*P36,5)</f>
        <v>0</v>
      </c>
      <c r="R36" s="163"/>
      <c r="S36" s="163"/>
      <c r="T36" s="164">
        <v>0</v>
      </c>
      <c r="U36" s="163">
        <f>ROUND(E36*T36,2)</f>
        <v>0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128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>
        <v>17</v>
      </c>
      <c r="B37" s="161" t="s">
        <v>173</v>
      </c>
      <c r="C37" s="192" t="s">
        <v>174</v>
      </c>
      <c r="D37" s="163" t="s">
        <v>156</v>
      </c>
      <c r="E37" s="168">
        <v>1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63">
        <v>0</v>
      </c>
      <c r="O37" s="163">
        <f>ROUND(E37*N37,5)</f>
        <v>0</v>
      </c>
      <c r="P37" s="163">
        <v>0</v>
      </c>
      <c r="Q37" s="163">
        <f>ROUND(E37*P37,5)</f>
        <v>0</v>
      </c>
      <c r="R37" s="163"/>
      <c r="S37" s="163"/>
      <c r="T37" s="164">
        <v>0</v>
      </c>
      <c r="U37" s="163">
        <f>ROUND(E37*T37,2)</f>
        <v>0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128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x14ac:dyDescent="0.2">
      <c r="A38" s="155" t="s">
        <v>123</v>
      </c>
      <c r="B38" s="162" t="s">
        <v>60</v>
      </c>
      <c r="C38" s="194" t="s">
        <v>61</v>
      </c>
      <c r="D38" s="166"/>
      <c r="E38" s="170"/>
      <c r="F38" s="173"/>
      <c r="G38" s="173">
        <f>SUMIF(AE39:AE40,"&lt;&gt;NOR",G39:G40)</f>
        <v>0</v>
      </c>
      <c r="H38" s="173"/>
      <c r="I38" s="173">
        <f>SUM(I39:I40)</f>
        <v>0</v>
      </c>
      <c r="J38" s="173"/>
      <c r="K38" s="173">
        <f>SUM(K39:K40)</f>
        <v>0</v>
      </c>
      <c r="L38" s="173"/>
      <c r="M38" s="173">
        <f>SUM(M39:M40)</f>
        <v>0</v>
      </c>
      <c r="N38" s="166"/>
      <c r="O38" s="166">
        <f>SUM(O39:O40)</f>
        <v>1.881E-2</v>
      </c>
      <c r="P38" s="166"/>
      <c r="Q38" s="166">
        <f>SUM(Q39:Q40)</f>
        <v>0</v>
      </c>
      <c r="R38" s="166"/>
      <c r="S38" s="166"/>
      <c r="T38" s="167"/>
      <c r="U38" s="166">
        <f>SUM(U39:U40)</f>
        <v>166.46</v>
      </c>
      <c r="AE38" t="s">
        <v>124</v>
      </c>
    </row>
    <row r="39" spans="1:60" outlineLevel="1" x14ac:dyDescent="0.2">
      <c r="A39" s="154">
        <v>18</v>
      </c>
      <c r="B39" s="161" t="s">
        <v>175</v>
      </c>
      <c r="C39" s="192" t="s">
        <v>176</v>
      </c>
      <c r="D39" s="163" t="s">
        <v>127</v>
      </c>
      <c r="E39" s="168">
        <v>470.23900000000003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63">
        <v>4.0000000000000003E-5</v>
      </c>
      <c r="O39" s="163">
        <f>ROUND(E39*N39,5)</f>
        <v>1.881E-2</v>
      </c>
      <c r="P39" s="163">
        <v>0</v>
      </c>
      <c r="Q39" s="163">
        <f>ROUND(E39*P39,5)</f>
        <v>0</v>
      </c>
      <c r="R39" s="163"/>
      <c r="S39" s="163"/>
      <c r="T39" s="164">
        <v>0.35399999999999998</v>
      </c>
      <c r="U39" s="163">
        <f>ROUND(E39*T39,2)</f>
        <v>166.46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128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/>
      <c r="B40" s="161"/>
      <c r="C40" s="193" t="s">
        <v>177</v>
      </c>
      <c r="D40" s="165"/>
      <c r="E40" s="169">
        <v>470.23899999999998</v>
      </c>
      <c r="F40" s="172"/>
      <c r="G40" s="172"/>
      <c r="H40" s="172"/>
      <c r="I40" s="172"/>
      <c r="J40" s="172"/>
      <c r="K40" s="172"/>
      <c r="L40" s="172"/>
      <c r="M40" s="172"/>
      <c r="N40" s="163"/>
      <c r="O40" s="163"/>
      <c r="P40" s="163"/>
      <c r="Q40" s="163"/>
      <c r="R40" s="163"/>
      <c r="S40" s="163"/>
      <c r="T40" s="164"/>
      <c r="U40" s="163"/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132</v>
      </c>
      <c r="AF40" s="153">
        <v>0</v>
      </c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x14ac:dyDescent="0.2">
      <c r="A41" s="155" t="s">
        <v>123</v>
      </c>
      <c r="B41" s="162" t="s">
        <v>62</v>
      </c>
      <c r="C41" s="194" t="s">
        <v>63</v>
      </c>
      <c r="D41" s="166"/>
      <c r="E41" s="170"/>
      <c r="F41" s="173"/>
      <c r="G41" s="173">
        <f>SUMIF(AE42:AE46,"&lt;&gt;NOR",G42:G46)</f>
        <v>0</v>
      </c>
      <c r="H41" s="173"/>
      <c r="I41" s="173">
        <f>SUM(I42:I46)</f>
        <v>0</v>
      </c>
      <c r="J41" s="173"/>
      <c r="K41" s="173">
        <f>SUM(K42:K46)</f>
        <v>0</v>
      </c>
      <c r="L41" s="173"/>
      <c r="M41" s="173">
        <f>SUM(M42:M46)</f>
        <v>0</v>
      </c>
      <c r="N41" s="166"/>
      <c r="O41" s="166">
        <f>SUM(O42:O46)</f>
        <v>1.1299999999999999E-3</v>
      </c>
      <c r="P41" s="166"/>
      <c r="Q41" s="166">
        <f>SUM(Q42:Q46)</f>
        <v>1.3940000000000001</v>
      </c>
      <c r="R41" s="166"/>
      <c r="S41" s="166"/>
      <c r="T41" s="167"/>
      <c r="U41" s="166">
        <f>SUM(U42:U46)</f>
        <v>14.470000000000002</v>
      </c>
      <c r="AE41" t="s">
        <v>124</v>
      </c>
    </row>
    <row r="42" spans="1:60" outlineLevel="1" x14ac:dyDescent="0.2">
      <c r="A42" s="154">
        <v>19</v>
      </c>
      <c r="B42" s="161" t="s">
        <v>178</v>
      </c>
      <c r="C42" s="192" t="s">
        <v>179</v>
      </c>
      <c r="D42" s="163" t="s">
        <v>127</v>
      </c>
      <c r="E42" s="168">
        <v>25.24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63">
        <v>0</v>
      </c>
      <c r="O42" s="163">
        <f>ROUND(E42*N42,5)</f>
        <v>0</v>
      </c>
      <c r="P42" s="163">
        <v>0.02</v>
      </c>
      <c r="Q42" s="163">
        <f>ROUND(E42*P42,5)</f>
        <v>0.50480000000000003</v>
      </c>
      <c r="R42" s="163"/>
      <c r="S42" s="163"/>
      <c r="T42" s="164">
        <v>0.29570000000000002</v>
      </c>
      <c r="U42" s="163">
        <f>ROUND(E42*T42,2)</f>
        <v>7.46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157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>
        <v>20</v>
      </c>
      <c r="B43" s="161" t="s">
        <v>180</v>
      </c>
      <c r="C43" s="192" t="s">
        <v>181</v>
      </c>
      <c r="D43" s="163" t="s">
        <v>127</v>
      </c>
      <c r="E43" s="168">
        <v>1.68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63">
        <v>6.7000000000000002E-4</v>
      </c>
      <c r="O43" s="163">
        <f>ROUND(E43*N43,5)</f>
        <v>1.1299999999999999E-3</v>
      </c>
      <c r="P43" s="163">
        <v>0.20399999999999999</v>
      </c>
      <c r="Q43" s="163">
        <f>ROUND(E43*P43,5)</f>
        <v>0.34272000000000002</v>
      </c>
      <c r="R43" s="163"/>
      <c r="S43" s="163"/>
      <c r="T43" s="164">
        <v>0.82213999999999998</v>
      </c>
      <c r="U43" s="163">
        <f>ROUND(E43*T43,2)</f>
        <v>1.38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157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21</v>
      </c>
      <c r="B44" s="161" t="s">
        <v>182</v>
      </c>
      <c r="C44" s="192" t="s">
        <v>183</v>
      </c>
      <c r="D44" s="163" t="s">
        <v>147</v>
      </c>
      <c r="E44" s="168">
        <v>46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63">
        <v>0</v>
      </c>
      <c r="O44" s="163">
        <f>ROUND(E44*N44,5)</f>
        <v>0</v>
      </c>
      <c r="P44" s="163">
        <v>1.188E-2</v>
      </c>
      <c r="Q44" s="163">
        <f>ROUND(E44*P44,5)</f>
        <v>0.54647999999999997</v>
      </c>
      <c r="R44" s="163"/>
      <c r="S44" s="163"/>
      <c r="T44" s="164">
        <v>9.2999999999999999E-2</v>
      </c>
      <c r="U44" s="163">
        <f>ROUND(E44*T44,2)</f>
        <v>4.28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128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>
        <v>22</v>
      </c>
      <c r="B45" s="161" t="s">
        <v>184</v>
      </c>
      <c r="C45" s="192" t="s">
        <v>185</v>
      </c>
      <c r="D45" s="163" t="s">
        <v>156</v>
      </c>
      <c r="E45" s="168">
        <v>7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63">
        <v>0</v>
      </c>
      <c r="O45" s="163">
        <f>ROUND(E45*N45,5)</f>
        <v>0</v>
      </c>
      <c r="P45" s="163">
        <v>0</v>
      </c>
      <c r="Q45" s="163">
        <f>ROUND(E45*P45,5)</f>
        <v>0</v>
      </c>
      <c r="R45" s="163"/>
      <c r="S45" s="163"/>
      <c r="T45" s="164">
        <v>0.03</v>
      </c>
      <c r="U45" s="163">
        <f>ROUND(E45*T45,2)</f>
        <v>0.21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128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>
        <v>23</v>
      </c>
      <c r="B46" s="161" t="s">
        <v>186</v>
      </c>
      <c r="C46" s="192" t="s">
        <v>187</v>
      </c>
      <c r="D46" s="163" t="s">
        <v>156</v>
      </c>
      <c r="E46" s="168">
        <v>19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21</v>
      </c>
      <c r="M46" s="172">
        <f>G46*(1+L46/100)</f>
        <v>0</v>
      </c>
      <c r="N46" s="163">
        <v>0</v>
      </c>
      <c r="O46" s="163">
        <f>ROUND(E46*N46,5)</f>
        <v>0</v>
      </c>
      <c r="P46" s="163">
        <v>0</v>
      </c>
      <c r="Q46" s="163">
        <f>ROUND(E46*P46,5)</f>
        <v>0</v>
      </c>
      <c r="R46" s="163"/>
      <c r="S46" s="163"/>
      <c r="T46" s="164">
        <v>0.06</v>
      </c>
      <c r="U46" s="163">
        <f>ROUND(E46*T46,2)</f>
        <v>1.1399999999999999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128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x14ac:dyDescent="0.2">
      <c r="A47" s="155" t="s">
        <v>123</v>
      </c>
      <c r="B47" s="162" t="s">
        <v>64</v>
      </c>
      <c r="C47" s="194" t="s">
        <v>65</v>
      </c>
      <c r="D47" s="166"/>
      <c r="E47" s="170"/>
      <c r="F47" s="173"/>
      <c r="G47" s="173">
        <f>SUMIF(AE48:AE55,"&lt;&gt;NOR",G48:G55)</f>
        <v>0</v>
      </c>
      <c r="H47" s="173"/>
      <c r="I47" s="173">
        <f>SUM(I48:I55)</f>
        <v>0</v>
      </c>
      <c r="J47" s="173"/>
      <c r="K47" s="173">
        <f>SUM(K48:K55)</f>
        <v>0</v>
      </c>
      <c r="L47" s="173"/>
      <c r="M47" s="173">
        <f>SUM(M48:M55)</f>
        <v>0</v>
      </c>
      <c r="N47" s="166"/>
      <c r="O47" s="166">
        <f>SUM(O48:O55)</f>
        <v>2.205E-2</v>
      </c>
      <c r="P47" s="166"/>
      <c r="Q47" s="166">
        <f>SUM(Q48:Q55)</f>
        <v>2.5416300000000001</v>
      </c>
      <c r="R47" s="166"/>
      <c r="S47" s="166"/>
      <c r="T47" s="167"/>
      <c r="U47" s="166">
        <f>SUM(U48:U55)</f>
        <v>37.199999999999996</v>
      </c>
      <c r="AE47" t="s">
        <v>124</v>
      </c>
    </row>
    <row r="48" spans="1:60" outlineLevel="1" x14ac:dyDescent="0.2">
      <c r="A48" s="154">
        <v>24</v>
      </c>
      <c r="B48" s="161" t="s">
        <v>188</v>
      </c>
      <c r="C48" s="192" t="s">
        <v>189</v>
      </c>
      <c r="D48" s="163" t="s">
        <v>147</v>
      </c>
      <c r="E48" s="168">
        <v>15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63">
        <v>4.8999999999999998E-4</v>
      </c>
      <c r="O48" s="163">
        <f>ROUND(E48*N48,5)</f>
        <v>7.3499999999999998E-3</v>
      </c>
      <c r="P48" s="163">
        <v>2.7E-2</v>
      </c>
      <c r="Q48" s="163">
        <f>ROUND(E48*P48,5)</f>
        <v>0.40500000000000003</v>
      </c>
      <c r="R48" s="163"/>
      <c r="S48" s="163"/>
      <c r="T48" s="164">
        <v>0.42199999999999999</v>
      </c>
      <c r="U48" s="163">
        <f>ROUND(E48*T48,2)</f>
        <v>6.33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128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/>
      <c r="B49" s="161"/>
      <c r="C49" s="265" t="s">
        <v>190</v>
      </c>
      <c r="D49" s="266"/>
      <c r="E49" s="267"/>
      <c r="F49" s="268"/>
      <c r="G49" s="269"/>
      <c r="H49" s="172"/>
      <c r="I49" s="172"/>
      <c r="J49" s="172"/>
      <c r="K49" s="172"/>
      <c r="L49" s="172"/>
      <c r="M49" s="172"/>
      <c r="N49" s="163"/>
      <c r="O49" s="163"/>
      <c r="P49" s="163"/>
      <c r="Q49" s="163"/>
      <c r="R49" s="163"/>
      <c r="S49" s="163"/>
      <c r="T49" s="164"/>
      <c r="U49" s="163"/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130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6" t="str">
        <f>C49</f>
        <v>ZTI</v>
      </c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>
        <v>25</v>
      </c>
      <c r="B50" s="161" t="s">
        <v>191</v>
      </c>
      <c r="C50" s="192" t="s">
        <v>192</v>
      </c>
      <c r="D50" s="163" t="s">
        <v>147</v>
      </c>
      <c r="E50" s="168">
        <v>30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63">
        <v>4.8999999999999998E-4</v>
      </c>
      <c r="O50" s="163">
        <f>ROUND(E50*N50,5)</f>
        <v>1.47E-2</v>
      </c>
      <c r="P50" s="163">
        <v>2E-3</v>
      </c>
      <c r="Q50" s="163">
        <f>ROUND(E50*P50,5)</f>
        <v>0.06</v>
      </c>
      <c r="R50" s="163"/>
      <c r="S50" s="163"/>
      <c r="T50" s="164">
        <v>0.17599999999999999</v>
      </c>
      <c r="U50" s="163">
        <f>ROUND(E50*T50,2)</f>
        <v>5.28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128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/>
      <c r="B51" s="161"/>
      <c r="C51" s="265" t="s">
        <v>193</v>
      </c>
      <c r="D51" s="266"/>
      <c r="E51" s="267"/>
      <c r="F51" s="268"/>
      <c r="G51" s="269"/>
      <c r="H51" s="172"/>
      <c r="I51" s="172"/>
      <c r="J51" s="172"/>
      <c r="K51" s="172"/>
      <c r="L51" s="172"/>
      <c r="M51" s="172"/>
      <c r="N51" s="163"/>
      <c r="O51" s="163"/>
      <c r="P51" s="163"/>
      <c r="Q51" s="163"/>
      <c r="R51" s="163"/>
      <c r="S51" s="163"/>
      <c r="T51" s="164"/>
      <c r="U51" s="163"/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130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6" t="str">
        <f>C51</f>
        <v>TV kabely, elektro</v>
      </c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>
        <v>26</v>
      </c>
      <c r="B52" s="161" t="s">
        <v>194</v>
      </c>
      <c r="C52" s="192" t="s">
        <v>195</v>
      </c>
      <c r="D52" s="163" t="s">
        <v>147</v>
      </c>
      <c r="E52" s="168">
        <v>1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63">
        <v>0</v>
      </c>
      <c r="O52" s="163">
        <f>ROUND(E52*N52,5)</f>
        <v>0</v>
      </c>
      <c r="P52" s="163">
        <v>1.9630000000000002E-2</v>
      </c>
      <c r="Q52" s="163">
        <f>ROUND(E52*P52,5)</f>
        <v>1.9630000000000002E-2</v>
      </c>
      <c r="R52" s="163"/>
      <c r="S52" s="163"/>
      <c r="T52" s="164">
        <v>3.25</v>
      </c>
      <c r="U52" s="163">
        <f>ROUND(E52*T52,2)</f>
        <v>3.25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128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>
        <v>27</v>
      </c>
      <c r="B53" s="161" t="s">
        <v>196</v>
      </c>
      <c r="C53" s="192" t="s">
        <v>197</v>
      </c>
      <c r="D53" s="163" t="s">
        <v>127</v>
      </c>
      <c r="E53" s="168">
        <v>30.25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63">
        <v>0</v>
      </c>
      <c r="O53" s="163">
        <f>ROUND(E53*N53,5)</f>
        <v>0</v>
      </c>
      <c r="P53" s="163">
        <v>6.8000000000000005E-2</v>
      </c>
      <c r="Q53" s="163">
        <f>ROUND(E53*P53,5)</f>
        <v>2.0569999999999999</v>
      </c>
      <c r="R53" s="163"/>
      <c r="S53" s="163"/>
      <c r="T53" s="164">
        <v>0.48937999999999998</v>
      </c>
      <c r="U53" s="163">
        <f>ROUND(E53*T53,2)</f>
        <v>14.8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157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>
        <v>28</v>
      </c>
      <c r="B54" s="161" t="s">
        <v>198</v>
      </c>
      <c r="C54" s="192" t="s">
        <v>199</v>
      </c>
      <c r="D54" s="163" t="s">
        <v>200</v>
      </c>
      <c r="E54" s="168">
        <v>2.54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63">
        <v>0</v>
      </c>
      <c r="O54" s="163">
        <f>ROUND(E54*N54,5)</f>
        <v>0</v>
      </c>
      <c r="P54" s="163">
        <v>0</v>
      </c>
      <c r="Q54" s="163">
        <f>ROUND(E54*P54,5)</f>
        <v>0</v>
      </c>
      <c r="R54" s="163"/>
      <c r="S54" s="163"/>
      <c r="T54" s="164">
        <v>2.0089999999999999</v>
      </c>
      <c r="U54" s="163">
        <f>ROUND(E54*T54,2)</f>
        <v>5.0999999999999996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128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29</v>
      </c>
      <c r="B55" s="161" t="s">
        <v>201</v>
      </c>
      <c r="C55" s="192" t="s">
        <v>202</v>
      </c>
      <c r="D55" s="163" t="s">
        <v>200</v>
      </c>
      <c r="E55" s="168">
        <v>2.54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63">
        <v>0</v>
      </c>
      <c r="O55" s="163">
        <f>ROUND(E55*N55,5)</f>
        <v>0</v>
      </c>
      <c r="P55" s="163">
        <v>0</v>
      </c>
      <c r="Q55" s="163">
        <f>ROUND(E55*P55,5)</f>
        <v>0</v>
      </c>
      <c r="R55" s="163"/>
      <c r="S55" s="163"/>
      <c r="T55" s="164">
        <v>0.95899999999999996</v>
      </c>
      <c r="U55" s="163">
        <f>ROUND(E55*T55,2)</f>
        <v>2.44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128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x14ac:dyDescent="0.2">
      <c r="A56" s="155" t="s">
        <v>123</v>
      </c>
      <c r="B56" s="162" t="s">
        <v>66</v>
      </c>
      <c r="C56" s="194" t="s">
        <v>67</v>
      </c>
      <c r="D56" s="166"/>
      <c r="E56" s="170"/>
      <c r="F56" s="173"/>
      <c r="G56" s="173">
        <f>SUMIF(AE57:AE57,"&lt;&gt;NOR",G57:G57)</f>
        <v>0</v>
      </c>
      <c r="H56" s="173"/>
      <c r="I56" s="173">
        <f>SUM(I57:I57)</f>
        <v>0</v>
      </c>
      <c r="J56" s="173"/>
      <c r="K56" s="173">
        <f>SUM(K57:K57)</f>
        <v>0</v>
      </c>
      <c r="L56" s="173"/>
      <c r="M56" s="173">
        <f>SUM(M57:M57)</f>
        <v>0</v>
      </c>
      <c r="N56" s="166"/>
      <c r="O56" s="166">
        <f>SUM(O57:O57)</f>
        <v>0</v>
      </c>
      <c r="P56" s="166"/>
      <c r="Q56" s="166">
        <f>SUM(Q57:Q57)</f>
        <v>0</v>
      </c>
      <c r="R56" s="166"/>
      <c r="S56" s="166"/>
      <c r="T56" s="167"/>
      <c r="U56" s="166">
        <f>SUM(U57:U57)</f>
        <v>5.74</v>
      </c>
      <c r="AE56" t="s">
        <v>124</v>
      </c>
    </row>
    <row r="57" spans="1:60" outlineLevel="1" x14ac:dyDescent="0.2">
      <c r="A57" s="154">
        <v>30</v>
      </c>
      <c r="B57" s="161" t="s">
        <v>203</v>
      </c>
      <c r="C57" s="192" t="s">
        <v>204</v>
      </c>
      <c r="D57" s="163" t="s">
        <v>200</v>
      </c>
      <c r="E57" s="168">
        <v>18.69745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63">
        <v>0</v>
      </c>
      <c r="O57" s="163">
        <f>ROUND(E57*N57,5)</f>
        <v>0</v>
      </c>
      <c r="P57" s="163">
        <v>0</v>
      </c>
      <c r="Q57" s="163">
        <f>ROUND(E57*P57,5)</f>
        <v>0</v>
      </c>
      <c r="R57" s="163"/>
      <c r="S57" s="163"/>
      <c r="T57" s="164">
        <v>0.307</v>
      </c>
      <c r="U57" s="163">
        <f>ROUND(E57*T57,2)</f>
        <v>5.74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128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x14ac:dyDescent="0.2">
      <c r="A58" s="155" t="s">
        <v>123</v>
      </c>
      <c r="B58" s="162" t="s">
        <v>68</v>
      </c>
      <c r="C58" s="194" t="s">
        <v>69</v>
      </c>
      <c r="D58" s="166"/>
      <c r="E58" s="170"/>
      <c r="F58" s="173"/>
      <c r="G58" s="173">
        <f>SUMIF(AE59:AE61,"&lt;&gt;NOR",G59:G61)</f>
        <v>0</v>
      </c>
      <c r="H58" s="173"/>
      <c r="I58" s="173">
        <f>SUM(I59:I61)</f>
        <v>0</v>
      </c>
      <c r="J58" s="173"/>
      <c r="K58" s="173">
        <f>SUM(K59:K61)</f>
        <v>0</v>
      </c>
      <c r="L58" s="173"/>
      <c r="M58" s="173">
        <f>SUM(M59:M61)</f>
        <v>0</v>
      </c>
      <c r="N58" s="166"/>
      <c r="O58" s="166">
        <f>SUM(O59:O61)</f>
        <v>6.7500000000000008E-3</v>
      </c>
      <c r="P58" s="166"/>
      <c r="Q58" s="166">
        <f>SUM(Q59:Q61)</f>
        <v>0</v>
      </c>
      <c r="R58" s="166"/>
      <c r="S58" s="166"/>
      <c r="T58" s="167"/>
      <c r="U58" s="166">
        <f>SUM(U59:U61)</f>
        <v>4.57</v>
      </c>
      <c r="AE58" t="s">
        <v>124</v>
      </c>
    </row>
    <row r="59" spans="1:60" outlineLevel="1" x14ac:dyDescent="0.2">
      <c r="A59" s="154">
        <v>31</v>
      </c>
      <c r="B59" s="161" t="s">
        <v>205</v>
      </c>
      <c r="C59" s="192" t="s">
        <v>206</v>
      </c>
      <c r="D59" s="163" t="s">
        <v>147</v>
      </c>
      <c r="E59" s="168">
        <v>6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63">
        <v>4.6999999999999999E-4</v>
      </c>
      <c r="O59" s="163">
        <f>ROUND(E59*N59,5)</f>
        <v>2.82E-3</v>
      </c>
      <c r="P59" s="163">
        <v>0</v>
      </c>
      <c r="Q59" s="163">
        <f>ROUND(E59*P59,5)</f>
        <v>0</v>
      </c>
      <c r="R59" s="163"/>
      <c r="S59" s="163"/>
      <c r="T59" s="164">
        <v>0.35970999999999997</v>
      </c>
      <c r="U59" s="163">
        <f>ROUND(E59*T59,2)</f>
        <v>2.16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157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>
        <v>32</v>
      </c>
      <c r="B60" s="161" t="s">
        <v>207</v>
      </c>
      <c r="C60" s="192" t="s">
        <v>208</v>
      </c>
      <c r="D60" s="163" t="s">
        <v>147</v>
      </c>
      <c r="E60" s="168">
        <v>3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63">
        <v>1.31E-3</v>
      </c>
      <c r="O60" s="163">
        <f>ROUND(E60*N60,5)</f>
        <v>3.9300000000000003E-3</v>
      </c>
      <c r="P60" s="163">
        <v>0</v>
      </c>
      <c r="Q60" s="163">
        <f>ROUND(E60*P60,5)</f>
        <v>0</v>
      </c>
      <c r="R60" s="163"/>
      <c r="S60" s="163"/>
      <c r="T60" s="164">
        <v>0.79898999999999998</v>
      </c>
      <c r="U60" s="163">
        <f>ROUND(E60*T60,2)</f>
        <v>2.4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157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>
        <v>33</v>
      </c>
      <c r="B61" s="161" t="s">
        <v>209</v>
      </c>
      <c r="C61" s="192" t="s">
        <v>210</v>
      </c>
      <c r="D61" s="163" t="s">
        <v>200</v>
      </c>
      <c r="E61" s="168">
        <v>6.7499999999999999E-3</v>
      </c>
      <c r="F61" s="171"/>
      <c r="G61" s="172">
        <f>ROUND(E61*F61,2)</f>
        <v>0</v>
      </c>
      <c r="H61" s="171"/>
      <c r="I61" s="172">
        <f>ROUND(E61*H61,2)</f>
        <v>0</v>
      </c>
      <c r="J61" s="171"/>
      <c r="K61" s="172">
        <f>ROUND(E61*J61,2)</f>
        <v>0</v>
      </c>
      <c r="L61" s="172">
        <v>21</v>
      </c>
      <c r="M61" s="172">
        <f>G61*(1+L61/100)</f>
        <v>0</v>
      </c>
      <c r="N61" s="163">
        <v>0</v>
      </c>
      <c r="O61" s="163">
        <f>ROUND(E61*N61,5)</f>
        <v>0</v>
      </c>
      <c r="P61" s="163">
        <v>0</v>
      </c>
      <c r="Q61" s="163">
        <f>ROUND(E61*P61,5)</f>
        <v>0</v>
      </c>
      <c r="R61" s="163"/>
      <c r="S61" s="163"/>
      <c r="T61" s="164">
        <v>1.5229999999999999</v>
      </c>
      <c r="U61" s="163">
        <f>ROUND(E61*T61,2)</f>
        <v>0.01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128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x14ac:dyDescent="0.2">
      <c r="A62" s="155" t="s">
        <v>123</v>
      </c>
      <c r="B62" s="162" t="s">
        <v>70</v>
      </c>
      <c r="C62" s="194" t="s">
        <v>71</v>
      </c>
      <c r="D62" s="166"/>
      <c r="E62" s="170"/>
      <c r="F62" s="173"/>
      <c r="G62" s="173">
        <f>SUMIF(AE63:AE64,"&lt;&gt;NOR",G63:G64)</f>
        <v>0</v>
      </c>
      <c r="H62" s="173"/>
      <c r="I62" s="173">
        <f>SUM(I63:I64)</f>
        <v>0</v>
      </c>
      <c r="J62" s="173"/>
      <c r="K62" s="173">
        <f>SUM(K63:K64)</f>
        <v>0</v>
      </c>
      <c r="L62" s="173"/>
      <c r="M62" s="173">
        <f>SUM(M63:M64)</f>
        <v>0</v>
      </c>
      <c r="N62" s="166"/>
      <c r="O62" s="166">
        <f>SUM(O63:O64)</f>
        <v>6.9279999999999994E-2</v>
      </c>
      <c r="P62" s="166"/>
      <c r="Q62" s="166">
        <f>SUM(Q63:Q64)</f>
        <v>0</v>
      </c>
      <c r="R62" s="166"/>
      <c r="S62" s="166"/>
      <c r="T62" s="167"/>
      <c r="U62" s="166">
        <f>SUM(U63:U64)</f>
        <v>11.93</v>
      </c>
      <c r="AE62" t="s">
        <v>124</v>
      </c>
    </row>
    <row r="63" spans="1:60" outlineLevel="1" x14ac:dyDescent="0.2">
      <c r="A63" s="154">
        <v>34</v>
      </c>
      <c r="B63" s="161" t="s">
        <v>211</v>
      </c>
      <c r="C63" s="192" t="s">
        <v>212</v>
      </c>
      <c r="D63" s="163" t="s">
        <v>147</v>
      </c>
      <c r="E63" s="168">
        <v>16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63">
        <v>4.3299999999999996E-3</v>
      </c>
      <c r="O63" s="163">
        <f>ROUND(E63*N63,5)</f>
        <v>6.9279999999999994E-2</v>
      </c>
      <c r="P63" s="163">
        <v>0</v>
      </c>
      <c r="Q63" s="163">
        <f>ROUND(E63*P63,5)</f>
        <v>0</v>
      </c>
      <c r="R63" s="163"/>
      <c r="S63" s="163"/>
      <c r="T63" s="164">
        <v>0.74019999999999997</v>
      </c>
      <c r="U63" s="163">
        <f>ROUND(E63*T63,2)</f>
        <v>11.84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157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>
        <v>35</v>
      </c>
      <c r="B64" s="161" t="s">
        <v>213</v>
      </c>
      <c r="C64" s="192" t="s">
        <v>214</v>
      </c>
      <c r="D64" s="163" t="s">
        <v>200</v>
      </c>
      <c r="E64" s="168">
        <v>6.4949999999999994E-2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63">
        <v>0</v>
      </c>
      <c r="O64" s="163">
        <f>ROUND(E64*N64,5)</f>
        <v>0</v>
      </c>
      <c r="P64" s="163">
        <v>0</v>
      </c>
      <c r="Q64" s="163">
        <f>ROUND(E64*P64,5)</f>
        <v>0</v>
      </c>
      <c r="R64" s="163"/>
      <c r="S64" s="163"/>
      <c r="T64" s="164">
        <v>1.3740000000000001</v>
      </c>
      <c r="U64" s="163">
        <f>ROUND(E64*T64,2)</f>
        <v>0.09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128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x14ac:dyDescent="0.2">
      <c r="A65" s="155" t="s">
        <v>123</v>
      </c>
      <c r="B65" s="162" t="s">
        <v>72</v>
      </c>
      <c r="C65" s="194" t="s">
        <v>73</v>
      </c>
      <c r="D65" s="166"/>
      <c r="E65" s="170"/>
      <c r="F65" s="173"/>
      <c r="G65" s="173">
        <f>SUMIF(AE66:AE71,"&lt;&gt;NOR",G66:G71)</f>
        <v>0</v>
      </c>
      <c r="H65" s="173"/>
      <c r="I65" s="173">
        <f>SUM(I66:I71)</f>
        <v>0</v>
      </c>
      <c r="J65" s="173"/>
      <c r="K65" s="173">
        <f>SUM(K66:K71)</f>
        <v>0</v>
      </c>
      <c r="L65" s="173"/>
      <c r="M65" s="173">
        <f>SUM(M66:M71)</f>
        <v>0</v>
      </c>
      <c r="N65" s="166"/>
      <c r="O65" s="166">
        <f>SUM(O66:O71)</f>
        <v>5.6950000000000001E-2</v>
      </c>
      <c r="P65" s="166"/>
      <c r="Q65" s="166">
        <f>SUM(Q66:Q71)</f>
        <v>0.11494</v>
      </c>
      <c r="R65" s="166"/>
      <c r="S65" s="166"/>
      <c r="T65" s="167"/>
      <c r="U65" s="166">
        <f>SUM(U66:U71)</f>
        <v>13.43</v>
      </c>
      <c r="AE65" t="s">
        <v>124</v>
      </c>
    </row>
    <row r="66" spans="1:60" outlineLevel="1" x14ac:dyDescent="0.2">
      <c r="A66" s="154">
        <v>36</v>
      </c>
      <c r="B66" s="161" t="s">
        <v>215</v>
      </c>
      <c r="C66" s="192" t="s">
        <v>216</v>
      </c>
      <c r="D66" s="163" t="s">
        <v>156</v>
      </c>
      <c r="E66" s="168">
        <v>1</v>
      </c>
      <c r="F66" s="171"/>
      <c r="G66" s="172">
        <f t="shared" ref="G66:G71" si="0">ROUND(E66*F66,2)</f>
        <v>0</v>
      </c>
      <c r="H66" s="171"/>
      <c r="I66" s="172">
        <f t="shared" ref="I66:I71" si="1">ROUND(E66*H66,2)</f>
        <v>0</v>
      </c>
      <c r="J66" s="171"/>
      <c r="K66" s="172">
        <f t="shared" ref="K66:K71" si="2">ROUND(E66*J66,2)</f>
        <v>0</v>
      </c>
      <c r="L66" s="172">
        <v>21</v>
      </c>
      <c r="M66" s="172">
        <f t="shared" ref="M66:M71" si="3">G66*(1+L66/100)</f>
        <v>0</v>
      </c>
      <c r="N66" s="163">
        <v>1.8669999999999999E-2</v>
      </c>
      <c r="O66" s="163">
        <f t="shared" ref="O66:O71" si="4">ROUND(E66*N66,5)</f>
        <v>1.8669999999999999E-2</v>
      </c>
      <c r="P66" s="163">
        <v>0</v>
      </c>
      <c r="Q66" s="163">
        <f t="shared" ref="Q66:Q71" si="5">ROUND(E66*P66,5)</f>
        <v>0</v>
      </c>
      <c r="R66" s="163"/>
      <c r="S66" s="163"/>
      <c r="T66" s="164">
        <v>2.92136</v>
      </c>
      <c r="U66" s="163">
        <f t="shared" ref="U66:U71" si="6">ROUND(E66*T66,2)</f>
        <v>2.92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157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>
        <v>37</v>
      </c>
      <c r="B67" s="161" t="s">
        <v>217</v>
      </c>
      <c r="C67" s="192" t="s">
        <v>218</v>
      </c>
      <c r="D67" s="163" t="s">
        <v>156</v>
      </c>
      <c r="E67" s="168">
        <v>1</v>
      </c>
      <c r="F67" s="171"/>
      <c r="G67" s="172">
        <f t="shared" si="0"/>
        <v>0</v>
      </c>
      <c r="H67" s="171"/>
      <c r="I67" s="172">
        <f t="shared" si="1"/>
        <v>0</v>
      </c>
      <c r="J67" s="171"/>
      <c r="K67" s="172">
        <f t="shared" si="2"/>
        <v>0</v>
      </c>
      <c r="L67" s="172">
        <v>21</v>
      </c>
      <c r="M67" s="172">
        <f t="shared" si="3"/>
        <v>0</v>
      </c>
      <c r="N67" s="163">
        <v>3.8280000000000002E-2</v>
      </c>
      <c r="O67" s="163">
        <f t="shared" si="4"/>
        <v>3.8280000000000002E-2</v>
      </c>
      <c r="P67" s="163">
        <v>0</v>
      </c>
      <c r="Q67" s="163">
        <f t="shared" si="5"/>
        <v>0</v>
      </c>
      <c r="R67" s="163"/>
      <c r="S67" s="163"/>
      <c r="T67" s="164">
        <v>6.9312100000000001</v>
      </c>
      <c r="U67" s="163">
        <f t="shared" si="6"/>
        <v>6.93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157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38</v>
      </c>
      <c r="B68" s="161" t="s">
        <v>219</v>
      </c>
      <c r="C68" s="192" t="s">
        <v>220</v>
      </c>
      <c r="D68" s="163" t="s">
        <v>156</v>
      </c>
      <c r="E68" s="168">
        <v>1</v>
      </c>
      <c r="F68" s="171"/>
      <c r="G68" s="172">
        <f t="shared" si="0"/>
        <v>0</v>
      </c>
      <c r="H68" s="171"/>
      <c r="I68" s="172">
        <f t="shared" si="1"/>
        <v>0</v>
      </c>
      <c r="J68" s="171"/>
      <c r="K68" s="172">
        <f t="shared" si="2"/>
        <v>0</v>
      </c>
      <c r="L68" s="172">
        <v>21</v>
      </c>
      <c r="M68" s="172">
        <f t="shared" si="3"/>
        <v>0</v>
      </c>
      <c r="N68" s="163">
        <v>0</v>
      </c>
      <c r="O68" s="163">
        <f t="shared" si="4"/>
        <v>0</v>
      </c>
      <c r="P68" s="163">
        <v>0</v>
      </c>
      <c r="Q68" s="163">
        <f t="shared" si="5"/>
        <v>0</v>
      </c>
      <c r="R68" s="163"/>
      <c r="S68" s="163"/>
      <c r="T68" s="164">
        <v>0</v>
      </c>
      <c r="U68" s="163">
        <f t="shared" si="6"/>
        <v>0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128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39</v>
      </c>
      <c r="B69" s="161" t="s">
        <v>221</v>
      </c>
      <c r="C69" s="192" t="s">
        <v>222</v>
      </c>
      <c r="D69" s="163" t="s">
        <v>156</v>
      </c>
      <c r="E69" s="168">
        <v>1</v>
      </c>
      <c r="F69" s="171"/>
      <c r="G69" s="172">
        <f t="shared" si="0"/>
        <v>0</v>
      </c>
      <c r="H69" s="171"/>
      <c r="I69" s="172">
        <f t="shared" si="1"/>
        <v>0</v>
      </c>
      <c r="J69" s="171"/>
      <c r="K69" s="172">
        <f t="shared" si="2"/>
        <v>0</v>
      </c>
      <c r="L69" s="172">
        <v>21</v>
      </c>
      <c r="M69" s="172">
        <f t="shared" si="3"/>
        <v>0</v>
      </c>
      <c r="N69" s="163">
        <v>0</v>
      </c>
      <c r="O69" s="163">
        <f t="shared" si="4"/>
        <v>0</v>
      </c>
      <c r="P69" s="163">
        <v>1.933E-2</v>
      </c>
      <c r="Q69" s="163">
        <f t="shared" si="5"/>
        <v>1.933E-2</v>
      </c>
      <c r="R69" s="163"/>
      <c r="S69" s="163"/>
      <c r="T69" s="164">
        <v>0.64383000000000001</v>
      </c>
      <c r="U69" s="163">
        <f t="shared" si="6"/>
        <v>0.64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157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>
        <v>40</v>
      </c>
      <c r="B70" s="161" t="s">
        <v>223</v>
      </c>
      <c r="C70" s="192" t="s">
        <v>224</v>
      </c>
      <c r="D70" s="163" t="s">
        <v>156</v>
      </c>
      <c r="E70" s="168">
        <v>3</v>
      </c>
      <c r="F70" s="171"/>
      <c r="G70" s="172">
        <f t="shared" si="0"/>
        <v>0</v>
      </c>
      <c r="H70" s="171"/>
      <c r="I70" s="172">
        <f t="shared" si="1"/>
        <v>0</v>
      </c>
      <c r="J70" s="171"/>
      <c r="K70" s="172">
        <f t="shared" si="2"/>
        <v>0</v>
      </c>
      <c r="L70" s="172">
        <v>21</v>
      </c>
      <c r="M70" s="172">
        <f t="shared" si="3"/>
        <v>0</v>
      </c>
      <c r="N70" s="163">
        <v>0</v>
      </c>
      <c r="O70" s="163">
        <f t="shared" si="4"/>
        <v>0</v>
      </c>
      <c r="P70" s="163">
        <v>3.1870000000000002E-2</v>
      </c>
      <c r="Q70" s="163">
        <f t="shared" si="5"/>
        <v>9.5610000000000001E-2</v>
      </c>
      <c r="R70" s="163"/>
      <c r="S70" s="163"/>
      <c r="T70" s="164">
        <v>0.89376</v>
      </c>
      <c r="U70" s="163">
        <f t="shared" si="6"/>
        <v>2.68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157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ht="22.5" outlineLevel="1" x14ac:dyDescent="0.2">
      <c r="A71" s="154">
        <v>41</v>
      </c>
      <c r="B71" s="161" t="s">
        <v>225</v>
      </c>
      <c r="C71" s="192" t="s">
        <v>226</v>
      </c>
      <c r="D71" s="163" t="s">
        <v>200</v>
      </c>
      <c r="E71" s="168">
        <v>0.16494</v>
      </c>
      <c r="F71" s="171"/>
      <c r="G71" s="172">
        <f t="shared" si="0"/>
        <v>0</v>
      </c>
      <c r="H71" s="171"/>
      <c r="I71" s="172">
        <f t="shared" si="1"/>
        <v>0</v>
      </c>
      <c r="J71" s="171"/>
      <c r="K71" s="172">
        <f t="shared" si="2"/>
        <v>0</v>
      </c>
      <c r="L71" s="172">
        <v>21</v>
      </c>
      <c r="M71" s="172">
        <f t="shared" si="3"/>
        <v>0</v>
      </c>
      <c r="N71" s="163">
        <v>0</v>
      </c>
      <c r="O71" s="163">
        <f t="shared" si="4"/>
        <v>0</v>
      </c>
      <c r="P71" s="163">
        <v>0</v>
      </c>
      <c r="Q71" s="163">
        <f t="shared" si="5"/>
        <v>0</v>
      </c>
      <c r="R71" s="163"/>
      <c r="S71" s="163"/>
      <c r="T71" s="164">
        <v>1.573</v>
      </c>
      <c r="U71" s="163">
        <f t="shared" si="6"/>
        <v>0.26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128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x14ac:dyDescent="0.2">
      <c r="A72" s="155" t="s">
        <v>123</v>
      </c>
      <c r="B72" s="162" t="s">
        <v>74</v>
      </c>
      <c r="C72" s="194" t="s">
        <v>75</v>
      </c>
      <c r="D72" s="166"/>
      <c r="E72" s="170"/>
      <c r="F72" s="173"/>
      <c r="G72" s="173">
        <f>SUMIF(AE73:AE75,"&lt;&gt;NOR",G73:G75)</f>
        <v>0</v>
      </c>
      <c r="H72" s="173"/>
      <c r="I72" s="173">
        <f>SUM(I73:I75)</f>
        <v>0</v>
      </c>
      <c r="J72" s="173"/>
      <c r="K72" s="173">
        <f>SUM(K73:K75)</f>
        <v>0</v>
      </c>
      <c r="L72" s="173"/>
      <c r="M72" s="173">
        <f>SUM(M73:M75)</f>
        <v>0</v>
      </c>
      <c r="N72" s="166"/>
      <c r="O72" s="166">
        <f>SUM(O73:O75)</f>
        <v>0.12976000000000001</v>
      </c>
      <c r="P72" s="166"/>
      <c r="Q72" s="166">
        <f>SUM(Q73:Q75)</f>
        <v>0.1024</v>
      </c>
      <c r="R72" s="166"/>
      <c r="S72" s="166"/>
      <c r="T72" s="167"/>
      <c r="U72" s="166">
        <f>SUM(U73:U75)</f>
        <v>10.76</v>
      </c>
      <c r="AE72" t="s">
        <v>124</v>
      </c>
    </row>
    <row r="73" spans="1:60" outlineLevel="1" x14ac:dyDescent="0.2">
      <c r="A73" s="154">
        <v>42</v>
      </c>
      <c r="B73" s="161" t="s">
        <v>227</v>
      </c>
      <c r="C73" s="192" t="s">
        <v>228</v>
      </c>
      <c r="D73" s="163" t="s">
        <v>147</v>
      </c>
      <c r="E73" s="168">
        <v>24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0</v>
      </c>
      <c r="N73" s="163">
        <v>5.3800000000000002E-3</v>
      </c>
      <c r="O73" s="163">
        <f>ROUND(E73*N73,5)</f>
        <v>0.12912000000000001</v>
      </c>
      <c r="P73" s="163">
        <v>0</v>
      </c>
      <c r="Q73" s="163">
        <f>ROUND(E73*P73,5)</f>
        <v>0</v>
      </c>
      <c r="R73" s="163"/>
      <c r="S73" s="163"/>
      <c r="T73" s="164">
        <v>0.36</v>
      </c>
      <c r="U73" s="163">
        <f>ROUND(E73*T73,2)</f>
        <v>8.64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128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ht="22.5" outlineLevel="1" x14ac:dyDescent="0.2">
      <c r="A74" s="154">
        <v>43</v>
      </c>
      <c r="B74" s="161" t="s">
        <v>229</v>
      </c>
      <c r="C74" s="192" t="s">
        <v>230</v>
      </c>
      <c r="D74" s="163" t="s">
        <v>147</v>
      </c>
      <c r="E74" s="168">
        <v>32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63">
        <v>2.0000000000000002E-5</v>
      </c>
      <c r="O74" s="163">
        <f>ROUND(E74*N74,5)</f>
        <v>6.4000000000000005E-4</v>
      </c>
      <c r="P74" s="163">
        <v>3.2000000000000002E-3</v>
      </c>
      <c r="Q74" s="163">
        <f>ROUND(E74*P74,5)</f>
        <v>0.1024</v>
      </c>
      <c r="R74" s="163"/>
      <c r="S74" s="163"/>
      <c r="T74" s="164">
        <v>5.2999999999999999E-2</v>
      </c>
      <c r="U74" s="163">
        <f>ROUND(E74*T74,2)</f>
        <v>1.7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128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>
        <v>44</v>
      </c>
      <c r="B75" s="161" t="s">
        <v>231</v>
      </c>
      <c r="C75" s="192" t="s">
        <v>232</v>
      </c>
      <c r="D75" s="163" t="s">
        <v>200</v>
      </c>
      <c r="E75" s="168">
        <v>0.12975999999999999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21</v>
      </c>
      <c r="M75" s="172">
        <f>G75*(1+L75/100)</f>
        <v>0</v>
      </c>
      <c r="N75" s="163">
        <v>0</v>
      </c>
      <c r="O75" s="163">
        <f>ROUND(E75*N75,5)</f>
        <v>0</v>
      </c>
      <c r="P75" s="163">
        <v>0</v>
      </c>
      <c r="Q75" s="163">
        <f>ROUND(E75*P75,5)</f>
        <v>0</v>
      </c>
      <c r="R75" s="163"/>
      <c r="S75" s="163"/>
      <c r="T75" s="164">
        <v>3.246</v>
      </c>
      <c r="U75" s="163">
        <f>ROUND(E75*T75,2)</f>
        <v>0.42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128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x14ac:dyDescent="0.2">
      <c r="A76" s="155" t="s">
        <v>123</v>
      </c>
      <c r="B76" s="162" t="s">
        <v>76</v>
      </c>
      <c r="C76" s="194" t="s">
        <v>77</v>
      </c>
      <c r="D76" s="166"/>
      <c r="E76" s="170"/>
      <c r="F76" s="173"/>
      <c r="G76" s="173">
        <f>SUMIF(AE77:AE80,"&lt;&gt;NOR",G77:G80)</f>
        <v>0</v>
      </c>
      <c r="H76" s="173"/>
      <c r="I76" s="173">
        <f>SUM(I77:I80)</f>
        <v>0</v>
      </c>
      <c r="J76" s="173"/>
      <c r="K76" s="173">
        <f>SUM(K77:K80)</f>
        <v>0</v>
      </c>
      <c r="L76" s="173"/>
      <c r="M76" s="173">
        <f>SUM(M77:M80)</f>
        <v>0</v>
      </c>
      <c r="N76" s="166"/>
      <c r="O76" s="166">
        <f>SUM(O77:O80)</f>
        <v>0.20207999999999998</v>
      </c>
      <c r="P76" s="166"/>
      <c r="Q76" s="166">
        <f>SUM(Q77:Q80)</f>
        <v>0</v>
      </c>
      <c r="R76" s="166"/>
      <c r="S76" s="166"/>
      <c r="T76" s="167"/>
      <c r="U76" s="166">
        <f>SUM(U77:U80)</f>
        <v>14.71</v>
      </c>
      <c r="AE76" t="s">
        <v>124</v>
      </c>
    </row>
    <row r="77" spans="1:60" outlineLevel="1" x14ac:dyDescent="0.2">
      <c r="A77" s="154">
        <v>45</v>
      </c>
      <c r="B77" s="161" t="s">
        <v>233</v>
      </c>
      <c r="C77" s="192" t="s">
        <v>234</v>
      </c>
      <c r="D77" s="163" t="s">
        <v>156</v>
      </c>
      <c r="E77" s="168">
        <v>24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21</v>
      </c>
      <c r="M77" s="172">
        <f>G77*(1+L77/100)</f>
        <v>0</v>
      </c>
      <c r="N77" s="163">
        <v>3.2000000000000002E-3</v>
      </c>
      <c r="O77" s="163">
        <f>ROUND(E77*N77,5)</f>
        <v>7.6799999999999993E-2</v>
      </c>
      <c r="P77" s="163">
        <v>0</v>
      </c>
      <c r="Q77" s="163">
        <f>ROUND(E77*P77,5)</f>
        <v>0</v>
      </c>
      <c r="R77" s="163"/>
      <c r="S77" s="163"/>
      <c r="T77" s="164">
        <v>0</v>
      </c>
      <c r="U77" s="163">
        <f>ROUND(E77*T77,2)</f>
        <v>0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235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54">
        <v>46</v>
      </c>
      <c r="B78" s="161" t="s">
        <v>236</v>
      </c>
      <c r="C78" s="192" t="s">
        <v>237</v>
      </c>
      <c r="D78" s="163" t="s">
        <v>156</v>
      </c>
      <c r="E78" s="168">
        <v>24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63">
        <v>3.7000000000000002E-3</v>
      </c>
      <c r="O78" s="163">
        <f>ROUND(E78*N78,5)</f>
        <v>8.8800000000000004E-2</v>
      </c>
      <c r="P78" s="163">
        <v>0</v>
      </c>
      <c r="Q78" s="163">
        <f>ROUND(E78*P78,5)</f>
        <v>0</v>
      </c>
      <c r="R78" s="163"/>
      <c r="S78" s="163"/>
      <c r="T78" s="164">
        <v>0</v>
      </c>
      <c r="U78" s="163">
        <f>ROUND(E78*T78,2)</f>
        <v>0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235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54">
        <v>47</v>
      </c>
      <c r="B79" s="161" t="s">
        <v>238</v>
      </c>
      <c r="C79" s="192" t="s">
        <v>239</v>
      </c>
      <c r="D79" s="163" t="s">
        <v>240</v>
      </c>
      <c r="E79" s="168">
        <v>24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21</v>
      </c>
      <c r="M79" s="172">
        <f>G79*(1+L79/100)</f>
        <v>0</v>
      </c>
      <c r="N79" s="163">
        <v>1.5200000000000001E-3</v>
      </c>
      <c r="O79" s="163">
        <f>ROUND(E79*N79,5)</f>
        <v>3.6479999999999999E-2</v>
      </c>
      <c r="P79" s="163">
        <v>0</v>
      </c>
      <c r="Q79" s="163">
        <f>ROUND(E79*P79,5)</f>
        <v>0</v>
      </c>
      <c r="R79" s="163"/>
      <c r="S79" s="163"/>
      <c r="T79" s="164">
        <v>0.59299999999999997</v>
      </c>
      <c r="U79" s="163">
        <f>ROUND(E79*T79,2)</f>
        <v>14.23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128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54">
        <v>48</v>
      </c>
      <c r="B80" s="161" t="s">
        <v>241</v>
      </c>
      <c r="C80" s="192" t="s">
        <v>242</v>
      </c>
      <c r="D80" s="163" t="s">
        <v>200</v>
      </c>
      <c r="E80" s="168">
        <v>0.20208000000000001</v>
      </c>
      <c r="F80" s="171"/>
      <c r="G80" s="172">
        <f>ROUND(E80*F80,2)</f>
        <v>0</v>
      </c>
      <c r="H80" s="171"/>
      <c r="I80" s="172">
        <f>ROUND(E80*H80,2)</f>
        <v>0</v>
      </c>
      <c r="J80" s="171"/>
      <c r="K80" s="172">
        <f>ROUND(E80*J80,2)</f>
        <v>0</v>
      </c>
      <c r="L80" s="172">
        <v>21</v>
      </c>
      <c r="M80" s="172">
        <f>G80*(1+L80/100)</f>
        <v>0</v>
      </c>
      <c r="N80" s="163">
        <v>0</v>
      </c>
      <c r="O80" s="163">
        <f>ROUND(E80*N80,5)</f>
        <v>0</v>
      </c>
      <c r="P80" s="163">
        <v>0</v>
      </c>
      <c r="Q80" s="163">
        <f>ROUND(E80*P80,5)</f>
        <v>0</v>
      </c>
      <c r="R80" s="163"/>
      <c r="S80" s="163"/>
      <c r="T80" s="164">
        <v>2.351</v>
      </c>
      <c r="U80" s="163">
        <f>ROUND(E80*T80,2)</f>
        <v>0.48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128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x14ac:dyDescent="0.2">
      <c r="A81" s="155" t="s">
        <v>123</v>
      </c>
      <c r="B81" s="162" t="s">
        <v>78</v>
      </c>
      <c r="C81" s="194" t="s">
        <v>79</v>
      </c>
      <c r="D81" s="166"/>
      <c r="E81" s="170"/>
      <c r="F81" s="173"/>
      <c r="G81" s="173">
        <f>SUMIF(AE82:AE107,"&lt;&gt;NOR",G82:G107)</f>
        <v>0</v>
      </c>
      <c r="H81" s="173"/>
      <c r="I81" s="173">
        <f>SUM(I82:I107)</f>
        <v>0</v>
      </c>
      <c r="J81" s="173"/>
      <c r="K81" s="173">
        <f>SUM(K82:K107)</f>
        <v>0</v>
      </c>
      <c r="L81" s="173"/>
      <c r="M81" s="173">
        <f>SUM(M82:M107)</f>
        <v>0</v>
      </c>
      <c r="N81" s="166"/>
      <c r="O81" s="166">
        <f>SUM(O82:O107)</f>
        <v>0.67722000000000004</v>
      </c>
      <c r="P81" s="166"/>
      <c r="Q81" s="166">
        <f>SUM(Q82:Q107)</f>
        <v>0.59831999999999996</v>
      </c>
      <c r="R81" s="166"/>
      <c r="S81" s="166"/>
      <c r="T81" s="167"/>
      <c r="U81" s="166">
        <f>SUM(U82:U107)</f>
        <v>147.72</v>
      </c>
      <c r="AE81" t="s">
        <v>124</v>
      </c>
    </row>
    <row r="82" spans="1:60" outlineLevel="1" x14ac:dyDescent="0.2">
      <c r="A82" s="154">
        <v>49</v>
      </c>
      <c r="B82" s="161" t="s">
        <v>243</v>
      </c>
      <c r="C82" s="192" t="s">
        <v>244</v>
      </c>
      <c r="D82" s="163" t="s">
        <v>156</v>
      </c>
      <c r="E82" s="168">
        <v>1</v>
      </c>
      <c r="F82" s="171"/>
      <c r="G82" s="172">
        <f t="shared" ref="G82:G107" si="7">ROUND(E82*F82,2)</f>
        <v>0</v>
      </c>
      <c r="H82" s="171"/>
      <c r="I82" s="172">
        <f t="shared" ref="I82:I107" si="8">ROUND(E82*H82,2)</f>
        <v>0</v>
      </c>
      <c r="J82" s="171"/>
      <c r="K82" s="172">
        <f t="shared" ref="K82:K107" si="9">ROUND(E82*J82,2)</f>
        <v>0</v>
      </c>
      <c r="L82" s="172">
        <v>21</v>
      </c>
      <c r="M82" s="172">
        <f t="shared" ref="M82:M107" si="10">G82*(1+L82/100)</f>
        <v>0</v>
      </c>
      <c r="N82" s="163">
        <v>1.83E-2</v>
      </c>
      <c r="O82" s="163">
        <f t="shared" ref="O82:O107" si="11">ROUND(E82*N82,5)</f>
        <v>1.83E-2</v>
      </c>
      <c r="P82" s="163">
        <v>0</v>
      </c>
      <c r="Q82" s="163">
        <f t="shared" ref="Q82:Q107" si="12">ROUND(E82*P82,5)</f>
        <v>0</v>
      </c>
      <c r="R82" s="163"/>
      <c r="S82" s="163"/>
      <c r="T82" s="164">
        <v>0</v>
      </c>
      <c r="U82" s="163">
        <f t="shared" ref="U82:U107" si="13">ROUND(E82*T82,2)</f>
        <v>0</v>
      </c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235</v>
      </c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54">
        <v>50</v>
      </c>
      <c r="B83" s="161" t="s">
        <v>245</v>
      </c>
      <c r="C83" s="192" t="s">
        <v>246</v>
      </c>
      <c r="D83" s="163" t="s">
        <v>156</v>
      </c>
      <c r="E83" s="168">
        <v>4</v>
      </c>
      <c r="F83" s="171"/>
      <c r="G83" s="172">
        <f t="shared" si="7"/>
        <v>0</v>
      </c>
      <c r="H83" s="171"/>
      <c r="I83" s="172">
        <f t="shared" si="8"/>
        <v>0</v>
      </c>
      <c r="J83" s="171"/>
      <c r="K83" s="172">
        <f t="shared" si="9"/>
        <v>0</v>
      </c>
      <c r="L83" s="172">
        <v>21</v>
      </c>
      <c r="M83" s="172">
        <f t="shared" si="10"/>
        <v>0</v>
      </c>
      <c r="N83" s="163">
        <v>2.1350000000000001E-2</v>
      </c>
      <c r="O83" s="163">
        <f t="shared" si="11"/>
        <v>8.5400000000000004E-2</v>
      </c>
      <c r="P83" s="163">
        <v>0</v>
      </c>
      <c r="Q83" s="163">
        <f t="shared" si="12"/>
        <v>0</v>
      </c>
      <c r="R83" s="163"/>
      <c r="S83" s="163"/>
      <c r="T83" s="164">
        <v>0</v>
      </c>
      <c r="U83" s="163">
        <f t="shared" si="13"/>
        <v>0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235</v>
      </c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>
        <v>51</v>
      </c>
      <c r="B84" s="161" t="s">
        <v>247</v>
      </c>
      <c r="C84" s="192" t="s">
        <v>248</v>
      </c>
      <c r="D84" s="163" t="s">
        <v>156</v>
      </c>
      <c r="E84" s="168">
        <v>2</v>
      </c>
      <c r="F84" s="171"/>
      <c r="G84" s="172">
        <f t="shared" si="7"/>
        <v>0</v>
      </c>
      <c r="H84" s="171"/>
      <c r="I84" s="172">
        <f t="shared" si="8"/>
        <v>0</v>
      </c>
      <c r="J84" s="171"/>
      <c r="K84" s="172">
        <f t="shared" si="9"/>
        <v>0</v>
      </c>
      <c r="L84" s="172">
        <v>21</v>
      </c>
      <c r="M84" s="172">
        <f t="shared" si="10"/>
        <v>0</v>
      </c>
      <c r="N84" s="163">
        <v>2.7449999999999999E-2</v>
      </c>
      <c r="O84" s="163">
        <f t="shared" si="11"/>
        <v>5.4899999999999997E-2</v>
      </c>
      <c r="P84" s="163">
        <v>0</v>
      </c>
      <c r="Q84" s="163">
        <f t="shared" si="12"/>
        <v>0</v>
      </c>
      <c r="R84" s="163"/>
      <c r="S84" s="163"/>
      <c r="T84" s="164">
        <v>0</v>
      </c>
      <c r="U84" s="163">
        <f t="shared" si="13"/>
        <v>0</v>
      </c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235</v>
      </c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>
        <v>52</v>
      </c>
      <c r="B85" s="161" t="s">
        <v>249</v>
      </c>
      <c r="C85" s="192" t="s">
        <v>250</v>
      </c>
      <c r="D85" s="163" t="s">
        <v>156</v>
      </c>
      <c r="E85" s="168">
        <v>2</v>
      </c>
      <c r="F85" s="171"/>
      <c r="G85" s="172">
        <f t="shared" si="7"/>
        <v>0</v>
      </c>
      <c r="H85" s="171"/>
      <c r="I85" s="172">
        <f t="shared" si="8"/>
        <v>0</v>
      </c>
      <c r="J85" s="171"/>
      <c r="K85" s="172">
        <f t="shared" si="9"/>
        <v>0</v>
      </c>
      <c r="L85" s="172">
        <v>21</v>
      </c>
      <c r="M85" s="172">
        <f t="shared" si="10"/>
        <v>0</v>
      </c>
      <c r="N85" s="163">
        <v>2.1780000000000001E-2</v>
      </c>
      <c r="O85" s="163">
        <f t="shared" si="11"/>
        <v>4.3560000000000001E-2</v>
      </c>
      <c r="P85" s="163">
        <v>0</v>
      </c>
      <c r="Q85" s="163">
        <f t="shared" si="12"/>
        <v>0</v>
      </c>
      <c r="R85" s="163"/>
      <c r="S85" s="163"/>
      <c r="T85" s="164">
        <v>0</v>
      </c>
      <c r="U85" s="163">
        <f t="shared" si="13"/>
        <v>0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235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>
        <v>53</v>
      </c>
      <c r="B86" s="161" t="s">
        <v>251</v>
      </c>
      <c r="C86" s="192" t="s">
        <v>252</v>
      </c>
      <c r="D86" s="163" t="s">
        <v>156</v>
      </c>
      <c r="E86" s="168">
        <v>1</v>
      </c>
      <c r="F86" s="171"/>
      <c r="G86" s="172">
        <f t="shared" si="7"/>
        <v>0</v>
      </c>
      <c r="H86" s="171"/>
      <c r="I86" s="172">
        <f t="shared" si="8"/>
        <v>0</v>
      </c>
      <c r="J86" s="171"/>
      <c r="K86" s="172">
        <f t="shared" si="9"/>
        <v>0</v>
      </c>
      <c r="L86" s="172">
        <v>21</v>
      </c>
      <c r="M86" s="172">
        <f t="shared" si="10"/>
        <v>0</v>
      </c>
      <c r="N86" s="163">
        <v>2.5409999999999999E-2</v>
      </c>
      <c r="O86" s="163">
        <f t="shared" si="11"/>
        <v>2.5409999999999999E-2</v>
      </c>
      <c r="P86" s="163">
        <v>0</v>
      </c>
      <c r="Q86" s="163">
        <f t="shared" si="12"/>
        <v>0</v>
      </c>
      <c r="R86" s="163"/>
      <c r="S86" s="163"/>
      <c r="T86" s="164">
        <v>0</v>
      </c>
      <c r="U86" s="163">
        <f t="shared" si="13"/>
        <v>0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235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>
        <v>54</v>
      </c>
      <c r="B87" s="161" t="s">
        <v>253</v>
      </c>
      <c r="C87" s="192" t="s">
        <v>254</v>
      </c>
      <c r="D87" s="163" t="s">
        <v>156</v>
      </c>
      <c r="E87" s="168">
        <v>4</v>
      </c>
      <c r="F87" s="171"/>
      <c r="G87" s="172">
        <f t="shared" si="7"/>
        <v>0</v>
      </c>
      <c r="H87" s="171"/>
      <c r="I87" s="172">
        <f t="shared" si="8"/>
        <v>0</v>
      </c>
      <c r="J87" s="171"/>
      <c r="K87" s="172">
        <f t="shared" si="9"/>
        <v>0</v>
      </c>
      <c r="L87" s="172">
        <v>21</v>
      </c>
      <c r="M87" s="172">
        <f t="shared" si="10"/>
        <v>0</v>
      </c>
      <c r="N87" s="163">
        <v>2.904E-2</v>
      </c>
      <c r="O87" s="163">
        <f t="shared" si="11"/>
        <v>0.11616</v>
      </c>
      <c r="P87" s="163">
        <v>0</v>
      </c>
      <c r="Q87" s="163">
        <f t="shared" si="12"/>
        <v>0</v>
      </c>
      <c r="R87" s="163"/>
      <c r="S87" s="163"/>
      <c r="T87" s="164">
        <v>0</v>
      </c>
      <c r="U87" s="163">
        <f t="shared" si="13"/>
        <v>0</v>
      </c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235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>
        <v>55</v>
      </c>
      <c r="B88" s="161" t="s">
        <v>255</v>
      </c>
      <c r="C88" s="192" t="s">
        <v>256</v>
      </c>
      <c r="D88" s="163" t="s">
        <v>156</v>
      </c>
      <c r="E88" s="168">
        <v>1</v>
      </c>
      <c r="F88" s="171"/>
      <c r="G88" s="172">
        <f t="shared" si="7"/>
        <v>0</v>
      </c>
      <c r="H88" s="171"/>
      <c r="I88" s="172">
        <f t="shared" si="8"/>
        <v>0</v>
      </c>
      <c r="J88" s="171"/>
      <c r="K88" s="172">
        <f t="shared" si="9"/>
        <v>0</v>
      </c>
      <c r="L88" s="172">
        <v>21</v>
      </c>
      <c r="M88" s="172">
        <f t="shared" si="10"/>
        <v>0</v>
      </c>
      <c r="N88" s="163">
        <v>3.993E-2</v>
      </c>
      <c r="O88" s="163">
        <f t="shared" si="11"/>
        <v>3.993E-2</v>
      </c>
      <c r="P88" s="163">
        <v>0</v>
      </c>
      <c r="Q88" s="163">
        <f t="shared" si="12"/>
        <v>0</v>
      </c>
      <c r="R88" s="163"/>
      <c r="S88" s="163"/>
      <c r="T88" s="164">
        <v>0</v>
      </c>
      <c r="U88" s="163">
        <f t="shared" si="13"/>
        <v>0</v>
      </c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235</v>
      </c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>
        <v>56</v>
      </c>
      <c r="B89" s="161" t="s">
        <v>257</v>
      </c>
      <c r="C89" s="192" t="s">
        <v>258</v>
      </c>
      <c r="D89" s="163" t="s">
        <v>156</v>
      </c>
      <c r="E89" s="168">
        <v>1</v>
      </c>
      <c r="F89" s="171"/>
      <c r="G89" s="172">
        <f t="shared" si="7"/>
        <v>0</v>
      </c>
      <c r="H89" s="171"/>
      <c r="I89" s="172">
        <f t="shared" si="8"/>
        <v>0</v>
      </c>
      <c r="J89" s="171"/>
      <c r="K89" s="172">
        <f t="shared" si="9"/>
        <v>0</v>
      </c>
      <c r="L89" s="172">
        <v>21</v>
      </c>
      <c r="M89" s="172">
        <f t="shared" si="10"/>
        <v>0</v>
      </c>
      <c r="N89" s="163">
        <v>4.3560000000000001E-2</v>
      </c>
      <c r="O89" s="163">
        <f t="shared" si="11"/>
        <v>4.3560000000000001E-2</v>
      </c>
      <c r="P89" s="163">
        <v>0</v>
      </c>
      <c r="Q89" s="163">
        <f t="shared" si="12"/>
        <v>0</v>
      </c>
      <c r="R89" s="163"/>
      <c r="S89" s="163"/>
      <c r="T89" s="164">
        <v>0</v>
      </c>
      <c r="U89" s="163">
        <f t="shared" si="13"/>
        <v>0</v>
      </c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235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54">
        <v>57</v>
      </c>
      <c r="B90" s="161" t="s">
        <v>259</v>
      </c>
      <c r="C90" s="192" t="s">
        <v>260</v>
      </c>
      <c r="D90" s="163" t="s">
        <v>156</v>
      </c>
      <c r="E90" s="168">
        <v>2</v>
      </c>
      <c r="F90" s="171"/>
      <c r="G90" s="172">
        <f t="shared" si="7"/>
        <v>0</v>
      </c>
      <c r="H90" s="171"/>
      <c r="I90" s="172">
        <f t="shared" si="8"/>
        <v>0</v>
      </c>
      <c r="J90" s="171"/>
      <c r="K90" s="172">
        <f t="shared" si="9"/>
        <v>0</v>
      </c>
      <c r="L90" s="172">
        <v>21</v>
      </c>
      <c r="M90" s="172">
        <f t="shared" si="10"/>
        <v>0</v>
      </c>
      <c r="N90" s="163">
        <v>5.0819999999999997E-2</v>
      </c>
      <c r="O90" s="163">
        <f t="shared" si="11"/>
        <v>0.10163999999999999</v>
      </c>
      <c r="P90" s="163">
        <v>0</v>
      </c>
      <c r="Q90" s="163">
        <f t="shared" si="12"/>
        <v>0</v>
      </c>
      <c r="R90" s="163"/>
      <c r="S90" s="163"/>
      <c r="T90" s="164">
        <v>0</v>
      </c>
      <c r="U90" s="163">
        <f t="shared" si="13"/>
        <v>0</v>
      </c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235</v>
      </c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54">
        <v>58</v>
      </c>
      <c r="B91" s="161" t="s">
        <v>261</v>
      </c>
      <c r="C91" s="192" t="s">
        <v>262</v>
      </c>
      <c r="D91" s="163" t="s">
        <v>156</v>
      </c>
      <c r="E91" s="168">
        <v>1</v>
      </c>
      <c r="F91" s="171"/>
      <c r="G91" s="172">
        <f t="shared" si="7"/>
        <v>0</v>
      </c>
      <c r="H91" s="171"/>
      <c r="I91" s="172">
        <f t="shared" si="8"/>
        <v>0</v>
      </c>
      <c r="J91" s="171"/>
      <c r="K91" s="172">
        <f t="shared" si="9"/>
        <v>0</v>
      </c>
      <c r="L91" s="172">
        <v>21</v>
      </c>
      <c r="M91" s="172">
        <f t="shared" si="10"/>
        <v>0</v>
      </c>
      <c r="N91" s="163">
        <v>2.5760000000000002E-2</v>
      </c>
      <c r="O91" s="163">
        <f t="shared" si="11"/>
        <v>2.5760000000000002E-2</v>
      </c>
      <c r="P91" s="163">
        <v>0</v>
      </c>
      <c r="Q91" s="163">
        <f t="shared" si="12"/>
        <v>0</v>
      </c>
      <c r="R91" s="163"/>
      <c r="S91" s="163"/>
      <c r="T91" s="164">
        <v>0</v>
      </c>
      <c r="U91" s="163">
        <f t="shared" si="13"/>
        <v>0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235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54">
        <v>59</v>
      </c>
      <c r="B92" s="161" t="s">
        <v>263</v>
      </c>
      <c r="C92" s="192" t="s">
        <v>264</v>
      </c>
      <c r="D92" s="163" t="s">
        <v>156</v>
      </c>
      <c r="E92" s="168">
        <v>1</v>
      </c>
      <c r="F92" s="171"/>
      <c r="G92" s="172">
        <f t="shared" si="7"/>
        <v>0</v>
      </c>
      <c r="H92" s="171"/>
      <c r="I92" s="172">
        <f t="shared" si="8"/>
        <v>0</v>
      </c>
      <c r="J92" s="171"/>
      <c r="K92" s="172">
        <f t="shared" si="9"/>
        <v>0</v>
      </c>
      <c r="L92" s="172">
        <v>21</v>
      </c>
      <c r="M92" s="172">
        <f t="shared" si="10"/>
        <v>0</v>
      </c>
      <c r="N92" s="163">
        <v>4.4080000000000001E-2</v>
      </c>
      <c r="O92" s="163">
        <f t="shared" si="11"/>
        <v>4.4080000000000001E-2</v>
      </c>
      <c r="P92" s="163">
        <v>0</v>
      </c>
      <c r="Q92" s="163">
        <f t="shared" si="12"/>
        <v>0</v>
      </c>
      <c r="R92" s="163"/>
      <c r="S92" s="163"/>
      <c r="T92" s="164">
        <v>0</v>
      </c>
      <c r="U92" s="163">
        <f t="shared" si="13"/>
        <v>0</v>
      </c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235</v>
      </c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54">
        <v>60</v>
      </c>
      <c r="B93" s="161" t="s">
        <v>265</v>
      </c>
      <c r="C93" s="192" t="s">
        <v>266</v>
      </c>
      <c r="D93" s="163" t="s">
        <v>156</v>
      </c>
      <c r="E93" s="168">
        <v>24</v>
      </c>
      <c r="F93" s="171"/>
      <c r="G93" s="172">
        <f t="shared" si="7"/>
        <v>0</v>
      </c>
      <c r="H93" s="171"/>
      <c r="I93" s="172">
        <f t="shared" si="8"/>
        <v>0</v>
      </c>
      <c r="J93" s="171"/>
      <c r="K93" s="172">
        <f t="shared" si="9"/>
        <v>0</v>
      </c>
      <c r="L93" s="172">
        <v>21</v>
      </c>
      <c r="M93" s="172">
        <f t="shared" si="10"/>
        <v>0</v>
      </c>
      <c r="N93" s="163">
        <v>0</v>
      </c>
      <c r="O93" s="163">
        <f t="shared" si="11"/>
        <v>0</v>
      </c>
      <c r="P93" s="163">
        <v>0</v>
      </c>
      <c r="Q93" s="163">
        <f t="shared" si="12"/>
        <v>0</v>
      </c>
      <c r="R93" s="163"/>
      <c r="S93" s="163"/>
      <c r="T93" s="164">
        <v>0.13400000000000001</v>
      </c>
      <c r="U93" s="163">
        <f t="shared" si="13"/>
        <v>3.22</v>
      </c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128</v>
      </c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>
        <v>61</v>
      </c>
      <c r="B94" s="161" t="s">
        <v>267</v>
      </c>
      <c r="C94" s="192" t="s">
        <v>268</v>
      </c>
      <c r="D94" s="163" t="s">
        <v>156</v>
      </c>
      <c r="E94" s="168">
        <v>11</v>
      </c>
      <c r="F94" s="171"/>
      <c r="G94" s="172">
        <f t="shared" si="7"/>
        <v>0</v>
      </c>
      <c r="H94" s="171"/>
      <c r="I94" s="172">
        <f t="shared" si="8"/>
        <v>0</v>
      </c>
      <c r="J94" s="171"/>
      <c r="K94" s="172">
        <f t="shared" si="9"/>
        <v>0</v>
      </c>
      <c r="L94" s="172">
        <v>21</v>
      </c>
      <c r="M94" s="172">
        <f t="shared" si="10"/>
        <v>0</v>
      </c>
      <c r="N94" s="163">
        <v>0</v>
      </c>
      <c r="O94" s="163">
        <f t="shared" si="11"/>
        <v>0</v>
      </c>
      <c r="P94" s="163">
        <v>0</v>
      </c>
      <c r="Q94" s="163">
        <f t="shared" si="12"/>
        <v>0</v>
      </c>
      <c r="R94" s="163"/>
      <c r="S94" s="163"/>
      <c r="T94" s="164">
        <v>0.33500000000000002</v>
      </c>
      <c r="U94" s="163">
        <f t="shared" si="13"/>
        <v>3.69</v>
      </c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128</v>
      </c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54">
        <v>62</v>
      </c>
      <c r="B95" s="161" t="s">
        <v>269</v>
      </c>
      <c r="C95" s="192" t="s">
        <v>270</v>
      </c>
      <c r="D95" s="163" t="s">
        <v>156</v>
      </c>
      <c r="E95" s="168">
        <v>12</v>
      </c>
      <c r="F95" s="171"/>
      <c r="G95" s="172">
        <f t="shared" si="7"/>
        <v>0</v>
      </c>
      <c r="H95" s="171"/>
      <c r="I95" s="172">
        <f t="shared" si="8"/>
        <v>0</v>
      </c>
      <c r="J95" s="171"/>
      <c r="K95" s="172">
        <f t="shared" si="9"/>
        <v>0</v>
      </c>
      <c r="L95" s="172">
        <v>21</v>
      </c>
      <c r="M95" s="172">
        <f t="shared" si="10"/>
        <v>0</v>
      </c>
      <c r="N95" s="163">
        <v>0</v>
      </c>
      <c r="O95" s="163">
        <f t="shared" si="11"/>
        <v>0</v>
      </c>
      <c r="P95" s="163">
        <v>0</v>
      </c>
      <c r="Q95" s="163">
        <f t="shared" si="12"/>
        <v>0</v>
      </c>
      <c r="R95" s="163"/>
      <c r="S95" s="163"/>
      <c r="T95" s="164">
        <v>0.61699999999999999</v>
      </c>
      <c r="U95" s="163">
        <f t="shared" si="13"/>
        <v>7.4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128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54">
        <v>63</v>
      </c>
      <c r="B96" s="161" t="s">
        <v>271</v>
      </c>
      <c r="C96" s="192" t="s">
        <v>272</v>
      </c>
      <c r="D96" s="163" t="s">
        <v>156</v>
      </c>
      <c r="E96" s="168">
        <v>1</v>
      </c>
      <c r="F96" s="171"/>
      <c r="G96" s="172">
        <f t="shared" si="7"/>
        <v>0</v>
      </c>
      <c r="H96" s="171"/>
      <c r="I96" s="172">
        <f t="shared" si="8"/>
        <v>0</v>
      </c>
      <c r="J96" s="171"/>
      <c r="K96" s="172">
        <f t="shared" si="9"/>
        <v>0</v>
      </c>
      <c r="L96" s="172">
        <v>21</v>
      </c>
      <c r="M96" s="172">
        <f t="shared" si="10"/>
        <v>0</v>
      </c>
      <c r="N96" s="163">
        <v>0</v>
      </c>
      <c r="O96" s="163">
        <f t="shared" si="11"/>
        <v>0</v>
      </c>
      <c r="P96" s="163">
        <v>0</v>
      </c>
      <c r="Q96" s="163">
        <f t="shared" si="12"/>
        <v>0</v>
      </c>
      <c r="R96" s="163"/>
      <c r="S96" s="163"/>
      <c r="T96" s="164">
        <v>0.92900000000000005</v>
      </c>
      <c r="U96" s="163">
        <f t="shared" si="13"/>
        <v>0.93</v>
      </c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128</v>
      </c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54">
        <v>64</v>
      </c>
      <c r="B97" s="161" t="s">
        <v>273</v>
      </c>
      <c r="C97" s="192" t="s">
        <v>274</v>
      </c>
      <c r="D97" s="163" t="s">
        <v>156</v>
      </c>
      <c r="E97" s="168">
        <v>11</v>
      </c>
      <c r="F97" s="171"/>
      <c r="G97" s="172">
        <f t="shared" si="7"/>
        <v>0</v>
      </c>
      <c r="H97" s="171"/>
      <c r="I97" s="172">
        <f t="shared" si="8"/>
        <v>0</v>
      </c>
      <c r="J97" s="171"/>
      <c r="K97" s="172">
        <f t="shared" si="9"/>
        <v>0</v>
      </c>
      <c r="L97" s="172">
        <v>21</v>
      </c>
      <c r="M97" s="172">
        <f t="shared" si="10"/>
        <v>0</v>
      </c>
      <c r="N97" s="163">
        <v>0</v>
      </c>
      <c r="O97" s="163">
        <f t="shared" si="11"/>
        <v>0</v>
      </c>
      <c r="P97" s="163">
        <v>0</v>
      </c>
      <c r="Q97" s="163">
        <f t="shared" si="12"/>
        <v>0</v>
      </c>
      <c r="R97" s="163"/>
      <c r="S97" s="163"/>
      <c r="T97" s="164">
        <v>0.86799999999999999</v>
      </c>
      <c r="U97" s="163">
        <f t="shared" si="13"/>
        <v>9.5500000000000007</v>
      </c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128</v>
      </c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54">
        <v>65</v>
      </c>
      <c r="B98" s="161" t="s">
        <v>275</v>
      </c>
      <c r="C98" s="192" t="s">
        <v>276</v>
      </c>
      <c r="D98" s="163" t="s">
        <v>156</v>
      </c>
      <c r="E98" s="168">
        <v>12</v>
      </c>
      <c r="F98" s="171"/>
      <c r="G98" s="172">
        <f t="shared" si="7"/>
        <v>0</v>
      </c>
      <c r="H98" s="171"/>
      <c r="I98" s="172">
        <f t="shared" si="8"/>
        <v>0</v>
      </c>
      <c r="J98" s="171"/>
      <c r="K98" s="172">
        <f t="shared" si="9"/>
        <v>0</v>
      </c>
      <c r="L98" s="172">
        <v>21</v>
      </c>
      <c r="M98" s="172">
        <f t="shared" si="10"/>
        <v>0</v>
      </c>
      <c r="N98" s="163">
        <v>0</v>
      </c>
      <c r="O98" s="163">
        <f t="shared" si="11"/>
        <v>0</v>
      </c>
      <c r="P98" s="163">
        <v>0</v>
      </c>
      <c r="Q98" s="163">
        <f t="shared" si="12"/>
        <v>0</v>
      </c>
      <c r="R98" s="163"/>
      <c r="S98" s="163"/>
      <c r="T98" s="164">
        <v>1.008</v>
      </c>
      <c r="U98" s="163">
        <f t="shared" si="13"/>
        <v>12.1</v>
      </c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128</v>
      </c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54">
        <v>66</v>
      </c>
      <c r="B99" s="161" t="s">
        <v>277</v>
      </c>
      <c r="C99" s="192" t="s">
        <v>278</v>
      </c>
      <c r="D99" s="163" t="s">
        <v>156</v>
      </c>
      <c r="E99" s="168">
        <v>1</v>
      </c>
      <c r="F99" s="171"/>
      <c r="G99" s="172">
        <f t="shared" si="7"/>
        <v>0</v>
      </c>
      <c r="H99" s="171"/>
      <c r="I99" s="172">
        <f t="shared" si="8"/>
        <v>0</v>
      </c>
      <c r="J99" s="171"/>
      <c r="K99" s="172">
        <f t="shared" si="9"/>
        <v>0</v>
      </c>
      <c r="L99" s="172">
        <v>21</v>
      </c>
      <c r="M99" s="172">
        <f t="shared" si="10"/>
        <v>0</v>
      </c>
      <c r="N99" s="163">
        <v>0</v>
      </c>
      <c r="O99" s="163">
        <f t="shared" si="11"/>
        <v>0</v>
      </c>
      <c r="P99" s="163">
        <v>0</v>
      </c>
      <c r="Q99" s="163">
        <f t="shared" si="12"/>
        <v>0</v>
      </c>
      <c r="R99" s="163"/>
      <c r="S99" s="163"/>
      <c r="T99" s="164">
        <v>1.115</v>
      </c>
      <c r="U99" s="163">
        <f t="shared" si="13"/>
        <v>1.1200000000000001</v>
      </c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128</v>
      </c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ht="22.5" outlineLevel="1" x14ac:dyDescent="0.2">
      <c r="A100" s="154">
        <v>67</v>
      </c>
      <c r="B100" s="161" t="s">
        <v>279</v>
      </c>
      <c r="C100" s="192" t="s">
        <v>280</v>
      </c>
      <c r="D100" s="163" t="s">
        <v>156</v>
      </c>
      <c r="E100" s="168">
        <v>24</v>
      </c>
      <c r="F100" s="171"/>
      <c r="G100" s="172">
        <f t="shared" si="7"/>
        <v>0</v>
      </c>
      <c r="H100" s="171"/>
      <c r="I100" s="172">
        <f t="shared" si="8"/>
        <v>0</v>
      </c>
      <c r="J100" s="171"/>
      <c r="K100" s="172">
        <f t="shared" si="9"/>
        <v>0</v>
      </c>
      <c r="L100" s="172">
        <v>21</v>
      </c>
      <c r="M100" s="172">
        <f t="shared" si="10"/>
        <v>0</v>
      </c>
      <c r="N100" s="163">
        <v>8.0000000000000007E-5</v>
      </c>
      <c r="O100" s="163">
        <f t="shared" si="11"/>
        <v>1.92E-3</v>
      </c>
      <c r="P100" s="163">
        <v>2.4930000000000001E-2</v>
      </c>
      <c r="Q100" s="163">
        <f t="shared" si="12"/>
        <v>0.59831999999999996</v>
      </c>
      <c r="R100" s="163"/>
      <c r="S100" s="163"/>
      <c r="T100" s="164">
        <v>0.26800000000000002</v>
      </c>
      <c r="U100" s="163">
        <f t="shared" si="13"/>
        <v>6.43</v>
      </c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128</v>
      </c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54">
        <v>68</v>
      </c>
      <c r="B101" s="161" t="s">
        <v>281</v>
      </c>
      <c r="C101" s="192" t="s">
        <v>282</v>
      </c>
      <c r="D101" s="163" t="s">
        <v>127</v>
      </c>
      <c r="E101" s="168">
        <v>1200</v>
      </c>
      <c r="F101" s="171"/>
      <c r="G101" s="172">
        <f t="shared" si="7"/>
        <v>0</v>
      </c>
      <c r="H101" s="171"/>
      <c r="I101" s="172">
        <f t="shared" si="8"/>
        <v>0</v>
      </c>
      <c r="J101" s="171"/>
      <c r="K101" s="172">
        <f t="shared" si="9"/>
        <v>0</v>
      </c>
      <c r="L101" s="172">
        <v>21</v>
      </c>
      <c r="M101" s="172">
        <f t="shared" si="10"/>
        <v>0</v>
      </c>
      <c r="N101" s="163">
        <v>0</v>
      </c>
      <c r="O101" s="163">
        <f t="shared" si="11"/>
        <v>0</v>
      </c>
      <c r="P101" s="163">
        <v>0</v>
      </c>
      <c r="Q101" s="163">
        <f t="shared" si="12"/>
        <v>0</v>
      </c>
      <c r="R101" s="163"/>
      <c r="S101" s="163"/>
      <c r="T101" s="164">
        <v>3.1E-2</v>
      </c>
      <c r="U101" s="163">
        <f t="shared" si="13"/>
        <v>37.200000000000003</v>
      </c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128</v>
      </c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54">
        <v>69</v>
      </c>
      <c r="B102" s="161" t="s">
        <v>283</v>
      </c>
      <c r="C102" s="192" t="s">
        <v>284</v>
      </c>
      <c r="D102" s="163" t="s">
        <v>127</v>
      </c>
      <c r="E102" s="168">
        <v>1200</v>
      </c>
      <c r="F102" s="171"/>
      <c r="G102" s="172">
        <f t="shared" si="7"/>
        <v>0</v>
      </c>
      <c r="H102" s="171"/>
      <c r="I102" s="172">
        <f t="shared" si="8"/>
        <v>0</v>
      </c>
      <c r="J102" s="171"/>
      <c r="K102" s="172">
        <f t="shared" si="9"/>
        <v>0</v>
      </c>
      <c r="L102" s="172">
        <v>21</v>
      </c>
      <c r="M102" s="172">
        <f t="shared" si="10"/>
        <v>0</v>
      </c>
      <c r="N102" s="163">
        <v>0</v>
      </c>
      <c r="O102" s="163">
        <f t="shared" si="11"/>
        <v>0</v>
      </c>
      <c r="P102" s="163">
        <v>0</v>
      </c>
      <c r="Q102" s="163">
        <f t="shared" si="12"/>
        <v>0</v>
      </c>
      <c r="R102" s="163"/>
      <c r="S102" s="163"/>
      <c r="T102" s="164">
        <v>5.1999999999999998E-2</v>
      </c>
      <c r="U102" s="163">
        <f t="shared" si="13"/>
        <v>62.4</v>
      </c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128</v>
      </c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54">
        <v>70</v>
      </c>
      <c r="B103" s="161" t="s">
        <v>285</v>
      </c>
      <c r="C103" s="192" t="s">
        <v>286</v>
      </c>
      <c r="D103" s="163" t="s">
        <v>200</v>
      </c>
      <c r="E103" s="168">
        <v>0.67722000000000004</v>
      </c>
      <c r="F103" s="171"/>
      <c r="G103" s="172">
        <f t="shared" si="7"/>
        <v>0</v>
      </c>
      <c r="H103" s="171"/>
      <c r="I103" s="172">
        <f t="shared" si="8"/>
        <v>0</v>
      </c>
      <c r="J103" s="171"/>
      <c r="K103" s="172">
        <f t="shared" si="9"/>
        <v>0</v>
      </c>
      <c r="L103" s="172">
        <v>21</v>
      </c>
      <c r="M103" s="172">
        <f t="shared" si="10"/>
        <v>0</v>
      </c>
      <c r="N103" s="163">
        <v>0</v>
      </c>
      <c r="O103" s="163">
        <f t="shared" si="11"/>
        <v>0</v>
      </c>
      <c r="P103" s="163">
        <v>0</v>
      </c>
      <c r="Q103" s="163">
        <f t="shared" si="12"/>
        <v>0</v>
      </c>
      <c r="R103" s="163"/>
      <c r="S103" s="163"/>
      <c r="T103" s="164">
        <v>2.71</v>
      </c>
      <c r="U103" s="163">
        <f t="shared" si="13"/>
        <v>1.84</v>
      </c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128</v>
      </c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54">
        <v>71</v>
      </c>
      <c r="B104" s="161" t="s">
        <v>287</v>
      </c>
      <c r="C104" s="192" t="s">
        <v>288</v>
      </c>
      <c r="D104" s="163" t="s">
        <v>156</v>
      </c>
      <c r="E104" s="168">
        <v>1</v>
      </c>
      <c r="F104" s="171"/>
      <c r="G104" s="172">
        <f t="shared" si="7"/>
        <v>0</v>
      </c>
      <c r="H104" s="171"/>
      <c r="I104" s="172">
        <f t="shared" si="8"/>
        <v>0</v>
      </c>
      <c r="J104" s="171"/>
      <c r="K104" s="172">
        <f t="shared" si="9"/>
        <v>0</v>
      </c>
      <c r="L104" s="172">
        <v>21</v>
      </c>
      <c r="M104" s="172">
        <f t="shared" si="10"/>
        <v>0</v>
      </c>
      <c r="N104" s="163">
        <v>3.2899999999999999E-2</v>
      </c>
      <c r="O104" s="163">
        <f t="shared" si="11"/>
        <v>3.2899999999999999E-2</v>
      </c>
      <c r="P104" s="163">
        <v>0</v>
      </c>
      <c r="Q104" s="163">
        <f t="shared" si="12"/>
        <v>0</v>
      </c>
      <c r="R104" s="163"/>
      <c r="S104" s="163"/>
      <c r="T104" s="164">
        <v>0</v>
      </c>
      <c r="U104" s="163">
        <f t="shared" si="13"/>
        <v>0</v>
      </c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235</v>
      </c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54">
        <v>72</v>
      </c>
      <c r="B105" s="161" t="s">
        <v>289</v>
      </c>
      <c r="C105" s="192" t="s">
        <v>290</v>
      </c>
      <c r="D105" s="163" t="s">
        <v>156</v>
      </c>
      <c r="E105" s="168">
        <v>1</v>
      </c>
      <c r="F105" s="171"/>
      <c r="G105" s="172">
        <f t="shared" si="7"/>
        <v>0</v>
      </c>
      <c r="H105" s="171"/>
      <c r="I105" s="172">
        <f t="shared" si="8"/>
        <v>0</v>
      </c>
      <c r="J105" s="171"/>
      <c r="K105" s="172">
        <f t="shared" si="9"/>
        <v>0</v>
      </c>
      <c r="L105" s="172">
        <v>21</v>
      </c>
      <c r="M105" s="172">
        <f t="shared" si="10"/>
        <v>0</v>
      </c>
      <c r="N105" s="163">
        <v>1.2200000000000001E-2</v>
      </c>
      <c r="O105" s="163">
        <f t="shared" si="11"/>
        <v>1.2200000000000001E-2</v>
      </c>
      <c r="P105" s="163">
        <v>0</v>
      </c>
      <c r="Q105" s="163">
        <f t="shared" si="12"/>
        <v>0</v>
      </c>
      <c r="R105" s="163"/>
      <c r="S105" s="163"/>
      <c r="T105" s="164">
        <v>0</v>
      </c>
      <c r="U105" s="163">
        <f t="shared" si="13"/>
        <v>0</v>
      </c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235</v>
      </c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54">
        <v>73</v>
      </c>
      <c r="B106" s="161" t="s">
        <v>291</v>
      </c>
      <c r="C106" s="192" t="s">
        <v>292</v>
      </c>
      <c r="D106" s="163" t="s">
        <v>156</v>
      </c>
      <c r="E106" s="168">
        <v>2</v>
      </c>
      <c r="F106" s="171"/>
      <c r="G106" s="172">
        <f t="shared" si="7"/>
        <v>0</v>
      </c>
      <c r="H106" s="171"/>
      <c r="I106" s="172">
        <f t="shared" si="8"/>
        <v>0</v>
      </c>
      <c r="J106" s="171"/>
      <c r="K106" s="172">
        <f t="shared" si="9"/>
        <v>0</v>
      </c>
      <c r="L106" s="172">
        <v>21</v>
      </c>
      <c r="M106" s="172">
        <f t="shared" si="10"/>
        <v>0</v>
      </c>
      <c r="N106" s="163">
        <v>1.575E-2</v>
      </c>
      <c r="O106" s="163">
        <f t="shared" si="11"/>
        <v>3.15E-2</v>
      </c>
      <c r="P106" s="163">
        <v>0</v>
      </c>
      <c r="Q106" s="163">
        <f t="shared" si="12"/>
        <v>0</v>
      </c>
      <c r="R106" s="163"/>
      <c r="S106" s="163"/>
      <c r="T106" s="164">
        <v>0</v>
      </c>
      <c r="U106" s="163">
        <f t="shared" si="13"/>
        <v>0</v>
      </c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235</v>
      </c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54">
        <v>74</v>
      </c>
      <c r="B107" s="161" t="s">
        <v>285</v>
      </c>
      <c r="C107" s="192" t="s">
        <v>286</v>
      </c>
      <c r="D107" s="163" t="s">
        <v>200</v>
      </c>
      <c r="E107" s="168">
        <v>0.67722000000000004</v>
      </c>
      <c r="F107" s="171"/>
      <c r="G107" s="172">
        <f t="shared" si="7"/>
        <v>0</v>
      </c>
      <c r="H107" s="171"/>
      <c r="I107" s="172">
        <f t="shared" si="8"/>
        <v>0</v>
      </c>
      <c r="J107" s="171"/>
      <c r="K107" s="172">
        <f t="shared" si="9"/>
        <v>0</v>
      </c>
      <c r="L107" s="172">
        <v>21</v>
      </c>
      <c r="M107" s="172">
        <f t="shared" si="10"/>
        <v>0</v>
      </c>
      <c r="N107" s="163">
        <v>0</v>
      </c>
      <c r="O107" s="163">
        <f t="shared" si="11"/>
        <v>0</v>
      </c>
      <c r="P107" s="163">
        <v>0</v>
      </c>
      <c r="Q107" s="163">
        <f t="shared" si="12"/>
        <v>0</v>
      </c>
      <c r="R107" s="163"/>
      <c r="S107" s="163"/>
      <c r="T107" s="164">
        <v>2.71</v>
      </c>
      <c r="U107" s="163">
        <f t="shared" si="13"/>
        <v>1.84</v>
      </c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128</v>
      </c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x14ac:dyDescent="0.2">
      <c r="A108" s="155" t="s">
        <v>123</v>
      </c>
      <c r="B108" s="162" t="s">
        <v>80</v>
      </c>
      <c r="C108" s="194" t="s">
        <v>81</v>
      </c>
      <c r="D108" s="166"/>
      <c r="E108" s="170"/>
      <c r="F108" s="173"/>
      <c r="G108" s="173">
        <f>SUMIF(AE109:AE152,"&lt;&gt;NOR",G109:G152)</f>
        <v>0</v>
      </c>
      <c r="H108" s="173"/>
      <c r="I108" s="173">
        <f>SUM(I109:I152)</f>
        <v>0</v>
      </c>
      <c r="J108" s="173"/>
      <c r="K108" s="173">
        <f>SUM(K109:K152)</f>
        <v>0</v>
      </c>
      <c r="L108" s="173"/>
      <c r="M108" s="173">
        <f>SUM(M109:M152)</f>
        <v>0</v>
      </c>
      <c r="N108" s="166"/>
      <c r="O108" s="166">
        <f>SUM(O109:O152)</f>
        <v>0.28111999999999998</v>
      </c>
      <c r="P108" s="166"/>
      <c r="Q108" s="166">
        <f>SUM(Q109:Q152)</f>
        <v>0</v>
      </c>
      <c r="R108" s="166"/>
      <c r="S108" s="166"/>
      <c r="T108" s="167"/>
      <c r="U108" s="166">
        <f>SUM(U109:U152)</f>
        <v>54.139999999999993</v>
      </c>
      <c r="AE108" t="s">
        <v>124</v>
      </c>
    </row>
    <row r="109" spans="1:60" outlineLevel="1" x14ac:dyDescent="0.2">
      <c r="A109" s="154">
        <v>75</v>
      </c>
      <c r="B109" s="161" t="s">
        <v>293</v>
      </c>
      <c r="C109" s="192" t="s">
        <v>294</v>
      </c>
      <c r="D109" s="163" t="s">
        <v>156</v>
      </c>
      <c r="E109" s="168">
        <v>2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21</v>
      </c>
      <c r="M109" s="172">
        <f>G109*(1+L109/100)</f>
        <v>0</v>
      </c>
      <c r="N109" s="163">
        <v>0</v>
      </c>
      <c r="O109" s="163">
        <f>ROUND(E109*N109,5)</f>
        <v>0</v>
      </c>
      <c r="P109" s="163">
        <v>0</v>
      </c>
      <c r="Q109" s="163">
        <f>ROUND(E109*P109,5)</f>
        <v>0</v>
      </c>
      <c r="R109" s="163"/>
      <c r="S109" s="163"/>
      <c r="T109" s="164">
        <v>0</v>
      </c>
      <c r="U109" s="163">
        <f>ROUND(E109*T109,2)</f>
        <v>0</v>
      </c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128</v>
      </c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54"/>
      <c r="B110" s="161"/>
      <c r="C110" s="265" t="s">
        <v>295</v>
      </c>
      <c r="D110" s="266"/>
      <c r="E110" s="267"/>
      <c r="F110" s="268"/>
      <c r="G110" s="269"/>
      <c r="H110" s="172"/>
      <c r="I110" s="172"/>
      <c r="J110" s="172"/>
      <c r="K110" s="172"/>
      <c r="L110" s="172"/>
      <c r="M110" s="172"/>
      <c r="N110" s="163"/>
      <c r="O110" s="163"/>
      <c r="P110" s="163"/>
      <c r="Q110" s="163"/>
      <c r="R110" s="163"/>
      <c r="S110" s="163"/>
      <c r="T110" s="164"/>
      <c r="U110" s="16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130</v>
      </c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6" t="str">
        <f>C110</f>
        <v>D1</v>
      </c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54"/>
      <c r="B111" s="161"/>
      <c r="C111" s="265" t="s">
        <v>296</v>
      </c>
      <c r="D111" s="266"/>
      <c r="E111" s="267"/>
      <c r="F111" s="268"/>
      <c r="G111" s="269"/>
      <c r="H111" s="172"/>
      <c r="I111" s="172"/>
      <c r="J111" s="172"/>
      <c r="K111" s="172"/>
      <c r="L111" s="172"/>
      <c r="M111" s="172"/>
      <c r="N111" s="163"/>
      <c r="O111" s="163"/>
      <c r="P111" s="163"/>
      <c r="Q111" s="163"/>
      <c r="R111" s="163"/>
      <c r="S111" s="163"/>
      <c r="T111" s="164"/>
      <c r="U111" s="16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130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6" t="str">
        <f>C111</f>
        <v>hladké plné, zvýšená mechanická odolnost (plná dřevotříska)</v>
      </c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54"/>
      <c r="B112" s="161"/>
      <c r="C112" s="265" t="s">
        <v>297</v>
      </c>
      <c r="D112" s="266"/>
      <c r="E112" s="267"/>
      <c r="F112" s="268"/>
      <c r="G112" s="269"/>
      <c r="H112" s="172"/>
      <c r="I112" s="172"/>
      <c r="J112" s="172"/>
      <c r="K112" s="172"/>
      <c r="L112" s="172"/>
      <c r="M112" s="172"/>
      <c r="N112" s="163"/>
      <c r="O112" s="163"/>
      <c r="P112" s="163"/>
      <c r="Q112" s="163"/>
      <c r="R112" s="163"/>
      <c r="S112" s="163"/>
      <c r="T112" s="164"/>
      <c r="U112" s="16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130</v>
      </c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6" t="str">
        <f>C112</f>
        <v>povrchová úprava CPL laminátem</v>
      </c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54"/>
      <c r="B113" s="161"/>
      <c r="C113" s="265" t="s">
        <v>298</v>
      </c>
      <c r="D113" s="266"/>
      <c r="E113" s="267"/>
      <c r="F113" s="268"/>
      <c r="G113" s="269"/>
      <c r="H113" s="172"/>
      <c r="I113" s="172"/>
      <c r="J113" s="172"/>
      <c r="K113" s="172"/>
      <c r="L113" s="172"/>
      <c r="M113" s="172"/>
      <c r="N113" s="163"/>
      <c r="O113" s="163"/>
      <c r="P113" s="163"/>
      <c r="Q113" s="163"/>
      <c r="R113" s="163"/>
      <c r="S113" s="163"/>
      <c r="T113" s="164"/>
      <c r="U113" s="16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130</v>
      </c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6" t="str">
        <f>C113</f>
        <v>kování klika-klika, zámek s vložkou</v>
      </c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54"/>
      <c r="B114" s="161"/>
      <c r="C114" s="265" t="s">
        <v>299</v>
      </c>
      <c r="D114" s="266"/>
      <c r="E114" s="267"/>
      <c r="F114" s="268"/>
      <c r="G114" s="269"/>
      <c r="H114" s="172"/>
      <c r="I114" s="172"/>
      <c r="J114" s="172"/>
      <c r="K114" s="172"/>
      <c r="L114" s="172"/>
      <c r="M114" s="172"/>
      <c r="N114" s="163"/>
      <c r="O114" s="163"/>
      <c r="P114" s="163"/>
      <c r="Q114" s="163"/>
      <c r="R114" s="163"/>
      <c r="S114" s="163"/>
      <c r="T114" s="164"/>
      <c r="U114" s="16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130</v>
      </c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6" t="str">
        <f>C114</f>
        <v>přechodová lišta</v>
      </c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54">
        <v>76</v>
      </c>
      <c r="B115" s="161" t="s">
        <v>300</v>
      </c>
      <c r="C115" s="192" t="s">
        <v>301</v>
      </c>
      <c r="D115" s="163" t="s">
        <v>156</v>
      </c>
      <c r="E115" s="168">
        <v>2</v>
      </c>
      <c r="F115" s="171"/>
      <c r="G115" s="172">
        <f>ROUND(E115*F115,2)</f>
        <v>0</v>
      </c>
      <c r="H115" s="171"/>
      <c r="I115" s="172">
        <f>ROUND(E115*H115,2)</f>
        <v>0</v>
      </c>
      <c r="J115" s="171"/>
      <c r="K115" s="172">
        <f>ROUND(E115*J115,2)</f>
        <v>0</v>
      </c>
      <c r="L115" s="172">
        <v>21</v>
      </c>
      <c r="M115" s="172">
        <f>G115*(1+L115/100)</f>
        <v>0</v>
      </c>
      <c r="N115" s="163">
        <v>0</v>
      </c>
      <c r="O115" s="163">
        <f>ROUND(E115*N115,5)</f>
        <v>0</v>
      </c>
      <c r="P115" s="163">
        <v>0</v>
      </c>
      <c r="Q115" s="163">
        <f>ROUND(E115*P115,5)</f>
        <v>0</v>
      </c>
      <c r="R115" s="163"/>
      <c r="S115" s="163"/>
      <c r="T115" s="164">
        <v>0</v>
      </c>
      <c r="U115" s="163">
        <f>ROUND(E115*T115,2)</f>
        <v>0</v>
      </c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128</v>
      </c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54"/>
      <c r="B116" s="161"/>
      <c r="C116" s="265" t="s">
        <v>302</v>
      </c>
      <c r="D116" s="266"/>
      <c r="E116" s="267"/>
      <c r="F116" s="268"/>
      <c r="G116" s="269"/>
      <c r="H116" s="172"/>
      <c r="I116" s="172"/>
      <c r="J116" s="172"/>
      <c r="K116" s="172"/>
      <c r="L116" s="172"/>
      <c r="M116" s="172"/>
      <c r="N116" s="163"/>
      <c r="O116" s="163"/>
      <c r="P116" s="163"/>
      <c r="Q116" s="163"/>
      <c r="R116" s="163"/>
      <c r="S116" s="163"/>
      <c r="T116" s="164"/>
      <c r="U116" s="16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130</v>
      </c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6" t="str">
        <f>C116</f>
        <v>D2</v>
      </c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54"/>
      <c r="B117" s="161"/>
      <c r="C117" s="265" t="s">
        <v>296</v>
      </c>
      <c r="D117" s="266"/>
      <c r="E117" s="267"/>
      <c r="F117" s="268"/>
      <c r="G117" s="269"/>
      <c r="H117" s="172"/>
      <c r="I117" s="172"/>
      <c r="J117" s="172"/>
      <c r="K117" s="172"/>
      <c r="L117" s="172"/>
      <c r="M117" s="172"/>
      <c r="N117" s="163"/>
      <c r="O117" s="163"/>
      <c r="P117" s="163"/>
      <c r="Q117" s="163"/>
      <c r="R117" s="163"/>
      <c r="S117" s="163"/>
      <c r="T117" s="164"/>
      <c r="U117" s="16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130</v>
      </c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6" t="str">
        <f>C117</f>
        <v>hladké plné, zvýšená mechanická odolnost (plná dřevotříska)</v>
      </c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/>
      <c r="B118" s="161"/>
      <c r="C118" s="265" t="s">
        <v>297</v>
      </c>
      <c r="D118" s="266"/>
      <c r="E118" s="267"/>
      <c r="F118" s="268"/>
      <c r="G118" s="269"/>
      <c r="H118" s="172"/>
      <c r="I118" s="172"/>
      <c r="J118" s="172"/>
      <c r="K118" s="172"/>
      <c r="L118" s="172"/>
      <c r="M118" s="172"/>
      <c r="N118" s="163"/>
      <c r="O118" s="163"/>
      <c r="P118" s="163"/>
      <c r="Q118" s="163"/>
      <c r="R118" s="163"/>
      <c r="S118" s="163"/>
      <c r="T118" s="164"/>
      <c r="U118" s="16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130</v>
      </c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6" t="str">
        <f>C118</f>
        <v>povrchová úprava CPL laminátem</v>
      </c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54"/>
      <c r="B119" s="161"/>
      <c r="C119" s="265" t="s">
        <v>298</v>
      </c>
      <c r="D119" s="266"/>
      <c r="E119" s="267"/>
      <c r="F119" s="268"/>
      <c r="G119" s="269"/>
      <c r="H119" s="172"/>
      <c r="I119" s="172"/>
      <c r="J119" s="172"/>
      <c r="K119" s="172"/>
      <c r="L119" s="172"/>
      <c r="M119" s="172"/>
      <c r="N119" s="163"/>
      <c r="O119" s="163"/>
      <c r="P119" s="163"/>
      <c r="Q119" s="163"/>
      <c r="R119" s="163"/>
      <c r="S119" s="163"/>
      <c r="T119" s="164"/>
      <c r="U119" s="16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130</v>
      </c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6" t="str">
        <f>C119</f>
        <v>kování klika-klika, zámek s vložkou</v>
      </c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54"/>
      <c r="B120" s="161"/>
      <c r="C120" s="265" t="s">
        <v>299</v>
      </c>
      <c r="D120" s="266"/>
      <c r="E120" s="267"/>
      <c r="F120" s="268"/>
      <c r="G120" s="269"/>
      <c r="H120" s="172"/>
      <c r="I120" s="172"/>
      <c r="J120" s="172"/>
      <c r="K120" s="172"/>
      <c r="L120" s="172"/>
      <c r="M120" s="172"/>
      <c r="N120" s="163"/>
      <c r="O120" s="163"/>
      <c r="P120" s="163"/>
      <c r="Q120" s="163"/>
      <c r="R120" s="163"/>
      <c r="S120" s="163"/>
      <c r="T120" s="164"/>
      <c r="U120" s="16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130</v>
      </c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6" t="str">
        <f>C120</f>
        <v>přechodová lišta</v>
      </c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54">
        <v>77</v>
      </c>
      <c r="B121" s="161" t="s">
        <v>303</v>
      </c>
      <c r="C121" s="192" t="s">
        <v>304</v>
      </c>
      <c r="D121" s="163" t="s">
        <v>156</v>
      </c>
      <c r="E121" s="168">
        <v>1</v>
      </c>
      <c r="F121" s="171"/>
      <c r="G121" s="172">
        <f>ROUND(E121*F121,2)</f>
        <v>0</v>
      </c>
      <c r="H121" s="171"/>
      <c r="I121" s="172">
        <f>ROUND(E121*H121,2)</f>
        <v>0</v>
      </c>
      <c r="J121" s="171"/>
      <c r="K121" s="172">
        <f>ROUND(E121*J121,2)</f>
        <v>0</v>
      </c>
      <c r="L121" s="172">
        <v>21</v>
      </c>
      <c r="M121" s="172">
        <f>G121*(1+L121/100)</f>
        <v>0</v>
      </c>
      <c r="N121" s="163">
        <v>0</v>
      </c>
      <c r="O121" s="163">
        <f>ROUND(E121*N121,5)</f>
        <v>0</v>
      </c>
      <c r="P121" s="163">
        <v>0</v>
      </c>
      <c r="Q121" s="163">
        <f>ROUND(E121*P121,5)</f>
        <v>0</v>
      </c>
      <c r="R121" s="163"/>
      <c r="S121" s="163"/>
      <c r="T121" s="164">
        <v>0</v>
      </c>
      <c r="U121" s="163">
        <f>ROUND(E121*T121,2)</f>
        <v>0</v>
      </c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128</v>
      </c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54"/>
      <c r="B122" s="161"/>
      <c r="C122" s="265" t="s">
        <v>305</v>
      </c>
      <c r="D122" s="266"/>
      <c r="E122" s="267"/>
      <c r="F122" s="268"/>
      <c r="G122" s="269"/>
      <c r="H122" s="172"/>
      <c r="I122" s="172"/>
      <c r="J122" s="172"/>
      <c r="K122" s="172"/>
      <c r="L122" s="172"/>
      <c r="M122" s="172"/>
      <c r="N122" s="163"/>
      <c r="O122" s="163"/>
      <c r="P122" s="163"/>
      <c r="Q122" s="163"/>
      <c r="R122" s="163"/>
      <c r="S122" s="163"/>
      <c r="T122" s="164"/>
      <c r="U122" s="16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 t="s">
        <v>130</v>
      </c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6" t="str">
        <f>C122</f>
        <v>D3</v>
      </c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54"/>
      <c r="B123" s="161"/>
      <c r="C123" s="265" t="s">
        <v>296</v>
      </c>
      <c r="D123" s="266"/>
      <c r="E123" s="267"/>
      <c r="F123" s="268"/>
      <c r="G123" s="269"/>
      <c r="H123" s="172"/>
      <c r="I123" s="172"/>
      <c r="J123" s="172"/>
      <c r="K123" s="172"/>
      <c r="L123" s="172"/>
      <c r="M123" s="172"/>
      <c r="N123" s="163"/>
      <c r="O123" s="163"/>
      <c r="P123" s="163"/>
      <c r="Q123" s="163"/>
      <c r="R123" s="163"/>
      <c r="S123" s="163"/>
      <c r="T123" s="164"/>
      <c r="U123" s="16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130</v>
      </c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6" t="str">
        <f>C123</f>
        <v>hladké plné, zvýšená mechanická odolnost (plná dřevotříska)</v>
      </c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54"/>
      <c r="B124" s="161"/>
      <c r="C124" s="265" t="s">
        <v>297</v>
      </c>
      <c r="D124" s="266"/>
      <c r="E124" s="267"/>
      <c r="F124" s="268"/>
      <c r="G124" s="269"/>
      <c r="H124" s="172"/>
      <c r="I124" s="172"/>
      <c r="J124" s="172"/>
      <c r="K124" s="172"/>
      <c r="L124" s="172"/>
      <c r="M124" s="172"/>
      <c r="N124" s="163"/>
      <c r="O124" s="163"/>
      <c r="P124" s="163"/>
      <c r="Q124" s="163"/>
      <c r="R124" s="163"/>
      <c r="S124" s="163"/>
      <c r="T124" s="164"/>
      <c r="U124" s="16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 t="s">
        <v>130</v>
      </c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6" t="str">
        <f>C124</f>
        <v>povrchová úprava CPL laminátem</v>
      </c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54"/>
      <c r="B125" s="161"/>
      <c r="C125" s="265" t="s">
        <v>298</v>
      </c>
      <c r="D125" s="266"/>
      <c r="E125" s="267"/>
      <c r="F125" s="268"/>
      <c r="G125" s="269"/>
      <c r="H125" s="172"/>
      <c r="I125" s="172"/>
      <c r="J125" s="172"/>
      <c r="K125" s="172"/>
      <c r="L125" s="172"/>
      <c r="M125" s="172"/>
      <c r="N125" s="163"/>
      <c r="O125" s="163"/>
      <c r="P125" s="163"/>
      <c r="Q125" s="163"/>
      <c r="R125" s="163"/>
      <c r="S125" s="163"/>
      <c r="T125" s="164"/>
      <c r="U125" s="16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130</v>
      </c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6" t="str">
        <f>C125</f>
        <v>kování klika-klika, zámek s vložkou</v>
      </c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54"/>
      <c r="B126" s="161"/>
      <c r="C126" s="265" t="s">
        <v>299</v>
      </c>
      <c r="D126" s="266"/>
      <c r="E126" s="267"/>
      <c r="F126" s="268"/>
      <c r="G126" s="269"/>
      <c r="H126" s="172"/>
      <c r="I126" s="172"/>
      <c r="J126" s="172"/>
      <c r="K126" s="172"/>
      <c r="L126" s="172"/>
      <c r="M126" s="172"/>
      <c r="N126" s="163"/>
      <c r="O126" s="163"/>
      <c r="P126" s="163"/>
      <c r="Q126" s="163"/>
      <c r="R126" s="163"/>
      <c r="S126" s="163"/>
      <c r="T126" s="164"/>
      <c r="U126" s="16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 t="s">
        <v>130</v>
      </c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6" t="str">
        <f>C126</f>
        <v>přechodová lišta</v>
      </c>
      <c r="BB126" s="153"/>
      <c r="BC126" s="153"/>
      <c r="BD126" s="153"/>
      <c r="BE126" s="153"/>
      <c r="BF126" s="153"/>
      <c r="BG126" s="153"/>
      <c r="BH126" s="153"/>
    </row>
    <row r="127" spans="1:60" ht="22.5" outlineLevel="1" x14ac:dyDescent="0.2">
      <c r="A127" s="154">
        <v>78</v>
      </c>
      <c r="B127" s="161" t="s">
        <v>306</v>
      </c>
      <c r="C127" s="192" t="s">
        <v>307</v>
      </c>
      <c r="D127" s="163" t="s">
        <v>156</v>
      </c>
      <c r="E127" s="168">
        <v>2</v>
      </c>
      <c r="F127" s="171"/>
      <c r="G127" s="172">
        <f>ROUND(E127*F127,2)</f>
        <v>0</v>
      </c>
      <c r="H127" s="171"/>
      <c r="I127" s="172">
        <f>ROUND(E127*H127,2)</f>
        <v>0</v>
      </c>
      <c r="J127" s="171"/>
      <c r="K127" s="172">
        <f>ROUND(E127*J127,2)</f>
        <v>0</v>
      </c>
      <c r="L127" s="172">
        <v>21</v>
      </c>
      <c r="M127" s="172">
        <f>G127*(1+L127/100)</f>
        <v>0</v>
      </c>
      <c r="N127" s="163">
        <v>2.5000000000000001E-2</v>
      </c>
      <c r="O127" s="163">
        <f>ROUND(E127*N127,5)</f>
        <v>0.05</v>
      </c>
      <c r="P127" s="163">
        <v>0</v>
      </c>
      <c r="Q127" s="163">
        <f>ROUND(E127*P127,5)</f>
        <v>0</v>
      </c>
      <c r="R127" s="163"/>
      <c r="S127" s="163"/>
      <c r="T127" s="164">
        <v>6.39053</v>
      </c>
      <c r="U127" s="163">
        <f>ROUND(E127*T127,2)</f>
        <v>12.78</v>
      </c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 t="s">
        <v>157</v>
      </c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54"/>
      <c r="B128" s="161"/>
      <c r="C128" s="265" t="s">
        <v>308</v>
      </c>
      <c r="D128" s="266"/>
      <c r="E128" s="267"/>
      <c r="F128" s="268"/>
      <c r="G128" s="269"/>
      <c r="H128" s="172"/>
      <c r="I128" s="172"/>
      <c r="J128" s="172"/>
      <c r="K128" s="172"/>
      <c r="L128" s="172"/>
      <c r="M128" s="172"/>
      <c r="N128" s="163"/>
      <c r="O128" s="163"/>
      <c r="P128" s="163"/>
      <c r="Q128" s="163"/>
      <c r="R128" s="163"/>
      <c r="S128" s="163"/>
      <c r="T128" s="164"/>
      <c r="U128" s="16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 t="s">
        <v>130</v>
      </c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6" t="str">
        <f>C128</f>
        <v>D4</v>
      </c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54"/>
      <c r="B129" s="161"/>
      <c r="C129" s="265" t="s">
        <v>309</v>
      </c>
      <c r="D129" s="266"/>
      <c r="E129" s="267"/>
      <c r="F129" s="268"/>
      <c r="G129" s="269"/>
      <c r="H129" s="172"/>
      <c r="I129" s="172"/>
      <c r="J129" s="172"/>
      <c r="K129" s="172"/>
      <c r="L129" s="172"/>
      <c r="M129" s="172"/>
      <c r="N129" s="163"/>
      <c r="O129" s="163"/>
      <c r="P129" s="163"/>
      <c r="Q129" s="163"/>
      <c r="R129" s="163"/>
      <c r="S129" s="163"/>
      <c r="T129" s="164"/>
      <c r="U129" s="16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 t="s">
        <v>130</v>
      </c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6" t="str">
        <f>C129</f>
        <v>křídla 450/1970 + 900/1970</v>
      </c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54"/>
      <c r="B130" s="161"/>
      <c r="C130" s="265" t="s">
        <v>310</v>
      </c>
      <c r="D130" s="266"/>
      <c r="E130" s="267"/>
      <c r="F130" s="268"/>
      <c r="G130" s="269"/>
      <c r="H130" s="172"/>
      <c r="I130" s="172"/>
      <c r="J130" s="172"/>
      <c r="K130" s="172"/>
      <c r="L130" s="172"/>
      <c r="M130" s="172"/>
      <c r="N130" s="163"/>
      <c r="O130" s="163"/>
      <c r="P130" s="163"/>
      <c r="Q130" s="163"/>
      <c r="R130" s="163"/>
      <c r="S130" s="163"/>
      <c r="T130" s="164"/>
      <c r="U130" s="16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 t="s">
        <v>130</v>
      </c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6" t="str">
        <f>C130</f>
        <v>na širším křídle samozavírač</v>
      </c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54">
        <v>79</v>
      </c>
      <c r="B131" s="161" t="s">
        <v>311</v>
      </c>
      <c r="C131" s="192" t="s">
        <v>312</v>
      </c>
      <c r="D131" s="163" t="s">
        <v>156</v>
      </c>
      <c r="E131" s="168">
        <v>19</v>
      </c>
      <c r="F131" s="171"/>
      <c r="G131" s="172">
        <f>ROUND(E131*F131,2)</f>
        <v>0</v>
      </c>
      <c r="H131" s="171"/>
      <c r="I131" s="172">
        <f>ROUND(E131*H131,2)</f>
        <v>0</v>
      </c>
      <c r="J131" s="171"/>
      <c r="K131" s="172">
        <f>ROUND(E131*J131,2)</f>
        <v>0</v>
      </c>
      <c r="L131" s="172">
        <v>21</v>
      </c>
      <c r="M131" s="172">
        <f>G131*(1+L131/100)</f>
        <v>0</v>
      </c>
      <c r="N131" s="163">
        <v>0</v>
      </c>
      <c r="O131" s="163">
        <f>ROUND(E131*N131,5)</f>
        <v>0</v>
      </c>
      <c r="P131" s="163">
        <v>0</v>
      </c>
      <c r="Q131" s="163">
        <f>ROUND(E131*P131,5)</f>
        <v>0</v>
      </c>
      <c r="R131" s="163"/>
      <c r="S131" s="163"/>
      <c r="T131" s="164">
        <v>0</v>
      </c>
      <c r="U131" s="163">
        <f>ROUND(E131*T131,2)</f>
        <v>0</v>
      </c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 t="s">
        <v>128</v>
      </c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54"/>
      <c r="B132" s="161"/>
      <c r="C132" s="265" t="s">
        <v>313</v>
      </c>
      <c r="D132" s="266"/>
      <c r="E132" s="267"/>
      <c r="F132" s="268"/>
      <c r="G132" s="269"/>
      <c r="H132" s="172"/>
      <c r="I132" s="172"/>
      <c r="J132" s="172"/>
      <c r="K132" s="172"/>
      <c r="L132" s="172"/>
      <c r="M132" s="172"/>
      <c r="N132" s="163"/>
      <c r="O132" s="163"/>
      <c r="P132" s="163"/>
      <c r="Q132" s="163"/>
      <c r="R132" s="163"/>
      <c r="S132" s="163"/>
      <c r="T132" s="164"/>
      <c r="U132" s="16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 t="s">
        <v>130</v>
      </c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6" t="str">
        <f>C132</f>
        <v>D5</v>
      </c>
      <c r="BB132" s="153"/>
      <c r="BC132" s="153"/>
      <c r="BD132" s="153"/>
      <c r="BE132" s="153"/>
      <c r="BF132" s="153"/>
      <c r="BG132" s="153"/>
      <c r="BH132" s="153"/>
    </row>
    <row r="133" spans="1:60" outlineLevel="1" x14ac:dyDescent="0.2">
      <c r="A133" s="154"/>
      <c r="B133" s="161"/>
      <c r="C133" s="265" t="s">
        <v>296</v>
      </c>
      <c r="D133" s="266"/>
      <c r="E133" s="267"/>
      <c r="F133" s="268"/>
      <c r="G133" s="269"/>
      <c r="H133" s="172"/>
      <c r="I133" s="172"/>
      <c r="J133" s="172"/>
      <c r="K133" s="172"/>
      <c r="L133" s="172"/>
      <c r="M133" s="172"/>
      <c r="N133" s="163"/>
      <c r="O133" s="163"/>
      <c r="P133" s="163"/>
      <c r="Q133" s="163"/>
      <c r="R133" s="163"/>
      <c r="S133" s="163"/>
      <c r="T133" s="164"/>
      <c r="U133" s="16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 t="s">
        <v>130</v>
      </c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6" t="str">
        <f>C133</f>
        <v>hladké plné, zvýšená mechanická odolnost (plná dřevotříska)</v>
      </c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54"/>
      <c r="B134" s="161"/>
      <c r="C134" s="265" t="s">
        <v>297</v>
      </c>
      <c r="D134" s="266"/>
      <c r="E134" s="267"/>
      <c r="F134" s="268"/>
      <c r="G134" s="269"/>
      <c r="H134" s="172"/>
      <c r="I134" s="172"/>
      <c r="J134" s="172"/>
      <c r="K134" s="172"/>
      <c r="L134" s="172"/>
      <c r="M134" s="172"/>
      <c r="N134" s="163"/>
      <c r="O134" s="163"/>
      <c r="P134" s="163"/>
      <c r="Q134" s="163"/>
      <c r="R134" s="163"/>
      <c r="S134" s="163"/>
      <c r="T134" s="164"/>
      <c r="U134" s="16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 t="s">
        <v>130</v>
      </c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6" t="str">
        <f>C134</f>
        <v>povrchová úprava CPL laminátem</v>
      </c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54"/>
      <c r="B135" s="161"/>
      <c r="C135" s="265" t="s">
        <v>298</v>
      </c>
      <c r="D135" s="266"/>
      <c r="E135" s="267"/>
      <c r="F135" s="268"/>
      <c r="G135" s="269"/>
      <c r="H135" s="172"/>
      <c r="I135" s="172"/>
      <c r="J135" s="172"/>
      <c r="K135" s="172"/>
      <c r="L135" s="172"/>
      <c r="M135" s="172"/>
      <c r="N135" s="163"/>
      <c r="O135" s="163"/>
      <c r="P135" s="163"/>
      <c r="Q135" s="163"/>
      <c r="R135" s="163"/>
      <c r="S135" s="163"/>
      <c r="T135" s="164"/>
      <c r="U135" s="16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 t="s">
        <v>130</v>
      </c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6" t="str">
        <f>C135</f>
        <v>kování klika-klika, zámek s vložkou</v>
      </c>
      <c r="BB135" s="153"/>
      <c r="BC135" s="153"/>
      <c r="BD135" s="153"/>
      <c r="BE135" s="153"/>
      <c r="BF135" s="153"/>
      <c r="BG135" s="153"/>
      <c r="BH135" s="153"/>
    </row>
    <row r="136" spans="1:60" ht="22.5" outlineLevel="1" x14ac:dyDescent="0.2">
      <c r="A136" s="154">
        <v>80</v>
      </c>
      <c r="B136" s="161" t="s">
        <v>314</v>
      </c>
      <c r="C136" s="192" t="s">
        <v>315</v>
      </c>
      <c r="D136" s="163" t="s">
        <v>156</v>
      </c>
      <c r="E136" s="168">
        <v>2</v>
      </c>
      <c r="F136" s="171"/>
      <c r="G136" s="172">
        <f>ROUND(E136*F136,2)</f>
        <v>0</v>
      </c>
      <c r="H136" s="171"/>
      <c r="I136" s="172">
        <f>ROUND(E136*H136,2)</f>
        <v>0</v>
      </c>
      <c r="J136" s="171"/>
      <c r="K136" s="172">
        <f>ROUND(E136*J136,2)</f>
        <v>0</v>
      </c>
      <c r="L136" s="172">
        <v>21</v>
      </c>
      <c r="M136" s="172">
        <f>G136*(1+L136/100)</f>
        <v>0</v>
      </c>
      <c r="N136" s="163">
        <v>0.03</v>
      </c>
      <c r="O136" s="163">
        <f>ROUND(E136*N136,5)</f>
        <v>0.06</v>
      </c>
      <c r="P136" s="163">
        <v>0</v>
      </c>
      <c r="Q136" s="163">
        <f>ROUND(E136*P136,5)</f>
        <v>0</v>
      </c>
      <c r="R136" s="163"/>
      <c r="S136" s="163"/>
      <c r="T136" s="164">
        <v>6.4026300000000003</v>
      </c>
      <c r="U136" s="163">
        <f>ROUND(E136*T136,2)</f>
        <v>12.81</v>
      </c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 t="s">
        <v>157</v>
      </c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54"/>
      <c r="B137" s="161"/>
      <c r="C137" s="265" t="s">
        <v>316</v>
      </c>
      <c r="D137" s="266"/>
      <c r="E137" s="267"/>
      <c r="F137" s="268"/>
      <c r="G137" s="269"/>
      <c r="H137" s="172"/>
      <c r="I137" s="172"/>
      <c r="J137" s="172"/>
      <c r="K137" s="172"/>
      <c r="L137" s="172"/>
      <c r="M137" s="172"/>
      <c r="N137" s="163"/>
      <c r="O137" s="163"/>
      <c r="P137" s="163"/>
      <c r="Q137" s="163"/>
      <c r="R137" s="163"/>
      <c r="S137" s="163"/>
      <c r="T137" s="164"/>
      <c r="U137" s="16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 t="s">
        <v>130</v>
      </c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6" t="str">
        <f>C137</f>
        <v>D6</v>
      </c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54"/>
      <c r="B138" s="161"/>
      <c r="C138" s="265" t="s">
        <v>309</v>
      </c>
      <c r="D138" s="266"/>
      <c r="E138" s="267"/>
      <c r="F138" s="268"/>
      <c r="G138" s="269"/>
      <c r="H138" s="172"/>
      <c r="I138" s="172"/>
      <c r="J138" s="172"/>
      <c r="K138" s="172"/>
      <c r="L138" s="172"/>
      <c r="M138" s="172"/>
      <c r="N138" s="163"/>
      <c r="O138" s="163"/>
      <c r="P138" s="163"/>
      <c r="Q138" s="163"/>
      <c r="R138" s="163"/>
      <c r="S138" s="163"/>
      <c r="T138" s="164"/>
      <c r="U138" s="16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 t="s">
        <v>130</v>
      </c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6" t="str">
        <f>C138</f>
        <v>křídla 450/1970 + 900/1970</v>
      </c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54"/>
      <c r="B139" s="161"/>
      <c r="C139" s="265" t="s">
        <v>310</v>
      </c>
      <c r="D139" s="266"/>
      <c r="E139" s="267"/>
      <c r="F139" s="268"/>
      <c r="G139" s="269"/>
      <c r="H139" s="172"/>
      <c r="I139" s="172"/>
      <c r="J139" s="172"/>
      <c r="K139" s="172"/>
      <c r="L139" s="172"/>
      <c r="M139" s="172"/>
      <c r="N139" s="163"/>
      <c r="O139" s="163"/>
      <c r="P139" s="163"/>
      <c r="Q139" s="163"/>
      <c r="R139" s="163"/>
      <c r="S139" s="163"/>
      <c r="T139" s="164"/>
      <c r="U139" s="16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 t="s">
        <v>130</v>
      </c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6" t="str">
        <f>C139</f>
        <v>na širším křídle samozavírač</v>
      </c>
      <c r="BB139" s="153"/>
      <c r="BC139" s="153"/>
      <c r="BD139" s="153"/>
      <c r="BE139" s="153"/>
      <c r="BF139" s="153"/>
      <c r="BG139" s="153"/>
      <c r="BH139" s="153"/>
    </row>
    <row r="140" spans="1:60" ht="22.5" outlineLevel="1" x14ac:dyDescent="0.2">
      <c r="A140" s="154">
        <v>81</v>
      </c>
      <c r="B140" s="161" t="s">
        <v>314</v>
      </c>
      <c r="C140" s="192" t="s">
        <v>317</v>
      </c>
      <c r="D140" s="163" t="s">
        <v>156</v>
      </c>
      <c r="E140" s="168">
        <v>0</v>
      </c>
      <c r="F140" s="171"/>
      <c r="G140" s="172">
        <f>ROUND(E140*F140,2)</f>
        <v>0</v>
      </c>
      <c r="H140" s="171"/>
      <c r="I140" s="172">
        <f>ROUND(E140*H140,2)</f>
        <v>0</v>
      </c>
      <c r="J140" s="171"/>
      <c r="K140" s="172">
        <f>ROUND(E140*J140,2)</f>
        <v>0</v>
      </c>
      <c r="L140" s="172">
        <v>21</v>
      </c>
      <c r="M140" s="172">
        <f>G140*(1+L140/100)</f>
        <v>0</v>
      </c>
      <c r="N140" s="163">
        <v>0.03</v>
      </c>
      <c r="O140" s="163">
        <f>ROUND(E140*N140,5)</f>
        <v>0</v>
      </c>
      <c r="P140" s="163">
        <v>0</v>
      </c>
      <c r="Q140" s="163">
        <f>ROUND(E140*P140,5)</f>
        <v>0</v>
      </c>
      <c r="R140" s="163"/>
      <c r="S140" s="163"/>
      <c r="T140" s="164">
        <v>6.4026300000000003</v>
      </c>
      <c r="U140" s="163">
        <f>ROUND(E140*T140,2)</f>
        <v>0</v>
      </c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 t="s">
        <v>157</v>
      </c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ht="22.5" outlineLevel="1" x14ac:dyDescent="0.2">
      <c r="A141" s="154">
        <v>82</v>
      </c>
      <c r="B141" s="161" t="s">
        <v>318</v>
      </c>
      <c r="C141" s="192" t="s">
        <v>319</v>
      </c>
      <c r="D141" s="163" t="s">
        <v>147</v>
      </c>
      <c r="E141" s="168">
        <v>46</v>
      </c>
      <c r="F141" s="171"/>
      <c r="G141" s="172">
        <f>ROUND(E141*F141,2)</f>
        <v>0</v>
      </c>
      <c r="H141" s="171"/>
      <c r="I141" s="172">
        <f>ROUND(E141*H141,2)</f>
        <v>0</v>
      </c>
      <c r="J141" s="171"/>
      <c r="K141" s="172">
        <f>ROUND(E141*J141,2)</f>
        <v>0</v>
      </c>
      <c r="L141" s="172">
        <v>21</v>
      </c>
      <c r="M141" s="172">
        <f>G141*(1+L141/100)</f>
        <v>0</v>
      </c>
      <c r="N141" s="163">
        <v>3.7200000000000002E-3</v>
      </c>
      <c r="O141" s="163">
        <f>ROUND(E141*N141,5)</f>
        <v>0.17111999999999999</v>
      </c>
      <c r="P141" s="163">
        <v>0</v>
      </c>
      <c r="Q141" s="163">
        <f>ROUND(E141*P141,5)</f>
        <v>0</v>
      </c>
      <c r="R141" s="163"/>
      <c r="S141" s="163"/>
      <c r="T141" s="164">
        <v>0.56137999999999999</v>
      </c>
      <c r="U141" s="163">
        <f>ROUND(E141*T141,2)</f>
        <v>25.82</v>
      </c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 t="s">
        <v>157</v>
      </c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54"/>
      <c r="B142" s="161"/>
      <c r="C142" s="265" t="s">
        <v>320</v>
      </c>
      <c r="D142" s="266"/>
      <c r="E142" s="267"/>
      <c r="F142" s="268"/>
      <c r="G142" s="269"/>
      <c r="H142" s="172"/>
      <c r="I142" s="172"/>
      <c r="J142" s="172"/>
      <c r="K142" s="172"/>
      <c r="L142" s="172"/>
      <c r="M142" s="172"/>
      <c r="N142" s="163"/>
      <c r="O142" s="163"/>
      <c r="P142" s="163"/>
      <c r="Q142" s="163"/>
      <c r="R142" s="163"/>
      <c r="S142" s="163"/>
      <c r="T142" s="164"/>
      <c r="U142" s="16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 t="s">
        <v>130</v>
      </c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6" t="str">
        <f>C142</f>
        <v>T1</v>
      </c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54"/>
      <c r="B143" s="161"/>
      <c r="C143" s="265" t="s">
        <v>321</v>
      </c>
      <c r="D143" s="266"/>
      <c r="E143" s="267"/>
      <c r="F143" s="268"/>
      <c r="G143" s="269"/>
      <c r="H143" s="172"/>
      <c r="I143" s="172"/>
      <c r="J143" s="172"/>
      <c r="K143" s="172"/>
      <c r="L143" s="172"/>
      <c r="M143" s="172"/>
      <c r="N143" s="163"/>
      <c r="O143" s="163"/>
      <c r="P143" s="163"/>
      <c r="Q143" s="163"/>
      <c r="R143" s="163"/>
      <c r="S143" s="163"/>
      <c r="T143" s="164"/>
      <c r="U143" s="16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 t="s">
        <v>130</v>
      </c>
      <c r="AF143" s="153"/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6" t="str">
        <f>C143</f>
        <v>povrchová úprava CPL laminátem, bílá barva</v>
      </c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54">
        <v>83</v>
      </c>
      <c r="B144" s="161" t="s">
        <v>322</v>
      </c>
      <c r="C144" s="192" t="s">
        <v>323</v>
      </c>
      <c r="D144" s="163" t="s">
        <v>156</v>
      </c>
      <c r="E144" s="168">
        <v>1</v>
      </c>
      <c r="F144" s="171"/>
      <c r="G144" s="172">
        <f>ROUND(E144*F144,2)</f>
        <v>0</v>
      </c>
      <c r="H144" s="171"/>
      <c r="I144" s="172">
        <f>ROUND(E144*H144,2)</f>
        <v>0</v>
      </c>
      <c r="J144" s="171"/>
      <c r="K144" s="172">
        <f>ROUND(E144*J144,2)</f>
        <v>0</v>
      </c>
      <c r="L144" s="172">
        <v>21</v>
      </c>
      <c r="M144" s="172">
        <f>G144*(1+L144/100)</f>
        <v>0</v>
      </c>
      <c r="N144" s="163">
        <v>0</v>
      </c>
      <c r="O144" s="163">
        <f>ROUND(E144*N144,5)</f>
        <v>0</v>
      </c>
      <c r="P144" s="163">
        <v>0</v>
      </c>
      <c r="Q144" s="163">
        <f>ROUND(E144*P144,5)</f>
        <v>0</v>
      </c>
      <c r="R144" s="163"/>
      <c r="S144" s="163"/>
      <c r="T144" s="164">
        <v>0</v>
      </c>
      <c r="U144" s="163">
        <f>ROUND(E144*T144,2)</f>
        <v>0</v>
      </c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 t="s">
        <v>128</v>
      </c>
      <c r="AF144" s="153"/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54"/>
      <c r="B145" s="161"/>
      <c r="C145" s="265" t="s">
        <v>324</v>
      </c>
      <c r="D145" s="266"/>
      <c r="E145" s="267"/>
      <c r="F145" s="268"/>
      <c r="G145" s="269"/>
      <c r="H145" s="172"/>
      <c r="I145" s="172"/>
      <c r="J145" s="172"/>
      <c r="K145" s="172"/>
      <c r="L145" s="172"/>
      <c r="M145" s="172"/>
      <c r="N145" s="163"/>
      <c r="O145" s="163"/>
      <c r="P145" s="163"/>
      <c r="Q145" s="163"/>
      <c r="R145" s="163"/>
      <c r="S145" s="163"/>
      <c r="T145" s="164"/>
      <c r="U145" s="16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 t="s">
        <v>130</v>
      </c>
      <c r="AF145" s="153"/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6" t="str">
        <f>C145</f>
        <v>T2</v>
      </c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54"/>
      <c r="B146" s="161"/>
      <c r="C146" s="265" t="s">
        <v>325</v>
      </c>
      <c r="D146" s="266"/>
      <c r="E146" s="267"/>
      <c r="F146" s="268"/>
      <c r="G146" s="269"/>
      <c r="H146" s="172"/>
      <c r="I146" s="172"/>
      <c r="J146" s="172"/>
      <c r="K146" s="172"/>
      <c r="L146" s="172"/>
      <c r="M146" s="172"/>
      <c r="N146" s="163"/>
      <c r="O146" s="163"/>
      <c r="P146" s="163"/>
      <c r="Q146" s="163"/>
      <c r="R146" s="163"/>
      <c r="S146" s="163"/>
      <c r="T146" s="164"/>
      <c r="U146" s="16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 t="s">
        <v>130</v>
      </c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6" t="str">
        <f>C146</f>
        <v>barva rámu bílá, horní část rámu nastavena profilem o v=175 mm</v>
      </c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54">
        <v>84</v>
      </c>
      <c r="B147" s="161" t="s">
        <v>326</v>
      </c>
      <c r="C147" s="192" t="s">
        <v>327</v>
      </c>
      <c r="D147" s="163" t="s">
        <v>156</v>
      </c>
      <c r="E147" s="168">
        <v>1</v>
      </c>
      <c r="F147" s="171"/>
      <c r="G147" s="172">
        <f>ROUND(E147*F147,2)</f>
        <v>0</v>
      </c>
      <c r="H147" s="171"/>
      <c r="I147" s="172">
        <f>ROUND(E147*H147,2)</f>
        <v>0</v>
      </c>
      <c r="J147" s="171"/>
      <c r="K147" s="172">
        <f>ROUND(E147*J147,2)</f>
        <v>0</v>
      </c>
      <c r="L147" s="172">
        <v>21</v>
      </c>
      <c r="M147" s="172">
        <f>G147*(1+L147/100)</f>
        <v>0</v>
      </c>
      <c r="N147" s="163">
        <v>0</v>
      </c>
      <c r="O147" s="163">
        <f>ROUND(E147*N147,5)</f>
        <v>0</v>
      </c>
      <c r="P147" s="163">
        <v>0</v>
      </c>
      <c r="Q147" s="163">
        <f>ROUND(E147*P147,5)</f>
        <v>0</v>
      </c>
      <c r="R147" s="163"/>
      <c r="S147" s="163"/>
      <c r="T147" s="164">
        <v>0</v>
      </c>
      <c r="U147" s="163">
        <f>ROUND(E147*T147,2)</f>
        <v>0</v>
      </c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 t="s">
        <v>128</v>
      </c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54"/>
      <c r="B148" s="161"/>
      <c r="C148" s="265" t="s">
        <v>328</v>
      </c>
      <c r="D148" s="266"/>
      <c r="E148" s="267"/>
      <c r="F148" s="268"/>
      <c r="G148" s="269"/>
      <c r="H148" s="172"/>
      <c r="I148" s="172"/>
      <c r="J148" s="172"/>
      <c r="K148" s="172"/>
      <c r="L148" s="172"/>
      <c r="M148" s="172"/>
      <c r="N148" s="163"/>
      <c r="O148" s="163"/>
      <c r="P148" s="163"/>
      <c r="Q148" s="163"/>
      <c r="R148" s="163"/>
      <c r="S148" s="163"/>
      <c r="T148" s="164"/>
      <c r="U148" s="163"/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 t="s">
        <v>130</v>
      </c>
      <c r="AF148" s="153"/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6" t="str">
        <f>C148</f>
        <v>T3</v>
      </c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54"/>
      <c r="B149" s="161"/>
      <c r="C149" s="265" t="s">
        <v>329</v>
      </c>
      <c r="D149" s="266"/>
      <c r="E149" s="267"/>
      <c r="F149" s="268"/>
      <c r="G149" s="269"/>
      <c r="H149" s="172"/>
      <c r="I149" s="172"/>
      <c r="J149" s="172"/>
      <c r="K149" s="172"/>
      <c r="L149" s="172"/>
      <c r="M149" s="172"/>
      <c r="N149" s="163"/>
      <c r="O149" s="163"/>
      <c r="P149" s="163"/>
      <c r="Q149" s="163"/>
      <c r="R149" s="163"/>
      <c r="S149" s="163"/>
      <c r="T149" s="164"/>
      <c r="U149" s="16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 t="s">
        <v>130</v>
      </c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6" t="str">
        <f>C149</f>
        <v>otočné dveřní křídlo 800/1970</v>
      </c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54"/>
      <c r="B150" s="161"/>
      <c r="C150" s="265" t="s">
        <v>330</v>
      </c>
      <c r="D150" s="266"/>
      <c r="E150" s="267"/>
      <c r="F150" s="268"/>
      <c r="G150" s="269"/>
      <c r="H150" s="172"/>
      <c r="I150" s="172"/>
      <c r="J150" s="172"/>
      <c r="K150" s="172"/>
      <c r="L150" s="172"/>
      <c r="M150" s="172"/>
      <c r="N150" s="163"/>
      <c r="O150" s="163"/>
      <c r="P150" s="163"/>
      <c r="Q150" s="163"/>
      <c r="R150" s="163"/>
      <c r="S150" s="163"/>
      <c r="T150" s="164"/>
      <c r="U150" s="16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 t="s">
        <v>130</v>
      </c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6" t="str">
        <f>C150</f>
        <v>stěna i křídlo prosklení ze 2/3</v>
      </c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54"/>
      <c r="B151" s="161"/>
      <c r="C151" s="265" t="s">
        <v>331</v>
      </c>
      <c r="D151" s="266"/>
      <c r="E151" s="267"/>
      <c r="F151" s="268"/>
      <c r="G151" s="269"/>
      <c r="H151" s="172"/>
      <c r="I151" s="172"/>
      <c r="J151" s="172"/>
      <c r="K151" s="172"/>
      <c r="L151" s="172"/>
      <c r="M151" s="172"/>
      <c r="N151" s="163"/>
      <c r="O151" s="163"/>
      <c r="P151" s="163"/>
      <c r="Q151" s="163"/>
      <c r="R151" s="163"/>
      <c r="S151" s="163"/>
      <c r="T151" s="164"/>
      <c r="U151" s="16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 t="s">
        <v>130</v>
      </c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6" t="str">
        <f>C151</f>
        <v>barva dřevěných částí bílá</v>
      </c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54">
        <v>85</v>
      </c>
      <c r="B152" s="161" t="s">
        <v>332</v>
      </c>
      <c r="C152" s="192" t="s">
        <v>333</v>
      </c>
      <c r="D152" s="163" t="s">
        <v>200</v>
      </c>
      <c r="E152" s="168">
        <v>1.1256999999999999</v>
      </c>
      <c r="F152" s="171"/>
      <c r="G152" s="172">
        <f>ROUND(E152*F152,2)</f>
        <v>0</v>
      </c>
      <c r="H152" s="171"/>
      <c r="I152" s="172">
        <f>ROUND(E152*H152,2)</f>
        <v>0</v>
      </c>
      <c r="J152" s="171"/>
      <c r="K152" s="172">
        <f>ROUND(E152*J152,2)</f>
        <v>0</v>
      </c>
      <c r="L152" s="172">
        <v>21</v>
      </c>
      <c r="M152" s="172">
        <f>G152*(1+L152/100)</f>
        <v>0</v>
      </c>
      <c r="N152" s="163">
        <v>0</v>
      </c>
      <c r="O152" s="163">
        <f>ROUND(E152*N152,5)</f>
        <v>0</v>
      </c>
      <c r="P152" s="163">
        <v>0</v>
      </c>
      <c r="Q152" s="163">
        <f>ROUND(E152*P152,5)</f>
        <v>0</v>
      </c>
      <c r="R152" s="163"/>
      <c r="S152" s="163"/>
      <c r="T152" s="164">
        <v>2.4209999999999998</v>
      </c>
      <c r="U152" s="163">
        <f>ROUND(E152*T152,2)</f>
        <v>2.73</v>
      </c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 t="s">
        <v>128</v>
      </c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x14ac:dyDescent="0.2">
      <c r="A153" s="155" t="s">
        <v>123</v>
      </c>
      <c r="B153" s="162" t="s">
        <v>82</v>
      </c>
      <c r="C153" s="194" t="s">
        <v>83</v>
      </c>
      <c r="D153" s="166"/>
      <c r="E153" s="170"/>
      <c r="F153" s="173"/>
      <c r="G153" s="173">
        <f>SUMIF(AE154:AE155,"&lt;&gt;NOR",G154:G155)</f>
        <v>0</v>
      </c>
      <c r="H153" s="173"/>
      <c r="I153" s="173">
        <f>SUM(I154:I155)</f>
        <v>0</v>
      </c>
      <c r="J153" s="173"/>
      <c r="K153" s="173">
        <f>SUM(K154:K155)</f>
        <v>0</v>
      </c>
      <c r="L153" s="173"/>
      <c r="M153" s="173">
        <f>SUM(M154:M155)</f>
        <v>0</v>
      </c>
      <c r="N153" s="166"/>
      <c r="O153" s="166">
        <f>SUM(O154:O155)</f>
        <v>0.30760999999999999</v>
      </c>
      <c r="P153" s="166"/>
      <c r="Q153" s="166">
        <f>SUM(Q154:Q155)</f>
        <v>0</v>
      </c>
      <c r="R153" s="166"/>
      <c r="S153" s="166"/>
      <c r="T153" s="167"/>
      <c r="U153" s="166">
        <f>SUM(U154:U155)</f>
        <v>5.37</v>
      </c>
      <c r="AE153" t="s">
        <v>124</v>
      </c>
    </row>
    <row r="154" spans="1:60" outlineLevel="1" x14ac:dyDescent="0.2">
      <c r="A154" s="154">
        <v>86</v>
      </c>
      <c r="B154" s="161" t="s">
        <v>334</v>
      </c>
      <c r="C154" s="192" t="s">
        <v>335</v>
      </c>
      <c r="D154" s="163" t="s">
        <v>127</v>
      </c>
      <c r="E154" s="168">
        <v>4.04</v>
      </c>
      <c r="F154" s="171"/>
      <c r="G154" s="172">
        <f>ROUND(E154*F154,2)</f>
        <v>0</v>
      </c>
      <c r="H154" s="171"/>
      <c r="I154" s="172">
        <f>ROUND(E154*H154,2)</f>
        <v>0</v>
      </c>
      <c r="J154" s="171"/>
      <c r="K154" s="172">
        <f>ROUND(E154*J154,2)</f>
        <v>0</v>
      </c>
      <c r="L154" s="172">
        <v>21</v>
      </c>
      <c r="M154" s="172">
        <f>G154*(1+L154/100)</f>
        <v>0</v>
      </c>
      <c r="N154" s="163">
        <v>7.6139999999999999E-2</v>
      </c>
      <c r="O154" s="163">
        <f>ROUND(E154*N154,5)</f>
        <v>0.30760999999999999</v>
      </c>
      <c r="P154" s="163">
        <v>0</v>
      </c>
      <c r="Q154" s="163">
        <f>ROUND(E154*P154,5)</f>
        <v>0</v>
      </c>
      <c r="R154" s="163"/>
      <c r="S154" s="163"/>
      <c r="T154" s="164">
        <v>1.32961</v>
      </c>
      <c r="U154" s="163">
        <f>ROUND(E154*T154,2)</f>
        <v>5.37</v>
      </c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 t="s">
        <v>157</v>
      </c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54"/>
      <c r="B155" s="161"/>
      <c r="C155" s="265" t="s">
        <v>336</v>
      </c>
      <c r="D155" s="266"/>
      <c r="E155" s="267"/>
      <c r="F155" s="268"/>
      <c r="G155" s="269"/>
      <c r="H155" s="172"/>
      <c r="I155" s="172"/>
      <c r="J155" s="172"/>
      <c r="K155" s="172"/>
      <c r="L155" s="172"/>
      <c r="M155" s="172"/>
      <c r="N155" s="163"/>
      <c r="O155" s="163"/>
      <c r="P155" s="163"/>
      <c r="Q155" s="163"/>
      <c r="R155" s="163"/>
      <c r="S155" s="163"/>
      <c r="T155" s="164"/>
      <c r="U155" s="16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 t="s">
        <v>130</v>
      </c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6" t="str">
        <f>C155</f>
        <v>1.19</v>
      </c>
      <c r="BB155" s="153"/>
      <c r="BC155" s="153"/>
      <c r="BD155" s="153"/>
      <c r="BE155" s="153"/>
      <c r="BF155" s="153"/>
      <c r="BG155" s="153"/>
      <c r="BH155" s="153"/>
    </row>
    <row r="156" spans="1:60" x14ac:dyDescent="0.2">
      <c r="A156" s="155" t="s">
        <v>123</v>
      </c>
      <c r="B156" s="162" t="s">
        <v>84</v>
      </c>
      <c r="C156" s="194" t="s">
        <v>85</v>
      </c>
      <c r="D156" s="166"/>
      <c r="E156" s="170"/>
      <c r="F156" s="173"/>
      <c r="G156" s="173">
        <f>SUMIF(AE157:AE162,"&lt;&gt;NOR",G157:G162)</f>
        <v>0</v>
      </c>
      <c r="H156" s="173"/>
      <c r="I156" s="173">
        <f>SUM(I157:I162)</f>
        <v>0</v>
      </c>
      <c r="J156" s="173"/>
      <c r="K156" s="173">
        <f>SUM(K157:K162)</f>
        <v>0</v>
      </c>
      <c r="L156" s="173"/>
      <c r="M156" s="173">
        <f>SUM(M157:M162)</f>
        <v>0</v>
      </c>
      <c r="N156" s="166"/>
      <c r="O156" s="166">
        <f>SUM(O157:O162)</f>
        <v>1.2713699999999999</v>
      </c>
      <c r="P156" s="166"/>
      <c r="Q156" s="166">
        <f>SUM(Q157:Q162)</f>
        <v>0.20130000000000001</v>
      </c>
      <c r="R156" s="166"/>
      <c r="S156" s="166"/>
      <c r="T156" s="167"/>
      <c r="U156" s="166">
        <f>SUM(U157:U162)</f>
        <v>256.95</v>
      </c>
      <c r="AE156" t="s">
        <v>124</v>
      </c>
    </row>
    <row r="157" spans="1:60" outlineLevel="1" x14ac:dyDescent="0.2">
      <c r="A157" s="154">
        <v>87</v>
      </c>
      <c r="B157" s="161" t="s">
        <v>337</v>
      </c>
      <c r="C157" s="192" t="s">
        <v>338</v>
      </c>
      <c r="D157" s="163" t="s">
        <v>147</v>
      </c>
      <c r="E157" s="168">
        <v>402.59</v>
      </c>
      <c r="F157" s="171"/>
      <c r="G157" s="172">
        <f>ROUND(E157*F157,2)</f>
        <v>0</v>
      </c>
      <c r="H157" s="171"/>
      <c r="I157" s="172">
        <f>ROUND(E157*H157,2)</f>
        <v>0</v>
      </c>
      <c r="J157" s="171"/>
      <c r="K157" s="172">
        <f>ROUND(E157*J157,2)</f>
        <v>0</v>
      </c>
      <c r="L157" s="172">
        <v>21</v>
      </c>
      <c r="M157" s="172">
        <f>G157*(1+L157/100)</f>
        <v>0</v>
      </c>
      <c r="N157" s="163">
        <v>0</v>
      </c>
      <c r="O157" s="163">
        <f>ROUND(E157*N157,5)</f>
        <v>0</v>
      </c>
      <c r="P157" s="163">
        <v>5.0000000000000001E-4</v>
      </c>
      <c r="Q157" s="163">
        <f>ROUND(E157*P157,5)</f>
        <v>0.20130000000000001</v>
      </c>
      <c r="R157" s="163"/>
      <c r="S157" s="163"/>
      <c r="T157" s="164">
        <v>0.08</v>
      </c>
      <c r="U157" s="163">
        <f>ROUND(E157*T157,2)</f>
        <v>32.21</v>
      </c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 t="s">
        <v>128</v>
      </c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54">
        <v>88</v>
      </c>
      <c r="B158" s="161" t="s">
        <v>339</v>
      </c>
      <c r="C158" s="192" t="s">
        <v>340</v>
      </c>
      <c r="D158" s="163" t="s">
        <v>127</v>
      </c>
      <c r="E158" s="168">
        <v>423.79</v>
      </c>
      <c r="F158" s="171"/>
      <c r="G158" s="172">
        <f>ROUND(E158*F158,2)</f>
        <v>0</v>
      </c>
      <c r="H158" s="171"/>
      <c r="I158" s="172">
        <f>ROUND(E158*H158,2)</f>
        <v>0</v>
      </c>
      <c r="J158" s="171"/>
      <c r="K158" s="172">
        <f>ROUND(E158*J158,2)</f>
        <v>0</v>
      </c>
      <c r="L158" s="172">
        <v>21</v>
      </c>
      <c r="M158" s="172">
        <f>G158*(1+L158/100)</f>
        <v>0</v>
      </c>
      <c r="N158" s="163">
        <v>0</v>
      </c>
      <c r="O158" s="163">
        <f>ROUND(E158*N158,5)</f>
        <v>0</v>
      </c>
      <c r="P158" s="163">
        <v>0</v>
      </c>
      <c r="Q158" s="163">
        <f>ROUND(E158*P158,5)</f>
        <v>0</v>
      </c>
      <c r="R158" s="163"/>
      <c r="S158" s="163"/>
      <c r="T158" s="164">
        <v>0.14699999999999999</v>
      </c>
      <c r="U158" s="163">
        <f>ROUND(E158*T158,2)</f>
        <v>62.3</v>
      </c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 t="s">
        <v>128</v>
      </c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54">
        <v>89</v>
      </c>
      <c r="B159" s="161" t="s">
        <v>341</v>
      </c>
      <c r="C159" s="192" t="s">
        <v>342</v>
      </c>
      <c r="D159" s="163" t="s">
        <v>127</v>
      </c>
      <c r="E159" s="168">
        <v>423.79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21</v>
      </c>
      <c r="M159" s="172">
        <f>G159*(1+L159/100)</f>
        <v>0</v>
      </c>
      <c r="N159" s="163">
        <v>2.5000000000000001E-4</v>
      </c>
      <c r="O159" s="163">
        <f>ROUND(E159*N159,5)</f>
        <v>0.10595</v>
      </c>
      <c r="P159" s="163">
        <v>0</v>
      </c>
      <c r="Q159" s="163">
        <f>ROUND(E159*P159,5)</f>
        <v>0</v>
      </c>
      <c r="R159" s="163"/>
      <c r="S159" s="163"/>
      <c r="T159" s="164">
        <v>0.38</v>
      </c>
      <c r="U159" s="163">
        <f>ROUND(E159*T159,2)</f>
        <v>161.04</v>
      </c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 t="s">
        <v>128</v>
      </c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54">
        <v>90</v>
      </c>
      <c r="B160" s="161" t="s">
        <v>343</v>
      </c>
      <c r="C160" s="192" t="s">
        <v>344</v>
      </c>
      <c r="D160" s="163" t="s">
        <v>127</v>
      </c>
      <c r="E160" s="168">
        <v>466.16900000000004</v>
      </c>
      <c r="F160" s="171"/>
      <c r="G160" s="172">
        <f>ROUND(E160*F160,2)</f>
        <v>0</v>
      </c>
      <c r="H160" s="171"/>
      <c r="I160" s="172">
        <f>ROUND(E160*H160,2)</f>
        <v>0</v>
      </c>
      <c r="J160" s="171"/>
      <c r="K160" s="172">
        <f>ROUND(E160*J160,2)</f>
        <v>0</v>
      </c>
      <c r="L160" s="172">
        <v>21</v>
      </c>
      <c r="M160" s="172">
        <f>G160*(1+L160/100)</f>
        <v>0</v>
      </c>
      <c r="N160" s="163">
        <v>2.5000000000000001E-3</v>
      </c>
      <c r="O160" s="163">
        <f>ROUND(E160*N160,5)</f>
        <v>1.1654199999999999</v>
      </c>
      <c r="P160" s="163">
        <v>0</v>
      </c>
      <c r="Q160" s="163">
        <f>ROUND(E160*P160,5)</f>
        <v>0</v>
      </c>
      <c r="R160" s="163"/>
      <c r="S160" s="163"/>
      <c r="T160" s="164">
        <v>0</v>
      </c>
      <c r="U160" s="163">
        <f>ROUND(E160*T160,2)</f>
        <v>0</v>
      </c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 t="s">
        <v>235</v>
      </c>
      <c r="AF160" s="153"/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 x14ac:dyDescent="0.2">
      <c r="A161" s="154"/>
      <c r="B161" s="161"/>
      <c r="C161" s="193" t="s">
        <v>345</v>
      </c>
      <c r="D161" s="165"/>
      <c r="E161" s="169">
        <v>466.16899999999998</v>
      </c>
      <c r="F161" s="172"/>
      <c r="G161" s="172"/>
      <c r="H161" s="172"/>
      <c r="I161" s="172"/>
      <c r="J161" s="172"/>
      <c r="K161" s="172"/>
      <c r="L161" s="172"/>
      <c r="M161" s="172"/>
      <c r="N161" s="163"/>
      <c r="O161" s="163"/>
      <c r="P161" s="163"/>
      <c r="Q161" s="163"/>
      <c r="R161" s="163"/>
      <c r="S161" s="163"/>
      <c r="T161" s="164"/>
      <c r="U161" s="163"/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 t="s">
        <v>132</v>
      </c>
      <c r="AF161" s="153">
        <v>0</v>
      </c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54">
        <v>91</v>
      </c>
      <c r="B162" s="161" t="s">
        <v>346</v>
      </c>
      <c r="C162" s="192" t="s">
        <v>347</v>
      </c>
      <c r="D162" s="163" t="s">
        <v>200</v>
      </c>
      <c r="E162" s="168">
        <v>1.2713699999999999</v>
      </c>
      <c r="F162" s="171"/>
      <c r="G162" s="172">
        <f>ROUND(E162*F162,2)</f>
        <v>0</v>
      </c>
      <c r="H162" s="171"/>
      <c r="I162" s="172">
        <f>ROUND(E162*H162,2)</f>
        <v>0</v>
      </c>
      <c r="J162" s="171"/>
      <c r="K162" s="172">
        <f>ROUND(E162*J162,2)</f>
        <v>0</v>
      </c>
      <c r="L162" s="172">
        <v>21</v>
      </c>
      <c r="M162" s="172">
        <f>G162*(1+L162/100)</f>
        <v>0</v>
      </c>
      <c r="N162" s="163">
        <v>0</v>
      </c>
      <c r="O162" s="163">
        <f>ROUND(E162*N162,5)</f>
        <v>0</v>
      </c>
      <c r="P162" s="163">
        <v>0</v>
      </c>
      <c r="Q162" s="163">
        <f>ROUND(E162*P162,5)</f>
        <v>0</v>
      </c>
      <c r="R162" s="163"/>
      <c r="S162" s="163"/>
      <c r="T162" s="164">
        <v>1.1020000000000001</v>
      </c>
      <c r="U162" s="163">
        <f>ROUND(E162*T162,2)</f>
        <v>1.4</v>
      </c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 t="s">
        <v>128</v>
      </c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x14ac:dyDescent="0.2">
      <c r="A163" s="155" t="s">
        <v>123</v>
      </c>
      <c r="B163" s="162" t="s">
        <v>86</v>
      </c>
      <c r="C163" s="194" t="s">
        <v>87</v>
      </c>
      <c r="D163" s="166"/>
      <c r="E163" s="170"/>
      <c r="F163" s="173"/>
      <c r="G163" s="173">
        <f>SUMIF(AE164:AE166,"&lt;&gt;NOR",G164:G166)</f>
        <v>0</v>
      </c>
      <c r="H163" s="173"/>
      <c r="I163" s="173">
        <f>SUM(I164:I166)</f>
        <v>0</v>
      </c>
      <c r="J163" s="173"/>
      <c r="K163" s="173">
        <f>SUM(K164:K166)</f>
        <v>0</v>
      </c>
      <c r="L163" s="173"/>
      <c r="M163" s="173">
        <f>SUM(M164:M166)</f>
        <v>0</v>
      </c>
      <c r="N163" s="166"/>
      <c r="O163" s="166">
        <f>SUM(O164:O166)</f>
        <v>1.61077</v>
      </c>
      <c r="P163" s="166"/>
      <c r="Q163" s="166">
        <f>SUM(Q164:Q166)</f>
        <v>0</v>
      </c>
      <c r="R163" s="166"/>
      <c r="S163" s="166"/>
      <c r="T163" s="167"/>
      <c r="U163" s="166">
        <f>SUM(U164:U166)</f>
        <v>34.700000000000003</v>
      </c>
      <c r="AE163" t="s">
        <v>124</v>
      </c>
    </row>
    <row r="164" spans="1:60" outlineLevel="1" x14ac:dyDescent="0.2">
      <c r="A164" s="154">
        <v>92</v>
      </c>
      <c r="B164" s="161" t="s">
        <v>348</v>
      </c>
      <c r="C164" s="192" t="s">
        <v>349</v>
      </c>
      <c r="D164" s="163" t="s">
        <v>127</v>
      </c>
      <c r="E164" s="168">
        <v>22.62</v>
      </c>
      <c r="F164" s="171"/>
      <c r="G164" s="172">
        <f>ROUND(E164*F164,2)</f>
        <v>0</v>
      </c>
      <c r="H164" s="171"/>
      <c r="I164" s="172">
        <f>ROUND(E164*H164,2)</f>
        <v>0</v>
      </c>
      <c r="J164" s="171"/>
      <c r="K164" s="172">
        <f>ROUND(E164*J164,2)</f>
        <v>0</v>
      </c>
      <c r="L164" s="172">
        <v>21</v>
      </c>
      <c r="M164" s="172">
        <f>G164*(1+L164/100)</f>
        <v>0</v>
      </c>
      <c r="N164" s="163">
        <v>7.1209999999999996E-2</v>
      </c>
      <c r="O164" s="163">
        <f>ROUND(E164*N164,5)</f>
        <v>1.61077</v>
      </c>
      <c r="P164" s="163">
        <v>0</v>
      </c>
      <c r="Q164" s="163">
        <f>ROUND(E164*P164,5)</f>
        <v>0</v>
      </c>
      <c r="R164" s="163"/>
      <c r="S164" s="163"/>
      <c r="T164" s="164">
        <v>1.53383</v>
      </c>
      <c r="U164" s="163">
        <f>ROUND(E164*T164,2)</f>
        <v>34.700000000000003</v>
      </c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 t="s">
        <v>157</v>
      </c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54"/>
      <c r="B165" s="161"/>
      <c r="C165" s="265" t="s">
        <v>336</v>
      </c>
      <c r="D165" s="266"/>
      <c r="E165" s="267"/>
      <c r="F165" s="268"/>
      <c r="G165" s="269"/>
      <c r="H165" s="172"/>
      <c r="I165" s="172"/>
      <c r="J165" s="172"/>
      <c r="K165" s="172"/>
      <c r="L165" s="172"/>
      <c r="M165" s="172"/>
      <c r="N165" s="163"/>
      <c r="O165" s="163"/>
      <c r="P165" s="163"/>
      <c r="Q165" s="163"/>
      <c r="R165" s="163"/>
      <c r="S165" s="163"/>
      <c r="T165" s="164"/>
      <c r="U165" s="16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 t="s">
        <v>130</v>
      </c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6" t="str">
        <f>C165</f>
        <v>1.19</v>
      </c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54"/>
      <c r="B166" s="161"/>
      <c r="C166" s="193" t="s">
        <v>350</v>
      </c>
      <c r="D166" s="165"/>
      <c r="E166" s="169">
        <v>22.62</v>
      </c>
      <c r="F166" s="172"/>
      <c r="G166" s="172"/>
      <c r="H166" s="172"/>
      <c r="I166" s="172"/>
      <c r="J166" s="172"/>
      <c r="K166" s="172"/>
      <c r="L166" s="172"/>
      <c r="M166" s="172"/>
      <c r="N166" s="163"/>
      <c r="O166" s="163"/>
      <c r="P166" s="163"/>
      <c r="Q166" s="163"/>
      <c r="R166" s="163"/>
      <c r="S166" s="163"/>
      <c r="T166" s="164"/>
      <c r="U166" s="16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 t="s">
        <v>132</v>
      </c>
      <c r="AF166" s="153">
        <v>0</v>
      </c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x14ac:dyDescent="0.2">
      <c r="A167" s="155" t="s">
        <v>123</v>
      </c>
      <c r="B167" s="162" t="s">
        <v>88</v>
      </c>
      <c r="C167" s="194" t="s">
        <v>89</v>
      </c>
      <c r="D167" s="166"/>
      <c r="E167" s="170"/>
      <c r="F167" s="173"/>
      <c r="G167" s="173">
        <f>SUMIF(AE168:AE172,"&lt;&gt;NOR",G168:G172)</f>
        <v>0</v>
      </c>
      <c r="H167" s="173"/>
      <c r="I167" s="173">
        <f>SUM(I168:I172)</f>
        <v>0</v>
      </c>
      <c r="J167" s="173"/>
      <c r="K167" s="173">
        <f>SUM(K168:K172)</f>
        <v>0</v>
      </c>
      <c r="L167" s="173"/>
      <c r="M167" s="173">
        <f>SUM(M168:M172)</f>
        <v>0</v>
      </c>
      <c r="N167" s="166"/>
      <c r="O167" s="166">
        <f>SUM(O168:O172)</f>
        <v>0.14985999999999999</v>
      </c>
      <c r="P167" s="166"/>
      <c r="Q167" s="166">
        <f>SUM(Q168:Q172)</f>
        <v>0</v>
      </c>
      <c r="R167" s="166"/>
      <c r="S167" s="166"/>
      <c r="T167" s="167"/>
      <c r="U167" s="166">
        <f>SUM(U168:U172)</f>
        <v>80.319999999999993</v>
      </c>
      <c r="AE167" t="s">
        <v>124</v>
      </c>
    </row>
    <row r="168" spans="1:60" outlineLevel="1" x14ac:dyDescent="0.2">
      <c r="A168" s="154">
        <v>93</v>
      </c>
      <c r="B168" s="161" t="s">
        <v>351</v>
      </c>
      <c r="C168" s="192" t="s">
        <v>352</v>
      </c>
      <c r="D168" s="163" t="s">
        <v>127</v>
      </c>
      <c r="E168" s="168">
        <v>619.35</v>
      </c>
      <c r="F168" s="171"/>
      <c r="G168" s="172">
        <f>ROUND(E168*F168,2)</f>
        <v>0</v>
      </c>
      <c r="H168" s="171"/>
      <c r="I168" s="172">
        <f>ROUND(E168*H168,2)</f>
        <v>0</v>
      </c>
      <c r="J168" s="171"/>
      <c r="K168" s="172">
        <f>ROUND(E168*J168,2)</f>
        <v>0</v>
      </c>
      <c r="L168" s="172">
        <v>21</v>
      </c>
      <c r="M168" s="172">
        <f>G168*(1+L168/100)</f>
        <v>0</v>
      </c>
      <c r="N168" s="163">
        <v>0</v>
      </c>
      <c r="O168" s="163">
        <f>ROUND(E168*N168,5)</f>
        <v>0</v>
      </c>
      <c r="P168" s="163">
        <v>0</v>
      </c>
      <c r="Q168" s="163">
        <f>ROUND(E168*P168,5)</f>
        <v>0</v>
      </c>
      <c r="R168" s="163"/>
      <c r="S168" s="163"/>
      <c r="T168" s="164">
        <v>6.9989999999999997E-2</v>
      </c>
      <c r="U168" s="163">
        <f>ROUND(E168*T168,2)</f>
        <v>43.35</v>
      </c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 t="s">
        <v>157</v>
      </c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ht="22.5" outlineLevel="1" x14ac:dyDescent="0.2">
      <c r="A169" s="154"/>
      <c r="B169" s="161"/>
      <c r="C169" s="193" t="s">
        <v>353</v>
      </c>
      <c r="D169" s="165"/>
      <c r="E169" s="169">
        <v>381.07</v>
      </c>
      <c r="F169" s="172"/>
      <c r="G169" s="172"/>
      <c r="H169" s="172"/>
      <c r="I169" s="172"/>
      <c r="J169" s="172"/>
      <c r="K169" s="172"/>
      <c r="L169" s="172"/>
      <c r="M169" s="172"/>
      <c r="N169" s="163"/>
      <c r="O169" s="163"/>
      <c r="P169" s="163"/>
      <c r="Q169" s="163"/>
      <c r="R169" s="163"/>
      <c r="S169" s="163"/>
      <c r="T169" s="164"/>
      <c r="U169" s="16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 t="s">
        <v>132</v>
      </c>
      <c r="AF169" s="153">
        <v>0</v>
      </c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">
      <c r="A170" s="154"/>
      <c r="B170" s="161"/>
      <c r="C170" s="193" t="s">
        <v>354</v>
      </c>
      <c r="D170" s="165"/>
      <c r="E170" s="169">
        <v>238.28</v>
      </c>
      <c r="F170" s="172"/>
      <c r="G170" s="172"/>
      <c r="H170" s="172"/>
      <c r="I170" s="172"/>
      <c r="J170" s="172"/>
      <c r="K170" s="172"/>
      <c r="L170" s="172"/>
      <c r="M170" s="172"/>
      <c r="N170" s="163"/>
      <c r="O170" s="163"/>
      <c r="P170" s="163"/>
      <c r="Q170" s="163"/>
      <c r="R170" s="163"/>
      <c r="S170" s="163"/>
      <c r="T170" s="164"/>
      <c r="U170" s="163"/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 t="s">
        <v>132</v>
      </c>
      <c r="AF170" s="153">
        <v>0</v>
      </c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54">
        <v>94</v>
      </c>
      <c r="B171" s="161" t="s">
        <v>355</v>
      </c>
      <c r="C171" s="192" t="s">
        <v>356</v>
      </c>
      <c r="D171" s="163" t="s">
        <v>127</v>
      </c>
      <c r="E171" s="168">
        <v>237.88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63">
        <v>0</v>
      </c>
      <c r="O171" s="163">
        <f>ROUND(E171*N171,5)</f>
        <v>0</v>
      </c>
      <c r="P171" s="163">
        <v>0</v>
      </c>
      <c r="Q171" s="163">
        <f>ROUND(E171*P171,5)</f>
        <v>0</v>
      </c>
      <c r="R171" s="163"/>
      <c r="S171" s="163"/>
      <c r="T171" s="164">
        <v>2.1000000000000001E-2</v>
      </c>
      <c r="U171" s="163">
        <f>ROUND(E171*T171,2)</f>
        <v>5</v>
      </c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 t="s">
        <v>128</v>
      </c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54">
        <v>95</v>
      </c>
      <c r="B172" s="161" t="s">
        <v>357</v>
      </c>
      <c r="C172" s="192" t="s">
        <v>358</v>
      </c>
      <c r="D172" s="163" t="s">
        <v>127</v>
      </c>
      <c r="E172" s="168">
        <v>237.88</v>
      </c>
      <c r="F172" s="171"/>
      <c r="G172" s="172">
        <f>ROUND(E172*F172,2)</f>
        <v>0</v>
      </c>
      <c r="H172" s="171"/>
      <c r="I172" s="172">
        <f>ROUND(E172*H172,2)</f>
        <v>0</v>
      </c>
      <c r="J172" s="171"/>
      <c r="K172" s="172">
        <f>ROUND(E172*J172,2)</f>
        <v>0</v>
      </c>
      <c r="L172" s="172">
        <v>21</v>
      </c>
      <c r="M172" s="172">
        <f>G172*(1+L172/100)</f>
        <v>0</v>
      </c>
      <c r="N172" s="163">
        <v>6.3000000000000003E-4</v>
      </c>
      <c r="O172" s="163">
        <f>ROUND(E172*N172,5)</f>
        <v>0.14985999999999999</v>
      </c>
      <c r="P172" s="163">
        <v>0</v>
      </c>
      <c r="Q172" s="163">
        <f>ROUND(E172*P172,5)</f>
        <v>0</v>
      </c>
      <c r="R172" s="163"/>
      <c r="S172" s="163"/>
      <c r="T172" s="164">
        <v>0.13439000000000001</v>
      </c>
      <c r="U172" s="163">
        <f>ROUND(E172*T172,2)</f>
        <v>31.97</v>
      </c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 t="s">
        <v>157</v>
      </c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x14ac:dyDescent="0.2">
      <c r="A173" s="155" t="s">
        <v>123</v>
      </c>
      <c r="B173" s="162" t="s">
        <v>90</v>
      </c>
      <c r="C173" s="194" t="s">
        <v>91</v>
      </c>
      <c r="D173" s="166"/>
      <c r="E173" s="170"/>
      <c r="F173" s="173"/>
      <c r="G173" s="173">
        <f>SUMIF(AE174:AE186,"&lt;&gt;NOR",G174:G186)</f>
        <v>0</v>
      </c>
      <c r="H173" s="173"/>
      <c r="I173" s="173">
        <f>SUM(I174:I186)</f>
        <v>0</v>
      </c>
      <c r="J173" s="173"/>
      <c r="K173" s="173">
        <f>SUM(K174:K186)</f>
        <v>0</v>
      </c>
      <c r="L173" s="173"/>
      <c r="M173" s="173">
        <f>SUM(M174:M186)</f>
        <v>0</v>
      </c>
      <c r="N173" s="166"/>
      <c r="O173" s="166">
        <f>SUM(O174:O186)</f>
        <v>4.4590000000000005E-2</v>
      </c>
      <c r="P173" s="166"/>
      <c r="Q173" s="166">
        <f>SUM(Q174:Q186)</f>
        <v>0</v>
      </c>
      <c r="R173" s="166"/>
      <c r="S173" s="166"/>
      <c r="T173" s="167"/>
      <c r="U173" s="166">
        <f>SUM(U174:U186)</f>
        <v>111.99999999999999</v>
      </c>
      <c r="AE173" t="s">
        <v>124</v>
      </c>
    </row>
    <row r="174" spans="1:60" outlineLevel="1" x14ac:dyDescent="0.2">
      <c r="A174" s="154">
        <v>96</v>
      </c>
      <c r="B174" s="161" t="s">
        <v>359</v>
      </c>
      <c r="C174" s="192" t="s">
        <v>360</v>
      </c>
      <c r="D174" s="163" t="s">
        <v>156</v>
      </c>
      <c r="E174" s="168">
        <v>62</v>
      </c>
      <c r="F174" s="171"/>
      <c r="G174" s="172">
        <f t="shared" ref="G174:G185" si="14">ROUND(E174*F174,2)</f>
        <v>0</v>
      </c>
      <c r="H174" s="171"/>
      <c r="I174" s="172">
        <f t="shared" ref="I174:I185" si="15">ROUND(E174*H174,2)</f>
        <v>0</v>
      </c>
      <c r="J174" s="171"/>
      <c r="K174" s="172">
        <f t="shared" ref="K174:K185" si="16">ROUND(E174*J174,2)</f>
        <v>0</v>
      </c>
      <c r="L174" s="172">
        <v>21</v>
      </c>
      <c r="M174" s="172">
        <f t="shared" ref="M174:M185" si="17">G174*(1+L174/100)</f>
        <v>0</v>
      </c>
      <c r="N174" s="163">
        <v>0</v>
      </c>
      <c r="O174" s="163">
        <f t="shared" ref="O174:O185" si="18">ROUND(E174*N174,5)</f>
        <v>0</v>
      </c>
      <c r="P174" s="163">
        <v>0</v>
      </c>
      <c r="Q174" s="163">
        <f t="shared" ref="Q174:Q185" si="19">ROUND(E174*P174,5)</f>
        <v>0</v>
      </c>
      <c r="R174" s="163"/>
      <c r="S174" s="163"/>
      <c r="T174" s="164">
        <v>0.35</v>
      </c>
      <c r="U174" s="163">
        <f t="shared" ref="U174:U185" si="20">ROUND(E174*T174,2)</f>
        <v>21.7</v>
      </c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 t="s">
        <v>128</v>
      </c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54">
        <v>97</v>
      </c>
      <c r="B175" s="161" t="s">
        <v>361</v>
      </c>
      <c r="C175" s="192" t="s">
        <v>362</v>
      </c>
      <c r="D175" s="163" t="s">
        <v>156</v>
      </c>
      <c r="E175" s="168">
        <v>62</v>
      </c>
      <c r="F175" s="171"/>
      <c r="G175" s="172">
        <f t="shared" si="14"/>
        <v>0</v>
      </c>
      <c r="H175" s="171"/>
      <c r="I175" s="172">
        <f t="shared" si="15"/>
        <v>0</v>
      </c>
      <c r="J175" s="171"/>
      <c r="K175" s="172">
        <f t="shared" si="16"/>
        <v>0</v>
      </c>
      <c r="L175" s="172">
        <v>21</v>
      </c>
      <c r="M175" s="172">
        <f t="shared" si="17"/>
        <v>0</v>
      </c>
      <c r="N175" s="163">
        <v>0</v>
      </c>
      <c r="O175" s="163">
        <f t="shared" si="18"/>
        <v>0</v>
      </c>
      <c r="P175" s="163">
        <v>0</v>
      </c>
      <c r="Q175" s="163">
        <f t="shared" si="19"/>
        <v>0</v>
      </c>
      <c r="R175" s="163"/>
      <c r="S175" s="163"/>
      <c r="T175" s="164">
        <v>0</v>
      </c>
      <c r="U175" s="163">
        <f t="shared" si="20"/>
        <v>0</v>
      </c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 t="s">
        <v>128</v>
      </c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ht="22.5" outlineLevel="1" x14ac:dyDescent="0.2">
      <c r="A176" s="154">
        <v>98</v>
      </c>
      <c r="B176" s="161" t="s">
        <v>363</v>
      </c>
      <c r="C176" s="192" t="s">
        <v>364</v>
      </c>
      <c r="D176" s="163" t="s">
        <v>156</v>
      </c>
      <c r="E176" s="168">
        <v>16</v>
      </c>
      <c r="F176" s="171"/>
      <c r="G176" s="172">
        <f t="shared" si="14"/>
        <v>0</v>
      </c>
      <c r="H176" s="171"/>
      <c r="I176" s="172">
        <f t="shared" si="15"/>
        <v>0</v>
      </c>
      <c r="J176" s="171"/>
      <c r="K176" s="172">
        <f t="shared" si="16"/>
        <v>0</v>
      </c>
      <c r="L176" s="172">
        <v>21</v>
      </c>
      <c r="M176" s="172">
        <f t="shared" si="17"/>
        <v>0</v>
      </c>
      <c r="N176" s="163">
        <v>1.4999999999999999E-4</v>
      </c>
      <c r="O176" s="163">
        <f t="shared" si="18"/>
        <v>2.3999999999999998E-3</v>
      </c>
      <c r="P176" s="163">
        <v>0</v>
      </c>
      <c r="Q176" s="163">
        <f t="shared" si="19"/>
        <v>0</v>
      </c>
      <c r="R176" s="163"/>
      <c r="S176" s="163"/>
      <c r="T176" s="164">
        <v>0.26</v>
      </c>
      <c r="U176" s="163">
        <f t="shared" si="20"/>
        <v>4.16</v>
      </c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 t="s">
        <v>128</v>
      </c>
      <c r="AF176" s="153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ht="22.5" outlineLevel="1" x14ac:dyDescent="0.2">
      <c r="A177" s="154">
        <v>99</v>
      </c>
      <c r="B177" s="161" t="s">
        <v>365</v>
      </c>
      <c r="C177" s="192" t="s">
        <v>366</v>
      </c>
      <c r="D177" s="163" t="s">
        <v>156</v>
      </c>
      <c r="E177" s="168">
        <v>82</v>
      </c>
      <c r="F177" s="171"/>
      <c r="G177" s="172">
        <f t="shared" si="14"/>
        <v>0</v>
      </c>
      <c r="H177" s="171"/>
      <c r="I177" s="172">
        <f t="shared" si="15"/>
        <v>0</v>
      </c>
      <c r="J177" s="171"/>
      <c r="K177" s="172">
        <f t="shared" si="16"/>
        <v>0</v>
      </c>
      <c r="L177" s="172">
        <v>21</v>
      </c>
      <c r="M177" s="172">
        <f t="shared" si="17"/>
        <v>0</v>
      </c>
      <c r="N177" s="163">
        <v>1.2E-4</v>
      </c>
      <c r="O177" s="163">
        <f t="shared" si="18"/>
        <v>9.8399999999999998E-3</v>
      </c>
      <c r="P177" s="163">
        <v>0</v>
      </c>
      <c r="Q177" s="163">
        <f t="shared" si="19"/>
        <v>0</v>
      </c>
      <c r="R177" s="163"/>
      <c r="S177" s="163"/>
      <c r="T177" s="164">
        <v>0.27400000000000002</v>
      </c>
      <c r="U177" s="163">
        <f t="shared" si="20"/>
        <v>22.47</v>
      </c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 t="s">
        <v>128</v>
      </c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">
      <c r="A178" s="154">
        <v>100</v>
      </c>
      <c r="B178" s="161" t="s">
        <v>367</v>
      </c>
      <c r="C178" s="192" t="s">
        <v>368</v>
      </c>
      <c r="D178" s="163" t="s">
        <v>156</v>
      </c>
      <c r="E178" s="168">
        <v>131</v>
      </c>
      <c r="F178" s="171"/>
      <c r="G178" s="172">
        <f t="shared" si="14"/>
        <v>0</v>
      </c>
      <c r="H178" s="171"/>
      <c r="I178" s="172">
        <f t="shared" si="15"/>
        <v>0</v>
      </c>
      <c r="J178" s="171"/>
      <c r="K178" s="172">
        <f t="shared" si="16"/>
        <v>0</v>
      </c>
      <c r="L178" s="172">
        <v>21</v>
      </c>
      <c r="M178" s="172">
        <f t="shared" si="17"/>
        <v>0</v>
      </c>
      <c r="N178" s="163">
        <v>0</v>
      </c>
      <c r="O178" s="163">
        <f t="shared" si="18"/>
        <v>0</v>
      </c>
      <c r="P178" s="163">
        <v>0</v>
      </c>
      <c r="Q178" s="163">
        <f t="shared" si="19"/>
        <v>0</v>
      </c>
      <c r="R178" s="163"/>
      <c r="S178" s="163"/>
      <c r="T178" s="164">
        <v>0.37</v>
      </c>
      <c r="U178" s="163">
        <f t="shared" si="20"/>
        <v>48.47</v>
      </c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 t="s">
        <v>128</v>
      </c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ht="22.5" outlineLevel="1" x14ac:dyDescent="0.2">
      <c r="A179" s="154">
        <v>101</v>
      </c>
      <c r="B179" s="161" t="s">
        <v>369</v>
      </c>
      <c r="C179" s="192" t="s">
        <v>370</v>
      </c>
      <c r="D179" s="163" t="s">
        <v>156</v>
      </c>
      <c r="E179" s="168">
        <v>17</v>
      </c>
      <c r="F179" s="171"/>
      <c r="G179" s="172">
        <f t="shared" si="14"/>
        <v>0</v>
      </c>
      <c r="H179" s="171"/>
      <c r="I179" s="172">
        <f t="shared" si="15"/>
        <v>0</v>
      </c>
      <c r="J179" s="171"/>
      <c r="K179" s="172">
        <f t="shared" si="16"/>
        <v>0</v>
      </c>
      <c r="L179" s="172">
        <v>21</v>
      </c>
      <c r="M179" s="172">
        <f t="shared" si="17"/>
        <v>0</v>
      </c>
      <c r="N179" s="163">
        <v>1.1E-4</v>
      </c>
      <c r="O179" s="163">
        <f t="shared" si="18"/>
        <v>1.8699999999999999E-3</v>
      </c>
      <c r="P179" s="163">
        <v>0</v>
      </c>
      <c r="Q179" s="163">
        <f t="shared" si="19"/>
        <v>0</v>
      </c>
      <c r="R179" s="163"/>
      <c r="S179" s="163"/>
      <c r="T179" s="164">
        <v>0.13</v>
      </c>
      <c r="U179" s="163">
        <f t="shared" si="20"/>
        <v>2.21</v>
      </c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 t="s">
        <v>128</v>
      </c>
      <c r="AF179" s="153"/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ht="22.5" outlineLevel="1" x14ac:dyDescent="0.2">
      <c r="A180" s="154">
        <v>102</v>
      </c>
      <c r="B180" s="161" t="s">
        <v>371</v>
      </c>
      <c r="C180" s="192" t="s">
        <v>372</v>
      </c>
      <c r="D180" s="163" t="s">
        <v>156</v>
      </c>
      <c r="E180" s="168">
        <v>8</v>
      </c>
      <c r="F180" s="171"/>
      <c r="G180" s="172">
        <f t="shared" si="14"/>
        <v>0</v>
      </c>
      <c r="H180" s="171"/>
      <c r="I180" s="172">
        <f t="shared" si="15"/>
        <v>0</v>
      </c>
      <c r="J180" s="171"/>
      <c r="K180" s="172">
        <f t="shared" si="16"/>
        <v>0</v>
      </c>
      <c r="L180" s="172">
        <v>21</v>
      </c>
      <c r="M180" s="172">
        <f t="shared" si="17"/>
        <v>0</v>
      </c>
      <c r="N180" s="163">
        <v>1.1E-4</v>
      </c>
      <c r="O180" s="163">
        <f t="shared" si="18"/>
        <v>8.8000000000000003E-4</v>
      </c>
      <c r="P180" s="163">
        <v>0</v>
      </c>
      <c r="Q180" s="163">
        <f t="shared" si="19"/>
        <v>0</v>
      </c>
      <c r="R180" s="163"/>
      <c r="S180" s="163"/>
      <c r="T180" s="164">
        <v>0.15620000000000001</v>
      </c>
      <c r="U180" s="163">
        <f t="shared" si="20"/>
        <v>1.25</v>
      </c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 t="s">
        <v>128</v>
      </c>
      <c r="AF180" s="153"/>
      <c r="AG180" s="153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ht="22.5" outlineLevel="1" x14ac:dyDescent="0.2">
      <c r="A181" s="154">
        <v>103</v>
      </c>
      <c r="B181" s="161" t="s">
        <v>373</v>
      </c>
      <c r="C181" s="192" t="s">
        <v>374</v>
      </c>
      <c r="D181" s="163" t="s">
        <v>147</v>
      </c>
      <c r="E181" s="168">
        <v>80</v>
      </c>
      <c r="F181" s="171"/>
      <c r="G181" s="172">
        <f t="shared" si="14"/>
        <v>0</v>
      </c>
      <c r="H181" s="171"/>
      <c r="I181" s="172">
        <f t="shared" si="15"/>
        <v>0</v>
      </c>
      <c r="J181" s="171"/>
      <c r="K181" s="172">
        <f t="shared" si="16"/>
        <v>0</v>
      </c>
      <c r="L181" s="172">
        <v>21</v>
      </c>
      <c r="M181" s="172">
        <f t="shared" si="17"/>
        <v>0</v>
      </c>
      <c r="N181" s="163">
        <v>1.6000000000000001E-4</v>
      </c>
      <c r="O181" s="163">
        <f t="shared" si="18"/>
        <v>1.2800000000000001E-2</v>
      </c>
      <c r="P181" s="163">
        <v>0</v>
      </c>
      <c r="Q181" s="163">
        <f t="shared" si="19"/>
        <v>0</v>
      </c>
      <c r="R181" s="163"/>
      <c r="S181" s="163"/>
      <c r="T181" s="164">
        <v>7.0000000000000007E-2</v>
      </c>
      <c r="U181" s="163">
        <f t="shared" si="20"/>
        <v>5.6</v>
      </c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 t="s">
        <v>128</v>
      </c>
      <c r="AF181" s="153"/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ht="22.5" outlineLevel="1" x14ac:dyDescent="0.2">
      <c r="A182" s="154">
        <v>104</v>
      </c>
      <c r="B182" s="161" t="s">
        <v>375</v>
      </c>
      <c r="C182" s="192" t="s">
        <v>376</v>
      </c>
      <c r="D182" s="163" t="s">
        <v>147</v>
      </c>
      <c r="E182" s="168">
        <v>80</v>
      </c>
      <c r="F182" s="171"/>
      <c r="G182" s="172">
        <f t="shared" si="14"/>
        <v>0</v>
      </c>
      <c r="H182" s="171"/>
      <c r="I182" s="172">
        <f t="shared" si="15"/>
        <v>0</v>
      </c>
      <c r="J182" s="171"/>
      <c r="K182" s="172">
        <f t="shared" si="16"/>
        <v>0</v>
      </c>
      <c r="L182" s="172">
        <v>21</v>
      </c>
      <c r="M182" s="172">
        <f t="shared" si="17"/>
        <v>0</v>
      </c>
      <c r="N182" s="163">
        <v>2.1000000000000001E-4</v>
      </c>
      <c r="O182" s="163">
        <f t="shared" si="18"/>
        <v>1.6799999999999999E-2</v>
      </c>
      <c r="P182" s="163">
        <v>0</v>
      </c>
      <c r="Q182" s="163">
        <f t="shared" si="19"/>
        <v>0</v>
      </c>
      <c r="R182" s="163"/>
      <c r="S182" s="163"/>
      <c r="T182" s="164">
        <v>7.0000000000000007E-2</v>
      </c>
      <c r="U182" s="163">
        <f t="shared" si="20"/>
        <v>5.6</v>
      </c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 t="s">
        <v>128</v>
      </c>
      <c r="AF182" s="153"/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ht="22.5" outlineLevel="1" x14ac:dyDescent="0.2">
      <c r="A183" s="154">
        <v>105</v>
      </c>
      <c r="B183" s="161" t="s">
        <v>54</v>
      </c>
      <c r="C183" s="192" t="s">
        <v>377</v>
      </c>
      <c r="D183" s="163" t="s">
        <v>156</v>
      </c>
      <c r="E183" s="168">
        <v>30</v>
      </c>
      <c r="F183" s="171"/>
      <c r="G183" s="172">
        <f t="shared" si="14"/>
        <v>0</v>
      </c>
      <c r="H183" s="171"/>
      <c r="I183" s="172">
        <f t="shared" si="15"/>
        <v>0</v>
      </c>
      <c r="J183" s="171"/>
      <c r="K183" s="172">
        <f t="shared" si="16"/>
        <v>0</v>
      </c>
      <c r="L183" s="172">
        <v>21</v>
      </c>
      <c r="M183" s="172">
        <f t="shared" si="17"/>
        <v>0</v>
      </c>
      <c r="N183" s="163">
        <v>0</v>
      </c>
      <c r="O183" s="163">
        <f t="shared" si="18"/>
        <v>0</v>
      </c>
      <c r="P183" s="163">
        <v>0</v>
      </c>
      <c r="Q183" s="163">
        <f t="shared" si="19"/>
        <v>0</v>
      </c>
      <c r="R183" s="163"/>
      <c r="S183" s="163"/>
      <c r="T183" s="164">
        <v>0</v>
      </c>
      <c r="U183" s="163">
        <f t="shared" si="20"/>
        <v>0</v>
      </c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 t="s">
        <v>128</v>
      </c>
      <c r="AF183" s="153"/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54">
        <v>106</v>
      </c>
      <c r="B184" s="161" t="s">
        <v>378</v>
      </c>
      <c r="C184" s="192" t="s">
        <v>379</v>
      </c>
      <c r="D184" s="163" t="s">
        <v>156</v>
      </c>
      <c r="E184" s="168">
        <v>120</v>
      </c>
      <c r="F184" s="171"/>
      <c r="G184" s="172">
        <f t="shared" si="14"/>
        <v>0</v>
      </c>
      <c r="H184" s="171"/>
      <c r="I184" s="172">
        <f t="shared" si="15"/>
        <v>0</v>
      </c>
      <c r="J184" s="171"/>
      <c r="K184" s="172">
        <f t="shared" si="16"/>
        <v>0</v>
      </c>
      <c r="L184" s="172">
        <v>21</v>
      </c>
      <c r="M184" s="172">
        <f t="shared" si="17"/>
        <v>0</v>
      </c>
      <c r="N184" s="163">
        <v>0</v>
      </c>
      <c r="O184" s="163">
        <f t="shared" si="18"/>
        <v>0</v>
      </c>
      <c r="P184" s="163">
        <v>0</v>
      </c>
      <c r="Q184" s="163">
        <f t="shared" si="19"/>
        <v>0</v>
      </c>
      <c r="R184" s="163"/>
      <c r="S184" s="163"/>
      <c r="T184" s="164">
        <v>0</v>
      </c>
      <c r="U184" s="163">
        <f t="shared" si="20"/>
        <v>0</v>
      </c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 t="s">
        <v>128</v>
      </c>
      <c r="AF184" s="153"/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54">
        <v>107</v>
      </c>
      <c r="B185" s="161" t="s">
        <v>380</v>
      </c>
      <c r="C185" s="192" t="s">
        <v>381</v>
      </c>
      <c r="D185" s="163" t="s">
        <v>156</v>
      </c>
      <c r="E185" s="168">
        <v>1</v>
      </c>
      <c r="F185" s="171"/>
      <c r="G185" s="172">
        <f t="shared" si="14"/>
        <v>0</v>
      </c>
      <c r="H185" s="171"/>
      <c r="I185" s="172">
        <f t="shared" si="15"/>
        <v>0</v>
      </c>
      <c r="J185" s="171"/>
      <c r="K185" s="172">
        <f t="shared" si="16"/>
        <v>0</v>
      </c>
      <c r="L185" s="172">
        <v>21</v>
      </c>
      <c r="M185" s="172">
        <f t="shared" si="17"/>
        <v>0</v>
      </c>
      <c r="N185" s="163">
        <v>0</v>
      </c>
      <c r="O185" s="163">
        <f t="shared" si="18"/>
        <v>0</v>
      </c>
      <c r="P185" s="163">
        <v>0</v>
      </c>
      <c r="Q185" s="163">
        <f t="shared" si="19"/>
        <v>0</v>
      </c>
      <c r="R185" s="163"/>
      <c r="S185" s="163"/>
      <c r="T185" s="164">
        <v>0.54</v>
      </c>
      <c r="U185" s="163">
        <f t="shared" si="20"/>
        <v>0.54</v>
      </c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 t="s">
        <v>128</v>
      </c>
      <c r="AF185" s="153"/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">
      <c r="A186" s="154"/>
      <c r="B186" s="161"/>
      <c r="C186" s="265" t="s">
        <v>382</v>
      </c>
      <c r="D186" s="266"/>
      <c r="E186" s="267"/>
      <c r="F186" s="268"/>
      <c r="G186" s="269"/>
      <c r="H186" s="172"/>
      <c r="I186" s="172"/>
      <c r="J186" s="172"/>
      <c r="K186" s="172"/>
      <c r="L186" s="172"/>
      <c r="M186" s="172"/>
      <c r="N186" s="163"/>
      <c r="O186" s="163"/>
      <c r="P186" s="163"/>
      <c r="Q186" s="163"/>
      <c r="R186" s="163"/>
      <c r="S186" s="163"/>
      <c r="T186" s="164"/>
      <c r="U186" s="16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 t="s">
        <v>130</v>
      </c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6" t="str">
        <f>C186</f>
        <v>včetně dodávky koupelnového ventilátoru prům. 100 mm, 100 m3/h, s doběhem</v>
      </c>
      <c r="BB186" s="153"/>
      <c r="BC186" s="153"/>
      <c r="BD186" s="153"/>
      <c r="BE186" s="153"/>
      <c r="BF186" s="153"/>
      <c r="BG186" s="153"/>
      <c r="BH186" s="153"/>
    </row>
    <row r="187" spans="1:60" x14ac:dyDescent="0.2">
      <c r="A187" s="155" t="s">
        <v>123</v>
      </c>
      <c r="B187" s="162" t="s">
        <v>92</v>
      </c>
      <c r="C187" s="194" t="s">
        <v>93</v>
      </c>
      <c r="D187" s="166"/>
      <c r="E187" s="170"/>
      <c r="F187" s="173"/>
      <c r="G187" s="173">
        <f>SUMIF(AE188:AE207,"&lt;&gt;NOR",G188:G207)</f>
        <v>0</v>
      </c>
      <c r="H187" s="173"/>
      <c r="I187" s="173">
        <f>SUM(I188:I207)</f>
        <v>0</v>
      </c>
      <c r="J187" s="173"/>
      <c r="K187" s="173">
        <f>SUM(K188:K207)</f>
        <v>0</v>
      </c>
      <c r="L187" s="173"/>
      <c r="M187" s="173">
        <f>SUM(M188:M207)</f>
        <v>0</v>
      </c>
      <c r="N187" s="166"/>
      <c r="O187" s="166">
        <f>SUM(O188:O207)</f>
        <v>0</v>
      </c>
      <c r="P187" s="166"/>
      <c r="Q187" s="166">
        <f>SUM(Q188:Q207)</f>
        <v>0</v>
      </c>
      <c r="R187" s="166"/>
      <c r="S187" s="166"/>
      <c r="T187" s="167"/>
      <c r="U187" s="166">
        <f>SUM(U188:U207)</f>
        <v>51.68</v>
      </c>
      <c r="AE187" t="s">
        <v>124</v>
      </c>
    </row>
    <row r="188" spans="1:60" outlineLevel="1" x14ac:dyDescent="0.2">
      <c r="A188" s="154">
        <v>108</v>
      </c>
      <c r="B188" s="161" t="s">
        <v>383</v>
      </c>
      <c r="C188" s="192" t="s">
        <v>384</v>
      </c>
      <c r="D188" s="163" t="s">
        <v>156</v>
      </c>
      <c r="E188" s="168">
        <v>11</v>
      </c>
      <c r="F188" s="171"/>
      <c r="G188" s="172">
        <f>ROUND(E188*F188,2)</f>
        <v>0</v>
      </c>
      <c r="H188" s="171"/>
      <c r="I188" s="172">
        <f>ROUND(E188*H188,2)</f>
        <v>0</v>
      </c>
      <c r="J188" s="171"/>
      <c r="K188" s="172">
        <f>ROUND(E188*J188,2)</f>
        <v>0</v>
      </c>
      <c r="L188" s="172">
        <v>21</v>
      </c>
      <c r="M188" s="172">
        <f>G188*(1+L188/100)</f>
        <v>0</v>
      </c>
      <c r="N188" s="163">
        <v>0</v>
      </c>
      <c r="O188" s="163">
        <f>ROUND(E188*N188,5)</f>
        <v>0</v>
      </c>
      <c r="P188" s="163">
        <v>0</v>
      </c>
      <c r="Q188" s="163">
        <f>ROUND(E188*P188,5)</f>
        <v>0</v>
      </c>
      <c r="R188" s="163"/>
      <c r="S188" s="163"/>
      <c r="T188" s="164">
        <v>0.20166999999999999</v>
      </c>
      <c r="U188" s="163">
        <f>ROUND(E188*T188,2)</f>
        <v>2.2200000000000002</v>
      </c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 t="s">
        <v>128</v>
      </c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 x14ac:dyDescent="0.2">
      <c r="A189" s="154">
        <v>109</v>
      </c>
      <c r="B189" s="161" t="s">
        <v>385</v>
      </c>
      <c r="C189" s="192" t="s">
        <v>386</v>
      </c>
      <c r="D189" s="163" t="s">
        <v>147</v>
      </c>
      <c r="E189" s="168">
        <v>800</v>
      </c>
      <c r="F189" s="171"/>
      <c r="G189" s="172">
        <f>ROUND(E189*F189,2)</f>
        <v>0</v>
      </c>
      <c r="H189" s="171"/>
      <c r="I189" s="172">
        <f>ROUND(E189*H189,2)</f>
        <v>0</v>
      </c>
      <c r="J189" s="171"/>
      <c r="K189" s="172">
        <f>ROUND(E189*J189,2)</f>
        <v>0</v>
      </c>
      <c r="L189" s="172">
        <v>21</v>
      </c>
      <c r="M189" s="172">
        <f>G189*(1+L189/100)</f>
        <v>0</v>
      </c>
      <c r="N189" s="163">
        <v>0</v>
      </c>
      <c r="O189" s="163">
        <f>ROUND(E189*N189,5)</f>
        <v>0</v>
      </c>
      <c r="P189" s="163">
        <v>0</v>
      </c>
      <c r="Q189" s="163">
        <f>ROUND(E189*P189,5)</f>
        <v>0</v>
      </c>
      <c r="R189" s="163"/>
      <c r="S189" s="163"/>
      <c r="T189" s="164">
        <v>6.1830000000000003E-2</v>
      </c>
      <c r="U189" s="163">
        <f>ROUND(E189*T189,2)</f>
        <v>49.46</v>
      </c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 t="s">
        <v>128</v>
      </c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">
      <c r="A190" s="154">
        <v>110</v>
      </c>
      <c r="B190" s="161" t="s">
        <v>387</v>
      </c>
      <c r="C190" s="192" t="s">
        <v>388</v>
      </c>
      <c r="D190" s="163" t="s">
        <v>240</v>
      </c>
      <c r="E190" s="168">
        <v>1</v>
      </c>
      <c r="F190" s="171"/>
      <c r="G190" s="172">
        <f>ROUND(E190*F190,2)</f>
        <v>0</v>
      </c>
      <c r="H190" s="171"/>
      <c r="I190" s="172">
        <f>ROUND(E190*H190,2)</f>
        <v>0</v>
      </c>
      <c r="J190" s="171"/>
      <c r="K190" s="172">
        <f>ROUND(E190*J190,2)</f>
        <v>0</v>
      </c>
      <c r="L190" s="172">
        <v>21</v>
      </c>
      <c r="M190" s="172">
        <f>G190*(1+L190/100)</f>
        <v>0</v>
      </c>
      <c r="N190" s="163">
        <v>0</v>
      </c>
      <c r="O190" s="163">
        <f>ROUND(E190*N190,5)</f>
        <v>0</v>
      </c>
      <c r="P190" s="163">
        <v>0</v>
      </c>
      <c r="Q190" s="163">
        <f>ROUND(E190*P190,5)</f>
        <v>0</v>
      </c>
      <c r="R190" s="163"/>
      <c r="S190" s="163"/>
      <c r="T190" s="164">
        <v>0</v>
      </c>
      <c r="U190" s="163">
        <f>ROUND(E190*T190,2)</f>
        <v>0</v>
      </c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 t="s">
        <v>128</v>
      </c>
      <c r="AF190" s="153"/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ht="22.5" outlineLevel="1" x14ac:dyDescent="0.2">
      <c r="A191" s="154"/>
      <c r="B191" s="161"/>
      <c r="C191" s="265" t="s">
        <v>389</v>
      </c>
      <c r="D191" s="266"/>
      <c r="E191" s="267"/>
      <c r="F191" s="268"/>
      <c r="G191" s="269"/>
      <c r="H191" s="172"/>
      <c r="I191" s="172"/>
      <c r="J191" s="172"/>
      <c r="K191" s="172"/>
      <c r="L191" s="172"/>
      <c r="M191" s="172"/>
      <c r="N191" s="163"/>
      <c r="O191" s="163"/>
      <c r="P191" s="163"/>
      <c r="Q191" s="163"/>
      <c r="R191" s="163"/>
      <c r="S191" s="163"/>
      <c r="T191" s="164"/>
      <c r="U191" s="16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 t="s">
        <v>130</v>
      </c>
      <c r="AF191" s="153"/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6" t="str">
        <f>C191</f>
        <v>Demontáž a zpětná montáž čidel (15 ks), demontáž řídící jednotky EPS (2.03), montáž řídící jednotky EPS (2.24), úprava kabeláže</v>
      </c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">
      <c r="A192" s="154">
        <v>111</v>
      </c>
      <c r="B192" s="161" t="s">
        <v>390</v>
      </c>
      <c r="C192" s="192" t="s">
        <v>391</v>
      </c>
      <c r="D192" s="163" t="s">
        <v>156</v>
      </c>
      <c r="E192" s="168">
        <v>1</v>
      </c>
      <c r="F192" s="171"/>
      <c r="G192" s="172">
        <f t="shared" ref="G192:G207" si="21">ROUND(E192*F192,2)</f>
        <v>0</v>
      </c>
      <c r="H192" s="171"/>
      <c r="I192" s="172">
        <f t="shared" ref="I192:I207" si="22">ROUND(E192*H192,2)</f>
        <v>0</v>
      </c>
      <c r="J192" s="171"/>
      <c r="K192" s="172">
        <f t="shared" ref="K192:K207" si="23">ROUND(E192*J192,2)</f>
        <v>0</v>
      </c>
      <c r="L192" s="172">
        <v>21</v>
      </c>
      <c r="M192" s="172">
        <f t="shared" ref="M192:M207" si="24">G192*(1+L192/100)</f>
        <v>0</v>
      </c>
      <c r="N192" s="163">
        <v>0</v>
      </c>
      <c r="O192" s="163">
        <f t="shared" ref="O192:O207" si="25">ROUND(E192*N192,5)</f>
        <v>0</v>
      </c>
      <c r="P192" s="163">
        <v>0</v>
      </c>
      <c r="Q192" s="163">
        <f t="shared" ref="Q192:Q207" si="26">ROUND(E192*P192,5)</f>
        <v>0</v>
      </c>
      <c r="R192" s="163"/>
      <c r="S192" s="163"/>
      <c r="T192" s="164">
        <v>0</v>
      </c>
      <c r="U192" s="163">
        <f t="shared" ref="U192:U207" si="27">ROUND(E192*T192,2)</f>
        <v>0</v>
      </c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 t="s">
        <v>128</v>
      </c>
      <c r="AF192" s="153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 x14ac:dyDescent="0.2">
      <c r="A193" s="154">
        <v>112</v>
      </c>
      <c r="B193" s="161" t="s">
        <v>392</v>
      </c>
      <c r="C193" s="192" t="s">
        <v>393</v>
      </c>
      <c r="D193" s="163" t="s">
        <v>156</v>
      </c>
      <c r="E193" s="168">
        <v>1</v>
      </c>
      <c r="F193" s="171"/>
      <c r="G193" s="172">
        <f t="shared" si="21"/>
        <v>0</v>
      </c>
      <c r="H193" s="171"/>
      <c r="I193" s="172">
        <f t="shared" si="22"/>
        <v>0</v>
      </c>
      <c r="J193" s="171"/>
      <c r="K193" s="172">
        <f t="shared" si="23"/>
        <v>0</v>
      </c>
      <c r="L193" s="172">
        <v>21</v>
      </c>
      <c r="M193" s="172">
        <f t="shared" si="24"/>
        <v>0</v>
      </c>
      <c r="N193" s="163">
        <v>0</v>
      </c>
      <c r="O193" s="163">
        <f t="shared" si="25"/>
        <v>0</v>
      </c>
      <c r="P193" s="163">
        <v>0</v>
      </c>
      <c r="Q193" s="163">
        <f t="shared" si="26"/>
        <v>0</v>
      </c>
      <c r="R193" s="163"/>
      <c r="S193" s="163"/>
      <c r="T193" s="164">
        <v>0</v>
      </c>
      <c r="U193" s="163">
        <f t="shared" si="27"/>
        <v>0</v>
      </c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 t="s">
        <v>128</v>
      </c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">
      <c r="A194" s="154">
        <v>113</v>
      </c>
      <c r="B194" s="161" t="s">
        <v>394</v>
      </c>
      <c r="C194" s="192" t="s">
        <v>395</v>
      </c>
      <c r="D194" s="163" t="s">
        <v>156</v>
      </c>
      <c r="E194" s="168">
        <v>1</v>
      </c>
      <c r="F194" s="171"/>
      <c r="G194" s="172">
        <f t="shared" si="21"/>
        <v>0</v>
      </c>
      <c r="H194" s="171"/>
      <c r="I194" s="172">
        <f t="shared" si="22"/>
        <v>0</v>
      </c>
      <c r="J194" s="171"/>
      <c r="K194" s="172">
        <f t="shared" si="23"/>
        <v>0</v>
      </c>
      <c r="L194" s="172">
        <v>21</v>
      </c>
      <c r="M194" s="172">
        <f t="shared" si="24"/>
        <v>0</v>
      </c>
      <c r="N194" s="163">
        <v>0</v>
      </c>
      <c r="O194" s="163">
        <f t="shared" si="25"/>
        <v>0</v>
      </c>
      <c r="P194" s="163">
        <v>0</v>
      </c>
      <c r="Q194" s="163">
        <f t="shared" si="26"/>
        <v>0</v>
      </c>
      <c r="R194" s="163"/>
      <c r="S194" s="163"/>
      <c r="T194" s="164">
        <v>0</v>
      </c>
      <c r="U194" s="163">
        <f t="shared" si="27"/>
        <v>0</v>
      </c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 t="s">
        <v>128</v>
      </c>
      <c r="AF194" s="153"/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">
      <c r="A195" s="154">
        <v>114</v>
      </c>
      <c r="B195" s="161" t="s">
        <v>396</v>
      </c>
      <c r="C195" s="192" t="s">
        <v>397</v>
      </c>
      <c r="D195" s="163" t="s">
        <v>156</v>
      </c>
      <c r="E195" s="168">
        <v>1</v>
      </c>
      <c r="F195" s="171"/>
      <c r="G195" s="172">
        <f t="shared" si="21"/>
        <v>0</v>
      </c>
      <c r="H195" s="171"/>
      <c r="I195" s="172">
        <f t="shared" si="22"/>
        <v>0</v>
      </c>
      <c r="J195" s="171"/>
      <c r="K195" s="172">
        <f t="shared" si="23"/>
        <v>0</v>
      </c>
      <c r="L195" s="172">
        <v>21</v>
      </c>
      <c r="M195" s="172">
        <f t="shared" si="24"/>
        <v>0</v>
      </c>
      <c r="N195" s="163">
        <v>0</v>
      </c>
      <c r="O195" s="163">
        <f t="shared" si="25"/>
        <v>0</v>
      </c>
      <c r="P195" s="163">
        <v>0</v>
      </c>
      <c r="Q195" s="163">
        <f t="shared" si="26"/>
        <v>0</v>
      </c>
      <c r="R195" s="163"/>
      <c r="S195" s="163"/>
      <c r="T195" s="164">
        <v>0</v>
      </c>
      <c r="U195" s="163">
        <f t="shared" si="27"/>
        <v>0</v>
      </c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 t="s">
        <v>128</v>
      </c>
      <c r="AF195" s="153"/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 x14ac:dyDescent="0.2">
      <c r="A196" s="154">
        <v>115</v>
      </c>
      <c r="B196" s="161" t="s">
        <v>398</v>
      </c>
      <c r="C196" s="192" t="s">
        <v>399</v>
      </c>
      <c r="D196" s="163" t="s">
        <v>156</v>
      </c>
      <c r="E196" s="168">
        <v>1</v>
      </c>
      <c r="F196" s="171"/>
      <c r="G196" s="172">
        <f t="shared" si="21"/>
        <v>0</v>
      </c>
      <c r="H196" s="171"/>
      <c r="I196" s="172">
        <f t="shared" si="22"/>
        <v>0</v>
      </c>
      <c r="J196" s="171"/>
      <c r="K196" s="172">
        <f t="shared" si="23"/>
        <v>0</v>
      </c>
      <c r="L196" s="172">
        <v>21</v>
      </c>
      <c r="M196" s="172">
        <f t="shared" si="24"/>
        <v>0</v>
      </c>
      <c r="N196" s="163">
        <v>0</v>
      </c>
      <c r="O196" s="163">
        <f t="shared" si="25"/>
        <v>0</v>
      </c>
      <c r="P196" s="163">
        <v>0</v>
      </c>
      <c r="Q196" s="163">
        <f t="shared" si="26"/>
        <v>0</v>
      </c>
      <c r="R196" s="163"/>
      <c r="S196" s="163"/>
      <c r="T196" s="164">
        <v>0</v>
      </c>
      <c r="U196" s="163">
        <f t="shared" si="27"/>
        <v>0</v>
      </c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 t="s">
        <v>128</v>
      </c>
      <c r="AF196" s="153"/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 x14ac:dyDescent="0.2">
      <c r="A197" s="154">
        <v>116</v>
      </c>
      <c r="B197" s="161" t="s">
        <v>400</v>
      </c>
      <c r="C197" s="192" t="s">
        <v>401</v>
      </c>
      <c r="D197" s="163" t="s">
        <v>156</v>
      </c>
      <c r="E197" s="168">
        <v>1</v>
      </c>
      <c r="F197" s="171"/>
      <c r="G197" s="172">
        <f t="shared" si="21"/>
        <v>0</v>
      </c>
      <c r="H197" s="171"/>
      <c r="I197" s="172">
        <f t="shared" si="22"/>
        <v>0</v>
      </c>
      <c r="J197" s="171"/>
      <c r="K197" s="172">
        <f t="shared" si="23"/>
        <v>0</v>
      </c>
      <c r="L197" s="172">
        <v>21</v>
      </c>
      <c r="M197" s="172">
        <f t="shared" si="24"/>
        <v>0</v>
      </c>
      <c r="N197" s="163">
        <v>0</v>
      </c>
      <c r="O197" s="163">
        <f t="shared" si="25"/>
        <v>0</v>
      </c>
      <c r="P197" s="163">
        <v>0</v>
      </c>
      <c r="Q197" s="163">
        <f t="shared" si="26"/>
        <v>0</v>
      </c>
      <c r="R197" s="163"/>
      <c r="S197" s="163"/>
      <c r="T197" s="164">
        <v>0</v>
      </c>
      <c r="U197" s="163">
        <f t="shared" si="27"/>
        <v>0</v>
      </c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 t="s">
        <v>128</v>
      </c>
      <c r="AF197" s="153"/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 x14ac:dyDescent="0.2">
      <c r="A198" s="154">
        <v>117</v>
      </c>
      <c r="B198" s="161" t="s">
        <v>402</v>
      </c>
      <c r="C198" s="192" t="s">
        <v>403</v>
      </c>
      <c r="D198" s="163" t="s">
        <v>156</v>
      </c>
      <c r="E198" s="168">
        <v>1</v>
      </c>
      <c r="F198" s="171"/>
      <c r="G198" s="172">
        <f t="shared" si="21"/>
        <v>0</v>
      </c>
      <c r="H198" s="171"/>
      <c r="I198" s="172">
        <f t="shared" si="22"/>
        <v>0</v>
      </c>
      <c r="J198" s="171"/>
      <c r="K198" s="172">
        <f t="shared" si="23"/>
        <v>0</v>
      </c>
      <c r="L198" s="172">
        <v>21</v>
      </c>
      <c r="M198" s="172">
        <f t="shared" si="24"/>
        <v>0</v>
      </c>
      <c r="N198" s="163">
        <v>0</v>
      </c>
      <c r="O198" s="163">
        <f t="shared" si="25"/>
        <v>0</v>
      </c>
      <c r="P198" s="163">
        <v>0</v>
      </c>
      <c r="Q198" s="163">
        <f t="shared" si="26"/>
        <v>0</v>
      </c>
      <c r="R198" s="163"/>
      <c r="S198" s="163"/>
      <c r="T198" s="164">
        <v>0</v>
      </c>
      <c r="U198" s="163">
        <f t="shared" si="27"/>
        <v>0</v>
      </c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 t="s">
        <v>128</v>
      </c>
      <c r="AF198" s="153"/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 x14ac:dyDescent="0.2">
      <c r="A199" s="154">
        <v>118</v>
      </c>
      <c r="B199" s="161" t="s">
        <v>404</v>
      </c>
      <c r="C199" s="192" t="s">
        <v>405</v>
      </c>
      <c r="D199" s="163" t="s">
        <v>156</v>
      </c>
      <c r="E199" s="168">
        <v>2</v>
      </c>
      <c r="F199" s="171"/>
      <c r="G199" s="172">
        <f t="shared" si="21"/>
        <v>0</v>
      </c>
      <c r="H199" s="171"/>
      <c r="I199" s="172">
        <f t="shared" si="22"/>
        <v>0</v>
      </c>
      <c r="J199" s="171"/>
      <c r="K199" s="172">
        <f t="shared" si="23"/>
        <v>0</v>
      </c>
      <c r="L199" s="172">
        <v>21</v>
      </c>
      <c r="M199" s="172">
        <f t="shared" si="24"/>
        <v>0</v>
      </c>
      <c r="N199" s="163">
        <v>0</v>
      </c>
      <c r="O199" s="163">
        <f t="shared" si="25"/>
        <v>0</v>
      </c>
      <c r="P199" s="163">
        <v>0</v>
      </c>
      <c r="Q199" s="163">
        <f t="shared" si="26"/>
        <v>0</v>
      </c>
      <c r="R199" s="163"/>
      <c r="S199" s="163"/>
      <c r="T199" s="164">
        <v>0</v>
      </c>
      <c r="U199" s="163">
        <f t="shared" si="27"/>
        <v>0</v>
      </c>
      <c r="V199" s="153"/>
      <c r="W199" s="153"/>
      <c r="X199" s="153"/>
      <c r="Y199" s="153"/>
      <c r="Z199" s="153"/>
      <c r="AA199" s="153"/>
      <c r="AB199" s="153"/>
      <c r="AC199" s="153"/>
      <c r="AD199" s="153"/>
      <c r="AE199" s="153" t="s">
        <v>128</v>
      </c>
      <c r="AF199" s="153"/>
      <c r="AG199" s="153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 x14ac:dyDescent="0.2">
      <c r="A200" s="154">
        <v>119</v>
      </c>
      <c r="B200" s="161" t="s">
        <v>406</v>
      </c>
      <c r="C200" s="192" t="s">
        <v>407</v>
      </c>
      <c r="D200" s="163" t="s">
        <v>156</v>
      </c>
      <c r="E200" s="168">
        <v>65</v>
      </c>
      <c r="F200" s="171"/>
      <c r="G200" s="172">
        <f t="shared" si="21"/>
        <v>0</v>
      </c>
      <c r="H200" s="171"/>
      <c r="I200" s="172">
        <f t="shared" si="22"/>
        <v>0</v>
      </c>
      <c r="J200" s="171"/>
      <c r="K200" s="172">
        <f t="shared" si="23"/>
        <v>0</v>
      </c>
      <c r="L200" s="172">
        <v>21</v>
      </c>
      <c r="M200" s="172">
        <f t="shared" si="24"/>
        <v>0</v>
      </c>
      <c r="N200" s="163">
        <v>0</v>
      </c>
      <c r="O200" s="163">
        <f t="shared" si="25"/>
        <v>0</v>
      </c>
      <c r="P200" s="163">
        <v>0</v>
      </c>
      <c r="Q200" s="163">
        <f t="shared" si="26"/>
        <v>0</v>
      </c>
      <c r="R200" s="163"/>
      <c r="S200" s="163"/>
      <c r="T200" s="164">
        <v>0</v>
      </c>
      <c r="U200" s="163">
        <f t="shared" si="27"/>
        <v>0</v>
      </c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 t="s">
        <v>128</v>
      </c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 x14ac:dyDescent="0.2">
      <c r="A201" s="154">
        <v>120</v>
      </c>
      <c r="B201" s="161" t="s">
        <v>408</v>
      </c>
      <c r="C201" s="192" t="s">
        <v>409</v>
      </c>
      <c r="D201" s="163" t="s">
        <v>156</v>
      </c>
      <c r="E201" s="168">
        <v>3</v>
      </c>
      <c r="F201" s="171"/>
      <c r="G201" s="172">
        <f t="shared" si="21"/>
        <v>0</v>
      </c>
      <c r="H201" s="171"/>
      <c r="I201" s="172">
        <f t="shared" si="22"/>
        <v>0</v>
      </c>
      <c r="J201" s="171"/>
      <c r="K201" s="172">
        <f t="shared" si="23"/>
        <v>0</v>
      </c>
      <c r="L201" s="172">
        <v>21</v>
      </c>
      <c r="M201" s="172">
        <f t="shared" si="24"/>
        <v>0</v>
      </c>
      <c r="N201" s="163">
        <v>0</v>
      </c>
      <c r="O201" s="163">
        <f t="shared" si="25"/>
        <v>0</v>
      </c>
      <c r="P201" s="163">
        <v>0</v>
      </c>
      <c r="Q201" s="163">
        <f t="shared" si="26"/>
        <v>0</v>
      </c>
      <c r="R201" s="163"/>
      <c r="S201" s="163"/>
      <c r="T201" s="164">
        <v>0</v>
      </c>
      <c r="U201" s="163">
        <f t="shared" si="27"/>
        <v>0</v>
      </c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 t="s">
        <v>128</v>
      </c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 x14ac:dyDescent="0.2">
      <c r="A202" s="154">
        <v>121</v>
      </c>
      <c r="B202" s="161" t="s">
        <v>410</v>
      </c>
      <c r="C202" s="192" t="s">
        <v>411</v>
      </c>
      <c r="D202" s="163" t="s">
        <v>156</v>
      </c>
      <c r="E202" s="168">
        <v>2</v>
      </c>
      <c r="F202" s="171"/>
      <c r="G202" s="172">
        <f t="shared" si="21"/>
        <v>0</v>
      </c>
      <c r="H202" s="171"/>
      <c r="I202" s="172">
        <f t="shared" si="22"/>
        <v>0</v>
      </c>
      <c r="J202" s="171"/>
      <c r="K202" s="172">
        <f t="shared" si="23"/>
        <v>0</v>
      </c>
      <c r="L202" s="172">
        <v>21</v>
      </c>
      <c r="M202" s="172">
        <f t="shared" si="24"/>
        <v>0</v>
      </c>
      <c r="N202" s="163">
        <v>0</v>
      </c>
      <c r="O202" s="163">
        <f t="shared" si="25"/>
        <v>0</v>
      </c>
      <c r="P202" s="163">
        <v>0</v>
      </c>
      <c r="Q202" s="163">
        <f t="shared" si="26"/>
        <v>0</v>
      </c>
      <c r="R202" s="163"/>
      <c r="S202" s="163"/>
      <c r="T202" s="164">
        <v>0</v>
      </c>
      <c r="U202" s="163">
        <f t="shared" si="27"/>
        <v>0</v>
      </c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 t="s">
        <v>128</v>
      </c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 x14ac:dyDescent="0.2">
      <c r="A203" s="154">
        <v>122</v>
      </c>
      <c r="B203" s="161" t="s">
        <v>412</v>
      </c>
      <c r="C203" s="192" t="s">
        <v>413</v>
      </c>
      <c r="D203" s="163" t="s">
        <v>156</v>
      </c>
      <c r="E203" s="168">
        <v>2</v>
      </c>
      <c r="F203" s="171"/>
      <c r="G203" s="172">
        <f t="shared" si="21"/>
        <v>0</v>
      </c>
      <c r="H203" s="171"/>
      <c r="I203" s="172">
        <f t="shared" si="22"/>
        <v>0</v>
      </c>
      <c r="J203" s="171"/>
      <c r="K203" s="172">
        <f t="shared" si="23"/>
        <v>0</v>
      </c>
      <c r="L203" s="172">
        <v>21</v>
      </c>
      <c r="M203" s="172">
        <f t="shared" si="24"/>
        <v>0</v>
      </c>
      <c r="N203" s="163">
        <v>0</v>
      </c>
      <c r="O203" s="163">
        <f t="shared" si="25"/>
        <v>0</v>
      </c>
      <c r="P203" s="163">
        <v>0</v>
      </c>
      <c r="Q203" s="163">
        <f t="shared" si="26"/>
        <v>0</v>
      </c>
      <c r="R203" s="163"/>
      <c r="S203" s="163"/>
      <c r="T203" s="164">
        <v>0</v>
      </c>
      <c r="U203" s="163">
        <f t="shared" si="27"/>
        <v>0</v>
      </c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 t="s">
        <v>128</v>
      </c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 x14ac:dyDescent="0.2">
      <c r="A204" s="154">
        <v>123</v>
      </c>
      <c r="B204" s="161" t="s">
        <v>414</v>
      </c>
      <c r="C204" s="192" t="s">
        <v>415</v>
      </c>
      <c r="D204" s="163" t="s">
        <v>156</v>
      </c>
      <c r="E204" s="168">
        <v>32</v>
      </c>
      <c r="F204" s="171"/>
      <c r="G204" s="172">
        <f t="shared" si="21"/>
        <v>0</v>
      </c>
      <c r="H204" s="171"/>
      <c r="I204" s="172">
        <f t="shared" si="22"/>
        <v>0</v>
      </c>
      <c r="J204" s="171"/>
      <c r="K204" s="172">
        <f t="shared" si="23"/>
        <v>0</v>
      </c>
      <c r="L204" s="172">
        <v>21</v>
      </c>
      <c r="M204" s="172">
        <f t="shared" si="24"/>
        <v>0</v>
      </c>
      <c r="N204" s="163">
        <v>0</v>
      </c>
      <c r="O204" s="163">
        <f t="shared" si="25"/>
        <v>0</v>
      </c>
      <c r="P204" s="163">
        <v>0</v>
      </c>
      <c r="Q204" s="163">
        <f t="shared" si="26"/>
        <v>0</v>
      </c>
      <c r="R204" s="163"/>
      <c r="S204" s="163"/>
      <c r="T204" s="164">
        <v>0</v>
      </c>
      <c r="U204" s="163">
        <f t="shared" si="27"/>
        <v>0</v>
      </c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 t="s">
        <v>128</v>
      </c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 x14ac:dyDescent="0.2">
      <c r="A205" s="154">
        <v>124</v>
      </c>
      <c r="B205" s="161" t="s">
        <v>416</v>
      </c>
      <c r="C205" s="192" t="s">
        <v>417</v>
      </c>
      <c r="D205" s="163" t="s">
        <v>156</v>
      </c>
      <c r="E205" s="168">
        <v>1</v>
      </c>
      <c r="F205" s="171"/>
      <c r="G205" s="172">
        <f t="shared" si="21"/>
        <v>0</v>
      </c>
      <c r="H205" s="171"/>
      <c r="I205" s="172">
        <f t="shared" si="22"/>
        <v>0</v>
      </c>
      <c r="J205" s="171"/>
      <c r="K205" s="172">
        <f t="shared" si="23"/>
        <v>0</v>
      </c>
      <c r="L205" s="172">
        <v>21</v>
      </c>
      <c r="M205" s="172">
        <f t="shared" si="24"/>
        <v>0</v>
      </c>
      <c r="N205" s="163">
        <v>0</v>
      </c>
      <c r="O205" s="163">
        <f t="shared" si="25"/>
        <v>0</v>
      </c>
      <c r="P205" s="163">
        <v>0</v>
      </c>
      <c r="Q205" s="163">
        <f t="shared" si="26"/>
        <v>0</v>
      </c>
      <c r="R205" s="163"/>
      <c r="S205" s="163"/>
      <c r="T205" s="164">
        <v>0</v>
      </c>
      <c r="U205" s="163">
        <f t="shared" si="27"/>
        <v>0</v>
      </c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 t="s">
        <v>128</v>
      </c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 x14ac:dyDescent="0.2">
      <c r="A206" s="154">
        <v>125</v>
      </c>
      <c r="B206" s="161" t="s">
        <v>418</v>
      </c>
      <c r="C206" s="192" t="s">
        <v>419</v>
      </c>
      <c r="D206" s="163" t="s">
        <v>156</v>
      </c>
      <c r="E206" s="168">
        <v>1</v>
      </c>
      <c r="F206" s="171"/>
      <c r="G206" s="172">
        <f t="shared" si="21"/>
        <v>0</v>
      </c>
      <c r="H206" s="171"/>
      <c r="I206" s="172">
        <f t="shared" si="22"/>
        <v>0</v>
      </c>
      <c r="J206" s="171"/>
      <c r="K206" s="172">
        <f t="shared" si="23"/>
        <v>0</v>
      </c>
      <c r="L206" s="172">
        <v>21</v>
      </c>
      <c r="M206" s="172">
        <f t="shared" si="24"/>
        <v>0</v>
      </c>
      <c r="N206" s="163">
        <v>0</v>
      </c>
      <c r="O206" s="163">
        <f t="shared" si="25"/>
        <v>0</v>
      </c>
      <c r="P206" s="163">
        <v>0</v>
      </c>
      <c r="Q206" s="163">
        <f t="shared" si="26"/>
        <v>0</v>
      </c>
      <c r="R206" s="163"/>
      <c r="S206" s="163"/>
      <c r="T206" s="164">
        <v>0</v>
      </c>
      <c r="U206" s="163">
        <f t="shared" si="27"/>
        <v>0</v>
      </c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 t="s">
        <v>128</v>
      </c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 x14ac:dyDescent="0.2">
      <c r="A207" s="154">
        <v>126</v>
      </c>
      <c r="B207" s="161" t="s">
        <v>420</v>
      </c>
      <c r="C207" s="192" t="s">
        <v>421</v>
      </c>
      <c r="D207" s="163" t="s">
        <v>240</v>
      </c>
      <c r="E207" s="168">
        <v>1</v>
      </c>
      <c r="F207" s="171"/>
      <c r="G207" s="172">
        <f t="shared" si="21"/>
        <v>0</v>
      </c>
      <c r="H207" s="171"/>
      <c r="I207" s="172">
        <f t="shared" si="22"/>
        <v>0</v>
      </c>
      <c r="J207" s="171"/>
      <c r="K207" s="172">
        <f t="shared" si="23"/>
        <v>0</v>
      </c>
      <c r="L207" s="172">
        <v>21</v>
      </c>
      <c r="M207" s="172">
        <f t="shared" si="24"/>
        <v>0</v>
      </c>
      <c r="N207" s="163">
        <v>0</v>
      </c>
      <c r="O207" s="163">
        <f t="shared" si="25"/>
        <v>0</v>
      </c>
      <c r="P207" s="163">
        <v>0</v>
      </c>
      <c r="Q207" s="163">
        <f t="shared" si="26"/>
        <v>0</v>
      </c>
      <c r="R207" s="163"/>
      <c r="S207" s="163"/>
      <c r="T207" s="164">
        <v>0</v>
      </c>
      <c r="U207" s="163">
        <f t="shared" si="27"/>
        <v>0</v>
      </c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 t="s">
        <v>128</v>
      </c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x14ac:dyDescent="0.2">
      <c r="A208" s="155" t="s">
        <v>123</v>
      </c>
      <c r="B208" s="162" t="s">
        <v>94</v>
      </c>
      <c r="C208" s="194" t="s">
        <v>95</v>
      </c>
      <c r="D208" s="166"/>
      <c r="E208" s="170"/>
      <c r="F208" s="173"/>
      <c r="G208" s="173">
        <f>SUMIF(AE209:AE213,"&lt;&gt;NOR",G209:G213)</f>
        <v>0</v>
      </c>
      <c r="H208" s="173"/>
      <c r="I208" s="173">
        <f>SUM(I209:I213)</f>
        <v>0</v>
      </c>
      <c r="J208" s="173"/>
      <c r="K208" s="173">
        <f>SUM(K209:K213)</f>
        <v>0</v>
      </c>
      <c r="L208" s="173"/>
      <c r="M208" s="173">
        <f>SUM(M209:M213)</f>
        <v>0</v>
      </c>
      <c r="N208" s="166"/>
      <c r="O208" s="166">
        <f>SUM(O209:O213)</f>
        <v>0</v>
      </c>
      <c r="P208" s="166"/>
      <c r="Q208" s="166">
        <f>SUM(Q209:Q213)</f>
        <v>0</v>
      </c>
      <c r="R208" s="166"/>
      <c r="S208" s="166"/>
      <c r="T208" s="167"/>
      <c r="U208" s="166">
        <f>SUM(U209:U213)</f>
        <v>0</v>
      </c>
      <c r="AE208" t="s">
        <v>124</v>
      </c>
    </row>
    <row r="209" spans="1:60" outlineLevel="1" x14ac:dyDescent="0.2">
      <c r="A209" s="154">
        <v>127</v>
      </c>
      <c r="B209" s="161" t="s">
        <v>422</v>
      </c>
      <c r="C209" s="192" t="s">
        <v>423</v>
      </c>
      <c r="D209" s="163" t="s">
        <v>156</v>
      </c>
      <c r="E209" s="168">
        <v>1</v>
      </c>
      <c r="F209" s="171"/>
      <c r="G209" s="172">
        <f>ROUND(E209*F209,2)</f>
        <v>0</v>
      </c>
      <c r="H209" s="171"/>
      <c r="I209" s="172">
        <f>ROUND(E209*H209,2)</f>
        <v>0</v>
      </c>
      <c r="J209" s="171"/>
      <c r="K209" s="172">
        <f>ROUND(E209*J209,2)</f>
        <v>0</v>
      </c>
      <c r="L209" s="172">
        <v>21</v>
      </c>
      <c r="M209" s="172">
        <f>G209*(1+L209/100)</f>
        <v>0</v>
      </c>
      <c r="N209" s="163">
        <v>0</v>
      </c>
      <c r="O209" s="163">
        <f>ROUND(E209*N209,5)</f>
        <v>0</v>
      </c>
      <c r="P209" s="163">
        <v>0</v>
      </c>
      <c r="Q209" s="163">
        <f>ROUND(E209*P209,5)</f>
        <v>0</v>
      </c>
      <c r="R209" s="163"/>
      <c r="S209" s="163"/>
      <c r="T209" s="164">
        <v>0</v>
      </c>
      <c r="U209" s="163">
        <f>ROUND(E209*T209,2)</f>
        <v>0</v>
      </c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 t="s">
        <v>128</v>
      </c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 x14ac:dyDescent="0.2">
      <c r="A210" s="154"/>
      <c r="B210" s="161"/>
      <c r="C210" s="265" t="s">
        <v>424</v>
      </c>
      <c r="D210" s="266"/>
      <c r="E210" s="267"/>
      <c r="F210" s="268"/>
      <c r="G210" s="269"/>
      <c r="H210" s="172"/>
      <c r="I210" s="172"/>
      <c r="J210" s="172"/>
      <c r="K210" s="172"/>
      <c r="L210" s="172"/>
      <c r="M210" s="172"/>
      <c r="N210" s="163"/>
      <c r="O210" s="163"/>
      <c r="P210" s="163"/>
      <c r="Q210" s="163"/>
      <c r="R210" s="163"/>
      <c r="S210" s="163"/>
      <c r="T210" s="164"/>
      <c r="U210" s="163"/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 t="s">
        <v>130</v>
      </c>
      <c r="AF210" s="153"/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6" t="str">
        <f>C210</f>
        <v>Venkovní jednotka Qch=10kW</v>
      </c>
      <c r="BB210" s="153"/>
      <c r="BC210" s="153"/>
      <c r="BD210" s="153"/>
      <c r="BE210" s="153"/>
      <c r="BF210" s="153"/>
      <c r="BG210" s="153"/>
      <c r="BH210" s="153"/>
    </row>
    <row r="211" spans="1:60" outlineLevel="1" x14ac:dyDescent="0.2">
      <c r="A211" s="154"/>
      <c r="B211" s="161"/>
      <c r="C211" s="265" t="s">
        <v>425</v>
      </c>
      <c r="D211" s="266"/>
      <c r="E211" s="267"/>
      <c r="F211" s="268"/>
      <c r="G211" s="269"/>
      <c r="H211" s="172"/>
      <c r="I211" s="172"/>
      <c r="J211" s="172"/>
      <c r="K211" s="172"/>
      <c r="L211" s="172"/>
      <c r="M211" s="172"/>
      <c r="N211" s="163"/>
      <c r="O211" s="163"/>
      <c r="P211" s="163"/>
      <c r="Q211" s="163"/>
      <c r="R211" s="163"/>
      <c r="S211" s="163"/>
      <c r="T211" s="164"/>
      <c r="U211" s="163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 t="s">
        <v>130</v>
      </c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6" t="str">
        <f>C211</f>
        <v>Vnitřní jednotka Qch=2,3kW</v>
      </c>
      <c r="BB211" s="153"/>
      <c r="BC211" s="153"/>
      <c r="BD211" s="153"/>
      <c r="BE211" s="153"/>
      <c r="BF211" s="153"/>
      <c r="BG211" s="153"/>
      <c r="BH211" s="153"/>
    </row>
    <row r="212" spans="1:60" outlineLevel="1" x14ac:dyDescent="0.2">
      <c r="A212" s="154"/>
      <c r="B212" s="161"/>
      <c r="C212" s="265" t="s">
        <v>426</v>
      </c>
      <c r="D212" s="266"/>
      <c r="E212" s="267"/>
      <c r="F212" s="268"/>
      <c r="G212" s="269"/>
      <c r="H212" s="172"/>
      <c r="I212" s="172"/>
      <c r="J212" s="172"/>
      <c r="K212" s="172"/>
      <c r="L212" s="172"/>
      <c r="M212" s="172"/>
      <c r="N212" s="163"/>
      <c r="O212" s="163"/>
      <c r="P212" s="163"/>
      <c r="Q212" s="163"/>
      <c r="R212" s="163"/>
      <c r="S212" s="163"/>
      <c r="T212" s="164"/>
      <c r="U212" s="163"/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 t="s">
        <v>130</v>
      </c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6" t="str">
        <f>C212</f>
        <v>Vnitřní jednotka Qch=3,3kW</v>
      </c>
      <c r="BB212" s="153"/>
      <c r="BC212" s="153"/>
      <c r="BD212" s="153"/>
      <c r="BE212" s="153"/>
      <c r="BF212" s="153"/>
      <c r="BG212" s="153"/>
      <c r="BH212" s="153"/>
    </row>
    <row r="213" spans="1:60" outlineLevel="1" x14ac:dyDescent="0.2">
      <c r="A213" s="154"/>
      <c r="B213" s="161"/>
      <c r="C213" s="265" t="s">
        <v>427</v>
      </c>
      <c r="D213" s="266"/>
      <c r="E213" s="267"/>
      <c r="F213" s="268"/>
      <c r="G213" s="269"/>
      <c r="H213" s="172"/>
      <c r="I213" s="172"/>
      <c r="J213" s="172"/>
      <c r="K213" s="172"/>
      <c r="L213" s="172"/>
      <c r="M213" s="172"/>
      <c r="N213" s="163"/>
      <c r="O213" s="163"/>
      <c r="P213" s="163"/>
      <c r="Q213" s="163"/>
      <c r="R213" s="163"/>
      <c r="S213" s="163"/>
      <c r="T213" s="164"/>
      <c r="U213" s="163"/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 t="s">
        <v>130</v>
      </c>
      <c r="AF213" s="153"/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6" t="str">
        <f>C213</f>
        <v>Vnitřní jednotka Qch=4,2kW</v>
      </c>
      <c r="BB213" s="153"/>
      <c r="BC213" s="153"/>
      <c r="BD213" s="153"/>
      <c r="BE213" s="153"/>
      <c r="BF213" s="153"/>
      <c r="BG213" s="153"/>
      <c r="BH213" s="153"/>
    </row>
    <row r="214" spans="1:60" x14ac:dyDescent="0.2">
      <c r="A214" s="155" t="s">
        <v>123</v>
      </c>
      <c r="B214" s="162" t="s">
        <v>96</v>
      </c>
      <c r="C214" s="194" t="s">
        <v>26</v>
      </c>
      <c r="D214" s="166"/>
      <c r="E214" s="170"/>
      <c r="F214" s="173"/>
      <c r="G214" s="173">
        <f>SUMIF(AE215:AE217,"&lt;&gt;NOR",G215:G217)</f>
        <v>0</v>
      </c>
      <c r="H214" s="173"/>
      <c r="I214" s="173">
        <f>SUM(I215:I217)</f>
        <v>0</v>
      </c>
      <c r="J214" s="173"/>
      <c r="K214" s="173">
        <f>SUM(K215:K217)</f>
        <v>0</v>
      </c>
      <c r="L214" s="173"/>
      <c r="M214" s="173">
        <f>SUM(M215:M217)</f>
        <v>0</v>
      </c>
      <c r="N214" s="166"/>
      <c r="O214" s="166">
        <f>SUM(O215:O217)</f>
        <v>0</v>
      </c>
      <c r="P214" s="166"/>
      <c r="Q214" s="166">
        <f>SUM(Q215:Q217)</f>
        <v>0</v>
      </c>
      <c r="R214" s="166"/>
      <c r="S214" s="166"/>
      <c r="T214" s="167"/>
      <c r="U214" s="166">
        <f>SUM(U215:U217)</f>
        <v>0</v>
      </c>
      <c r="AE214" t="s">
        <v>124</v>
      </c>
    </row>
    <row r="215" spans="1:60" outlineLevel="1" x14ac:dyDescent="0.2">
      <c r="A215" s="154">
        <v>128</v>
      </c>
      <c r="B215" s="161" t="s">
        <v>428</v>
      </c>
      <c r="C215" s="192" t="s">
        <v>429</v>
      </c>
      <c r="D215" s="163" t="s">
        <v>430</v>
      </c>
      <c r="E215" s="168">
        <v>1</v>
      </c>
      <c r="F215" s="171"/>
      <c r="G215" s="172">
        <f>ROUND(E215*F215,2)</f>
        <v>0</v>
      </c>
      <c r="H215" s="171"/>
      <c r="I215" s="172">
        <f>ROUND(E215*H215,2)</f>
        <v>0</v>
      </c>
      <c r="J215" s="171"/>
      <c r="K215" s="172">
        <f>ROUND(E215*J215,2)</f>
        <v>0</v>
      </c>
      <c r="L215" s="172">
        <v>21</v>
      </c>
      <c r="M215" s="172">
        <f>G215*(1+L215/100)</f>
        <v>0</v>
      </c>
      <c r="N215" s="163">
        <v>0</v>
      </c>
      <c r="O215" s="163">
        <f>ROUND(E215*N215,5)</f>
        <v>0</v>
      </c>
      <c r="P215" s="163">
        <v>0</v>
      </c>
      <c r="Q215" s="163">
        <f>ROUND(E215*P215,5)</f>
        <v>0</v>
      </c>
      <c r="R215" s="163"/>
      <c r="S215" s="163"/>
      <c r="T215" s="164">
        <v>0</v>
      </c>
      <c r="U215" s="163">
        <f>ROUND(E215*T215,2)</f>
        <v>0</v>
      </c>
      <c r="V215" s="153"/>
      <c r="W215" s="153"/>
      <c r="X215" s="153"/>
      <c r="Y215" s="153"/>
      <c r="Z215" s="153"/>
      <c r="AA215" s="153"/>
      <c r="AB215" s="153"/>
      <c r="AC215" s="153"/>
      <c r="AD215" s="153"/>
      <c r="AE215" s="153" t="s">
        <v>431</v>
      </c>
      <c r="AF215" s="153"/>
      <c r="AG215" s="153"/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 x14ac:dyDescent="0.2">
      <c r="A216" s="154">
        <v>129</v>
      </c>
      <c r="B216" s="161" t="s">
        <v>432</v>
      </c>
      <c r="C216" s="192" t="s">
        <v>433</v>
      </c>
      <c r="D216" s="163" t="s">
        <v>430</v>
      </c>
      <c r="E216" s="168">
        <v>1</v>
      </c>
      <c r="F216" s="171"/>
      <c r="G216" s="172">
        <f>ROUND(E216*F216,2)</f>
        <v>0</v>
      </c>
      <c r="H216" s="171"/>
      <c r="I216" s="172">
        <f>ROUND(E216*H216,2)</f>
        <v>0</v>
      </c>
      <c r="J216" s="171"/>
      <c r="K216" s="172">
        <f>ROUND(E216*J216,2)</f>
        <v>0</v>
      </c>
      <c r="L216" s="172">
        <v>21</v>
      </c>
      <c r="M216" s="172">
        <f>G216*(1+L216/100)</f>
        <v>0</v>
      </c>
      <c r="N216" s="163">
        <v>0</v>
      </c>
      <c r="O216" s="163">
        <f>ROUND(E216*N216,5)</f>
        <v>0</v>
      </c>
      <c r="P216" s="163">
        <v>0</v>
      </c>
      <c r="Q216" s="163">
        <f>ROUND(E216*P216,5)</f>
        <v>0</v>
      </c>
      <c r="R216" s="163"/>
      <c r="S216" s="163"/>
      <c r="T216" s="164">
        <v>0</v>
      </c>
      <c r="U216" s="163">
        <f>ROUND(E216*T216,2)</f>
        <v>0</v>
      </c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 t="s">
        <v>431</v>
      </c>
      <c r="AF216" s="153"/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1" x14ac:dyDescent="0.2">
      <c r="A217" s="181">
        <v>130</v>
      </c>
      <c r="B217" s="182" t="s">
        <v>434</v>
      </c>
      <c r="C217" s="195" t="s">
        <v>435</v>
      </c>
      <c r="D217" s="183" t="s">
        <v>430</v>
      </c>
      <c r="E217" s="184">
        <v>1</v>
      </c>
      <c r="F217" s="185"/>
      <c r="G217" s="186">
        <f>ROUND(E217*F217,2)</f>
        <v>0</v>
      </c>
      <c r="H217" s="185"/>
      <c r="I217" s="186">
        <f>ROUND(E217*H217,2)</f>
        <v>0</v>
      </c>
      <c r="J217" s="185"/>
      <c r="K217" s="186">
        <f>ROUND(E217*J217,2)</f>
        <v>0</v>
      </c>
      <c r="L217" s="186">
        <v>21</v>
      </c>
      <c r="M217" s="186">
        <f>G217*(1+L217/100)</f>
        <v>0</v>
      </c>
      <c r="N217" s="183">
        <v>0</v>
      </c>
      <c r="O217" s="183">
        <f>ROUND(E217*N217,5)</f>
        <v>0</v>
      </c>
      <c r="P217" s="183">
        <v>0</v>
      </c>
      <c r="Q217" s="183">
        <f>ROUND(E217*P217,5)</f>
        <v>0</v>
      </c>
      <c r="R217" s="183"/>
      <c r="S217" s="183"/>
      <c r="T217" s="187">
        <v>0</v>
      </c>
      <c r="U217" s="183">
        <f>ROUND(E217*T217,2)</f>
        <v>0</v>
      </c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 t="s">
        <v>128</v>
      </c>
      <c r="AF217" s="153"/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x14ac:dyDescent="0.2">
      <c r="A218" s="6"/>
      <c r="B218" s="7" t="s">
        <v>436</v>
      </c>
      <c r="C218" s="196" t="s">
        <v>436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AC218">
        <v>15</v>
      </c>
      <c r="AD218">
        <v>21</v>
      </c>
    </row>
    <row r="219" spans="1:60" x14ac:dyDescent="0.2">
      <c r="A219" s="188"/>
      <c r="B219" s="189">
        <v>26</v>
      </c>
      <c r="C219" s="197" t="s">
        <v>436</v>
      </c>
      <c r="D219" s="190"/>
      <c r="E219" s="190"/>
      <c r="F219" s="190"/>
      <c r="G219" s="191">
        <f>G8+G18+G25+G38+G41+G47+G56+G58+G62+G65+G72+G76+G81+G108+G153+G156+G163+G167+G173+G187+G208+G214</f>
        <v>0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AC219">
        <f>SUMIF(L7:L217,AC218,G7:G217)</f>
        <v>0</v>
      </c>
      <c r="AD219">
        <f>SUMIF(L7:L217,AD218,G7:G217)</f>
        <v>0</v>
      </c>
      <c r="AE219" t="s">
        <v>437</v>
      </c>
    </row>
    <row r="220" spans="1:60" x14ac:dyDescent="0.2">
      <c r="A220" s="6"/>
      <c r="B220" s="7" t="s">
        <v>436</v>
      </c>
      <c r="C220" s="196" t="s">
        <v>436</v>
      </c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60" x14ac:dyDescent="0.2">
      <c r="A221" s="6"/>
      <c r="B221" s="7" t="s">
        <v>436</v>
      </c>
      <c r="C221" s="196" t="s">
        <v>436</v>
      </c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60" x14ac:dyDescent="0.2">
      <c r="A222" s="251">
        <v>33</v>
      </c>
      <c r="B222" s="251"/>
      <c r="C222" s="252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60" x14ac:dyDescent="0.2">
      <c r="A223" s="253"/>
      <c r="B223" s="254"/>
      <c r="C223" s="255"/>
      <c r="D223" s="254"/>
      <c r="E223" s="254"/>
      <c r="F223" s="254"/>
      <c r="G223" s="25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AE223" t="s">
        <v>438</v>
      </c>
    </row>
    <row r="224" spans="1:60" x14ac:dyDescent="0.2">
      <c r="A224" s="257"/>
      <c r="B224" s="258"/>
      <c r="C224" s="259"/>
      <c r="D224" s="258"/>
      <c r="E224" s="258"/>
      <c r="F224" s="258"/>
      <c r="G224" s="260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31" x14ac:dyDescent="0.2">
      <c r="A225" s="257"/>
      <c r="B225" s="258"/>
      <c r="C225" s="259"/>
      <c r="D225" s="258"/>
      <c r="E225" s="258"/>
      <c r="F225" s="258"/>
      <c r="G225" s="260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31" x14ac:dyDescent="0.2">
      <c r="A226" s="257"/>
      <c r="B226" s="258"/>
      <c r="C226" s="259"/>
      <c r="D226" s="258"/>
      <c r="E226" s="258"/>
      <c r="F226" s="258"/>
      <c r="G226" s="260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31" x14ac:dyDescent="0.2">
      <c r="A227" s="261"/>
      <c r="B227" s="262"/>
      <c r="C227" s="263"/>
      <c r="D227" s="262"/>
      <c r="E227" s="262"/>
      <c r="F227" s="262"/>
      <c r="G227" s="264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31" x14ac:dyDescent="0.2">
      <c r="A228" s="6"/>
      <c r="B228" s="7" t="s">
        <v>436</v>
      </c>
      <c r="C228" s="196" t="s">
        <v>436</v>
      </c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31" x14ac:dyDescent="0.2">
      <c r="C229" s="198"/>
      <c r="AE229" t="s">
        <v>439</v>
      </c>
    </row>
  </sheetData>
  <sheetProtection sheet="1" objects="1" scenarios="1"/>
  <mergeCells count="56">
    <mergeCell ref="C49:G49"/>
    <mergeCell ref="A1:G1"/>
    <mergeCell ref="C2:G2"/>
    <mergeCell ref="C3:G3"/>
    <mergeCell ref="C4:G4"/>
    <mergeCell ref="C10:G10"/>
    <mergeCell ref="C15:G15"/>
    <mergeCell ref="C20:G20"/>
    <mergeCell ref="C27:G27"/>
    <mergeCell ref="C29:G29"/>
    <mergeCell ref="C31:G31"/>
    <mergeCell ref="C33:G33"/>
    <mergeCell ref="C122:G122"/>
    <mergeCell ref="C51:G51"/>
    <mergeCell ref="C110:G110"/>
    <mergeCell ref="C111:G111"/>
    <mergeCell ref="C112:G112"/>
    <mergeCell ref="C113:G113"/>
    <mergeCell ref="C114:G114"/>
    <mergeCell ref="C116:G116"/>
    <mergeCell ref="C117:G117"/>
    <mergeCell ref="C118:G118"/>
    <mergeCell ref="C119:G119"/>
    <mergeCell ref="C120:G120"/>
    <mergeCell ref="C137:G137"/>
    <mergeCell ref="C123:G123"/>
    <mergeCell ref="C124:G124"/>
    <mergeCell ref="C125:G125"/>
    <mergeCell ref="C126:G126"/>
    <mergeCell ref="C128:G128"/>
    <mergeCell ref="C129:G129"/>
    <mergeCell ref="C130:G130"/>
    <mergeCell ref="C132:G132"/>
    <mergeCell ref="C133:G133"/>
    <mergeCell ref="C134:G134"/>
    <mergeCell ref="C135:G135"/>
    <mergeCell ref="C165:G165"/>
    <mergeCell ref="C138:G138"/>
    <mergeCell ref="C139:G139"/>
    <mergeCell ref="C142:G142"/>
    <mergeCell ref="C143:G143"/>
    <mergeCell ref="C145:G145"/>
    <mergeCell ref="C146:G146"/>
    <mergeCell ref="C148:G148"/>
    <mergeCell ref="C149:G149"/>
    <mergeCell ref="C150:G150"/>
    <mergeCell ref="C151:G151"/>
    <mergeCell ref="C155:G155"/>
    <mergeCell ref="A222:C222"/>
    <mergeCell ref="A223:G227"/>
    <mergeCell ref="C186:G186"/>
    <mergeCell ref="C191:G191"/>
    <mergeCell ref="C210:G210"/>
    <mergeCell ref="C211:G211"/>
    <mergeCell ref="C212:G212"/>
    <mergeCell ref="C213:G213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Ředitel</cp:lastModifiedBy>
  <cp:lastPrinted>2014-02-28T09:52:57Z</cp:lastPrinted>
  <dcterms:created xsi:type="dcterms:W3CDTF">2009-04-08T07:15:50Z</dcterms:created>
  <dcterms:modified xsi:type="dcterms:W3CDTF">2020-08-27T13:42:43Z</dcterms:modified>
</cp:coreProperties>
</file>