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1 - Přípravy staveniště" sheetId="2" r:id="rId2"/>
    <sheet name="SO 002 - Odstranění venko..." sheetId="3" r:id="rId3"/>
    <sheet name="SO 003 - Demolice hal" sheetId="4" r:id="rId4"/>
    <sheet name="SO 101a - Větev A - komun..." sheetId="5" r:id="rId5"/>
    <sheet name="SO 101b - Větev A - sklad..." sheetId="6" r:id="rId6"/>
    <sheet name="SO 102 - Dopravně inženýr..." sheetId="7" r:id="rId7"/>
    <sheet name="SO 201 - Úhlová zeď" sheetId="8" r:id="rId8"/>
    <sheet name="SO 202 - Gabionová zeď" sheetId="9" r:id="rId9"/>
    <sheet name="SO 301 - Dešťová kanalizace" sheetId="10" r:id="rId10"/>
    <sheet name="SO 401 - Veřejné osvětlení" sheetId="11" r:id="rId11"/>
    <sheet name="SO 801 - Vegetační úpravy" sheetId="12" r:id="rId12"/>
    <sheet name="SO 802 - Úprava stávající..." sheetId="13" r:id="rId13"/>
    <sheet name="VRN - Vedlejší a ostatní ..." sheetId="14" r:id="rId14"/>
    <sheet name="Pokyny pro vyplnění" sheetId="15" r:id="rId15"/>
  </sheets>
  <definedNames>
    <definedName name="_xlnm.Print_Area" localSheetId="0">'Rekapitulace stavby'!$D$4:$AO$36,'Rekapitulace stavby'!$C$42:$AQ$74</definedName>
    <definedName name="_xlnm._FilterDatabase" localSheetId="1" hidden="1">'SO 001 - Přípravy staveniště'!$C$89:$K$152</definedName>
    <definedName name="_xlnm.Print_Area" localSheetId="1">'SO 001 - Přípravy staveniště'!$C$4:$J$41,'SO 001 - Přípravy staveniště'!$C$47:$J$69,'SO 001 - Přípravy staveniště'!$C$75:$K$152</definedName>
    <definedName name="_xlnm._FilterDatabase" localSheetId="2" hidden="1">'SO 002 - Odstranění venko...'!$C$87:$K$101</definedName>
    <definedName name="_xlnm.Print_Area" localSheetId="2">'SO 002 - Odstranění venko...'!$C$4:$J$41,'SO 002 - Odstranění venko...'!$C$47:$J$67,'SO 002 - Odstranění venko...'!$C$73:$K$101</definedName>
    <definedName name="_xlnm._FilterDatabase" localSheetId="3" hidden="1">'SO 003 - Demolice hal'!$C$95:$K$412</definedName>
    <definedName name="_xlnm.Print_Area" localSheetId="3">'SO 003 - Demolice hal'!$C$4:$J$41,'SO 003 - Demolice hal'!$C$47:$J$75,'SO 003 - Demolice hal'!$C$81:$K$412</definedName>
    <definedName name="_xlnm._FilterDatabase" localSheetId="4" hidden="1">'SO 101a - Větev A - komun...'!$C$95:$K$428</definedName>
    <definedName name="_xlnm.Print_Area" localSheetId="4">'SO 101a - Větev A - komun...'!$C$4:$J$41,'SO 101a - Větev A - komun...'!$C$47:$J$75,'SO 101a - Větev A - komun...'!$C$81:$K$428</definedName>
    <definedName name="_xlnm._FilterDatabase" localSheetId="5" hidden="1">'SO 101b - Větev A - sklad...'!$C$89:$K$141</definedName>
    <definedName name="_xlnm.Print_Area" localSheetId="5">'SO 101b - Větev A - sklad...'!$C$4:$J$41,'SO 101b - Větev A - sklad...'!$C$47:$J$69,'SO 101b - Větev A - sklad...'!$C$75:$K$141</definedName>
    <definedName name="_xlnm._FilterDatabase" localSheetId="6" hidden="1">'SO 102 - Dopravně inženýr...'!$C$89:$K$215</definedName>
    <definedName name="_xlnm.Print_Area" localSheetId="6">'SO 102 - Dopravně inženýr...'!$C$4:$J$41,'SO 102 - Dopravně inženýr...'!$C$47:$J$69,'SO 102 - Dopravně inženýr...'!$C$75:$K$215</definedName>
    <definedName name="_xlnm._FilterDatabase" localSheetId="7" hidden="1">'SO 201 - Úhlová zeď'!$C$93:$K$345</definedName>
    <definedName name="_xlnm.Print_Area" localSheetId="7">'SO 201 - Úhlová zeď'!$C$4:$J$41,'SO 201 - Úhlová zeď'!$C$47:$J$73,'SO 201 - Úhlová zeď'!$C$79:$K$345</definedName>
    <definedName name="_xlnm._FilterDatabase" localSheetId="8" hidden="1">'SO 202 - Gabionová zeď'!$C$90:$K$258</definedName>
    <definedName name="_xlnm.Print_Area" localSheetId="8">'SO 202 - Gabionová zeď'!$C$4:$J$41,'SO 202 - Gabionová zeď'!$C$47:$J$70,'SO 202 - Gabionová zeď'!$C$76:$K$258</definedName>
    <definedName name="_xlnm._FilterDatabase" localSheetId="9" hidden="1">'SO 301 - Dešťová kanalizace'!$C$97:$K$789</definedName>
    <definedName name="_xlnm.Print_Area" localSheetId="9">'SO 301 - Dešťová kanalizace'!$C$4:$J$41,'SO 301 - Dešťová kanalizace'!$C$47:$J$77,'SO 301 - Dešťová kanalizace'!$C$83:$K$789</definedName>
    <definedName name="_xlnm._FilterDatabase" localSheetId="10" hidden="1">'SO 401 - Veřejné osvětlení'!$C$93:$K$215</definedName>
    <definedName name="_xlnm.Print_Area" localSheetId="10">'SO 401 - Veřejné osvětlení'!$C$4:$J$41,'SO 401 - Veřejné osvětlení'!$C$47:$J$73,'SO 401 - Veřejné osvětlení'!$C$79:$K$215</definedName>
    <definedName name="_xlnm._FilterDatabase" localSheetId="11" hidden="1">'SO 801 - Vegetační úpravy'!$C$86:$K$208</definedName>
    <definedName name="_xlnm.Print_Area" localSheetId="11">'SO 801 - Vegetační úpravy'!$C$4:$J$41,'SO 801 - Vegetační úpravy'!$C$47:$J$66,'SO 801 - Vegetační úpravy'!$C$72:$K$208</definedName>
    <definedName name="_xlnm._FilterDatabase" localSheetId="12" hidden="1">'SO 802 - Úprava stávající...'!$C$94:$K$215</definedName>
    <definedName name="_xlnm.Print_Area" localSheetId="12">'SO 802 - Úprava stávající...'!$C$4:$J$41,'SO 802 - Úprava stávající...'!$C$47:$J$74,'SO 802 - Úprava stávající...'!$C$80:$K$215</definedName>
    <definedName name="_xlnm._FilterDatabase" localSheetId="13" hidden="1">'VRN - Vedlejší a ostatní ...'!$C$83:$K$105</definedName>
    <definedName name="_xlnm.Print_Area" localSheetId="13">'VRN - Vedlejší a ostatní ...'!$C$4:$J$39,'VRN - Vedlejší a ostatní ...'!$C$45:$J$65,'VRN - Vedlejší a ostatní ...'!$C$71:$K$105</definedName>
    <definedName name="_xlnm.Print_Area" localSheetId="14">'Pokyny pro vyplnění'!$B$2:$K$71,'Pokyny pro vyplnění'!$B$74:$K$118,'Pokyny pro vyplnění'!$B$121:$K$190,'Pokyny pro vyplnění'!$B$198:$K$218</definedName>
    <definedName name="_xlnm.Print_Titles" localSheetId="0">'Rekapitulace stavby'!$52:$52</definedName>
    <definedName name="_xlnm.Print_Titles" localSheetId="1">'SO 001 - Přípravy staveniště'!$89:$89</definedName>
    <definedName name="_xlnm.Print_Titles" localSheetId="2">'SO 002 - Odstranění venko...'!$87:$87</definedName>
    <definedName name="_xlnm.Print_Titles" localSheetId="3">'SO 003 - Demolice hal'!$95:$95</definedName>
    <definedName name="_xlnm.Print_Titles" localSheetId="4">'SO 101a - Větev A - komun...'!$95:$95</definedName>
    <definedName name="_xlnm.Print_Titles" localSheetId="5">'SO 101b - Větev A - sklad...'!$89:$89</definedName>
    <definedName name="_xlnm.Print_Titles" localSheetId="6">'SO 102 - Dopravně inženýr...'!$89:$89</definedName>
    <definedName name="_xlnm.Print_Titles" localSheetId="7">'SO 201 - Úhlová zeď'!$93:$93</definedName>
    <definedName name="_xlnm.Print_Titles" localSheetId="8">'SO 202 - Gabionová zeď'!$90:$90</definedName>
    <definedName name="_xlnm.Print_Titles" localSheetId="9">'SO 301 - Dešťová kanalizace'!$97:$97</definedName>
    <definedName name="_xlnm.Print_Titles" localSheetId="10">'SO 401 - Veřejné osvětlení'!$93:$93</definedName>
    <definedName name="_xlnm.Print_Titles" localSheetId="11">'SO 801 - Vegetační úpravy'!$86:$86</definedName>
    <definedName name="_xlnm.Print_Titles" localSheetId="12">'SO 802 - Úprava stávající...'!$94:$94</definedName>
    <definedName name="_xlnm.Print_Titles" localSheetId="13">'VRN - Vedlejší a ostatní ...'!$83:$83</definedName>
  </definedNames>
  <calcPr fullCalcOnLoad="1"/>
</workbook>
</file>

<file path=xl/sharedStrings.xml><?xml version="1.0" encoding="utf-8"?>
<sst xmlns="http://schemas.openxmlformats.org/spreadsheetml/2006/main" count="25676" uniqueCount="2934">
  <si>
    <t>Export Komplet</t>
  </si>
  <si>
    <t>VZ</t>
  </si>
  <si>
    <t>2.0</t>
  </si>
  <si>
    <t>ZAMOK</t>
  </si>
  <si>
    <t>False</t>
  </si>
  <si>
    <t>{8de93ad9-255e-4af2-9cd8-6bc58d85cc7b}</t>
  </si>
  <si>
    <t>0,01</t>
  </si>
  <si>
    <t>21</t>
  </si>
  <si>
    <t>15</t>
  </si>
  <si>
    <t>REKAPITULACE STAVBY</t>
  </si>
  <si>
    <t>v ---  níže se nacházejí doplnkové a pomocné údaje k sestavám  --- v</t>
  </si>
  <si>
    <t>Návod na vyplnění</t>
  </si>
  <si>
    <t>0,001</t>
  </si>
  <si>
    <t>Kód:</t>
  </si>
  <si>
    <t>22-20-06-VZ-01-KDOII</t>
  </si>
  <si>
    <t>Měnit lze pouze buňky se žlutým podbarvením!
1) v Rekapitulaci stavby vyplňte údaje o Uchazeči (přenesou se do ostatních sestav i v jiných listech)
2) na vybraných listech vyplňte v sestavě Soupis prací ceny u položek</t>
  </si>
  <si>
    <t>Stavba:</t>
  </si>
  <si>
    <t>KRÁLŮV DVŮR - OBCHVAT - II. část - PDPS</t>
  </si>
  <si>
    <t>KSO:</t>
  </si>
  <si>
    <t/>
  </si>
  <si>
    <t>CC-CZ:</t>
  </si>
  <si>
    <t>Místo:</t>
  </si>
  <si>
    <t>Králův Dvůr</t>
  </si>
  <si>
    <t>Datum:</t>
  </si>
  <si>
    <t>18. 3. 2020</t>
  </si>
  <si>
    <t>Zadavatel:</t>
  </si>
  <si>
    <t>IČ:</t>
  </si>
  <si>
    <t>Město Králův Dvůr,Nám.Míru 139,26701 Králův Dvůr</t>
  </si>
  <si>
    <t>DIČ:</t>
  </si>
  <si>
    <t>Uchazeč:</t>
  </si>
  <si>
    <t>Vyplň údaj</t>
  </si>
  <si>
    <t>Projektant:</t>
  </si>
  <si>
    <t>18598897</t>
  </si>
  <si>
    <t>SPEKTRA s.r.o.,V Hlinkách 1548,26601 Beroun</t>
  </si>
  <si>
    <t>CZ18598897</t>
  </si>
  <si>
    <t>True</t>
  </si>
  <si>
    <t>Zpracovatel:</t>
  </si>
  <si>
    <t>p. Lenka Dejdarová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</si>
  <si>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</si>
  <si>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</si>
  <si>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</si>
  <si>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</si>
  <si>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</si>
  <si>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</si>
  <si>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</si>
  <si>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</si>
  <si>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</si>
  <si>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</si>
  <si>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</si>
  <si>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</si>
  <si>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</si>
  <si>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</si>
  <si>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</si>
  <si>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</si>
  <si>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</si>
  <si>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</si>
  <si>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</si>
  <si>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</si>
  <si>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</si>
  <si>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</si>
  <si>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</si>
  <si>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</si>
  <si>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</si>
  <si>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</si>
  <si>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</si>
  <si>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</si>
  <si>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</si>
  <si>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</si>
  <si>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</si>
  <si>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</si>
  <si>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</si>
  <si>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</si>
  <si>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</si>
  <si>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</si>
  <si>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</si>
  <si>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</si>
  <si>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</si>
  <si>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</si>
  <si>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000</t>
  </si>
  <si>
    <t>OBJEKTY PŘÍPRAVY STAVENIŠTĚ</t>
  </si>
  <si>
    <t>STA</t>
  </si>
  <si>
    <t>1</t>
  </si>
  <si>
    <t>{0c7646d2-a0bf-43ac-8d78-4def49ff8d51}</t>
  </si>
  <si>
    <t>2</t>
  </si>
  <si>
    <t>/</t>
  </si>
  <si>
    <t>SO 001</t>
  </si>
  <si>
    <t>Přípravy staveniště</t>
  </si>
  <si>
    <t>Soupis</t>
  </si>
  <si>
    <t>{ea344611-7e52-4104-b1fa-5fc887196e89}</t>
  </si>
  <si>
    <t>SO 002</t>
  </si>
  <si>
    <t>Odstranění venkovního osvětlení</t>
  </si>
  <si>
    <t>{073ca97c-71c1-4d87-a1b2-4d6d12132498}</t>
  </si>
  <si>
    <t>SO 003</t>
  </si>
  <si>
    <t>Demolice hal</t>
  </si>
  <si>
    <t>{f3057dbb-c5ae-4160-bbb2-55a56b1031c6}</t>
  </si>
  <si>
    <t>SO 100</t>
  </si>
  <si>
    <t>OBJEKTY POZEMNÍCH KOMUNIKACÍ</t>
  </si>
  <si>
    <t>{a0e88356-c1e8-49ba-98b4-2ac27506162f}</t>
  </si>
  <si>
    <t>SO 101a</t>
  </si>
  <si>
    <t xml:space="preserve">Větev A - komunikace </t>
  </si>
  <si>
    <t>{26012f04-069d-4382-82e4-e203973eb7e9}</t>
  </si>
  <si>
    <t>SO 101b</t>
  </si>
  <si>
    <t>Větev A - skladba chodníku vč. obrubníku bez zemního tělesa</t>
  </si>
  <si>
    <t>{b4adbf60-3a02-49a9-9f35-3d3833fb6528}</t>
  </si>
  <si>
    <t>SO 102</t>
  </si>
  <si>
    <t>Dopravně inženýrské opatření</t>
  </si>
  <si>
    <t>{9e3ae7a8-9062-40eb-a5f3-92addb0c9282}</t>
  </si>
  <si>
    <t>SO 200</t>
  </si>
  <si>
    <t>OPĚRNÉ ZDI</t>
  </si>
  <si>
    <t>{333e68ee-08df-4caf-a78c-10e90659f013}</t>
  </si>
  <si>
    <t>SO 201</t>
  </si>
  <si>
    <t>Úhlová zeď</t>
  </si>
  <si>
    <t>{b6948cd0-5b9d-42ce-8ff5-5b06b48637a1}</t>
  </si>
  <si>
    <t>SO 202</t>
  </si>
  <si>
    <t>Gabionová zeď</t>
  </si>
  <si>
    <t>{b38f419c-e99b-4c15-9520-ba4a0a642f2a}</t>
  </si>
  <si>
    <t>SO 300</t>
  </si>
  <si>
    <t>VODOHOSPODÁŘSKÉ OBJEKTY</t>
  </si>
  <si>
    <t>{52e9c818-585b-4387-8449-8f44d2f82e11}</t>
  </si>
  <si>
    <t>SO 301</t>
  </si>
  <si>
    <t>Dešťová kanalizace</t>
  </si>
  <si>
    <t>{3f743e66-3413-40b6-8658-aadd26ff5d27}</t>
  </si>
  <si>
    <t>SO 400</t>
  </si>
  <si>
    <t>ELEKTRO A SDĚLOVACÍ OBJEKTY</t>
  </si>
  <si>
    <t>{0fd6506b-f7be-4a20-87e9-cd61bcbeea88}</t>
  </si>
  <si>
    <t>SO 401</t>
  </si>
  <si>
    <t>Veřejné osvětlení</t>
  </si>
  <si>
    <t>{0ece3b7c-6ab6-4719-bc06-39682cd09f85}</t>
  </si>
  <si>
    <t>SO 800</t>
  </si>
  <si>
    <t>OBJEKTY ÚPRAV ÚZEMÍ</t>
  </si>
  <si>
    <t>{bf382bd1-d967-45c0-b340-a302c3db5ecd}</t>
  </si>
  <si>
    <t>SO 801</t>
  </si>
  <si>
    <t>Vegetační úpravy</t>
  </si>
  <si>
    <t>{c3c80222-2d21-49f6-b67b-a8b1302e0cf7}</t>
  </si>
  <si>
    <t>SO 802</t>
  </si>
  <si>
    <t>Úprava stávajícího oplocení</t>
  </si>
  <si>
    <t>{88157dbf-ddda-40c2-97fd-7eab8cbcebac}</t>
  </si>
  <si>
    <t>VRN</t>
  </si>
  <si>
    <t>Vedlejší a ostatní náklady stavby</t>
  </si>
  <si>
    <t>{c07e06ca-7904-498b-9cb4-d3e5d7474e43}</t>
  </si>
  <si>
    <t>KRYCÍ LIST SOUPISU PRACÍ</t>
  </si>
  <si>
    <t>Objekt:</t>
  </si>
  <si>
    <t>SO 000 - OBJEKTY PŘÍPRAVY STAVENIŠTĚ</t>
  </si>
  <si>
    <t>Soupis:</t>
  </si>
  <si>
    <t>SO 001 - Přípravy staveniště</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</si>
  <si>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</si>
  <si>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</si>
  <si>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</si>
  <si>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</si>
  <si>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</si>
  <si>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</si>
  <si>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</si>
  <si>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99 - Přesun hmot</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</si>
  <si>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</si>
  <si>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</si>
  <si>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</si>
  <si>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</si>
  <si>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</si>
  <si>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</si>
  <si>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</si>
  <si>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</si>
  <si>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</si>
  <si>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</si>
  <si>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</si>
  <si>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</si>
  <si>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</si>
  <si>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</si>
  <si>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</si>
  <si>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</si>
  <si>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</si>
  <si>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</si>
  <si>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</si>
  <si>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111111331</t>
  </si>
  <si>
    <t>Odstranění ruderálního porostu z plochy přes 500 m2 v rovině nebo na svahu do 1:5 - náletové a nežádoucí dřeviny, porost plevelné vegetace</t>
  </si>
  <si>
    <t>m2</t>
  </si>
  <si>
    <t>CS ÚRS 2020 01</t>
  </si>
  <si>
    <t>4</t>
  </si>
  <si>
    <t>476812617</t>
  </si>
  <si>
    <t>PSC</t>
  </si>
  <si>
    <t xml:space="preserve">Poznámka k souboru cen:
1. V cenách jsou započteny i náklady na mechanické naložení shrabu s odvozem do 20 km a jejich následným složením.
2. V cenách nejsou započteny náklady na uložení shrabu na skládku.
3. Ceny jsou určeny pro odstranění souvislého bylinného porostu:
a) neupraveném terénu,
b) upravených, ale neudržovaných plochách popř. upravovaných nejvýše 1x za vegetační období. Další odstranění ve stejném vegetačním období se oceňuje příslušnými cenami části C02 souboru cen 111 15-1 Pokosení trávníku nebo cenami části A02 souboru cen 184 80-26 Chemické odplevelení po založení kultury.
4. V položkách jsou započteny pouze náklady na odstranění nadzemní části porostu.
5. V cenách o sklonu svahu přes 1:1 jsou uvažovány podmínky pro svahy běžně schůdné; bez použití lezeckých technik. V případě použití lezeckých technik se tyto náklady oceňují individuálně.
</t>
  </si>
  <si>
    <t>VV</t>
  </si>
  <si>
    <t>dle SO 001 Příprava staveniště - Technické zprávy 001.1 a výkresu Situace přípravy staveniště 001.2</t>
  </si>
  <si>
    <t>(8390+830+48)/10*2,5"vymýcení keřových a náletových porostů na celém území dotčeného stavbou"</t>
  </si>
  <si>
    <t>-512"stávající asfalt plocha"</t>
  </si>
  <si>
    <t>-68,7*9,5"demolice halových objektů"</t>
  </si>
  <si>
    <t>Součet</t>
  </si>
  <si>
    <t>112151358</t>
  </si>
  <si>
    <t>Pokácení stromu postupné se spouštěním částí kmene a koruny o průměru na řezné ploše pařezu přes 800 do 900 mm</t>
  </si>
  <si>
    <t>kus</t>
  </si>
  <si>
    <t>-63252455</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</si>
  <si>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</si>
  <si>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1"bříza bělokorá"</t>
  </si>
  <si>
    <t>3</t>
  </si>
  <si>
    <t>112201117</t>
  </si>
  <si>
    <t>Odstranění pařezu v rovině nebo na svahu do 1:5 o průměru pařezu na řezné ploše přes 700 do 800 mm</t>
  </si>
  <si>
    <t>-554179131</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</si>
  <si>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</si>
  <si>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162201404</t>
  </si>
  <si>
    <t>Vodorovné přemístění větví, kmenů nebo pařezů s naložením, složením a dopravou do 1000 m větví stromů listnatých, průměru kmene přes 700 do 900 mm</t>
  </si>
  <si>
    <t>224626721</t>
  </si>
  <si>
    <t xml:space="preserve">Poznámka k souboru cen:
1. Průměr kmene i pařezu se měří v místě řezu.
2. Měrná jednotka kus je 1 strom.
</t>
  </si>
  <si>
    <t>5</t>
  </si>
  <si>
    <t>162201414</t>
  </si>
  <si>
    <t>Vodorovné přemístění větví, kmenů nebo pařezů s naložením, složením a dopravou do 1000 m kmenů stromů listnatých, průměru přes 700 do 900 mm</t>
  </si>
  <si>
    <t>998689750</t>
  </si>
  <si>
    <t>6</t>
  </si>
  <si>
    <t>162302111</t>
  </si>
  <si>
    <t>Vodorovné přemístění drnu na suchu na vzdálenost přes 100 do 1000 m</t>
  </si>
  <si>
    <t>-837384969</t>
  </si>
  <si>
    <t xml:space="preserve">Poznámka k souboru cen:
1. V cenách jsou započteny i náklady na terénní přirážky za jízdu v nepříznivých nebo mimořádně nepříznivých poměrech a složení drnu na hromady.
2. V cenách nejsou započteny náklady na naložení na dopravní prostředek, tyto se oceňují souborem cen 167 10-21 Nakládání drnu.
3. Vzdálenost pro vodorovné přemístění drnu je délka nejhospodárnější dopravní trasy, měřené v její ose, mezi těžištěm plochy z níž se drn snímá a těžištěm plochy určené k drnování.
</t>
  </si>
  <si>
    <t>7</t>
  </si>
  <si>
    <t>111251111</t>
  </si>
  <si>
    <t>Drcení ořezaných větví strojně - (štěpkování) s naložením na dopravní prostředek a odvozem drtě do 20 km a se složením o průměru větví do 100 mm</t>
  </si>
  <si>
    <t>m3</t>
  </si>
  <si>
    <t>426575228</t>
  </si>
  <si>
    <t xml:space="preserve">Poznámka k souboru cen:
1. V cenách nejsou započteny náklady na uložení drti na skládku.
2. Měří se objem nadrcené hmoty.
</t>
  </si>
  <si>
    <t>1152,35*0,05"předpoklad křovin ke štěpkování"</t>
  </si>
  <si>
    <t>8</t>
  </si>
  <si>
    <t>121103111.1</t>
  </si>
  <si>
    <t>Skrývka stávajících vrstev zemin a štěrků v rovině a ve sklonu do 1:5</t>
  </si>
  <si>
    <t>970021617</t>
  </si>
  <si>
    <t xml:space="preserve">Poznámka k souboru cen:
1. V ceně jsou započteny i náklady spojené s naložením na dopravní prostředek nebo s přehozením do 3,0 m.
2. Ceny lze použít i pro těžení zemin schopných zúrodnění ve výkopišti, zemníku, i ulehlých z deponie.
</t>
  </si>
  <si>
    <t>a dle bilace zemních prací A.4</t>
  </si>
  <si>
    <t>1649</t>
  </si>
  <si>
    <t>9</t>
  </si>
  <si>
    <t>162306111</t>
  </si>
  <si>
    <t>Vodorovné přemístění výkopku bez naložení, avšak se složením zemin schopných zúrodnění, na vzdálenost přes 100 do 500 m - na mezideponii na pozemku</t>
  </si>
  <si>
    <t>88844308</t>
  </si>
  <si>
    <t xml:space="preserve">Poznámka k souboru cen:
1. V cenách jsou započteny i náklady na:
a) shrnutí výkopku ve výkopišti a hrubé rozhrnutí v násypišti,
b) udržování sjízdnosti cest uvnitř násypiště i výkopiště, pokud vrcholky nerovností nejsou vyšší než +- 0,5 m,
c) příplatky za jízdu v terénu uvnitř výkopiště i násypiště.
2. V cenách nejsou započteny náklady na příplatky za jízdu v terénu mimo výkopiště a násypiště.
</t>
  </si>
  <si>
    <t>počítáno odhadem 1/2 ke zpětnému použití jako zemina vhodná k zúrodnění</t>
  </si>
  <si>
    <t>1649/2</t>
  </si>
  <si>
    <t>10</t>
  </si>
  <si>
    <t>162706211</t>
  </si>
  <si>
    <t>Vodorovné přemístění výkopku bez naložení, avšak se složením na vzdálenost přes 5000 do 6000 m</t>
  </si>
  <si>
    <t>-1516669143</t>
  </si>
  <si>
    <t xml:space="preserve">počítáno zaskládkování zeminy neshopné zúrodnění - odhadem 1/2 </t>
  </si>
  <si>
    <t>16</t>
  </si>
  <si>
    <t>167103201</t>
  </si>
  <si>
    <t xml:space="preserve">Nakládání neulehlého výkopku </t>
  </si>
  <si>
    <t>1498213515</t>
  </si>
  <si>
    <t>11</t>
  </si>
  <si>
    <t>171201231</t>
  </si>
  <si>
    <t>Poplatek za uložení stavebního odpadu na recyklační skládce (skládkovné) zeminy a kamení zatříděného do Katalogu odpadů pod kódem 17 05 04</t>
  </si>
  <si>
    <t>t</t>
  </si>
  <si>
    <t>-853523722</t>
  </si>
  <si>
    <t>824,5*1,8 'Přepočtené koeficientem množství</t>
  </si>
  <si>
    <t>12</t>
  </si>
  <si>
    <t>113154235</t>
  </si>
  <si>
    <t>Frézování živičného podkladu nebo krytu s naložením na dopravní prostředek plochy přes 500 do 1 000 m2 bez překážek v trase pruhu šířky přes 1 m do 2 m, tloušťky vrstvy 200 mm</t>
  </si>
  <si>
    <t>-970808699</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</si>
  <si>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</si>
  <si>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512</t>
  </si>
  <si>
    <t>Ostatní konstrukce a práce, bourání</t>
  </si>
  <si>
    <t>99</t>
  </si>
  <si>
    <t>Přesun hmot</t>
  </si>
  <si>
    <t>997</t>
  </si>
  <si>
    <t>Přesun sutě</t>
  </si>
  <si>
    <t>13</t>
  </si>
  <si>
    <t>997013501</t>
  </si>
  <si>
    <t>Odvoz suti a vybouraných hmot na skládku nebo meziskládku se složením, na vzdálenost do 1 km</t>
  </si>
  <si>
    <t>1246290684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</si>
  <si>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</si>
  <si>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14</t>
  </si>
  <si>
    <t>997013509</t>
  </si>
  <si>
    <t>Odvoz suti a vybouraných hmot na skládku nebo meziskládku se složením, na vzdálenost Příplatek k ceně za každý další i započatý 1 km přes 1 km</t>
  </si>
  <si>
    <t>771381083</t>
  </si>
  <si>
    <t>262,144*9 'Přepočtené koeficientem množství</t>
  </si>
  <si>
    <t>997013875</t>
  </si>
  <si>
    <t>Poplatek za uložení stavebního odpadu na recyklační skládce (skládkovné) asfaltového bez obsahu dehtu zatříděného do Katalogu odpadů pod kódem 17 03 02</t>
  </si>
  <si>
    <t>-569683160</t>
  </si>
  <si>
    <t xml:space="preserve">Poznámka k souboru cen:
1. Ceny uvedené v souboru cen je doporučeno upravit podle aktuálních cen místně příslušné skládky odpadů.
2. Uložení odpadů neuvedených v souboru cen se oceňuje individuálně.
</t>
  </si>
  <si>
    <t>SO 002 - Odstranění venkovního osvětlení</t>
  </si>
  <si>
    <t>PSV - Práce a dodávky PSV</t>
  </si>
  <si>
    <t xml:space="preserve">    741 - Elektroinstalace - silnoproud</t>
  </si>
  <si>
    <t xml:space="preserve">      D03 - Ostatní náklady</t>
  </si>
  <si>
    <t>PSV</t>
  </si>
  <si>
    <t>Práce a dodávky PSV</t>
  </si>
  <si>
    <t>741</t>
  </si>
  <si>
    <t>Elektroinstalace - silnoproud</t>
  </si>
  <si>
    <t>741372833</t>
  </si>
  <si>
    <t>Demontáž svítidel bez zachování funkčnosti (do suti) průmyslových výbojkových venkovních na stožáru přes 3 m</t>
  </si>
  <si>
    <t>595878402</t>
  </si>
  <si>
    <t>dle objektu 002 - Odstranění venk.osvětlení, technické zprávy 002.1, výkresu Situace odstranění venkovní, č. 002.3 Venkovní osvětlení - fotodokumetace</t>
  </si>
  <si>
    <t>8"stožár typu L1-o v.cca 8m s výbojkovým svítidlem"</t>
  </si>
  <si>
    <t>10"stožár typu L2-o v. cca 6m s ocel. nástavcem s výbojkovým svítidlem"</t>
  </si>
  <si>
    <t>741372900.1</t>
  </si>
  <si>
    <t>Ostatní demontážní a bourací práce při odstranění stávajících stožárů VO , včetně vybourání základu a uzemnění + odvoz a lividace přebytečného materiálu</t>
  </si>
  <si>
    <t>ks</t>
  </si>
  <si>
    <t>64</t>
  </si>
  <si>
    <t>-1225701609</t>
  </si>
  <si>
    <t>741372900.2</t>
  </si>
  <si>
    <t>Odstranění stáv. rozvodů VO v celé rušené trase vč. potřebných zemních prací, odvozu a likvidace demont.odpadu</t>
  </si>
  <si>
    <t>bm</t>
  </si>
  <si>
    <t>-1160297253</t>
  </si>
  <si>
    <t>741372903</t>
  </si>
  <si>
    <t>Odvoz sutí a demontovaných prvků včetně nakládání a likvidace</t>
  </si>
  <si>
    <t>kpl</t>
  </si>
  <si>
    <t>934510948</t>
  </si>
  <si>
    <t>D03</t>
  </si>
  <si>
    <t>Ostatní náklady</t>
  </si>
  <si>
    <t>Pol43</t>
  </si>
  <si>
    <t>Vytyčení stávajících rozvodů VO</t>
  </si>
  <si>
    <t>km</t>
  </si>
  <si>
    <t>-1223110928</t>
  </si>
  <si>
    <t>Pol44</t>
  </si>
  <si>
    <t>Součinnost se správcem VO</t>
  </si>
  <si>
    <t>hod</t>
  </si>
  <si>
    <t>196801396</t>
  </si>
  <si>
    <t>SO 003 - Demolice hal</t>
  </si>
  <si>
    <t xml:space="preserve">    997 - Přesun sutě</t>
  </si>
  <si>
    <t xml:space="preserve">    712 - Povlakové krytiny</t>
  </si>
  <si>
    <t xml:space="preserve">    751 - Vzduchotechnika</t>
  </si>
  <si>
    <t xml:space="preserve">    764 - Konstrukce klempířské</t>
  </si>
  <si>
    <t xml:space="preserve">    765 - Krytina skládaná</t>
  </si>
  <si>
    <t xml:space="preserve">    766 - Konstrukce truhlářské</t>
  </si>
  <si>
    <t xml:space="preserve">    767 - Konstrukce zámečnické</t>
  </si>
  <si>
    <t>113151111</t>
  </si>
  <si>
    <t>Rozebírání zpevněných ploch s přemístěním na skládku na vzdálenost do 20 m nebo s naložením na dopravní prostředek ze silničních panelů - pro ocenění je zároveň nutná prohlídka staveniště</t>
  </si>
  <si>
    <t>1286029355</t>
  </si>
  <si>
    <t>7,1*(16,35+68,75+4,95)+4,95*10</t>
  </si>
  <si>
    <t>122702111</t>
  </si>
  <si>
    <t>Odkopávky a prokopávky výsypek v množství do 10 000 m3 - uložená zemina nezjištěné kvality hutnitelnosti či úrodnosti - - pro ocenění je zároveň nutná prohlídka staveniště</t>
  </si>
  <si>
    <t>-1769863251</t>
  </si>
  <si>
    <t>50*4*1,2"dle fotodokumentace - uložená zemina nezjištěné kvality hutnitelnosti či úrodnosti"</t>
  </si>
  <si>
    <t>162206213</t>
  </si>
  <si>
    <t>Vodorovné přemístění výkopku bez naložení, avšak se složením výsypkových materiálů, na vzdálenost přes 50 do 100 m</t>
  </si>
  <si>
    <t>-2116104971</t>
  </si>
  <si>
    <t xml:space="preserve">Nakládání neulehlého výkopku z hromad </t>
  </si>
  <si>
    <t>-1311238178</t>
  </si>
  <si>
    <t>171203111</t>
  </si>
  <si>
    <t>Uložení výkopku bez zhutnění s hrubým rozhrnutím v rovině nebo na svahu do 1:5 - do plochy</t>
  </si>
  <si>
    <t>976372552</t>
  </si>
  <si>
    <t>174151101</t>
  </si>
  <si>
    <t>Zásyp sypaninou z jakékoliv horniny strojně s uložením výkopku ve vrstvách se zhutněním jam, šachet, rýh nebo kolem objektů v těchto vykopávkách - s využitím zrecyklovaného betonu</t>
  </si>
  <si>
    <t>-1277145994</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</si>
  <si>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</si>
  <si>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výkres D.12 - Hala - Půdorysy /stávající stav/, výkres č. D.13 - Příčný řez konstrukcí D-D /stávající stav/ a pořízená fotodokumentace staveniště</t>
  </si>
  <si>
    <t>2,05*3,5*2,5"zavezení vybourané  jímky"</t>
  </si>
  <si>
    <t>0,5*1,5*3,55+(0,8+0,5)/2*1,5*20+0,5*(0,8*0,75+1,25*3,9+1*2,2)+0,8*(1,25*19,5+1,25*6+1,25*8,2)+0,25*(0,25*16,8)</t>
  </si>
  <si>
    <t>0,3*9,32*24"plošně úroveň 0,000"</t>
  </si>
  <si>
    <t>Mezisoučet hala</t>
  </si>
  <si>
    <t>výkres D.10 - Otevřený - Půdorysy, /stávající stav/, výkres č. D.13 - Příčný řez konstrukcí D-D /stávající stav/ a pořízená fotodokumentace staveniště</t>
  </si>
  <si>
    <t>Přístřešek I</t>
  </si>
  <si>
    <t>3,2*(5,4*18,45)"zavezení jímy"</t>
  </si>
  <si>
    <t>0,3*(1*9,45+1,4*1,5)+0,25*(0,7*10)"zavezení kanálků"</t>
  </si>
  <si>
    <t>0,45*23,6*9"plošně úroveň 0,000"</t>
  </si>
  <si>
    <t>Mezisoučet přístřešek I</t>
  </si>
  <si>
    <t>Přístřešek II</t>
  </si>
  <si>
    <t>0,6*2,75*2,95*2"zavezení jímek"</t>
  </si>
  <si>
    <t>0,4*18,6*9+0,35*3,65*9"plošně úroveň 0,000"</t>
  </si>
  <si>
    <t>Mezisoučet přístřešek II</t>
  </si>
  <si>
    <t>961044111</t>
  </si>
  <si>
    <t>Bourání základů z betonu prostého - strojně - pro ocenění je zároveň nutná prohlídka staveniště</t>
  </si>
  <si>
    <t>1287664090</t>
  </si>
  <si>
    <t>24*9*0,1"podkladní betony a přizdívky podlah, dna kanálů a jímky"</t>
  </si>
  <si>
    <t>0,1*2*(3+2,5)*2,05+0,1*(0,75*2+19,45+20+9,15+705+18,8+19,6+16,4*2+0,45+3,75*2+4,1+3,15+2,4*2+0,5+6,4+7,9)*0,65"zbylá kce jímky a kanálů"</t>
  </si>
  <si>
    <t>23,6*9,8*0,15"podkladní betony a přizdívky podlah, dna kanálů a jímky"</t>
  </si>
  <si>
    <t>3,2*(4*2+18,4*2)*0,15+0,3*(1,5+2+0,5+8,4+8,9)*0,1"přizdívky"</t>
  </si>
  <si>
    <t>18,6*9,4*0,1"podkladní betony a přizdívky podlah, dna kanálů a jímky"</t>
  </si>
  <si>
    <t>0,6*(2,75*2+2,95)*2*0,1"přizdívky"</t>
  </si>
  <si>
    <t>961055111</t>
  </si>
  <si>
    <t>Bourání základů z betonu železového Bourání základů z betonu železového - strojně - pro ocenění je zároveň nutná prohlídka staveniště</t>
  </si>
  <si>
    <t>157917753</t>
  </si>
  <si>
    <t>24*9*0,2"podlaha + dna kanálů a jímky"</t>
  </si>
  <si>
    <t>0,05*(3*2)+0,25*2*(3+2,5)*2,05+0,2*(0,75*2+19,45+20+9,15+705+18,8+19,6+16,4*2+0,45+3,75*2+4,1+3,15+2,4*2+0,5+6,4+7,9)*0,65"zbylá kce jímky a kanálů"</t>
  </si>
  <si>
    <t>0,5*0,5*1,2*3*2"předpoklad-patky sloupů"</t>
  </si>
  <si>
    <t>9,9*23,6*0,3"podlaha + dna kanálů a jímky"</t>
  </si>
  <si>
    <t>3,2*(4,3*2+18*2)*0,3"stěny jímky"</t>
  </si>
  <si>
    <t>0,3*(0,5*2+8,9+8,2+1,1+1,7)*0,25"stěny kanálu"</t>
  </si>
  <si>
    <t>9,9*9,25*0,3"podlaha dna jímky"</t>
  </si>
  <si>
    <t>(2,75*2,95*2)*0,25"podlaha den malých jímek"</t>
  </si>
  <si>
    <t>0,6*(2,75*2+2,95)*2*0,25+1,1*(3,55*2+3,6*2+7,45)*2*0,3+0,55*(3,55*2+3,6*2+1,85)*2"stěny jímek"</t>
  </si>
  <si>
    <t>3,5*9,4*0,2+9,4*15,15*0,2-(9,9*9,25*0,2+2,75*2,95*2)*0,2"zbylé podlahy"</t>
  </si>
  <si>
    <t>962031132</t>
  </si>
  <si>
    <t>Bourání příček z cihel, tvárnic nebo příčkovek z cihel pálených, plných nebo dutých na maltu vápennou nebo vápenocementovou, tl. do 100 mm - pro ocenění je zároveň nutná prohlídka staveniště</t>
  </si>
  <si>
    <t>1163699063</t>
  </si>
  <si>
    <t>3,7*(1,65+1,25+1,2)-(0,6*2*2)"vnitřní příčky sociál.zař"</t>
  </si>
  <si>
    <t>2,5*5,4-(0,8*2)"M1.01"</t>
  </si>
  <si>
    <t>962031133</t>
  </si>
  <si>
    <t>Bourání příček z cihel, tvárnic nebo příčkovek z cihel pálených, plných nebo dutých na maltu vápennou nebo vápenocementovou, tl. do 150 mm - pro ocenění je zároveň nutná prohlídka staveniště</t>
  </si>
  <si>
    <t>-696322442</t>
  </si>
  <si>
    <t>2,15*(8,6+12,3)+2,15*16,95+0,25*18+1,2*12,3"obvod stěny"</t>
  </si>
  <si>
    <t>3,7*(2,2*2)-(0,8*2*2)"vnitřní příčky sociál.zař"</t>
  </si>
  <si>
    <t>962032231</t>
  </si>
  <si>
    <t>Bourání zdiva nadzákladového z cihel nebo tvárnic z cihel pálených nebo vápenopískových, na maltu vápennou nebo vápenocementovou, objemu přes 1 m3 - pro ocenění je zároveň nutná prohlídka staveniště</t>
  </si>
  <si>
    <t>418519851</t>
  </si>
  <si>
    <t>2,7*0,3*(1,55*4)+2,7*0,4*8,6"přístavek"</t>
  </si>
  <si>
    <t>8,75*0,35*9,6*2-0,4*0,75*2,1+8,2*0,35*(5,95+2,8)"hala vnější stěny - štíty + volný prostor"</t>
  </si>
  <si>
    <t>2,7*0,3*(2,5*2-0,8*0,9)"přístavek"</t>
  </si>
  <si>
    <t>(5,44+5,84)/2*0,3*8,3"stěna ke stropu"</t>
  </si>
  <si>
    <t>(5,44+5,84)/2*0,5*8,7"stěna ke stropu"</t>
  </si>
  <si>
    <t>3,1*17,8*0,3"zděná stěna do úrovně +3,1"</t>
  </si>
  <si>
    <t>962052211</t>
  </si>
  <si>
    <t>Bourání zdiva železobetonového nadzákladového, objemu přes 1 m3 - pro ocenění je zároveň nutná prohlídka staveniště</t>
  </si>
  <si>
    <t>401335309</t>
  </si>
  <si>
    <t xml:space="preserve">Poznámka k souboru cen:
1. Bourání pilířů o průřezu přes 0,36 m2 se oceňuje cenami - 2210 a -2211 jako bourání zdiva nadzákladového železobetonového.
</t>
  </si>
  <si>
    <t>1,3*0,3*(18,15*2)+1,3*0,25*8,2"obvod.stěny - jímky"</t>
  </si>
  <si>
    <t>(0,7*1*2,8+(0,65+(1,4+0,3)/2*1*2))*2"betonový sokl-podpěra pro nádrž"</t>
  </si>
  <si>
    <t>963051113</t>
  </si>
  <si>
    <t>Bourání železobetonových stropů deskových, tl. přes 80 mm</t>
  </si>
  <si>
    <t>-1660711948</t>
  </si>
  <si>
    <t xml:space="preserve">Poznámka k souboru cen:
1. Cenu -1313 lze použít i pro bourání bedničkových stropů. Množství jednotek se určuje v m3 včetně dutin.
</t>
  </si>
  <si>
    <t>výkres D.12 - Hala - Půdorysy /stávající stav/, Výkres č. D.13 - Hala příčný řez konstrukcí D-D, Technická zpráva D.01 a pořízená fotodokumentace</t>
  </si>
  <si>
    <t>9*2,5*0,12"vestavba soc.- 1,6+1,7+1,8+1,9"</t>
  </si>
  <si>
    <t>5,4*2,5*0,12"vestavba 101"</t>
  </si>
  <si>
    <t>963051213</t>
  </si>
  <si>
    <t>Bourání železobetonových stropů žebrových s viditelnými trámy - pro ocenění je zároveň nutná prohlídka staveniště</t>
  </si>
  <si>
    <t>1335971915</t>
  </si>
  <si>
    <t>24*9,32*(0,15+0,2)/2</t>
  </si>
  <si>
    <t>23,6*9*(0,15+0,2)/2</t>
  </si>
  <si>
    <t>18,6*9*(0,15+0,2)/2</t>
  </si>
  <si>
    <t>966071122</t>
  </si>
  <si>
    <t>Demontáž ocelových konstrukcí profilů hmotnosti přes 13 do 30 kg/m, hmotnosti konstrukce přes 5 do 10 t - pro ocenění je zároveň nutná prohlídka staveniště</t>
  </si>
  <si>
    <t>239660488</t>
  </si>
  <si>
    <t xml:space="preserve">Poznámka k souboru cen:
1. Ceny nelze použít pro ocenění demontáží ocelových konstrukcí hmotnosti do 500 kg; tyto se oceňují cenami souboru cen 767 99-68 Demontáž ostatních zámečnických konstrukcí části B01 katalogu 800-767 Konstrukce zámečnické.
</t>
  </si>
  <si>
    <t>17,9/1000*(4*5,4+4*24+4*18)"I160-paždíky"</t>
  </si>
  <si>
    <t>18,8/1000*(24+18)"U160-jeřábová dráha"</t>
  </si>
  <si>
    <t>26,3/1000*(24+18)"I200-jeřábová dráha"</t>
  </si>
  <si>
    <t>25,3/1000*(2*24,8+1*18)"U200-vaznice"</t>
  </si>
  <si>
    <t>26,3/1000*(2*24,8)"I200-vaznice"</t>
  </si>
  <si>
    <t>9,63/1000*(4,25*16+6*2)*2"L80*80*8-předpoklad - ztužidlo"</t>
  </si>
  <si>
    <t>25,3/1000*(20,6*2)"U200-vaznice"</t>
  </si>
  <si>
    <t>26,3/1000*(20,6*2)"I200-vaznice"</t>
  </si>
  <si>
    <t>9,63/1000*(4,2*9*2+3*2*2)"L80*80*8-předpoklad - ztužidlo střecha"</t>
  </si>
  <si>
    <t>15,04/1000*(21*2+23,6*2)"L100*100*10-předpoklad - příhradový průvlak"</t>
  </si>
  <si>
    <t>9,63/1000*(2,05*7*2+2,08*8*2)"L80*80*8-předpoklad- příhradový průvlak"</t>
  </si>
  <si>
    <t>25,3/1000*(18,6*2)"U200-vaznice"</t>
  </si>
  <si>
    <t>26,3/1000*(18,6*2)"I200-vaznice"</t>
  </si>
  <si>
    <t>9,63/1000*(4,2*7*2+3*2*2)"L80*80*8-předpoklad - ztužidlo střecha"</t>
  </si>
  <si>
    <t>15,04/1000*(18*2*2)"L100*100*10-předpoklad - příhradový průvlak"</t>
  </si>
  <si>
    <t>9,63/1000*(2,05*6*2*2)"L80*80*8-předpoklad- příhradový průvlak"</t>
  </si>
  <si>
    <t>966071132</t>
  </si>
  <si>
    <t>Demontáž ocelových konstrukcí profilů hmotnosti přes 30 kg/m, hmotnosti konstrukce přes 5 do 10 t - pro ocenění je zároveň nutná prohlídka staveniště</t>
  </si>
  <si>
    <t>-1721659591</t>
  </si>
  <si>
    <t>92,4/1000*(5*7,6+5*8)"I400-sloupy"</t>
  </si>
  <si>
    <t>92,4/1000*(8,938*2)"I400-jeřábová dráha"</t>
  </si>
  <si>
    <t>68/1000*(9*5)"I340-trámec"</t>
  </si>
  <si>
    <t>47/1000*(5,1*3*2+5,65*3*2)"U300-2x sloup"</t>
  </si>
  <si>
    <t>68/1000*(9*3)"I340-trámec"</t>
  </si>
  <si>
    <t>47/1000*(5,1*1*2+5,65*1*2)"U300-2x sloup"</t>
  </si>
  <si>
    <t>17</t>
  </si>
  <si>
    <t>966073811</t>
  </si>
  <si>
    <t>Rozebrání vrat a vrátek k oplocení plochy jednotlivě přes 2 do 6 m2 - pro ocenění je zároveň nutná prohlídka staveniště</t>
  </si>
  <si>
    <t>-309686683</t>
  </si>
  <si>
    <t xml:space="preserve">Poznámka k souboru cen:
1. V cenách jsou započteny i náklady na odklizení materiálu na vzdálenost do 20 m nebo naložení na dopravní prostředek.
</t>
  </si>
  <si>
    <t>2"tyčová vrátka"</t>
  </si>
  <si>
    <t>18</t>
  </si>
  <si>
    <t>968072455</t>
  </si>
  <si>
    <t>Vybourání kovových rámů oken s křídly, dveřních zárubní, vrat, stěn, ostění nebo obkladů dveřních zárubní, plochy do 2 m2</t>
  </si>
  <si>
    <t>1520436662</t>
  </si>
  <si>
    <t>0,8*1,97*3+0,6*1,97*2*2"sociál.zař"</t>
  </si>
  <si>
    <t>0,8*2"ocel vně dveře"</t>
  </si>
  <si>
    <t>0,8*1,97"M1.01"</t>
  </si>
  <si>
    <t>19</t>
  </si>
  <si>
    <t>968072559</t>
  </si>
  <si>
    <t>Vybourání kovových rámů oken s křídly, dveřních zárubní, vrat, stěn, ostění nebo obkladů vrat, mimo posuvných a skládacích, plochy přes 5 m2 - pro ocenění je zároveň nutná prohlídka staveniště</t>
  </si>
  <si>
    <t>-1821919158</t>
  </si>
  <si>
    <t>výkres D.12 - Hala - Půdorysy /stávající stav/ a pořízená fotodokumentace staveniště</t>
  </si>
  <si>
    <t>3,3*3,6"hala"</t>
  </si>
  <si>
    <t>20</t>
  </si>
  <si>
    <t>999 9001</t>
  </si>
  <si>
    <t>Demontáž-vyřezání, odvoz a zaskládkování potrubního mostu - viz. PD a fotodokumentace - pro ocenění je zároveň nutná prohlídka staveniště</t>
  </si>
  <si>
    <t>m</t>
  </si>
  <si>
    <t>-829114739</t>
  </si>
  <si>
    <t>999 9002</t>
  </si>
  <si>
    <t>Demontáž-vyřezání a odvoz se zakládkováním veškerých rozvodů, prvků a zařízení - viz. PD a fotodokumentace - pro ocenění je zároveň nutná prohlídka staveniště</t>
  </si>
  <si>
    <t>91269148</t>
  </si>
  <si>
    <t>22</t>
  </si>
  <si>
    <t>999 9003</t>
  </si>
  <si>
    <t>Demontáž-vyřezání a odvoz veškerých doplňkových kcí (sloupky,kabelové žlaby,vyplechování apod.)- viz. fotodokumentace - pro ocenění je zároveň nutná prohlídka staveniště</t>
  </si>
  <si>
    <t>1167078468</t>
  </si>
  <si>
    <t>23</t>
  </si>
  <si>
    <t>997006006</t>
  </si>
  <si>
    <t>Drcení stavebního odpadu z demolic s dopravou na vzdálenost do 100 m a naložením do drtícího zařízení ze zdiva betonového vč. pronájmu drtiče a jeho dopravného nebo odvozu sutí k recyklaci nebo ke zpětnému použití</t>
  </si>
  <si>
    <t>CS ÚRS 2019 01</t>
  </si>
  <si>
    <t>-722052517</t>
  </si>
  <si>
    <t xml:space="preserve">Poznámka k souboru cen:
1. V cenách jsou započteny i náklady na případné oddělení kovového odpadu (např. výztuže).
</t>
  </si>
  <si>
    <t>310,32</t>
  </si>
  <si>
    <t>24</t>
  </si>
  <si>
    <t>997006007</t>
  </si>
  <si>
    <t>Drcení stavebního odpadu z demolic s dopravou na vzdálenost do 100 m a naložením do drtícího zařízení ze zdiva železobetonového vč. pronájmu drtiče a jeho dopravného nebo odvozu sutí k recyklaci nebo ke zpětnému použití a vč. vystříhání výztuže</t>
  </si>
  <si>
    <t>214503482</t>
  </si>
  <si>
    <t>892,068+61,061+10,368+253,462</t>
  </si>
  <si>
    <t>25</t>
  </si>
  <si>
    <t>-968736806</t>
  </si>
  <si>
    <t>310,32"prostý beton"</t>
  </si>
  <si>
    <t>892,068+61,061+10,368+253,462"žb beton"</t>
  </si>
  <si>
    <t>3,232+29,68+281,146"cihly"</t>
  </si>
  <si>
    <t>odpočet využití recyklátu</t>
  </si>
  <si>
    <t>-653,596*2</t>
  </si>
  <si>
    <t>odvoz silničních panelů</t>
  </si>
  <si>
    <t>244,544</t>
  </si>
  <si>
    <t>odvoz oceli</t>
  </si>
  <si>
    <t>18,911+19,45+0,42+0,96+4,865</t>
  </si>
  <si>
    <t>asfalt-</t>
  </si>
  <si>
    <t>1,207</t>
  </si>
  <si>
    <t>azbest</t>
  </si>
  <si>
    <t>0,287</t>
  </si>
  <si>
    <t>ostatní drobné - směsný</t>
  </si>
  <si>
    <t>1,24</t>
  </si>
  <si>
    <t>komunální odpad - odhad</t>
  </si>
  <si>
    <t>26</t>
  </si>
  <si>
    <t>-1635690251</t>
  </si>
  <si>
    <t>27</t>
  </si>
  <si>
    <t>997013603</t>
  </si>
  <si>
    <t>Poplatek za uložení stavebního odpadu na skládce (skládkovné) cihelného zatříděného do Katalogu odpadů pod kódem 17 01 02</t>
  </si>
  <si>
    <t>-1320892772</t>
  </si>
  <si>
    <t>28</t>
  </si>
  <si>
    <t>997013631</t>
  </si>
  <si>
    <t>Poplatek za uložení stavebního odpadu na skládce (skládkovné) směsného stavebního a demoličního zatříděného do Katalogu odpadů pod kódem 17 09 04</t>
  </si>
  <si>
    <t>-662001575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</si>
  <si>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</si>
  <si>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29</t>
  </si>
  <si>
    <t>997013645</t>
  </si>
  <si>
    <t>Poplatek za uložení stavebního odpadu na skládce (skládkovné) asfaltového bez obsahu dehtu zatříděného do Katalogu odpadů pod kódem 17 03 02</t>
  </si>
  <si>
    <t>-1928177261</t>
  </si>
  <si>
    <t>30</t>
  </si>
  <si>
    <t>997013821</t>
  </si>
  <si>
    <t>Poplatek za uložení stavebního odpadu na skládce (skládkovné) ze stavebních materiálů obsahujících azbest zatříděných do Katalogu odpadů pod kódem 17 06 05</t>
  </si>
  <si>
    <t>216186060</t>
  </si>
  <si>
    <t>31</t>
  </si>
  <si>
    <t>997013862</t>
  </si>
  <si>
    <t>Poplatek za uložení stavebního odpadu na recyklační skládce (skládkovné) z armovaného betonu zatříděného do Katalogu odpadů pod kódem 17 01 01</t>
  </si>
  <si>
    <t>-1879703350</t>
  </si>
  <si>
    <t>-653,596*2"zpětný zásyp"</t>
  </si>
  <si>
    <t>32</t>
  </si>
  <si>
    <t>997 9001</t>
  </si>
  <si>
    <t>Výkup druhotných surovin - železo</t>
  </si>
  <si>
    <t>98806670</t>
  </si>
  <si>
    <t>oceli</t>
  </si>
  <si>
    <t>33</t>
  </si>
  <si>
    <t>997013819.9</t>
  </si>
  <si>
    <t xml:space="preserve">Poplatek za uložení na skládce (skládkovné) směsného netříděného ( zbytky organického původu, stav. suť, oblečení, krabice, láhve, plechovky .... </t>
  </si>
  <si>
    <t>t-odhad</t>
  </si>
  <si>
    <t>1967334666</t>
  </si>
  <si>
    <t xml:space="preserve">viz-fotodokumentace </t>
  </si>
  <si>
    <t>712</t>
  </si>
  <si>
    <t>Povlakové krytiny</t>
  </si>
  <si>
    <t>34</t>
  </si>
  <si>
    <t>712300843</t>
  </si>
  <si>
    <t>Odstranění ze střech plochých do 10° zbytkového asfaltového pásu odsekáním - značně zdegradovaná - pro ocenění je zároveň nutná prohlídka staveniště</t>
  </si>
  <si>
    <t>-1422754273</t>
  </si>
  <si>
    <t>výkres D.12 - Hala - Půdorysy /stávající stav/, Technická zpráva D.01 a pořízená fotodokumentace staveniště</t>
  </si>
  <si>
    <t>24*9,32</t>
  </si>
  <si>
    <t>23,6*9</t>
  </si>
  <si>
    <t>18,6*9</t>
  </si>
  <si>
    <t>751</t>
  </si>
  <si>
    <t>Vzduchotechnika</t>
  </si>
  <si>
    <t>35</t>
  </si>
  <si>
    <t>751398856</t>
  </si>
  <si>
    <t>Demontáž ostatních zařízení protidešťové žaluzie nebo žaluziové klapky z čtyřhranného potrubí, průřezu přes 0,750 m2 - pro ocenění je zároveň nutná prohlídka staveniště</t>
  </si>
  <si>
    <t>1512095394</t>
  </si>
  <si>
    <t xml:space="preserve">hala - ve stěnách s pevným jednoduchým beztmeleným prosklením </t>
  </si>
  <si>
    <t>8+10</t>
  </si>
  <si>
    <t>764</t>
  </si>
  <si>
    <t>Konstrukce klempířské</t>
  </si>
  <si>
    <t>36</t>
  </si>
  <si>
    <t>764002841</t>
  </si>
  <si>
    <t>Demontáž klempířských konstrukcí oplechování horních ploch zdí a nadezdívek do suti - pro ocenění je zároveň nutná prohlídka staveniště</t>
  </si>
  <si>
    <t>932453453</t>
  </si>
  <si>
    <t>24,9+9,32*2</t>
  </si>
  <si>
    <t>37</t>
  </si>
  <si>
    <t>764004801</t>
  </si>
  <si>
    <t>Demontáž klempířských konstrukcí žlabu podokapního do suti - pro ocenění je zároveň nutná prohlídka staveniště</t>
  </si>
  <si>
    <t>1458125125</t>
  </si>
  <si>
    <t>23,6</t>
  </si>
  <si>
    <t>38</t>
  </si>
  <si>
    <t>764004861</t>
  </si>
  <si>
    <t>Demontáž klempířských konstrukcí svodu do suti - pro ocenění je zároveň nutná prohlídka staveniště</t>
  </si>
  <si>
    <t>1752798672</t>
  </si>
  <si>
    <t>6*2</t>
  </si>
  <si>
    <t>765</t>
  </si>
  <si>
    <t>Krytina skládaná</t>
  </si>
  <si>
    <t>39</t>
  </si>
  <si>
    <t>765131851</t>
  </si>
  <si>
    <t xml:space="preserve">Demontáž vláknocementové krytiny vlnité sklonu do 30° do suti - azbest - pro ocenění je zároveň nutná prohlídka staveniště
</t>
  </si>
  <si>
    <t>985419891</t>
  </si>
  <si>
    <t>přístavba u haly</t>
  </si>
  <si>
    <t>1,95*9,6</t>
  </si>
  <si>
    <t>766</t>
  </si>
  <si>
    <t>Konstrukce truhlářské</t>
  </si>
  <si>
    <t>40</t>
  </si>
  <si>
    <t>766691914</t>
  </si>
  <si>
    <t>Ostatní práce vyvěšení nebo zavěšení křídel, plochy do 2 m2</t>
  </si>
  <si>
    <t>-1946643875</t>
  </si>
  <si>
    <t>4+1"sociál.zař"</t>
  </si>
  <si>
    <t>767</t>
  </si>
  <si>
    <t>Konstrukce zámečnické</t>
  </si>
  <si>
    <t>41</t>
  </si>
  <si>
    <t>767141800</t>
  </si>
  <si>
    <t>Demontáž konstrukcí pro beztmelé zasklení se zasklením - pro ocenění je zároveň nutná prohlídka staveniště</t>
  </si>
  <si>
    <t>-1693092768</t>
  </si>
  <si>
    <t>hala - stěny s pevným jednoduchým beztmeleným prosklením s drátěnou vložkou</t>
  </si>
  <si>
    <t>1,5*(8,6+12,3)-(1,5*1,5*2)+1,5*18-(1,5*1,5*2)</t>
  </si>
  <si>
    <t>2,4*24+2,4*18</t>
  </si>
  <si>
    <t>1,5*24-(5,25*1,5)+1,5*1,5*18-(2,25*1,5*2)</t>
  </si>
  <si>
    <t>42</t>
  </si>
  <si>
    <t>767161813</t>
  </si>
  <si>
    <t>Demontáž zábradlí do suti rovného nerozebíratelný spoj hmotnosti 1 m zábradlí do 20 kg - pro ocenění je zároveň nutná prohlídka staveniště</t>
  </si>
  <si>
    <t>-1568139245</t>
  </si>
  <si>
    <t>Výkres č. D.10 - Otevřený přístřešek - Půdorysy, řezy /stávající stav/</t>
  </si>
  <si>
    <t>4"uvnitř"</t>
  </si>
  <si>
    <t>43</t>
  </si>
  <si>
    <t>767691822</t>
  </si>
  <si>
    <t>Ostatní práce - vyvěšení kovových křídel plochy do 2 m2</t>
  </si>
  <si>
    <t>374420455</t>
  </si>
  <si>
    <t>1"ocel vně dveře"</t>
  </si>
  <si>
    <t>44</t>
  </si>
  <si>
    <t>767832801</t>
  </si>
  <si>
    <t>Demontáž venkovních požárních žebříků s ochranným košem</t>
  </si>
  <si>
    <t>-31426908</t>
  </si>
  <si>
    <t>7"vně"</t>
  </si>
  <si>
    <t>4,2"uvnitř"</t>
  </si>
  <si>
    <t>SO 100 - OBJEKTY POZEMNÍCH KOMUNIKACÍ</t>
  </si>
  <si>
    <t xml:space="preserve">SO 101a - Větev A - komunikace </t>
  </si>
  <si>
    <t xml:space="preserve">    2 - Zakládání</t>
  </si>
  <si>
    <t xml:space="preserve">    3 - Svislé a kompletní konstrukce</t>
  </si>
  <si>
    <t xml:space="preserve">    5 - Komunikace pozemní</t>
  </si>
  <si>
    <t xml:space="preserve">    998 - Přesun hmot</t>
  </si>
  <si>
    <t xml:space="preserve">    711 - Izolace proti vodě, vlhkosti a plynům</t>
  </si>
  <si>
    <t xml:space="preserve">    743 - Elektromontáže - hrubá montáž</t>
  </si>
  <si>
    <t>113107122</t>
  </si>
  <si>
    <t>Odstranění podkladů nebo krytů ručně s přemístěním hmot na skládku na vzdálenost do 3 m nebo s naložením na dopravní prostředek z kameniva hrubého drceného, o tl. vrstvy přes 100 do 200 mm</t>
  </si>
  <si>
    <t>1034611138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</si>
  <si>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</si>
  <si>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pro chodník v křižovatce před KŽ</t>
  </si>
  <si>
    <t>185</t>
  </si>
  <si>
    <t>113201112</t>
  </si>
  <si>
    <t>Vytrhání obrub s vybouráním lože, s přemístěním hmot na skládku na vzdálenost do 3 m nebo s naložením na dopravní prostředek silničních ležatých</t>
  </si>
  <si>
    <t>931366799</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</si>
  <si>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</si>
  <si>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t>
  </si>
  <si>
    <t>Poznámka k položce:
kamenné obruby</t>
  </si>
  <si>
    <t>122252206</t>
  </si>
  <si>
    <t>Odkopávky a prokopávky nezapažené pro silnice a dálnice strojně v hornině třídy těžitelnosti I přes 1 000 do 5 000 m3</t>
  </si>
  <si>
    <t>380220813</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</si>
  <si>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</si>
  <si>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 xml:space="preserve">dle výpočtu bilance zemních prací (od staničení 0,080) </t>
  </si>
  <si>
    <t>1878</t>
  </si>
  <si>
    <t>výměna AZ vozovky s rozšířením</t>
  </si>
  <si>
    <t>5650*0,5*1,25</t>
  </si>
  <si>
    <t>odpočet křižovatky u KŽ</t>
  </si>
  <si>
    <t>-(507*0,5*1,25)</t>
  </si>
  <si>
    <t>162351103</t>
  </si>
  <si>
    <t>Vodorovné přemístění výkopku nebo sypaniny po suchu na obvyklém dopravním prostředku, bez naložení výkopku, avšak se složením bez rozhrnutí z horniny třídy těžitelnosti I skupiny 1 až 3 na vzdálenost přes 50 do 500 m</t>
  </si>
  <si>
    <t>1025160462</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</si>
  <si>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</si>
  <si>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790+141,6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</si>
  <si>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</si>
  <si>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</si>
  <si>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-473095032</t>
  </si>
  <si>
    <t>odvoz do 10km</t>
  </si>
  <si>
    <t>5092,375-790-141,6</t>
  </si>
  <si>
    <t>167151111</t>
  </si>
  <si>
    <t>Nakládání, skládání a překládání neulehlého výkopku nebo sypaniny strojně nakládání, množství přes 100 m3, z hornin třídy těžitelnosti I, skupiny 1 až 3</t>
  </si>
  <si>
    <t>-1643379183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</si>
  <si>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</si>
  <si>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171152111</t>
  </si>
  <si>
    <t>Uložení sypaniny do zhutněných násypů pro silnice, dálnice a letiště s rozprostřením sypaniny ve vrstvách, s hrubým urovnáním a uzavřením povrchu násypu z hornin nesoudržných sypkých v aktivní zóně</t>
  </si>
  <si>
    <t>877120308</t>
  </si>
  <si>
    <t xml:space="preserve">Poznámka k souboru cen:
1. Ceny lze použít i pro uložení sypaniny odebírané z hald, pro hlušinu apod.
2. Ceny lze použít i pro uložení sypaniny s předepsaným zhutněním na trvalé skládky.
</t>
  </si>
  <si>
    <t>Poznámka k položce:
výměna aktivní zóny</t>
  </si>
  <si>
    <t>"vozovka;tl. AZ 0,5m"5650*0,5*1,25</t>
  </si>
  <si>
    <t>"odpočet plochy stáv. vozovky-křižovatka KŽ"-507*0,5*1,25</t>
  </si>
  <si>
    <t>"zemní krajnice"141,6</t>
  </si>
  <si>
    <t>M</t>
  </si>
  <si>
    <t>58344197r</t>
  </si>
  <si>
    <t xml:space="preserve">nákup materiálu vhodného do aktivní zóny dle ČSN 736133  </t>
  </si>
  <si>
    <t>-1027642857</t>
  </si>
  <si>
    <t>nákup materiálu do aktivní zóny o tl.50 cm</t>
  </si>
  <si>
    <t>(3531,25-316,875)*2</t>
  </si>
  <si>
    <t>171152112</t>
  </si>
  <si>
    <t>Uložení sypaniny do zhutněných násypů pro silnice, dálnice a letiště s rozprostřením sypaniny ve vrstvách, s hrubým urovnáním a uzavřením povrchu násypu z hornin nesoudržných sypkých mimo aktivní zónu</t>
  </si>
  <si>
    <t>-1997537634</t>
  </si>
  <si>
    <t>dle výpočtu bilance zemních prací od staničení 0,080 00; odečten objem výměny AZ</t>
  </si>
  <si>
    <t>790</t>
  </si>
  <si>
    <t>171201221</t>
  </si>
  <si>
    <t>Poplatek za uložení stavebního odpadu na skládce (skládkovné) zeminy a kamení zatříděného do Katalogu odpadů pod kódem 17 05 04</t>
  </si>
  <si>
    <t>-1404254213</t>
  </si>
  <si>
    <t xml:space="preserve">Poznámka k souboru cen:
1. Ceny uvedené v souboru cen je doporučeno opravit podle aktuálních cen místně příslušné skládky.
2. V cenách je započítán poplatek za ukládání odpadu dle zákona 185/2001 Sb.
</t>
  </si>
  <si>
    <t>(5092,375-790-141,6)*1,8</t>
  </si>
  <si>
    <t>181152302</t>
  </si>
  <si>
    <t>Úprava pláně na stavbách silnic a dálnic strojně v zářezech mimo skalních se zhutněním</t>
  </si>
  <si>
    <t>542397023</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</si>
  <si>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</si>
  <si>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převzato dle výměr od projektanta</t>
  </si>
  <si>
    <t>"vozovka + rozšíření"5640*1,25</t>
  </si>
  <si>
    <t>"chodník+vjezdy+rozšíření"(1497+125)*1,1</t>
  </si>
  <si>
    <t>182151111</t>
  </si>
  <si>
    <t>Svahování trvalých svahů do projektovaných profilů strojně s potřebným přemístěním výkopku při svahování v zářezech v hornině třídy těžitelnosti I, skupiny 1 až 3</t>
  </si>
  <si>
    <t>-2095847259</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</si>
  <si>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</si>
  <si>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182251101</t>
  </si>
  <si>
    <t>Svahování trvalých svahů do projektovaných profilů strojně s potřebným přemístěním výkopku při svahování násypů v jakékoliv hornině</t>
  </si>
  <si>
    <t>-2102355094</t>
  </si>
  <si>
    <t>132254101</t>
  </si>
  <si>
    <t>Hloubení zapažených rýh šířky do 800 mm strojně s urovnáním dna do předepsaného profilu a spádu v hornině třídy těžitelnosti I skupiny 3 do 20 m3</t>
  </si>
  <si>
    <t>-177368208</t>
  </si>
  <si>
    <t xml:space="preserve">Poznámka k souboru cen:
1. V cenách jsou započteny i náklady na přehození výkopku na přilehlém terénu na vzdálenost do 3 m od podélné osy rýhy nebo naložení na dopravní prostředek.
</t>
  </si>
  <si>
    <t>dle SO 101 - Větev A, Technická zpráva 101.1-str.4, 5, výkres Situace komunikace -č.101.2.1</t>
  </si>
  <si>
    <t>35*0,4*0,6"palisáda mezi řezy P9-P11 - za navážkou patřící fi Kešner, pokud tam zůstane"</t>
  </si>
  <si>
    <t>19*0,6*0,8"základová část opěrné zídky před objektem KŽ"</t>
  </si>
  <si>
    <t>675*0,45*0,6"výkop pro trativod v komunikaci"</t>
  </si>
  <si>
    <t>35*0,4*0,6"výkop pro trativod za palisádou"</t>
  </si>
  <si>
    <t>162351104</t>
  </si>
  <si>
    <t>Vodorovné přemístění výkopku nebo sypaniny po suchu na obvyklém dopravním prostředku, bez naložení výkopku, avšak se složením bez rozhrnutí z horniny třídy těžitelnosti I skupiny 1 až 3 na vzdálenost přes 500 do 1 000 m - pro zpětné využití zeminy</t>
  </si>
  <si>
    <t>1363733460</t>
  </si>
  <si>
    <t>Zakládání</t>
  </si>
  <si>
    <t>212752101</t>
  </si>
  <si>
    <t>Trativody z drenážních trubek pro liniové stavby a komunikace se zřízením štěrkového lože pod trubky a s jejich obsypem v otevřeném výkopu trubka korugovaná sendvičová PE-HD SN 4 celoperforovaná 360° DN 100</t>
  </si>
  <si>
    <t>1608387513</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</si>
  <si>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</si>
  <si>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dle SO 101 - Větev A, Technická zpráva 101.1-str.7, výkres Situace komunikace -č.101.2.1</t>
  </si>
  <si>
    <t>37"palisáda mezi řezy P9-P11 - za navážkou patřící fi Kešner, pokud tam zůstane"</t>
  </si>
  <si>
    <t>"vozovka"675</t>
  </si>
  <si>
    <t>271532213</t>
  </si>
  <si>
    <t>Podsyp pod základové konstrukce se zhutněním a urovnáním povrchu z kameniva hrubého, frakce 8 - 16 mm</t>
  </si>
  <si>
    <t>2002215503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</si>
  <si>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</si>
  <si>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dle SO 101 - Větev A, Technická zpráva 101.1-str.5, výkres Situace komunikace -č.101.2.1</t>
  </si>
  <si>
    <t>19*0,6*0,1"polštář pod základová část opěrné zídky před objektem KŽ"</t>
  </si>
  <si>
    <t>274321311</t>
  </si>
  <si>
    <t>Základy z betonu železového (bez výztuže) pasy z betonu bez zvláštních nároků na prostředí tř. C 16/20</t>
  </si>
  <si>
    <t>-550650445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</si>
  <si>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</si>
  <si>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dle SO 101 - Komunikace větev A</t>
  </si>
  <si>
    <t>dle Technické zprávy 101.1 a výkresu Situace komunikace č. 101.2.1 a Charakteristických příčných řezů P36 a P37</t>
  </si>
  <si>
    <t>0,5*0,6*19*1,1"základ opěrné zídky nahrazující obrubník - podzemní část - ztratné do výkopu"</t>
  </si>
  <si>
    <t>275361821</t>
  </si>
  <si>
    <t>Výztuž základů patek z betonářské oceli 10 505 (R)</t>
  </si>
  <si>
    <t>2000467652</t>
  </si>
  <si>
    <t xml:space="preserve">Poznámka k souboru cen:
1. Ceny platí pro desky rovné, s náběhy, hřibové nebo upnuté do žeber včetně výztuže těchto žeber.
</t>
  </si>
  <si>
    <t>0,5*0,6*19*0,135"základ opěrné zídky nahrazující obrubník - podzemní část - 135kg/m3"</t>
  </si>
  <si>
    <t>Svislé a kompletní konstrukce</t>
  </si>
  <si>
    <t>311322611</t>
  </si>
  <si>
    <t>Nadzákladové zdi z betonu železového (bez výztuže) nosné odolného proti agresivnímu prostředí tř. C 30/37</t>
  </si>
  <si>
    <t>1466689461</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</si>
  <si>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-1818 jsou započteny i náklady na pečlivé hutnění zejména při líci konstrukce pro docílení neporušeného maltového povrchu bez vzhledových kazů.
</t>
  </si>
  <si>
    <t>19*0,5*0,4"opěrná zídka nahrazující obrubník - část nad UT"</t>
  </si>
  <si>
    <t>311351121</t>
  </si>
  <si>
    <t>Bednění nadzákladových zdí nosných rovné oboustranné za každou stranu zřízení</t>
  </si>
  <si>
    <t>36706930</t>
  </si>
  <si>
    <t xml:space="preserve">Poznámka k souboru cen: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</si>
  <si>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2*(19+0,5)*0,4"opěrná zídka nahrazující obrubník - část nad UT"</t>
  </si>
  <si>
    <t>311351122</t>
  </si>
  <si>
    <t>Bednění nadzákladových zdí nosných rovné oboustranné za každou stranu odstranění</t>
  </si>
  <si>
    <t>1020699000</t>
  </si>
  <si>
    <t>311361821</t>
  </si>
  <si>
    <t>Výztuž nadzákladových zdí nosných svislých nebo odkloněných od svislice, rovných nebo oblých z betonářské oceli 10 505 (R) nebo BSt 500</t>
  </si>
  <si>
    <t>-1613468586</t>
  </si>
  <si>
    <t>Poznámka k položce:
výztuž zídky;100kg/m3</t>
  </si>
  <si>
    <t>výztuž zídky;135kg/m3</t>
  </si>
  <si>
    <t>3,8*0,135</t>
  </si>
  <si>
    <t>0,513*1,08 'Přepočtené koeficientem množství</t>
  </si>
  <si>
    <t>339921134</t>
  </si>
  <si>
    <t>Osazování palisád betonových v řadě se zabetonováním výšky palisády přes 1500 mm</t>
  </si>
  <si>
    <t>1270069832</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</si>
  <si>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</si>
  <si>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dle SO 101 - Větev A, Technická zpráva 101.1-str.4, výkres Situace komunikace -č.101.2.1</t>
  </si>
  <si>
    <t>35"palisáda mezi řezy P9-P11 - za navážkou patřící fi Kešner, pokud tam zůstane"</t>
  </si>
  <si>
    <t>59228417</t>
  </si>
  <si>
    <t>palisáda tyčová půlkulatá armovaná 175x200x2000mm</t>
  </si>
  <si>
    <t>-1254801413</t>
  </si>
  <si>
    <t>35,0847457627119*5,9 'Přepočtené koeficientem množství</t>
  </si>
  <si>
    <t>Komunikace pozemní</t>
  </si>
  <si>
    <t>561121111</t>
  </si>
  <si>
    <t>Zřízení podkladu nebo ochranné vrstvy vozovky z mechanicky zpevněné zeminy MZ bez přidání pojiva nebo vylepšovacího materiálu, s rozprostřením, vlhčením, promísením a zhutněním, tloušťka po zhutnění 150 mm</t>
  </si>
  <si>
    <t>-690458454</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</si>
  <si>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oceňují cenami katalogu 800-1 Zemní práce.
3. V cenách nejsou započteny náklady na případné zatravnění, které se oceňují cenami části A02 katalogu 823-1 Plochy a úprava území.
</t>
  </si>
  <si>
    <t>viz. výkres Vzorových příčných řezů</t>
  </si>
  <si>
    <t>dle podkladu ploch projektanta</t>
  </si>
  <si>
    <t>skladba konstrukce chodníku  vč. rozšíření</t>
  </si>
  <si>
    <t>102*1,1</t>
  </si>
  <si>
    <t>561121113</t>
  </si>
  <si>
    <t>Zřízení podkladu nebo ochranné vrstvy vozovky z mechanicky zpevněné zeminy MZ bez přidání pojiva nebo vylepšovacího materiálu, s rozprostřením, vlhčením, promísením a zhutněním, tloušťka po zhutnění 250 mm</t>
  </si>
  <si>
    <t>-584465825</t>
  </si>
  <si>
    <t>skladba konstrukce vozovky vč. rozšíření</t>
  </si>
  <si>
    <t>5640*1,1</t>
  </si>
  <si>
    <t>58331200</t>
  </si>
  <si>
    <t>štěrk nebo štěrkopísek netříděný zásypový/vhodný zásyp</t>
  </si>
  <si>
    <t>1340743954</t>
  </si>
  <si>
    <t>skladba konstrukce vjezdu vč. rozšíření (pro kompletní štěrk nebo štěrkopísek netříděný zásypový/vhodný zásyp</t>
  </si>
  <si>
    <t>102*0,15*1,1*2</t>
  </si>
  <si>
    <t>5640/2*0,25*1,1*2</t>
  </si>
  <si>
    <t>565135121</t>
  </si>
  <si>
    <t>Asfaltový beton vrstva podkladní ACP 16 (obalované kamenivo střednězrnné - OKS) s rozprostřením a zhutněním v pruhu šířky přes 3 m, po zhutnění tl. 50 mm</t>
  </si>
  <si>
    <t>-2144753124</t>
  </si>
  <si>
    <t>ACP 22+ (50/70) - skladba konstrukce vozovky</t>
  </si>
  <si>
    <t>5640</t>
  </si>
  <si>
    <t>567122111</t>
  </si>
  <si>
    <t>Podklad ze směsi stmelené cementem SC bez dilatačních spár, s rozprostřením a zhutněním SC C 8/10 (KSC I), po zhutnění tl. 120 mm</t>
  </si>
  <si>
    <t>-1906221991</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</si>
  <si>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</si>
  <si>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Poznámka k položce:
odečteno z výkresu</t>
  </si>
  <si>
    <t>skladba konstrukce vjezdu vč. rozšíření</t>
  </si>
  <si>
    <t>567132111</t>
  </si>
  <si>
    <t>Podklad ze směsi stmelené cementem SC bez dilatačních spár, s rozprostřením a zhutněním SC C 8/10 (KSC I), po zhutnění tl. 160 mm</t>
  </si>
  <si>
    <t>947272807</t>
  </si>
  <si>
    <t>573191111</t>
  </si>
  <si>
    <t>Postřik infiltrační kationaktivní emulzí v množství do 1,00 kg/m2 - dle PD 0,6 kg/m2</t>
  </si>
  <si>
    <t>-1581234434</t>
  </si>
  <si>
    <t xml:space="preserve">Poznámka k souboru cen:
1. V ceně nejsou započteny náklady na popř. projektem předepsané očištění vozovky, které se oceňuje cenou 938 90-8411 Očištění povrchu saponátovým roztokem části C 01 tohoto katalogu.
</t>
  </si>
  <si>
    <t xml:space="preserve">skladba konstrukce vozovky </t>
  </si>
  <si>
    <t>PI-E (C60 B3)</t>
  </si>
  <si>
    <t>573231107</t>
  </si>
  <si>
    <t>Postřik spojovací PS bez posypu kamenivem ze silniční emulze, v množství do 0,40 kg/m2</t>
  </si>
  <si>
    <t>-2083890706</t>
  </si>
  <si>
    <t>PS-E (C60 B3)</t>
  </si>
  <si>
    <t>5640*2</t>
  </si>
  <si>
    <t>576133221</t>
  </si>
  <si>
    <t>Asfaltový koberec mastixový SMA 11 (AKMS) s rozprostřením a se zhutněním v pruhu šířky přes 3 m, po zhutnění tl. 40 mm</t>
  </si>
  <si>
    <t>1056808244</t>
  </si>
  <si>
    <t>SMA 11+ (PMB 45/80-65</t>
  </si>
  <si>
    <t>577155142</t>
  </si>
  <si>
    <t>Asfaltový beton vrstva ložní ACL 16 (ABH) s rozprostřením a zhutněním z modifikovaného asfaltu v pruhu šířky přes 3 m, po zhutnění tl. 60 mm</t>
  </si>
  <si>
    <t>-723345960</t>
  </si>
  <si>
    <t xml:space="preserve">Poznámka k souboru cen:
1. Cenami 577 1.-50 lze oceňovat např. chodníky, úzké cesty a vjezdy v pruhu šířky do 1,5 m jakékoliv délky a jednotlivé plochy velikosti do 10 m2.
2. ČSN EN 13108-1 připouští pro ACL 16 pouze tl. 50 až 70 mm.
</t>
  </si>
  <si>
    <t>ACL 16+ (PMB 25/55-65)</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</si>
  <si>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</si>
  <si>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</si>
  <si>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921090782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</si>
  <si>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</si>
  <si>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59245020</t>
  </si>
  <si>
    <t>dlažba tvar obdélník betonová 200x100x80mm přírodní</t>
  </si>
  <si>
    <t>1796098321</t>
  </si>
  <si>
    <t>skladba konstrukce vjezdu</t>
  </si>
  <si>
    <t>102</t>
  </si>
  <si>
    <t>102*1,05 'Přepočtené koeficientem množství</t>
  </si>
  <si>
    <t>59245226</t>
  </si>
  <si>
    <t>dlažba tvar obdélník betonová pro nevidomé 200x100x80mm barevná</t>
  </si>
  <si>
    <t>1304622808</t>
  </si>
  <si>
    <t>14,1</t>
  </si>
  <si>
    <t>14,1*1,05 'Přepočtené koeficientem množství</t>
  </si>
  <si>
    <t>569903311</t>
  </si>
  <si>
    <t>Zřízení zemních krajnic z hornin jakékoliv třídy se zhutněním</t>
  </si>
  <si>
    <t>1327499295</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</si>
  <si>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</si>
  <si>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viz. VPR</t>
  </si>
  <si>
    <t>0,12*590*2</t>
  </si>
  <si>
    <t>911111111</t>
  </si>
  <si>
    <t>Montáž zábradlí ocelového zabetonovaného</t>
  </si>
  <si>
    <t>2082539403</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</si>
  <si>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</si>
  <si>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74910606</t>
  </si>
  <si>
    <t>zábradlí městské obloukové bezpečnostní lakovaný povrch 2000x1000mm</t>
  </si>
  <si>
    <t>-2123769754</t>
  </si>
  <si>
    <t>911121111</t>
  </si>
  <si>
    <t>Montáž zábradlí ocelového přichyceného vruty do betonového podkladu</t>
  </si>
  <si>
    <t>1007298336</t>
  </si>
  <si>
    <t>dle SO 101 - Větev A, Technická zpráva 101.1-str.8, výkres Situace komunikace -č.101.2.1 a dle výkresu Podélný profil - větev A 101.3.1.</t>
  </si>
  <si>
    <t>106</t>
  </si>
  <si>
    <t>55391488</t>
  </si>
  <si>
    <t>dodání zábradlí silničního a mostního v.1300mm se svislou výplní včetně předepsané povrchové úpravy
osazení sloupků zaberaněním nebo osazením do betonu</t>
  </si>
  <si>
    <t>1896720000</t>
  </si>
  <si>
    <t>911331111</t>
  </si>
  <si>
    <t>Silniční svodidlo s osazením sloupků zaberaněním ocelové úroveň zádržnosti N2 vzdálenosti sloupků do 2 m jednostranné</t>
  </si>
  <si>
    <t>1613848735</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</si>
  <si>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</si>
  <si>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dle Technické zprávy 101.1 - str.5 a Výkres podélný profil - větev A č. 101.3.1</t>
  </si>
  <si>
    <t>60</t>
  </si>
  <si>
    <t>45</t>
  </si>
  <si>
    <t>55391512</t>
  </si>
  <si>
    <t>svodidlový systém JSNH4/N2 sloupky po 2m</t>
  </si>
  <si>
    <t>-558523359</t>
  </si>
  <si>
    <t>46</t>
  </si>
  <si>
    <t>55391516</t>
  </si>
  <si>
    <t>svodidlový systém JSNH4/N2 krátký náběh</t>
  </si>
  <si>
    <t>-2125483629</t>
  </si>
  <si>
    <t>47</t>
  </si>
  <si>
    <t>914111111</t>
  </si>
  <si>
    <t>Montáž svislé dopravní značky základní velikosti do 1 m2 objímkami na sloupky nebo konzoly</t>
  </si>
  <si>
    <t>1657321580</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</si>
  <si>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</si>
  <si>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48</t>
  </si>
  <si>
    <t>40445608</t>
  </si>
  <si>
    <t>značky upravující přednost P1, P4 700mm</t>
  </si>
  <si>
    <t>1219075293</t>
  </si>
  <si>
    <t>49</t>
  </si>
  <si>
    <t>40445647</t>
  </si>
  <si>
    <t>dodatkové tabulky E</t>
  </si>
  <si>
    <t>-1479727636</t>
  </si>
  <si>
    <t>50</t>
  </si>
  <si>
    <t>40445621</t>
  </si>
  <si>
    <t>informativní značky provozní IP</t>
  </si>
  <si>
    <t>1055101278</t>
  </si>
  <si>
    <t>51</t>
  </si>
  <si>
    <t>40445621r</t>
  </si>
  <si>
    <t>informativní značky provozní IP6+R</t>
  </si>
  <si>
    <t>-1531886249</t>
  </si>
  <si>
    <t>52</t>
  </si>
  <si>
    <t>40445611</t>
  </si>
  <si>
    <t>značky upravující přednost P2, P3, P8</t>
  </si>
  <si>
    <t>-1664686256</t>
  </si>
  <si>
    <t>53</t>
  </si>
  <si>
    <t>40445225</t>
  </si>
  <si>
    <t>sloupek pro dopravní značku Zn D 60mm v 3,5m</t>
  </si>
  <si>
    <t>-1460022550</t>
  </si>
  <si>
    <t>2+4+6+4</t>
  </si>
  <si>
    <t>54</t>
  </si>
  <si>
    <t>40445253</t>
  </si>
  <si>
    <t>víčko plastové na sloupek D 60mm</t>
  </si>
  <si>
    <t>-1069609462</t>
  </si>
  <si>
    <t>55</t>
  </si>
  <si>
    <t>40445256</t>
  </si>
  <si>
    <t>svorka upínací na sloupek dopravní značky D 60mm</t>
  </si>
  <si>
    <t>-785567746</t>
  </si>
  <si>
    <t>(2+6+4+6+4)*2</t>
  </si>
  <si>
    <t>56</t>
  </si>
  <si>
    <t>915111111</t>
  </si>
  <si>
    <t>Vodorovné dopravní značení stříkané barvou dělící čára šířky 125 mm souvislá bílá základní - V1a</t>
  </si>
  <si>
    <t>1334990558</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</si>
  <si>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</si>
  <si>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dle Výkresu Dopravní značení č. 101.2.2</t>
  </si>
  <si>
    <t>724*2"V1a"</t>
  </si>
  <si>
    <t>57</t>
  </si>
  <si>
    <t>915111121</t>
  </si>
  <si>
    <t>Vodorovné dopravní značení stříkané barvou dělící čára šířky 125 mm přerušovaná bílá základní</t>
  </si>
  <si>
    <t>-1189067844</t>
  </si>
  <si>
    <t>724"V2a"</t>
  </si>
  <si>
    <t>34,6*2"V2b"</t>
  </si>
  <si>
    <t>58</t>
  </si>
  <si>
    <t>915121121</t>
  </si>
  <si>
    <t>Vodorovné dopravní značení stříkané barvou vodící čára bílá šířky 250 mm přerušovaná základní</t>
  </si>
  <si>
    <t>420367392</t>
  </si>
  <si>
    <t>23+(6+6+8+30)"V2b"</t>
  </si>
  <si>
    <t>59</t>
  </si>
  <si>
    <t>915131112</t>
  </si>
  <si>
    <t>Vodorovné dopravní značení stříkané barvou přechody pro chodce, šipky, symboly bílé retroreflexní</t>
  </si>
  <si>
    <t>-952429302</t>
  </si>
  <si>
    <t>(3*7)/2+3,5*0,5+2,75"V7"</t>
  </si>
  <si>
    <t>915211112</t>
  </si>
  <si>
    <t>Vodorovné dopravní značení stříkaným plastem dělící čára šířky 125 mm souvislá bílá retroreflexní</t>
  </si>
  <si>
    <t>1148177437</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</si>
  <si>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</si>
  <si>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724*2"V4"</t>
  </si>
  <si>
    <t>61</t>
  </si>
  <si>
    <t>915211122</t>
  </si>
  <si>
    <t>Vodorovné dopravní značení stříkaným plastem dělící čára šířky 125 mm přerušovaná bílá retroreflexní</t>
  </si>
  <si>
    <t>-933973394</t>
  </si>
  <si>
    <t>62</t>
  </si>
  <si>
    <t>915221122</t>
  </si>
  <si>
    <t>Vodorovné dopravní značení stříkaným plastem vodící čára bílá šířky 250 mm přerušovaná retroreflexní</t>
  </si>
  <si>
    <t>-984427261</t>
  </si>
  <si>
    <t>63</t>
  </si>
  <si>
    <t>915231112</t>
  </si>
  <si>
    <t>Vodorovné dopravní značení stříkaným plastem přechody pro chodce, šipky, symboly nápisy bílé retroreflexní</t>
  </si>
  <si>
    <t>875419268</t>
  </si>
  <si>
    <t>15"V6a - symbol dej přednost v jízdě"</t>
  </si>
  <si>
    <t>915611111</t>
  </si>
  <si>
    <t>Předznačení pro vodorovné značení stříkané barvou nebo prováděné z nátěrových hmot liniové dělicí čáry, vodicí proužky</t>
  </si>
  <si>
    <t>510145508</t>
  </si>
  <si>
    <t xml:space="preserve">Poznámka k souboru cen:
1. Množství měrných jednotek se určuje:
a) pro cenu -1111 v m délky dělicí čáry nebo vodícího proužku (včetně mezer),
b) pro cenu -1112 v m2 natírané nebo stříkané plochy.
</t>
  </si>
  <si>
    <t>1448+793,2+73</t>
  </si>
  <si>
    <t>65</t>
  </si>
  <si>
    <t>915621111</t>
  </si>
  <si>
    <t>Předznačení pro vodorovné značení stříkané barvou nebo prováděné z nátěrových hmot plošné šipky, symboly, nápisy</t>
  </si>
  <si>
    <t>68899767</t>
  </si>
  <si>
    <t>66</t>
  </si>
  <si>
    <t>916131213</t>
  </si>
  <si>
    <t>Osazení silničního obrubníku betonového se zřízením lože, s vyplněním a zatřením spár cementovou maltou stojatého s boční opěrou z betonu prostého, do lože z betonu prostého</t>
  </si>
  <si>
    <t>-1707333613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</si>
  <si>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</si>
  <si>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dle výkresů SO 101</t>
  </si>
  <si>
    <t>1451"silniční rovný"</t>
  </si>
  <si>
    <t>18"silniční přechodový"</t>
  </si>
  <si>
    <t>42"silniční nájezdový"</t>
  </si>
  <si>
    <t>67</t>
  </si>
  <si>
    <t>59217031</t>
  </si>
  <si>
    <t>obrubník betonový silniční 1000x150x250mm</t>
  </si>
  <si>
    <t>786694367</t>
  </si>
  <si>
    <t>1451,96078431373*1,02 'Přepočtené koeficientem množství</t>
  </si>
  <si>
    <t>68</t>
  </si>
  <si>
    <t>59217029</t>
  </si>
  <si>
    <t>obrubník betonový silniční nájezdový 1000x150x150mm</t>
  </si>
  <si>
    <t>1382174939</t>
  </si>
  <si>
    <t>12,7450980392157*1,02 'Přepočtené koeficientem množství</t>
  </si>
  <si>
    <t>69</t>
  </si>
  <si>
    <t>59217030</t>
  </si>
  <si>
    <t>obrubník betonový silniční přechodový 1000x150x150-250mm</t>
  </si>
  <si>
    <t>1446909953</t>
  </si>
  <si>
    <t>18,6274509803922*1,02 'Přepočtené koeficientem množství</t>
  </si>
  <si>
    <t>70</t>
  </si>
  <si>
    <t>919721282</t>
  </si>
  <si>
    <t>Vyztužení stávajícího asfaltového povrchu geomříží z polypropylénu s geotextilií</t>
  </si>
  <si>
    <t>-244676535</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</si>
  <si>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</si>
  <si>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napojení stáv. asf. vrstev</t>
  </si>
  <si>
    <t>21*1</t>
  </si>
  <si>
    <t>71</t>
  </si>
  <si>
    <t>919731123</t>
  </si>
  <si>
    <t>Zarovnání styčné plochy podkladu nebo krytu podél vybourané části komunikace nebo zpevněné plochy živičné tl. přes 100 do 200 mm</t>
  </si>
  <si>
    <t>1938695721</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</si>
  <si>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</si>
  <si>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72</t>
  </si>
  <si>
    <t>919732211</t>
  </si>
  <si>
    <t>Styčná pracovní spára při napojení nového živičného povrchu na stávající se zalitím za tepla modifikovanou asfaltovou hmotou s posypem vápenným hydrátem šířky do 15 mm, hloubky do 25 mm včetně prořezání spáry</t>
  </si>
  <si>
    <t>-2013425317</t>
  </si>
  <si>
    <t xml:space="preserve">Poznámka k souboru cen:
1. V cenách jsou započteny i náklady na vyčištění spár, na impregnaci a zalití spár včetně dodání hmot.
</t>
  </si>
  <si>
    <t>Poznámka k položce:
dle TKP 170</t>
  </si>
  <si>
    <t>7*3</t>
  </si>
  <si>
    <t>73</t>
  </si>
  <si>
    <t>919735114</t>
  </si>
  <si>
    <t>Řezání stávajícího živičného krytu nebo podkladu hloubky přes 150 do 200 mm</t>
  </si>
  <si>
    <t>-1203065538</t>
  </si>
  <si>
    <t xml:space="preserve">Poznámka k souboru cen:
1. V cenách jsou započteny i náklady na spotřebu vody.
</t>
  </si>
  <si>
    <t>74</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</si>
  <si>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</si>
  <si>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</si>
  <si>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1933508355</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</si>
  <si>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</si>
  <si>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75</t>
  </si>
  <si>
    <t>981511114</t>
  </si>
  <si>
    <t>Demolice konstrukcí objektů postupným rozebíráním konstrukcí ze železobetonu</t>
  </si>
  <si>
    <t>683815725</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</si>
  <si>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</si>
  <si>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 xml:space="preserve">dle Technické zprávy 101.1 </t>
  </si>
  <si>
    <t>demolice stáv. ŽB zídky</t>
  </si>
  <si>
    <t>0,5*19*1</t>
  </si>
  <si>
    <t>76</t>
  </si>
  <si>
    <t>997221551</t>
  </si>
  <si>
    <t>Vodorovná doprava suti bez naložení, ale se složením a s hrubým urovnáním ze sypkých materiálů, na vzdálenost do 1 km</t>
  </si>
  <si>
    <t>1671959356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</si>
  <si>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</si>
  <si>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53,65</t>
  </si>
  <si>
    <t>77</t>
  </si>
  <si>
    <t>997221559</t>
  </si>
  <si>
    <t>Vodorovná doprava suti bez naložení, ale se složením a s hrubým urovnáním Příplatek k ceně za každý další i započatý 1 km přes 1 km</t>
  </si>
  <si>
    <t>-2042111154</t>
  </si>
  <si>
    <t>53,65*9</t>
  </si>
  <si>
    <t>78</t>
  </si>
  <si>
    <t>997221561</t>
  </si>
  <si>
    <t>Vodorovná doprava suti bez naložení, ale se složením a s hrubým urovnáním z kusových materiálů, na vzdálenost do 1 km</t>
  </si>
  <si>
    <t>-713698052</t>
  </si>
  <si>
    <t>3,9+22,33+22,895</t>
  </si>
  <si>
    <t>79</t>
  </si>
  <si>
    <t>997221569</t>
  </si>
  <si>
    <t>-343857746</t>
  </si>
  <si>
    <t>49,125*9</t>
  </si>
  <si>
    <t>80</t>
  </si>
  <si>
    <t>997221611</t>
  </si>
  <si>
    <t>Nakládání na dopravní prostředky pro vodorovnou dopravu suti</t>
  </si>
  <si>
    <t>517287302</t>
  </si>
  <si>
    <t xml:space="preserve">Poznámka k souboru cen:
1. Ceny lze použít i pro překládání při lomené dopravě.
2. Ceny nelze použít při dopravě po železnici, po vodě nebo neobvyklými dopravními prostředky.
</t>
  </si>
  <si>
    <t>49,125</t>
  </si>
  <si>
    <t>81</t>
  </si>
  <si>
    <t>997221615</t>
  </si>
  <si>
    <t>Poplatek za uložení stavebního odpadu na skládce (skládkovné) z prostého betonu zatříděného do Katalogu odpadů pod kódem 17 01 01</t>
  </si>
  <si>
    <t>-1333514338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</si>
  <si>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</si>
  <si>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3,9+22,33</t>
  </si>
  <si>
    <t>82</t>
  </si>
  <si>
    <t>997221625</t>
  </si>
  <si>
    <t>Poplatek za uložení stavebního odpadu na skládce (skládkovné) z armovaného betonu zatříděného do Katalogu odpadů pod kódem 17 01 01</t>
  </si>
  <si>
    <t>2002619044</t>
  </si>
  <si>
    <t>22,895</t>
  </si>
  <si>
    <t>998</t>
  </si>
  <si>
    <t>83</t>
  </si>
  <si>
    <t>998225111</t>
  </si>
  <si>
    <t>Přesun hmot pro komunikace s krytem z kameniva, monolitickým betonovým nebo živičným dopravní vzdálenost do 200 m jakékoliv délky objektu</t>
  </si>
  <si>
    <t>-1711038244</t>
  </si>
  <si>
    <t xml:space="preserve">Poznámka k souboru cen:
1. Ceny lze použít i pro plochy letišť s krytem monolitickým betonovým nebo živičným.
</t>
  </si>
  <si>
    <t>711</t>
  </si>
  <si>
    <t>Izolace proti vodě, vlhkosti a plynům</t>
  </si>
  <si>
    <t>84</t>
  </si>
  <si>
    <t>711491273</t>
  </si>
  <si>
    <t>Provedení izolace proti povrchové a podpovrchové tlakové vodě ostatní na ploše svislé S z nopové fólie</t>
  </si>
  <si>
    <t>-1001293216</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</si>
  <si>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</si>
  <si>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za palisádou</t>
  </si>
  <si>
    <t>2,5*35"mezi řezy P9-P11"</t>
  </si>
  <si>
    <t>85</t>
  </si>
  <si>
    <t>28323005</t>
  </si>
  <si>
    <t>fólie profilovaná (nopová) drenážní HDPE s výškou nopů 8mm</t>
  </si>
  <si>
    <t>1516455412</t>
  </si>
  <si>
    <t>87,5*1,1 'Přepočtené koeficientem množství</t>
  </si>
  <si>
    <t>86</t>
  </si>
  <si>
    <t>998711201</t>
  </si>
  <si>
    <t>Přesun hmot pro izolace proti vodě, vlhkosti a plynům stanovený procentní sazbou (%) z ceny vodorovná dopravní vzdálenost do 50 m v objektech výšky do 6 m</t>
  </si>
  <si>
    <t>%</t>
  </si>
  <si>
    <t>1096363331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</si>
  <si>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</si>
  <si>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743</t>
  </si>
  <si>
    <t>Elektromontáže - hrubá montáž</t>
  </si>
  <si>
    <t>87</t>
  </si>
  <si>
    <t>7435511r</t>
  </si>
  <si>
    <t>Kabelové chráničky DN 125 plastové, včetně pískového obsypu a zásypu, zemních prací, hutnění a dodávky</t>
  </si>
  <si>
    <t>1210138001</t>
  </si>
  <si>
    <t>4*13,5"mezi řezy P7-P8"</t>
  </si>
  <si>
    <t>SO 101b - Větev A - skladba chodníku vč. obrubníku bez zemního tělesa</t>
  </si>
  <si>
    <t>113106123</t>
  </si>
  <si>
    <t>Rozebrání dlažeb komunikací pro pěší s přemístěním hmot na skládku na vzdálenost do 3 m nebo s naložením na dopravní prostředek s ložem z kameniva nebo živice a s jakoukoliv výplní spár ručně ze zámkové dlažby</t>
  </si>
  <si>
    <t>-1066919073</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</si>
  <si>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</si>
  <si>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dle SO 101 - Výkres č. 101.2.1 - Situace komunikace</t>
  </si>
  <si>
    <t>15"rozebrání a oprava stáv.chodníku"</t>
  </si>
  <si>
    <t>564851111</t>
  </si>
  <si>
    <t>Podklad ze štěrkodrti ŠD s rozprostřením a zhutněním, po zhutnění tl. 150 mm</t>
  </si>
  <si>
    <t>2066770936</t>
  </si>
  <si>
    <t>skladba konstrukce chodníku vč. rozšíření</t>
  </si>
  <si>
    <t>(1300+34)*1,1</t>
  </si>
  <si>
    <t>15"oprava stáv. chodníku"</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</si>
  <si>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</si>
  <si>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</si>
  <si>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-238118924</t>
  </si>
  <si>
    <t>skladba konstrukce chodníku</t>
  </si>
  <si>
    <t>1300</t>
  </si>
  <si>
    <t>skladba konstrukce chodníku - hmatná pro nevidomé</t>
  </si>
  <si>
    <t>oprava stáv. chodníku - předpoklad výměry - bez dodání nové dlažby</t>
  </si>
  <si>
    <t>upravení stáv.plochy před KŽ - položení nové dlažby</t>
  </si>
  <si>
    <t>(8,1+19)*(2,5+3,5)/2</t>
  </si>
  <si>
    <t>59245018</t>
  </si>
  <si>
    <t>dlažba tvar obdélník betonová 200x100x60mm přírodní</t>
  </si>
  <si>
    <t>-660773343</t>
  </si>
  <si>
    <t>1381,3*1,05 'Přepočtené koeficientem množství</t>
  </si>
  <si>
    <t>59245006</t>
  </si>
  <si>
    <t>dlažba tvar obdélník betonová pro nevidomé 200x100x60mm barevná</t>
  </si>
  <si>
    <t>1244205843</t>
  </si>
  <si>
    <t>21,3</t>
  </si>
  <si>
    <t>21,3*1,05 'Přepočtené koeficientem množství</t>
  </si>
  <si>
    <t>916231213</t>
  </si>
  <si>
    <t>Osazení chodníkového obrubníku betonového se zřízením lože, s vyplněním a zatřením spár cementovou maltou stojatého s boční opěrou z betonu prostého, do lože z betonu prostého</t>
  </si>
  <si>
    <t>-1374895141</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</si>
  <si>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</si>
  <si>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59217016</t>
  </si>
  <si>
    <t>obrubník betonový chodníkový 1000x80x250mm</t>
  </si>
  <si>
    <t>-449979798</t>
  </si>
  <si>
    <t>706,796116504854*1,03 'Přepočtené koeficientem množství</t>
  </si>
  <si>
    <t>SO 102 - Dopravně inženýrské opatření</t>
  </si>
  <si>
    <t xml:space="preserve">    9 - Ostatní konstrukce a práce-bourání</t>
  </si>
  <si>
    <t>119003223</t>
  </si>
  <si>
    <t>Pomocné konstrukce při realizaci díla svislé ocelové mobilní oplocení, výšky do 2,2 m panely vyplněné profilovaným plechem zřízení s možností průjezdupro stavbu a opětovného uzavření</t>
  </si>
  <si>
    <t>-1114177770</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</si>
  <si>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</si>
  <si>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dle  SO 102 DIO - Technické zprávy 102.1 a výkresu DIO - část I - most Alexandra Hesse 102.2.1</t>
  </si>
  <si>
    <t>13,5"mobilní oplocení s možností průjezdu pro stavbu"</t>
  </si>
  <si>
    <t>a dle výkresu DIO - část II - ul. Tovární 102.2.2</t>
  </si>
  <si>
    <t>23,5+8,4+6,2+9,9+10"mobilní oplocení s možností průjezdu pro stavbu"</t>
  </si>
  <si>
    <t>119003224</t>
  </si>
  <si>
    <t>Pomocné konstrukce přirealizaci díla svislé ocelové mobilní oplocení, výšky do 2,2 m panely vyplněné profilovaným plechem odstranění</t>
  </si>
  <si>
    <t>-2080728518</t>
  </si>
  <si>
    <t>183101214.1</t>
  </si>
  <si>
    <t>Hloubení jamek pro osazení svislého sloupky pro dopravní značku v rovině nebo na svahu do 1:5, objemu přes 0,05 do 0,125 m3 vč. odvozu výkopku</t>
  </si>
  <si>
    <t>-2004033305</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</si>
  <si>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</si>
  <si>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1"B1 - zákaz vjezdu všech vozidel (v obou směrech)"</t>
  </si>
  <si>
    <t>1+1+1"E13 - dodatková tabulka - text - mimo vozidel stavby"</t>
  </si>
  <si>
    <t>1"B24a - zákaz odbočování vpravo"</t>
  </si>
  <si>
    <t>1"B24b - zákaz odbočování vlevo"</t>
  </si>
  <si>
    <t>a dle výkresu DIO - část II - objízdná trasa 102.2.3</t>
  </si>
  <si>
    <t>1+1"B1 - zákaz vjezdu všech vozidel (v obou směrech)"</t>
  </si>
  <si>
    <t>8"IS11c - směrová tabule pro vyznačení objížďky"</t>
  </si>
  <si>
    <t>1+1"IP10a - slepá pozemní komunikace"</t>
  </si>
  <si>
    <t>1"dodatková tabulka - text - 800m"</t>
  </si>
  <si>
    <t>Ostatní konstrukce a práce-bourání</t>
  </si>
  <si>
    <t>911381812</t>
  </si>
  <si>
    <t>Odstranění silničního betonového svodidla s naložením na dopravní prostředek délky 2 m, výšky 0,8 m</t>
  </si>
  <si>
    <t>577814959</t>
  </si>
  <si>
    <t>dle  SO 102 DIO - Technické zprávy 102.1</t>
  </si>
  <si>
    <t>2*2"náběhové svodidlo v oblouku"</t>
  </si>
  <si>
    <t>8*2"rovné svodidlo v oblouku"</t>
  </si>
  <si>
    <t>3*2"rovné svodidla v komunikaci"</t>
  </si>
  <si>
    <t>914531113</t>
  </si>
  <si>
    <t>Montáž konzol nebo nástavců pro osazení dopravních značek velikosti do 1 m2 na zeď - na mobilní oplocení</t>
  </si>
  <si>
    <t>-145854491</t>
  </si>
  <si>
    <t xml:space="preserve">Poznámka k souboru cen:
1. V ceně nejsou započteny náklady na:
a) dodání konzol nebo nástavců, tyto se oceňují ve specifikaci,
b) ochranné nátěry nástavce, tyto se oceňují příslušnými cenami katalogu 800-783 Nátěry.
</t>
  </si>
  <si>
    <t>1+1"konzoly pro uchycení DZ umístěné na mobilním oplocení"</t>
  </si>
  <si>
    <t>40445220</t>
  </si>
  <si>
    <t>držák dopravní značky na stěnu D 60mm</t>
  </si>
  <si>
    <t>-1128502560</t>
  </si>
  <si>
    <t>875188051</t>
  </si>
  <si>
    <t>433441690</t>
  </si>
  <si>
    <t>40445619_B1</t>
  </si>
  <si>
    <t>zákazové, příkazové dopravní značky B1 500mm</t>
  </si>
  <si>
    <t>1428375260</t>
  </si>
  <si>
    <t>40445619_B24a,b</t>
  </si>
  <si>
    <t>zákazové, příkazové dopravní značky B24a nebo B24b 500mm</t>
  </si>
  <si>
    <t>727855054</t>
  </si>
  <si>
    <t>40445650_E13</t>
  </si>
  <si>
    <t>dodatkové tabulky  E13 500x300mm</t>
  </si>
  <si>
    <t>825327999</t>
  </si>
  <si>
    <t>1"E13 - dodatková tabulka - text - 800m"</t>
  </si>
  <si>
    <t>40445631_IS11c</t>
  </si>
  <si>
    <t>informativní značky směrové IS11c - do 1350x330mm</t>
  </si>
  <si>
    <t>1924404901</t>
  </si>
  <si>
    <t>40445621_IP10a</t>
  </si>
  <si>
    <t>informativní značky provozní  IP10a  500x500mm</t>
  </si>
  <si>
    <t>-1133869047</t>
  </si>
  <si>
    <t xml:space="preserve">dle  SO 102 DIO - Technické zprávy 102.1 </t>
  </si>
  <si>
    <t>914511111</t>
  </si>
  <si>
    <t>Montáž sloupku dopravních značek délky do 3,5 m do betonového základu</t>
  </si>
  <si>
    <t>1859982249</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</si>
  <si>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</si>
  <si>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1+1"E13 - dodatková tabulka - text - mimo vozidel stavby"</t>
  </si>
  <si>
    <t>40445230</t>
  </si>
  <si>
    <t>sloupek pro dopravní značku Zn D 70mm v 3,5m</t>
  </si>
  <si>
    <t>-1189093991</t>
  </si>
  <si>
    <t>40445254</t>
  </si>
  <si>
    <t>víčko plastové na sloupek D 70mm</t>
  </si>
  <si>
    <t>1924628328</t>
  </si>
  <si>
    <t>40445257</t>
  </si>
  <si>
    <t>svorka upínací na sloupek D 70mm</t>
  </si>
  <si>
    <t>-1531009555</t>
  </si>
  <si>
    <t>21*2 'Přepočtené koeficientem množství</t>
  </si>
  <si>
    <t>1586725541</t>
  </si>
  <si>
    <t>1471799876</t>
  </si>
  <si>
    <t>1129838916</t>
  </si>
  <si>
    <t>14,456*9 'Přepočtené koeficientem množství</t>
  </si>
  <si>
    <t>997013602</t>
  </si>
  <si>
    <t>Poplatek za uložení stavebního odpadu na skládce (skládkovné) z armovaného betonu zatříděného do Katalogu odpadů pod kódem 17 01 01 - svodidla k použití - NEOCEŇOVAT !!!</t>
  </si>
  <si>
    <t>-228517018</t>
  </si>
  <si>
    <t>SO 200 - OPĚRNÉ ZDI</t>
  </si>
  <si>
    <t>SO 201 - Úhlová zeď</t>
  </si>
  <si>
    <t xml:space="preserve">    4 - Vodorovné konstrukce</t>
  </si>
  <si>
    <t>131251104</t>
  </si>
  <si>
    <t>Hloubení nezapažených jam a zářezů strojně s urovnáním dna do předepsaného profilu a spádu v hornině třídy těžitelnosti I skupiny 3 přes 100 do 500 m3</t>
  </si>
  <si>
    <t>1844585264</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</si>
  <si>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</si>
  <si>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Výkres tvaru - č. 201.3</t>
  </si>
  <si>
    <t>(7,3+4,1)/2*((2,4+1,7)/2-0,2)*24"Řez +2m"</t>
  </si>
  <si>
    <t>(6+3,5)/2*(1,8-0,2)*16"Řez +32,05m"</t>
  </si>
  <si>
    <t>(5+3)/2*(1,7-0,2)*12,4"Řez +52,00m"</t>
  </si>
  <si>
    <t>162351103.1</t>
  </si>
  <si>
    <t>Vodorovné přemístění výkopku nebo sypaniny po suchu na obvyklém dopravním prostředku, bez naložení výkopku, avšak se složením bez rozhrnutí z horniny třídy těžitelnosti I skupiny 1 až 3 na vzdálenost přes 50 do 500 m - pro zpětné využití zeminy na mezideponii</t>
  </si>
  <si>
    <t>-1428284359</t>
  </si>
  <si>
    <t>162351103.2</t>
  </si>
  <si>
    <t>Vodorovné přemístění výkopku nebo sypaniny po suchu na obvyklém dopravním prostředku, bez naložení výkopku, avšak se složením bez rozhrnutí z horniny třídy těžitelnosti I skupiny 1 až 3 na vzdálenost přes 50 do 500 m - zpětné využití zeminy</t>
  </si>
  <si>
    <t>506688891</t>
  </si>
  <si>
    <t>dle výkresu č.201.3 Výkres tvaru (objekt SO 201) a dle výkresu č. 101.4 Vzorové příčné řezy (objekt SO 101)</t>
  </si>
  <si>
    <t>doplnění pod těleso komunikace - násyp - polovina z komunikace - druhá polovina v opěrné stěně - z vytěžené zeminy</t>
  </si>
  <si>
    <t>((1,05+1,32)/2+0,5+3,5)*((2,7+2,8)/2-0,2/2)*24</t>
  </si>
  <si>
    <t>((1,05+1,32)/2+0,5+3,5)*((2,7+2,4+2,2+1,9)/4-0,2/2)*16</t>
  </si>
  <si>
    <t>(1,5+3,5)*((1,9+1,2)/2-0,2/2)*12,4</t>
  </si>
  <si>
    <t>-(0,6*(3,6+3,5+3,2+3)/4*24+0,6*(3,2+2,7+2,4)/3*16+0,6*(2,4+2+1,7)/3*12,4)"ochranný zásyp za úhlovou stěnou dle čl..3 ČSN 736244"</t>
  </si>
  <si>
    <t>Nakládání, skládání a překládání neulehlého výkopku nebo sypaniny strojně nakládání, množství přes 100 m3, z hornin třídy těžitelnosti I, skupiny 1 až 3 - při zpětném použití zemin</t>
  </si>
  <si>
    <t>539054880</t>
  </si>
  <si>
    <t>doplnění pod těleso komunikace - násyp - polovina z komunikace - druhá polovina v opěrné stěně -</t>
  </si>
  <si>
    <t>181951112</t>
  </si>
  <si>
    <t>Úprava pláně vyrovnáním výškových rozdílů strojně v hornině třídy těžitelnosti I, skupiny 1 až 3 se zhutněním</t>
  </si>
  <si>
    <t>1144564584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</si>
  <si>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</si>
  <si>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4,1*24"Řez +2m"</t>
  </si>
  <si>
    <t>3,5*16"Řez +32,05m"</t>
  </si>
  <si>
    <t>3*12,4"Řez +52,00m"</t>
  </si>
  <si>
    <t>Zásyp sypaninou z jakékoliv horniny strojně s uložením výkopku ve vrstvách se zhutněním jam, šachet, rýh nebo kolem objektů v těchto vykopávkách - zpětný zásyp do úrovně P.T. se zpětným použitím zemin</t>
  </si>
  <si>
    <t>1939733578</t>
  </si>
  <si>
    <t>Výkres tvaru - č. 201.3 - do úrovně P.T.</t>
  </si>
  <si>
    <t>(7,3+4,1)/2*((2,4+1,7)/2-0,2/2)*24"Řez +2m"</t>
  </si>
  <si>
    <t>-(4,1+5,1)/2*0,5*24"polštář pod úhlovou stěnou"</t>
  </si>
  <si>
    <t>- 4,1*0,15*24"podkladní deska pod úhlovou stěnou"</t>
  </si>
  <si>
    <t>-(3,6*0,68*24+0,7*1,1*24)"tvar úhlové stěny do úrovně P.T."</t>
  </si>
  <si>
    <t>(6+3,5)/2*(1,8-0,2/2)*16"Řez +32,05m"</t>
  </si>
  <si>
    <t>-(3,5+4,6)/2*0,5*16"polštář pod úhlovou stěnou"</t>
  </si>
  <si>
    <t>-3,5*0,15*16"podkladní deska pod úhlovou stěnou"</t>
  </si>
  <si>
    <t>-(3*0,53*16+0,45*0,8*16)"tvar úhlové stěny do úrovně P.T."</t>
  </si>
  <si>
    <t>(5+3)/2*(1,7-0,2/2)*12,4"Řez +52,00m"</t>
  </si>
  <si>
    <t>-((3+4,1)/2*0,5*12,4)"polštář pod úhlovou stěnou"</t>
  </si>
  <si>
    <t>-3*0,15*12,4"podkladní deska pod úhlovou stěnou"</t>
  </si>
  <si>
    <t>-(2*0,53*12,4+0,45*0,8*12,4)"tvar úhlové stěny do úrovně P.T."</t>
  </si>
  <si>
    <t>171152501</t>
  </si>
  <si>
    <t>Zhutnění podloží z rostlé horniny třídy těžitelnosti I a II, skupiny 1 až 4 z hornin soudružných a nesoudržných</t>
  </si>
  <si>
    <t>1207333907</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</si>
  <si>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</si>
  <si>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155131311</t>
  </si>
  <si>
    <t>Zřízení protierozního zpevnění svahů geomříží nebo georohoží včetně plošného kotvení ocelovými skobami, ve sklonu do 1:2</t>
  </si>
  <si>
    <t>-462162477</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</si>
  <si>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</si>
  <si>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 xml:space="preserve">dle výkresu č.201.3 Výkres tvaru (objekt SO 201) a dle výkresu č. 101.4 Vzorové příčné řezy (objekt SO 101) a výkresu č. 202.3 Gabionová zeď </t>
  </si>
  <si>
    <t>((1,05+1,32)/2+0,5+3,5)*4*24</t>
  </si>
  <si>
    <t>((1,05+1,32)/2+0,5+3,5)*3*16</t>
  </si>
  <si>
    <t>(1,5+3,5)*2*12,4</t>
  </si>
  <si>
    <t>69321026</t>
  </si>
  <si>
    <t>geomříž jednoosá HDPE s tahovou pevností 170kN/m</t>
  </si>
  <si>
    <t>-1107364004</t>
  </si>
  <si>
    <t>870,64*1,1 'Přepočtené koeficientem množství</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</si>
  <si>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</si>
  <si>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
 - doplnění zeminy do násypů pro těleso komunikace - dle PD na min.95% PS</t>
  </si>
  <si>
    <t>CS ÚRS 2017 01</t>
  </si>
  <si>
    <t>1074188558</t>
  </si>
  <si>
    <t>0"obsyp,zásyp,lože kanalizace - objekt SO 301 - započítáno vše v SO 202 opěrné gabionové stěně"</t>
  </si>
  <si>
    <t>Mezisoučet</t>
  </si>
  <si>
    <t>odpočet z SO 101, kde se předpokládá výměna zeminy za štěrkodrť nebo více hutnitelný zásypový materiál</t>
  </si>
  <si>
    <t>-0,5*3,5*(24+16+12,4)</t>
  </si>
  <si>
    <t>171101104.1</t>
  </si>
  <si>
    <t>Aktivní zóna - podklad podloží zhutněný do 102 % PS - zhutnění podloží v min. pož.hodnotě modulu přetvárnosti podloží zeminy Edef.2 - 45MPa</t>
  </si>
  <si>
    <t>1873973139</t>
  </si>
  <si>
    <t>((1,05+1,32)/2+0,5+3,5)*((2,7+2,8)/2-0,25)*24</t>
  </si>
  <si>
    <t>((1,05+1,32)/2+0,5+3,5)*((2,7+2,4+2,2+1,9)/4-0,2)*16</t>
  </si>
  <si>
    <t>(1,5+3,5)*((1,9+1,2)/2-0,1)*12,4</t>
  </si>
  <si>
    <t>171151112</t>
  </si>
  <si>
    <t>Uložení sypanin do násypů s rozprostřením sypaniny ve vrstvách a s hrubým urovnáním zhutněných z hornin nesoudržných kamenitých</t>
  </si>
  <si>
    <t>-1203486722</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</si>
  <si>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</si>
  <si>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0,6*(3,6+3,5+3,2+3)/4*24+0,6*(3,2+2,7+2,4)/3*16+0,6*(2,4+2+1,7)/3*12,4"ochranný zásyp za úhlovou stěnou dle čl..3 ČSN 736244"</t>
  </si>
  <si>
    <t>0,25*(3,6+3,5+3,2+3)/4*24</t>
  </si>
  <si>
    <t>58333680</t>
  </si>
  <si>
    <t>kamenivo těžené hrubé frakce 22/63</t>
  </si>
  <si>
    <t>1823629345</t>
  </si>
  <si>
    <t>211971121</t>
  </si>
  <si>
    <t>Zřízení opláštění výplně z geotextilie odvodňovacích žeber nebo trativodů v rýze nebo zářezu se stěnami svislými nebo šikmými o sklonu přes 1:2 při rozvinuté šířce opláštění do 2,5 m</t>
  </si>
  <si>
    <t>130055154</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</si>
  <si>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</si>
  <si>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 xml:space="preserve">dle výkresu č.201.3 Výkres tvaru (objekt SO 201) a dle výkresu č. 101.4 Vzorové příčné řezy (objekt SO 101) - ke svislému oddělení vrstev - </t>
  </si>
  <si>
    <t>(3,6+3,5+3,2+3)/4*24+(3,2+2,7+2,4)/3*16+(2,4+2+1,7)/3*12,4"ochranný zásyp za úhlovou stěnou dle čl..3 ČSN 736244"</t>
  </si>
  <si>
    <t>69311197</t>
  </si>
  <si>
    <t>geotextilie netkaná separační, ochranná, filtrační, drenážní PES(70%)+PP(30%) 200g/m2</t>
  </si>
  <si>
    <t>-379179166</t>
  </si>
  <si>
    <t>149,28*1,1 'Přepočtené koeficientem množství</t>
  </si>
  <si>
    <t>212752102</t>
  </si>
  <si>
    <t>Trativody z drenážních trubek pro liniové stavby a komunikace se zřízením štěrkového lože pod trubky a s jejich obsypem v otevřeném výkopu trubka korugovaná sendvičová PE-HD SN 4 celoperforovaná 360° DN 150</t>
  </si>
  <si>
    <t>-1117241615</t>
  </si>
  <si>
    <t xml:space="preserve">dle výkresu č.201.3 Výkres tvaru (objekt SO 201) a dle výkresu č. 101.4 Vzorové příčné řezy (objekt SO 101) </t>
  </si>
  <si>
    <t>52,4</t>
  </si>
  <si>
    <t>212752103</t>
  </si>
  <si>
    <t>Trativody z drenážních trubek pro liniové stavby a komunikace se zřízením štěrkového lože pod trubky a s jejich obsypem v otevřeném výkopu trubka korugovaná sendvičová PE-HD SN 4 celoperforovaná 360° DN 200</t>
  </si>
  <si>
    <t>-1814177580</t>
  </si>
  <si>
    <t>1*7</t>
  </si>
  <si>
    <t>213311141</t>
  </si>
  <si>
    <t>Polštáře zhutněné pod základy ze štěrkopísku tříděného</t>
  </si>
  <si>
    <t>-1123239888</t>
  </si>
  <si>
    <t xml:space="preserve">Poznámka k souboru cen:
1. Ceny jsou určeny pro jakoukoliv míru zhutnění.
2. V cenách jsou započteny i náklady na urovnání povrchu polštáře.
</t>
  </si>
  <si>
    <t>(4,1+5,1)/2*0,5*24"polštář pod úhlovou stěnou"</t>
  </si>
  <si>
    <t>(3,5+4,6)/2*0,5*16"polštář pod úhlovou stěnou"</t>
  </si>
  <si>
    <t>((3+4,1)/2*0,5*12,4)"polštář pod úhlovou stěnou"</t>
  </si>
  <si>
    <t>273322611</t>
  </si>
  <si>
    <t>Základy z betonu železového (bez výztuže) desky z betonu se zvýšenými nároky na prostředí tř. C 30/37 XC2,XF1</t>
  </si>
  <si>
    <t>498649898</t>
  </si>
  <si>
    <t>3,6*0,68*24"tvar základové desky úhlové stěny"</t>
  </si>
  <si>
    <t>3*0,53*16"tvar základové desky úhlové stěny"</t>
  </si>
  <si>
    <t>2*0,53*12,4"tvar základové desky úhlové stěny"</t>
  </si>
  <si>
    <t>273351121</t>
  </si>
  <si>
    <t>Bednění základů desek zřízení</t>
  </si>
  <si>
    <t>-1878972257</t>
  </si>
  <si>
    <t xml:space="preserve">Poznámka k souboru cen:
1. Ceny jsou určeny pro bednění ve volném prostranství, ve volných nebo zapažených jamách, rýhách a šachtách.
2. Kruhové nebo obloukové bednění poloměru do 1 m se oceňuje individuálně.
</t>
  </si>
  <si>
    <t>0,15*(4,1+0,6)+2*0,15*24"podkladní deska pod úhlovou stěnou"</t>
  </si>
  <si>
    <t>0,15*(3,5+0,5)+2*0,15*16"podkladní deska pod úhlovou stěnou"</t>
  </si>
  <si>
    <t>0,15*3+2*0,15*12,4"podkladní deska pod úhlovou stěnou"</t>
  </si>
  <si>
    <t>2*0,68*24"tvar základové desky úhlové stěny"</t>
  </si>
  <si>
    <t>2*0,53*16"tvar základové desky úhlové stěny"</t>
  </si>
  <si>
    <t>273351122</t>
  </si>
  <si>
    <t>Bednění základů desek odstranění</t>
  </si>
  <si>
    <t>1075171657</t>
  </si>
  <si>
    <t>273361821</t>
  </si>
  <si>
    <t>Výztuž základů desek z betonářské oceli 10 505 (R) nebo BSt 500</t>
  </si>
  <si>
    <t>1181328243</t>
  </si>
  <si>
    <t>97,336*0,13"odhad vyztužení"</t>
  </si>
  <si>
    <t>12,654*1,05 'Přepočtené koeficientem množství</t>
  </si>
  <si>
    <t>311101212</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</si>
  <si>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0,02 do 0,05 m2</t>
  </si>
  <si>
    <t>845974860</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</si>
  <si>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</si>
  <si>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0,7*3+0,45*4</t>
  </si>
  <si>
    <t>28611107</t>
  </si>
  <si>
    <t>trubka kanalizační PVC-U 200x6,9x6000mm SN12</t>
  </si>
  <si>
    <t>589947307</t>
  </si>
  <si>
    <t>3,9*1,1 'Přepočtené koeficientem množství</t>
  </si>
  <si>
    <t>Nadzákladové zdi z betonu železového (bez výztuže) nosné odolného proti agresivnímu prostředí tř. C 30/37 XC4, XD1, XF2 (F.1.2) - kamenivo podle ČSN EN 12620+A1 - dřík úhlové stěny -</t>
  </si>
  <si>
    <t>-287998626</t>
  </si>
  <si>
    <t>((0,7*3+0,45*1)+(0,7*2,48+0,45*1))/2*8+((0,7*2,48+0,45*1)+(0,7*2,23))/2*8+((0,7*2,23+0,45*1)+(0,7*1,96+0,45*1))/2*8</t>
  </si>
  <si>
    <t>0,45*(3,065+2,39)/2*14,8</t>
  </si>
  <si>
    <t>0,45*(2,39+1,76)/2*12,4</t>
  </si>
  <si>
    <t>-27759520</t>
  </si>
  <si>
    <t>(0,7*3+0,45*1)+(4+2,96)/2*24*2+(0,7*2,48+0,45*1)+(0,7*2,23+0,45*1)+(0,7*2+0,45*1)</t>
  </si>
  <si>
    <t>0,45*3,065+(3+2,39)/2*16*2+0,45*2,69+0,45*2,39</t>
  </si>
  <si>
    <t>0,45*2,39+(2,39+1,76)/2*12*2+0,45*2,1+0,45*1,76</t>
  </si>
  <si>
    <t>-60543222</t>
  </si>
  <si>
    <t>-1850733922</t>
  </si>
  <si>
    <t>79,008*0,13"odhad vyztužení"</t>
  </si>
  <si>
    <t>10,271*1,05 'Přepočtené koeficientem množství</t>
  </si>
  <si>
    <t>3173210181.1</t>
  </si>
  <si>
    <t>Římsy opěrných zdí a valů z betonu železového tř. C 30/37 - XC4,XD3,XF4 (F.1.2) - kamenivo dle ČSN EN 12620+A1</t>
  </si>
  <si>
    <t>-1132384336</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</si>
  <si>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</si>
  <si>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(0,3*0,65+0,275*0,5)*52,4</t>
  </si>
  <si>
    <t>317353111</t>
  </si>
  <si>
    <t>Bednění říms opěrných zdí a valů jakéhokoliv tvaru přímých, zalomených nebo jinak zakřivených zřízení</t>
  </si>
  <si>
    <t>334887907</t>
  </si>
  <si>
    <t xml:space="preserve">Poznámka k souboru cen:
1. V cenách nejsou započteny náklady na podpěrné konstrukce pod bedněním říms. Tyto práce se oceňují příslušnými cenami katalogu 800-3 Lešení.
</t>
  </si>
  <si>
    <t>(0,3+0,65+0,05+0,275)*52,4+0,65*0,575*2</t>
  </si>
  <si>
    <t>317353112</t>
  </si>
  <si>
    <t>Bednění říms opěrných zdí a valů jakéhokoliv tvaru přímých, zalomených nebo jinak zakřivených odstranění</t>
  </si>
  <si>
    <t>-1132610078</t>
  </si>
  <si>
    <t>317361016</t>
  </si>
  <si>
    <t>Výztuž říms opěrných zdí a valů z oceli 10 505 (R) nebo BSt 500</t>
  </si>
  <si>
    <t>-599743608</t>
  </si>
  <si>
    <t>17,423*0,13"odhad vyztužení"</t>
  </si>
  <si>
    <t>2,265*1,05 'Přepočtené koeficientem množství</t>
  </si>
  <si>
    <t>Vodorovné konstrukce</t>
  </si>
  <si>
    <t>451315124</t>
  </si>
  <si>
    <t>Podkladní a výplňové vrstvy z betonu prostého tloušťky do 150 mm, z betonu C 12/15</t>
  </si>
  <si>
    <t>-169778327</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</si>
  <si>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</si>
  <si>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 xml:space="preserve"> 4,1*0,15*24"podkladní deska pod úhlovou stěnou"</t>
  </si>
  <si>
    <t>3,5*0,15*16"podkladní deska pod úhlovou stěnou"</t>
  </si>
  <si>
    <t>3*0,15*12,4"podkladní deska pod úhlovou stěnou"</t>
  </si>
  <si>
    <t>931994106</t>
  </si>
  <si>
    <t>Těsnění spáry betonové konstrukce pásy, profily, tmely těsnicím pásem vnitřním, spáry dilatační - těsnění spar š.20mm dle VL4-Mosty (208.1)</t>
  </si>
  <si>
    <t>-1743768712</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</si>
  <si>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</si>
  <si>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3,83+0,65*3+3,6+3,45+0,65*2+3,07+2,73+0,65*2+2,39</t>
  </si>
  <si>
    <t>953241214</t>
  </si>
  <si>
    <t>Osazení smykových trnů do dilatačních spár jednoduchých pro nižší zatížení z nerezové nebo pozinkované oceli s pouzdrem z nerezové oceli nebo plastu, průměr 30 mm</t>
  </si>
  <si>
    <t>716345747</t>
  </si>
  <si>
    <t xml:space="preserve">Poznámka k souboru cen:
1. V cenách -1111 až -1114 jsou započteny i náklady na osazení smykového trnu, v cenách -1211 až -1517 i náklady na osazení smykového trnu a pouzdra do obou dilatačních celků.
2. V cenách nejsou započteny náklady na dodávku smykového trnu, pouzdra a protipožární manžety, které se oceňují ve specifikaci.
3. V cenách nejsou započteny náklady na přídavnou výztuž, která se oceňuje současně s výztuží betonářskou.
</t>
  </si>
  <si>
    <t>Statický výpočet 201.2</t>
  </si>
  <si>
    <t>5"v základové desce"</t>
  </si>
  <si>
    <t>5*3+4*3"ve stěně"</t>
  </si>
  <si>
    <t>54879275</t>
  </si>
  <si>
    <t>trn pro přenos smykové síly u dilatačních spár pro nižší zatížení nerez s nerezovým kombinovaným pouzdrem D 30mm</t>
  </si>
  <si>
    <t>-1305923880</t>
  </si>
  <si>
    <t>985321211</t>
  </si>
  <si>
    <t>Ochranný nátěr betonářské výztuže 1 vrstva tloušťky 1 mm na epoxidové bázi stěn, líce kleneb a podhledů</t>
  </si>
  <si>
    <t>-608933551</t>
  </si>
  <si>
    <t xml:space="preserve">Poznámka k souboru cen:
1. Množství měrných jednotek se určuje v m2 rozvinuté betonové plochy, na které se výztuž ošetřuje. Je uvažováno 10 bm výztuže na 1 m2 plochy.
</t>
  </si>
  <si>
    <t>(0,7*3+0,45*1)+(0,7*2,48+0,45*1)*2+(0,7*2,23+0,45*1)*2+(0,7*2+0,45*1)</t>
  </si>
  <si>
    <t>0,45*3,065+0,45*2,69*2+0,45*2,39</t>
  </si>
  <si>
    <t>0,45*2,39+0,45*2,1*2+0,45*1,76</t>
  </si>
  <si>
    <t>998153131</t>
  </si>
  <si>
    <t>Přesun hmot pro zdi a valy samostatné se svislou nosnou konstrukcí zděnou nebo monolitickou betonovou tyčovou nebo plošnou vodorovná dopravní vzdálenost do 50 m, pro zdi výšky do 12 m</t>
  </si>
  <si>
    <t>344689077</t>
  </si>
  <si>
    <t>711111001</t>
  </si>
  <si>
    <t>Provedení izolace proti zemní vlhkosti natěradly a tmely za studena na ploše vodorovné V nátěrem penetračním</t>
  </si>
  <si>
    <t>-731892571</t>
  </si>
  <si>
    <t xml:space="preserve">Poznámka k souboru cen:
1. Izolace plochy jednotlivě do 10 m2 se oceňují skladebně cenou příslušné izolace a cenou 711 19-9095 Příplatek za plochu do 10 m2.
</t>
  </si>
  <si>
    <t>(0,5+2,4)*24</t>
  </si>
  <si>
    <t>(0,5+2,05)*16</t>
  </si>
  <si>
    <t>(0,5+1,55)*12,4</t>
  </si>
  <si>
    <t>711112001</t>
  </si>
  <si>
    <t>Provedení izolace proti zemní vlhkosti natěradly a tmely za studena na ploše svislé S nátěrem penetračním</t>
  </si>
  <si>
    <t>-782663758</t>
  </si>
  <si>
    <t>(0,68*2+(1+0,6+0,4+0,3)/4+(3,6+3,5+3,2+3)/4)*24</t>
  </si>
  <si>
    <t>(0,53*2+(0,5+0,7+0,5+0,4)/4+(3,2+2,7+2,4)/3)*16</t>
  </si>
  <si>
    <t>(0,53*2+(0,4+0,5)/2+(2,4+1,8)/2)*12,4</t>
  </si>
  <si>
    <t>11163150</t>
  </si>
  <si>
    <t>lak penetrační asfaltový</t>
  </si>
  <si>
    <t>-317503286</t>
  </si>
  <si>
    <t>135,82+240,631</t>
  </si>
  <si>
    <t>376,451*0,0003 'Přepočtené koeficientem množství</t>
  </si>
  <si>
    <t>711111002</t>
  </si>
  <si>
    <t>Provedení izolace proti zemní vlhkosti natěradly a tmely za studena na ploše vodorovné V nátěrem lakem asfaltovým</t>
  </si>
  <si>
    <t>-161824413</t>
  </si>
  <si>
    <t>(0,5+2,4)*24*2</t>
  </si>
  <si>
    <t>(0,5+2,05)*16*2</t>
  </si>
  <si>
    <t>(0,5+1,55)*12,4*2</t>
  </si>
  <si>
    <t>711112002</t>
  </si>
  <si>
    <t>Provedení izolace proti zemní vlhkosti natěradly a tmely za studena na ploše svislé S nátěrem lakem asfaltovým</t>
  </si>
  <si>
    <t>-1198461629</t>
  </si>
  <si>
    <t>(0,68*2+(1+0,6+0,4+0,3)/4+(3,6+3,5+3,2+3)/4)*24*2</t>
  </si>
  <si>
    <t>(0,53*2+(0,5+0,7+0,5+0,4)/4+(3,2+2,7+2,4)/3)*16*2</t>
  </si>
  <si>
    <t>(0,53*2+(0,4+0,5)/2+(2,4+1,8)/2)*12,4*2</t>
  </si>
  <si>
    <t>11163155</t>
  </si>
  <si>
    <t>lak hydroizolační z modifikovaného asfaltu</t>
  </si>
  <si>
    <t>462340247</t>
  </si>
  <si>
    <t>(271,64+481,261)*0,0003</t>
  </si>
  <si>
    <t>-1927815638</t>
  </si>
  <si>
    <t>SO 202 - Gabionová zeď</t>
  </si>
  <si>
    <t>-529560469</t>
  </si>
  <si>
    <t xml:space="preserve">Výkres č. 202.3 -  Gabionová zeď </t>
  </si>
  <si>
    <t>(7,5+2,4)/2*((5,552+2,35)/2-0,2)*8+(5,8+2,4)/2*((2,35+1,7)/2-0,2)*16</t>
  </si>
  <si>
    <t>(5,6+2,4)/2*((1,7+1,8)/2-0,2)*24</t>
  </si>
  <si>
    <t>(4+1,9)/2*(1,7-0,2)*24</t>
  </si>
  <si>
    <t>(3,6+1,6)/2*((1,7+1,2)/2-0,2)*34</t>
  </si>
  <si>
    <t>1368833904</t>
  </si>
  <si>
    <t>843898326</t>
  </si>
  <si>
    <t>dle výkresu č.202.3 Gabionová zeď (objekt SO 201) a dle výkresu č. 101.4 Vzorové příčné řezy (objekt SO 101)</t>
  </si>
  <si>
    <t>((0+2,54)/2)*6*3,5+((2,54+2,74)/2)*18*3,5"Řez 10,00m - 24bm"</t>
  </si>
  <si>
    <t>((2,74+1,74)/2)*24*3,5"Řez 30,000m - 24bm"</t>
  </si>
  <si>
    <t>((1,74+0,74)/2)*24*3,5"Řez 60,000m - 24bm"</t>
  </si>
  <si>
    <t>((0,74+0)/2)*33*3,5"Řez80,000 - 33bm"</t>
  </si>
  <si>
    <t>-1033219734</t>
  </si>
  <si>
    <t>392027368</t>
  </si>
  <si>
    <t xml:space="preserve"> Gabionová zeď - výkres č. 202.3</t>
  </si>
  <si>
    <t>2,4*(24+24)"Řez 10m, řez 30m, do změny geometrie/odskoku zdi"</t>
  </si>
  <si>
    <t>1,9*24"Řez 60m,  do změny geometrie zdi"</t>
  </si>
  <si>
    <t>1,6*33"Řez 80m, do změny geometrie zdi-konec"</t>
  </si>
  <si>
    <t>-1611628194</t>
  </si>
  <si>
    <t xml:space="preserve"> Gabionová zeď  - Výkres č. 202.3 - do úrovně P.T.</t>
  </si>
  <si>
    <t>(7,5+2,4)/2*((5,552+2,35)/2-0,2/2)*8+(5,8+2,4)/2*((2,35+1,7)/2-0,2/2)*16"Řez 10,000m - v dl. 24bm"</t>
  </si>
  <si>
    <t>-(2,4+3,2)/2*0,4*24"polštář pod úhlovou stěnou"</t>
  </si>
  <si>
    <t>-(2*1*24+1,8*1*8+1,8*(1+0,4)/2*16+1,8*1*5+1,8*(1+0)/2*3+1,2*1*3+1,2*(1+0)/2*2+0,7*(1+0)/2*2,5)"tvar opěrné stěny do úrovně P.T."</t>
  </si>
  <si>
    <t>(5,6+2,4)/2*((1,7+1,8)/2-0,2/2)*24"Řez 30,000m - v dl. 24bm"</t>
  </si>
  <si>
    <t>-(2*1*24+1,5*0,4*24)"tvar opěrné stěny do úrovně P.T."</t>
  </si>
  <si>
    <t>(4+1,9)/2*(1,8-0,2/2)*24"Řez 60,000m - v dl. 24bm"</t>
  </si>
  <si>
    <t>-(2,7+1,9)/2*0,4*24"polštář pod úhlovou stěnou"</t>
  </si>
  <si>
    <t>-(1,5*1*24+1,2*0,3*24)"tvar opěrné stěny do úrovně P.T."</t>
  </si>
  <si>
    <t>(3,6+1,6)/2*(1,2/2-0,2/2)*33"Řez 80,000m - v dl. 33bm"</t>
  </si>
  <si>
    <t>-(2,4+1,6)/2*0,4*33"polštář pod úhlovou stěnou"</t>
  </si>
  <si>
    <t>-(1,2*0,5*33+1*0,3*33)"tvar opěrné stěny do úrovně P.T."</t>
  </si>
  <si>
    <t>1406933081</t>
  </si>
  <si>
    <t>-2122539102</t>
  </si>
  <si>
    <t xml:space="preserve">dle výkresu č. 101.4 Vzorové příčné řezy (objekt SO 101) a výkresu č. 202.3 Gabionová zeď </t>
  </si>
  <si>
    <t>(3,5+0,6)*4*24"úsek 0,000-24,000"</t>
  </si>
  <si>
    <t>(3,5+0,6)*3*16"úsek 24,000-40,000"</t>
  </si>
  <si>
    <t>(3,5+0,6)*2*8"úsek 40,000-48,000"</t>
  </si>
  <si>
    <t>(3,5+0,6)*1*34"úsek 48,000-72,000"</t>
  </si>
  <si>
    <t>-1815800202</t>
  </si>
  <si>
    <t>795,4*1,1 'Přepočtené koeficientem množství</t>
  </si>
  <si>
    <t>309983597</t>
  </si>
  <si>
    <t>-0,5*3,5*(24*3+33)</t>
  </si>
  <si>
    <t>-617399118</t>
  </si>
  <si>
    <t>dle výkresu č.202.3  Gabionová zeď  (objekt SO 201) a dle výkresu č. 101.4 Vzorové příčné řezy (objekt SO 101)</t>
  </si>
  <si>
    <t>((0+2,54)/2-0,2)*6*3,5+((2,54+2,74)/2-0,2)*18*3,5"Řez 10,00m - 24bm"</t>
  </si>
  <si>
    <t>((2,74+1,74)/2-0,2)*24*3,5"Řez 30,000m - 24bm"</t>
  </si>
  <si>
    <t>((1,74+0,74)/2-0,2)*24*3,5"Řez 60,000m - 24bm"</t>
  </si>
  <si>
    <t>((0,74+0)/2-0,2)*33*3,5"Řez80,000 - 33bm"</t>
  </si>
  <si>
    <t>+ochranný zásyp za gabionovou stěnou dle čl..3 ČSN 736244</t>
  </si>
  <si>
    <t>0,6*(3,717+3,592+3,528+3,448+3,452+3,24+3,112)/7*24+0,4*0,3025*24"tvar opěrné stěny - Řez 10,000-v dl. 24bm"</t>
  </si>
  <si>
    <t>(0,6*2+(0,6+0,3)*1,072)*24+0,6*1*8,1"tvar opěrné stěny - řez 30,000 - v dl. 24 bm"</t>
  </si>
  <si>
    <t>0,6*1*24+0,6*1*6+(0,6+0,2)*0,1*4+(0,6+0,2)*0,428*20"tvar opěrné stěny - Řez 60,000 - v dl. 24 bm "</t>
  </si>
  <si>
    <t>(0,6+0,1)*0,372*33"tvar opěrné stěny  - řez 80,000 - v dl. 33 bm"</t>
  </si>
  <si>
    <t>481169323</t>
  </si>
  <si>
    <t>"ochranný zásyp za gabionovou stěnou dle čl..3 ČSN 736244"</t>
  </si>
  <si>
    <t>0,6*(3,717+3,592+3,528+3,448+3,452+3,24+3,112)/7*24+0,4*0,3025*24"tvar OS -Řez 10,000-v dl. 24bm"</t>
  </si>
  <si>
    <t>967475531</t>
  </si>
  <si>
    <t>143,035*2</t>
  </si>
  <si>
    <t>213141132</t>
  </si>
  <si>
    <t>Zřízení vrstvy z geotextilie filtrační, separační, odvodňovací, ochranné, výztužné nebo protierozní ve sklonu přes 1:2 do 1:1, šířky přes 3 do 6 m</t>
  </si>
  <si>
    <t>694097545</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</si>
  <si>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</si>
  <si>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 xml:space="preserve">dle výkresu č.202.3  Gabionová zeď  (objekt SO 201) a dle výkresu č. 101.4 Vzorové příčné řezy (objekt SO 101) - ke svislému oddělení vrstev - </t>
  </si>
  <si>
    <t>"rub gabionové zdi opatřená filtr.geotextilií proti vplavování částic gabionů"</t>
  </si>
  <si>
    <t>(3,717+3,592+3,528+3,448+3,352+3,24+3,112)/7*24"tvar opěrné stěny - Řez 10,000-v dl. 24bm"</t>
  </si>
  <si>
    <t>(3,112+3,03+2,808+2,632+2,44+2,24+2,04)/7*24"tvar opěrné stěny - řez 30,000 - v dl. 24 bm"</t>
  </si>
  <si>
    <t>(2,04+1,84+1,64+1,452+1,28+1,124+0,984)/7*24"tvar opěrné stěny - Řez 60,000 - v dl. 24 bm "</t>
  </si>
  <si>
    <t>(0,984+0,34)/2*33"tvar opěrné stěny  - řez 80,000 - v dl. 33 bm"</t>
  </si>
  <si>
    <t>69311199</t>
  </si>
  <si>
    <t>geotextilie netkaná separační, ochranná, filtrační, drenážní PES(70%)+PP(30%) 300g/m2</t>
  </si>
  <si>
    <t>-2006285003</t>
  </si>
  <si>
    <t>202,364*1,2 'Přepočtené koeficientem množství</t>
  </si>
  <si>
    <t>-718256487</t>
  </si>
  <si>
    <t>(2,4+3,2)/2*0,4*24"polštář pod úhlovou stěnou"</t>
  </si>
  <si>
    <t>(2,7+1,9)/2*0,4*24"polštář pod úhlovou stěnou"</t>
  </si>
  <si>
    <t>(2,4+1,6)/2*0,4*33"polštář pod úhlovou stěnou"</t>
  </si>
  <si>
    <t>-2077419702</t>
  </si>
  <si>
    <t xml:space="preserve">dle výkresu č.202.3  Gabionová zeď  (objekt SO 201) a dle výkresu č. 101.4 Vzorové příčné řezy (objekt SO 101) </t>
  </si>
  <si>
    <t>(0,3*0,5+0,26*0,45)*105</t>
  </si>
  <si>
    <t>1334143430</t>
  </si>
  <si>
    <t>(0,3+0,5+0,26)*105+0,75*0,5</t>
  </si>
  <si>
    <t>283320428</t>
  </si>
  <si>
    <t>1428848388</t>
  </si>
  <si>
    <t>28,035*0,15"odhad vyztužení"</t>
  </si>
  <si>
    <t>4,205*1,05 'Přepočtené koeficientem množství</t>
  </si>
  <si>
    <t>348215122</t>
  </si>
  <si>
    <t>Plot z drátokamenných košů (gabionů) z lomového kamene neupraveného výplňového na sucho ze svařovaných panelů z ocelových sítí - šířky přes 0,5 m výšky přes 1,5 m - z drátů prům.3,9mm, s povrchovou úpravou ZnAl, oka 100x100 mm nebo menší, tažnost 8%, tahová pevnost sítě min.40 kN/m</t>
  </si>
  <si>
    <t>-327002883</t>
  </si>
  <si>
    <t xml:space="preserve">Poznámka k souboru cen:
1. V cenách jsou započteny náklady na sestavení drátěných košů včetně jejich dodání, výplň košů kamenem, lícové urovnání pohledových ploch a horní plochy výplně gabionu a vyklínkování výplně na sucho.
2. V cenách nejsou započteny náklady na vyhotovení štěrkového lože pod gabionem; tyto náklady se oceňují cenami souboru cen 271 .5-22.. Podsyp pod základové konstrukce katalogu 801-1.
</t>
  </si>
  <si>
    <t xml:space="preserve"> Gabionová zeď  - Výkres č. 202.3</t>
  </si>
  <si>
    <t>(2*1*24+1,8*1*24*2+1,2*1*24+0,7*(1+0,4)/2*24)"tvar opěrné stěny - Řez 10,000-v dl. 24bm"</t>
  </si>
  <si>
    <t>(2*1*24+1,5*1*24*2+1*(1+0,15)/2*24+0,7*(0,4+0,1)/2*8,5)"tvar opěrné stěny - řez 30,000 - v dl. 24 bm"</t>
  </si>
  <si>
    <t>(1,5*1*24+1,2*1*24+1*(1+0,2)/2*24+1*(0,4+0,1)/2*6)"tvar opěrné stěny - Řez 60,000 - v dl. 24 bm "</t>
  </si>
  <si>
    <t>(1,2*0,5*33+1*(1+0,5)/2*33+0,7*(0,2+0,1)/2*8,5)"tvar opěrné stěny  - řez 80,000 - v dl. 33 bm"</t>
  </si>
  <si>
    <t>348215323.R</t>
  </si>
  <si>
    <t xml:space="preserve">Sestavení a montáž tahových sítí gabionu ze svařovaných sítí pro koše, z ocelových sítí </t>
  </si>
  <si>
    <t>-1226945512</t>
  </si>
  <si>
    <t xml:space="preserve">Poznámka k souboru cen:
1. Ceny lze použít:
a) pokud se drátěný koš kamenem nevyplňuje,
b) pokud není nutno kámen nakupovat (použije se původní kámen),
c) v případě nutnosti zohlednění specifických vlastností kamene - kvality, estetických parametrů, dostupnosti a ceny.
2. V cenách montáže košů 384 21-52 jsou započteny náklady na jejich sestavení.
3. V cenách montáže košů 384 21-52 nejsou započteny náklady na dodávku; tyto náklady se oceňují ve specifikaci.
4. V ceně 348 21-5311 vyplnění košů kamenem jsou započteny náklady na vyplnění košů kamenem, lícové urovnání pohledových ploch a horní plochy výplně gabionu a vyklínkování výplně na sucho.
5. V ceně 348 21-5311 nejsou započteny náklady na dodávku kamene; tyto náklady se oceňují ve specifikaci.
6. V cenách nejsou započteny náklady na vyhotovení štěrkového lože pod gabionem; tyto náklady se oceňují cenami souboru cen 271 .5-22.. Podsyp pod základové konstrukce katalogu 801-1.
</t>
  </si>
  <si>
    <t>(1+3,5+2,5+1,5)*24"tahové sítě gabionu - Řez 10,000-v dl. 24bm"</t>
  </si>
  <si>
    <t>(3,5+3+2)*24"tahové sítě gabionu - řez 30,000 - v dl. 24 bm"</t>
  </si>
  <si>
    <t>(3+2)*24"tahové sítě gabionu- Řez 60,000 - v dl. 24 bm "</t>
  </si>
  <si>
    <t>1*33"tahové sítě gabionu  - řez 80,000 - v dl. 33 bm"</t>
  </si>
  <si>
    <t>31311110</t>
  </si>
  <si>
    <t>síť ocelová gabionová drát D 3,8mm okatost 100x100mm</t>
  </si>
  <si>
    <t>2131556167</t>
  </si>
  <si>
    <t>561*1,1 'Přepočtené koeficientem množství</t>
  </si>
  <si>
    <t>157765886</t>
  </si>
  <si>
    <t>0,5*25</t>
  </si>
  <si>
    <t>-824492108</t>
  </si>
  <si>
    <t>(0,26*0,45+0,5*0,3)*(2+25*2)</t>
  </si>
  <si>
    <t>-300778223</t>
  </si>
  <si>
    <t>SO 300 - VODOHOSPODÁŘSKÉ OBJEKTY</t>
  </si>
  <si>
    <t>SO 301 - Dešťová kanalizace</t>
  </si>
  <si>
    <t xml:space="preserve">    8 - Trubní vedení</t>
  </si>
  <si>
    <t>VRN - Vedlejší rozpočtové náklady</t>
  </si>
  <si>
    <t xml:space="preserve">    VRN3 - Zařízení staveniště</t>
  </si>
  <si>
    <t xml:space="preserve">    VRN7 - Provozní vlivy</t>
  </si>
  <si>
    <t>132212231</t>
  </si>
  <si>
    <t>Hloubení rýh šířky přes 800 do 2 000 mm při překopech inženýrských sítí ručně zapažených i nezapažených, s urovnáním dna do předepsaného profilu a spádu objemu do 10 m3 v hornině třídy těžitelnosti I skupiny 3 soudržných</t>
  </si>
  <si>
    <t>1884459748</t>
  </si>
  <si>
    <t xml:space="preserve">Poznámka k souboru cen:
1. Ceny jsou určeny pouze pro případy havárií, přeložek nebo běžných oprav inženýrských sítí.
2. Ceny nelze použít v rámci výstavby nových inženýrských sítí.
3. V cenách jsou započteny i náklady na přehození výkopku na přilehlém terénu na vzdálenost do 3 m od podélné osy rýhy nebo naložení výkopku na dopravní prostředek.
</t>
  </si>
  <si>
    <t>viz. Technická zpráva č. 301.1 - strana 4</t>
  </si>
  <si>
    <t>kapitola 4. Technické řešení</t>
  </si>
  <si>
    <t>a) popis charakteristik objektu</t>
  </si>
  <si>
    <t>50*(1,5+3)/2*1,54"mezi RŠ11-RŠ12"</t>
  </si>
  <si>
    <t>132251256</t>
  </si>
  <si>
    <t>Hloubení nezapažených rýh šířky přes 800 do 2 000 mm strojně s urovnáním dna do předepsaného profilu a spádu v hornině třídy těžitelnosti I skupiny 3 přes 1 000 do 5 000 m3</t>
  </si>
  <si>
    <t>840888184</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</si>
  <si>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</si>
  <si>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Mezisoučet propustek</t>
  </si>
  <si>
    <t>STOKA DEŠŤOVÉ KANALIZACE - dle tabulky bilancí zemin A.4</t>
  </si>
  <si>
    <t>3463"výkop otevřené rýhy řadu v komunikaci"</t>
  </si>
  <si>
    <t>100"výkop otevřené rýhy mimo komunikaci"</t>
  </si>
  <si>
    <t>-173,25"výkop mezi šachtami RŠ11-RŠ12 prováděný ručně vzhledem k výskytu kabelových tras ve vlast. Energo KD - viz. Technická zpráva č.301.1 str.4</t>
  </si>
  <si>
    <t>Mezisoučet stoky</t>
  </si>
  <si>
    <t>přípojky z uličních vpustí do stoky/řadu dešťové kanalizace</t>
  </si>
  <si>
    <t>27*((-0,95+(3,29+3,47)/2)-0,56)*(1+1,8)/2*1"UV-1"</t>
  </si>
  <si>
    <t>3*((-0,95+(3,39+3,57)/2)-0,56)*(1+1,8)/2*1"UV-2"</t>
  </si>
  <si>
    <t>3*((-0,95+(3,46+3,64)/2)-0,56)*(1+1,8)/2*1"UV-3"</t>
  </si>
  <si>
    <t>3*((-0,95+(3,14+3,33)/2)-0,56)*(1+1,8)/2*1"UV-4"</t>
  </si>
  <si>
    <t>3*((-0,95+(2,87+3,06)/2)-0,56)*(1+1,8)/2*1"UV-5"</t>
  </si>
  <si>
    <t>3*((-0,95+(2,6+2,79)/2)-0,56)*(1+1,8)/2*1"UV-6"</t>
  </si>
  <si>
    <t>3*((-0,95+(2,27+2,46)/2)-0,56)*(1+1,8)/2*1"UV-7"</t>
  </si>
  <si>
    <t>3*((-0,95+(2,08+2,25)/2)-0,56)*(1+1,8)/2*1"UV-8"</t>
  </si>
  <si>
    <t>3*((-0,95+(2,15+2,41)/2)-0,56)*(1+1,8)/2*1"UV-9"</t>
  </si>
  <si>
    <t>3*((-0,95+(2,47+2,66)/2)-0,56)*(1+1,8)/2*1"UV-10"</t>
  </si>
  <si>
    <t>3*((-0,95+(2,83+2,91)/2)-0,56)*(1+1,8)/2*1"UV-11"</t>
  </si>
  <si>
    <t>3*((-0,95+(2,61+2,8)/2)-0,56)*(1+1,8)/2*1"UV-12"</t>
  </si>
  <si>
    <t>3*((-0,95+(2,33+2,52)/2)-0,56)*(1+1,8)/2*1"UV-13"</t>
  </si>
  <si>
    <t>3*((-0,95+2,24)-0,56)*(1+1,8)/2*1"UV-14"</t>
  </si>
  <si>
    <t>3*((-0,95+(1,71+1,88)/2)-0,56)*(1+1,8)/2*1"UV-15"</t>
  </si>
  <si>
    <t>3*((-0,95+(1,9+2,08)/2)-0,56)*(1+1,8)/2*1"UV-16"</t>
  </si>
  <si>
    <t>3*((-0,95+(2,5+2,64)/2)-0,56)*(1+1,8)/2*1"UV-17"</t>
  </si>
  <si>
    <t>3*((-0,95+(2,97+3,19)/2)-0,56)*(1+1,8)/2*1"UV-18"</t>
  </si>
  <si>
    <t>18*((-0,95+(3,01+2,93)/2)-0,56)*(1+1,8)/2*1"UV-19"</t>
  </si>
  <si>
    <t>17*((-0,95+(1,97+3)/2)-0,56)*(1+1,8)/2*1"UV-20"</t>
  </si>
  <si>
    <t>Mezisoučet přípojky z UV</t>
  </si>
  <si>
    <t>výkop pro variantu s podzemní vodou - pro trativody</t>
  </si>
  <si>
    <t>(655+113,16)*0,15*1</t>
  </si>
  <si>
    <t>-1709177897</t>
  </si>
  <si>
    <t>dle výkresu :</t>
  </si>
  <si>
    <t xml:space="preserve">Výústní objekt č. 301.10 </t>
  </si>
  <si>
    <t>Odlučovač lehkých kapalin č. 301.8</t>
  </si>
  <si>
    <t>2,23*(0+1,6)/2*1,8"výústek"</t>
  </si>
  <si>
    <t>(7,53+9,53)/2*(4,66+6,66)/2*3,4"odlučovač"</t>
  </si>
  <si>
    <t>151101101</t>
  </si>
  <si>
    <t>Zřízení pažení a rozepření stěn rýh pro podzemní vedení příložné pro jakoukoliv mezerovitost, hloubky do 2 m - ocenit jedn.cen bez výměr</t>
  </si>
  <si>
    <t>789921018</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</si>
  <si>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</si>
  <si>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151101102</t>
  </si>
  <si>
    <t>Zřízení pažení a rozepření stěn rýh pro podzemní vedení příložné pro jakoukoliv mezerovitost, hloubky do 4 m - ocenit jedn.cen bez výměr</t>
  </si>
  <si>
    <t>898787136</t>
  </si>
  <si>
    <t>151101111</t>
  </si>
  <si>
    <t>Odstranění pažení a rozepření stěn rýh pro podzemní vedení s uložením materiálu na vzdálenost do 3 m od kraje výkopu příložné, hloubky do 2 m - ocenit jedn.cen bez výměr</t>
  </si>
  <si>
    <t>-627099589</t>
  </si>
  <si>
    <t>151101112</t>
  </si>
  <si>
    <t>Odstranění pažení a rozepření stěn rýh pro podzemní vedení s uložením materiálu na vzdálenost do 3 m od kraje výkopu příložné, hloubky přes 2 do 4 m - ocenit jedn.cen bez výměr</t>
  </si>
  <si>
    <t>-1181981618</t>
  </si>
  <si>
    <t>167344792</t>
  </si>
  <si>
    <t>173,25+3716,738+167,362"rýhy pro potrubí a výkopy pro odlučovač a výústek"</t>
  </si>
  <si>
    <t>Mezisoučet výkopy</t>
  </si>
  <si>
    <t>-108,546"lože potrubí dešťové kanalizace a přípojek"</t>
  </si>
  <si>
    <t>-810,791"obsyp potrubí dešťové kanalizace a přípojek"</t>
  </si>
  <si>
    <t>-4,725"lože z betonu pod šachtami"</t>
  </si>
  <si>
    <t>-9,24"těsnící můstky"</t>
  </si>
  <si>
    <t>obsyp uličních vpustí</t>
  </si>
  <si>
    <t>-(PI*0,3*0,3*(3,29-0,1-0,45-0,56))"UV-1"</t>
  </si>
  <si>
    <t>-(PI*0,3*0,3*(3,39-0,1-0,45-0,56))"UV-2"</t>
  </si>
  <si>
    <t>-(PI*0,3*0,3*(3,46-0,1-0,45-0,56))"UV-3"</t>
  </si>
  <si>
    <t>-(PI*0,3*0,3*(3,14-0,1-0,45-0,56))"UV-4"</t>
  </si>
  <si>
    <t>-(PI*0,3*0,3*(2,87-0,1-0,45-0,56))"UV-5"</t>
  </si>
  <si>
    <t>-(PI*0,3*0,3*(2,6-0,1-0,45-0,56))"UV-6"</t>
  </si>
  <si>
    <t>-(PI*0,3*0,3*(2,27-0,1-0,45-0,56))"UV-7"</t>
  </si>
  <si>
    <t>-(PI*0,3*0,3*(2,08-0,1-0,45-0,56))"UV-8"</t>
  </si>
  <si>
    <t>-(PI*0,3*0,3*(2,15-0,1-0,45-0,56))"UV-9"</t>
  </si>
  <si>
    <t>-(PI*0,3*0,3*(2,47-0,1-0,45-0,56))"UV-10"</t>
  </si>
  <si>
    <t>-(PI*0,3*0,3*(2,83-0,1-0,45-0,56))"UV-11"</t>
  </si>
  <si>
    <t>-(PI*0,3*0,3*(2,61-0,1-0,45-0,56))"UV-12"</t>
  </si>
  <si>
    <t>-(PI*0,3*0,3*(2,33-0,1-0,45-0,56))"UV-13"</t>
  </si>
  <si>
    <t>-(PI*0,3*0,3*(2,05-0,1-0,45-0,56))"UV-14"</t>
  </si>
  <si>
    <t>-(PI*0,3*0,3*(1,71-0,1-0,45-0,56))"UV-15"</t>
  </si>
  <si>
    <t>-(PI*0,3*0,3*(1,9-0,1-0,45-0,56))"UV-16"</t>
  </si>
  <si>
    <t>-(PI*0,3*0,3*(2,5-0,1-0,45-0,56))"UV-17"</t>
  </si>
  <si>
    <t>-(PI*0,3*0,3*(2,97-0,1-0,45-0,56))"UV-18"</t>
  </si>
  <si>
    <t>-(PI*0,3*0,3*(3,01-0,1-0,45-0,56))"UV-19"</t>
  </si>
  <si>
    <t>-(PI*0,3*0,3*(1,97-0,1-0,45-0,56))"UV-20"</t>
  </si>
  <si>
    <t>obsyp šachet</t>
  </si>
  <si>
    <t>-(PI*0,5*0,5*(3,58-0,1-0,45-0,56))"ŠB-1"</t>
  </si>
  <si>
    <t>-(PI*0,5*0,5*(3,66-0,1-0,45-0,56))"ŠB-2"</t>
  </si>
  <si>
    <t>-(PI*0,5*0,5*(3,37-0,1-0,45-0,56))"ŠB-3"</t>
  </si>
  <si>
    <t>-(PI*0,5*0,5*(2,96-0,1-0,45-0,56))"ŠB-4"</t>
  </si>
  <si>
    <t>-(PI*0,5*0,5*(2,55-0,1-0,45-0,56))"ŠB-5"</t>
  </si>
  <si>
    <t>-(PI*0,5*0,5*(2,25-0,1-0,45-0,56))"ŠB-6"</t>
  </si>
  <si>
    <t>-(PI*0,6*0,6*(2,63-0,1-0,45-0,56))"ŠB-7"</t>
  </si>
  <si>
    <t>-(PI*0,5*0,5*(3,01-0,1-0,45-0,56))"ŠB-8"</t>
  </si>
  <si>
    <t>-(PI*0,5*0,5*(2,83-0,1-0,45-0,56))"ŠB-9"</t>
  </si>
  <si>
    <t>-(PI*0,5*0,5*(2,47-0,1-0,45-0,56))"ŠB-10"</t>
  </si>
  <si>
    <t>-(PI*0,5*0,5*(2,1-0,1-0,45-0,56))"ŠB-11"</t>
  </si>
  <si>
    <t>-(PI*0,5*0,5*(2,1-0,1-0,45-0,56))"ŠB-12"</t>
  </si>
  <si>
    <t>-(PI*0,5*0,5*(2,79-0,1-0,45-0,56))"ŠB-13"</t>
  </si>
  <si>
    <t>-(PI*0,5*0,5*(3,23-0,1-0,45-0,56))"ŠB-14"</t>
  </si>
  <si>
    <t>odlučovač lehkých kapalin</t>
  </si>
  <si>
    <t>-(3,14*1,715*1,715*2,47+3,14*(0,5*0,5*0,25+(0,5+0,3)/2*(0,5+0,3)/2*0,58+0,3*0,3*0,14))</t>
  </si>
  <si>
    <t>-(3,14*1,235*1,715*2,47+3,14*(0,5*0,5*0,25+(0,5+0,3)/2*(0,5+0,3)/2*0,58+0,3*0,3*0,14))</t>
  </si>
  <si>
    <t>416394683</t>
  </si>
  <si>
    <t>108,546"lože potrubí dešťové kanalizace a přípojek"</t>
  </si>
  <si>
    <t>810,791"obsyp potrubí dešťové kanalizace a přípojek"</t>
  </si>
  <si>
    <t>4,725"lože z betonu pod šachtami"</t>
  </si>
  <si>
    <t>9,24"těsnící můstky"</t>
  </si>
  <si>
    <t>(PI*0,3*0,3*(3,29-0,1-0,45-0,56))"UV-1"</t>
  </si>
  <si>
    <t>(PI*0,3*0,3*(3,39-0,1-0,45-0,56))"UV-2"</t>
  </si>
  <si>
    <t>(PI*0,3*0,3*(3,46-0,1-0,45-0,56))"UV-3"</t>
  </si>
  <si>
    <t>(PI*0,3*0,3*(3,14-0,1-0,45-0,56))"UV-4"</t>
  </si>
  <si>
    <t>(PI*0,3*0,3*(2,87-0,1-0,45-0,56))"UV-5"</t>
  </si>
  <si>
    <t>(PI*0,3*0,3*(2,6-0,1-0,45-0,56))"UV-6"</t>
  </si>
  <si>
    <t>(PI*0,3*0,3*(2,27-0,1-0,45-0,56))"UV-7"</t>
  </si>
  <si>
    <t>(PI*0,3*0,3*(2,08-0,1-0,45-0,56))"UV-8"</t>
  </si>
  <si>
    <t>(PI*0,3*0,3*(2,15-0,1-0,45-0,56))"UV-9"</t>
  </si>
  <si>
    <t>(PI*0,3*0,3*(2,47-0,1-0,45-0,56))"UV-10"</t>
  </si>
  <si>
    <t>(PI*0,3*0,3*(2,83-0,1-0,45-0,56))"UV-11"</t>
  </si>
  <si>
    <t>(PI*0,3*0,3*(2,61-0,1-0,45-0,56))"UV-12"</t>
  </si>
  <si>
    <t>(PI*0,3*0,3*(2,33-0,1-0,45-0,56))"UV-13"</t>
  </si>
  <si>
    <t>(PI*0,3*0,3*(2,05-0,1-0,45-0,56))"UV-14"</t>
  </si>
  <si>
    <t>(PI*0,3*0,3*(1,71-0,1-0,45-0,56))"UV-15"</t>
  </si>
  <si>
    <t>(PI*0,3*0,3*(1,9-0,1-0,45-0,56))"UV-16"</t>
  </si>
  <si>
    <t>(PI*0,3*0,3*(2,5-0,1-0,45-0,56))"UV-17"</t>
  </si>
  <si>
    <t>(PI*0,3*0,3*(2,97-0,1-0,45-0,56))"UV-18"</t>
  </si>
  <si>
    <t>(PI*0,3*0,3*(3,01-0,1-0,45-0,56))"UV-19"</t>
  </si>
  <si>
    <t>(PI*0,3*0,3*(1,97-0,1-0,45-0,56))"UV-20"</t>
  </si>
  <si>
    <t>(PI*0,5*0,5*(3,58-0,1-0,45-0,56))"ŠB-1"</t>
  </si>
  <si>
    <t>(PI*0,5*0,5*(3,66-0,1-0,45-0,56))"ŠB-2"</t>
  </si>
  <si>
    <t>(PI*0,5*0,5*(3,37-0,1-0,45-0,56))"ŠB-3"</t>
  </si>
  <si>
    <t>(PI*0,5*0,5*(2,96-0,1-0,45-0,56))"ŠB-4"</t>
  </si>
  <si>
    <t>(PI*0,5*0,5*(2,55-0,1-0,45-0,56))"ŠB-5"</t>
  </si>
  <si>
    <t>(PI*0,5*0,5*(2,25-0,1-0,45-0,56))"ŠB-6"</t>
  </si>
  <si>
    <t>(PI*0,6*0,6*(2,63-0,1-0,45-0,56))"ŠB-7"</t>
  </si>
  <si>
    <t>(PI*0,5*0,5*(3,01-0,1-0,45-0,56))"ŠB-8"</t>
  </si>
  <si>
    <t>(PI*0,5*0,5*(2,83-0,1-0,45-0,56))"ŠB-9"</t>
  </si>
  <si>
    <t>(PI*0,5*0,5*(2,47-0,1-0,45-0,56))"ŠB-10"</t>
  </si>
  <si>
    <t>(PI*0,5*0,5*(2,1-0,1-0,45-0,56))"ŠB-11"</t>
  </si>
  <si>
    <t>(PI*0,5*0,5*(2,1-0,1-0,45-0,56))"ŠB-12"</t>
  </si>
  <si>
    <t>(PI*0,5*0,5*(2,79-0,1-0,45-0,56))"ŠB-13"</t>
  </si>
  <si>
    <t>(PI*0,5*0,5*(3,23-0,1-0,45-0,56))"ŠB-14"</t>
  </si>
  <si>
    <t>(3,14*1,715*1,715*2,47+3,14*(0,5*0,5*0,25+(0,5+0,3)/2*(0,5+0,3)/2*0,58+0,3*0,3*0,14))</t>
  </si>
  <si>
    <t>(3,14*1,235*1,715*2,47+3,14*(0,5*0,5*0,25+(0,5+0,3)/2*(0,5+0,3)/2*0,58+0,3*0,3*0,14))</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</si>
  <si>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</si>
  <si>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</si>
  <si>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-751316858</t>
  </si>
  <si>
    <t>1001,274*6 'Přepočtené koeficientem množství</t>
  </si>
  <si>
    <t>172152101</t>
  </si>
  <si>
    <t>Zřízení těsnící výplně z vhodné sypaniny s přemístěním sypaniny ze vzdálenosti do 10 m, avšak bez dodání sypaniny, s příp. nutným kropením se zhutněním</t>
  </si>
  <si>
    <t>1647236667</t>
  </si>
  <si>
    <t xml:space="preserve">Poznámka k souboru cen:
1. Cena neplatí pro:
a) těsnící jádro a těsnící vrstvu zemních hrází; tyto konstrukce se oceňují cenami souboru cen 172 15 Zřízení těsnícího jádra nebo těsnící vrstvy,
b) těsnění hradicích stěn; toto těsnění se oceňuje cenami katalogu 800-2 Zvláštní zakládání objektů.
</t>
  </si>
  <si>
    <t>jílové těsnící můstky po cca 50m, tl. 0,8m a š.1,5, tl. min 0,5m</t>
  </si>
  <si>
    <t>14*0,5*0,8*(1,5+1,8)/2</t>
  </si>
  <si>
    <t>Zásyp sypaninou z jakékoliv horniny strojně s uložením výkopku ve vrstvách se zhutněním jam, šachet, rýh nebo kolem objektů v těchto vykopávkách</t>
  </si>
  <si>
    <t>-1160517227</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</si>
  <si>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</si>
  <si>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</si>
  <si>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-802354580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</si>
  <si>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</si>
  <si>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stoka dešťová DN400</t>
  </si>
  <si>
    <t>(18,53+629,67)*0,7*(1,5+2,2)/2-(3,14*0,2*0,2*(18,53+629,67))</t>
  </si>
  <si>
    <t>Mezisoučet stoky DN400</t>
  </si>
  <si>
    <t>přípojky z uličních vpustí do šacet</t>
  </si>
  <si>
    <t>27,16*0,45*((1+1,45)/2)*1-(3,14*0,075*0,075*27,16)*1"UV-1-potrubí DN 150"</t>
  </si>
  <si>
    <t>3*0,45*((1+1,45)/2)*17-(3,14*0,075*0,075*27,16)*17"UV-2 - UV-18 - potrubí DN 150"</t>
  </si>
  <si>
    <t>18*0,45*((1+1,45)/2)*1-(3,14*0,075*0,075*27,16)*1"UV-19-potrubí DN 150"</t>
  </si>
  <si>
    <t>17*0,45*((1+1,45)/2)*1-(3,14*0,075*0,075*27,16)*1"UV-20-potrubí DN 150"</t>
  </si>
  <si>
    <t>Mezisoučet přípojky UV</t>
  </si>
  <si>
    <t>58337331</t>
  </si>
  <si>
    <t>štěrkopísek frakce 0/22</t>
  </si>
  <si>
    <t>11807482</t>
  </si>
  <si>
    <t>viz.pol.583373440</t>
  </si>
  <si>
    <t>810,791</t>
  </si>
  <si>
    <t>810,791*1,8 'Přepočtené koeficientem množství</t>
  </si>
  <si>
    <t>212751104</t>
  </si>
  <si>
    <t>Trativody z drenážních a melioračních trubek pro meliorace, dočasné nebo odlehčovací drenáže se zřízením štěrkového lože pod trubky a s jejich obsypem v otevřeném výkopu trubka flexibilní PVC-U SN 4 celoperforovaná 360° DN 100</t>
  </si>
  <si>
    <t>317059254</t>
  </si>
  <si>
    <t>dle TZ 301.1, dle výkresu Vzorový výkres revizní šachty č. 301.9, dle výkresu Schéma uložení kanalizec č. 301.7 = varianta s podzemní vodou</t>
  </si>
  <si>
    <t>655"po celé délce výkopu dešťové kanalizace"</t>
  </si>
  <si>
    <t>113,16"přípojky od UV"</t>
  </si>
  <si>
    <t>-496970381</t>
  </si>
  <si>
    <t>7,53*4,66*0,15"štěrkový podsyp pod podkladní bet.desku odlučovače"</t>
  </si>
  <si>
    <t>386110113</t>
  </si>
  <si>
    <t>Montáž odlučovače lehkých kapalin betonového o průtoku 125 l/s</t>
  </si>
  <si>
    <t>1496645154</t>
  </si>
  <si>
    <t xml:space="preserve">Poznámka k souboru cen:
1. V cenách montáže jsou započteny i náklady na:
a) napojení potrubních rozvodů.
2. V cenách montáže nejsou započteny náklady na:
a) dodání odlučovačů ropných látek a tuků, včetně jejich vystrojení ; tyto kompletní soupravy se oceňují ve specifikaci,
b) fixování odlučovačů obsypem, obsyp se oceňuje cenami souboru cen 174 ..-.... Zásyp sypaninou z jakékoliv horniny katalogu 800-1 Zemní práce části A07,
c) obetonování stěn odlučovačů , toto se oceňuje cenami souboru cen 899 62-01 Obetonování plastových šachet z polypropylenu betonem prostým v otevřeném výkopu, části A03 tohoto katalogu,
d) podkladní vrstvu ze štěrkopísku, která se oceňuje souborem cen 564 2,-11 Podklad ze štěrkopísku, části A01 katalogu 822-1 Komunikace pozemní a letiště.
</t>
  </si>
  <si>
    <t>5943130í.1</t>
  </si>
  <si>
    <t>odlučovač lehkých kapalin - havarijní zabezpečení komunikace - AS TOP 125 RC EO/PB-SV, jmenovitý průtok 125l/s, výstupní znečištění 5 mg/l C10-C40</t>
  </si>
  <si>
    <t>-727799504</t>
  </si>
  <si>
    <t>451572111</t>
  </si>
  <si>
    <t>Lože pod potrubí, stoky a drobné objekty v otevřeném výkopu z kameniva drobného těženého 0 až 4 mm</t>
  </si>
  <si>
    <t>-1706006770</t>
  </si>
  <si>
    <t xml:space="preserve">Poznámka k souboru cen:
1. Ceny -1111 a -1192 lze použít i pro zřízení sběrných vrstev nad drenážními trubkami.
2. V cenách -5111 a -1192 jsou započteny i náklady na prohození výkopku získaného při zemních pracích.
</t>
  </si>
  <si>
    <t>(18,53+629,67)*0,1*1,5</t>
  </si>
  <si>
    <t>27,16*0,1*1*1"UV-1-potrubí DN 150"</t>
  </si>
  <si>
    <t>3*0,1*1*17"UV-2 - UV-18 - potrubí DN 150"</t>
  </si>
  <si>
    <t>18*0,1*1*1"UV-19-potrubí DN 150"</t>
  </si>
  <si>
    <t>17*0,1*1*1"UV-20-potrubí DN 150"</t>
  </si>
  <si>
    <t>451573111</t>
  </si>
  <si>
    <t>Lože pod potrubí, stoky a drobné objekty v otevřeném výkopu z písku a štěrkopísku do 63 mm</t>
  </si>
  <si>
    <t>-1386315058</t>
  </si>
  <si>
    <t>0,15*655*1,5-0,15*1,5*1,25*14"lože pro trouby propustku s odečtem lože pro RŠ"</t>
  </si>
  <si>
    <t>0,1*113,16*0,1"lože pro přípojky"</t>
  </si>
  <si>
    <t>0,15*1*1,1*20"lože pro uliční vpusti"</t>
  </si>
  <si>
    <t>273362021</t>
  </si>
  <si>
    <t>Výztuž základů desek ze svařovaných sítí z drátů typu KARI</t>
  </si>
  <si>
    <t>2103801056</t>
  </si>
  <si>
    <t>7,9/1000*1,25*7,53*4,66"kari síť 8/100*100 vyztužení podkladní bet.desky odlučovače"</t>
  </si>
  <si>
    <t>452311131</t>
  </si>
  <si>
    <t>Podkladní a zajišťovací konstrukce z betonu prostého v otevřeném výkopu desky pod potrubí, stoky a drobné objekty z betonu tř. C 12/15</t>
  </si>
  <si>
    <t>-1218595630</t>
  </si>
  <si>
    <t xml:space="preserve">Poznámka k souboru cen:
1. Ceny -1121 až -1191 a -1192 lze použít i pro ochrannou vrstvu pod železobetonové konstrukce.
2. Ceny -2121 až -2191 a -2192 jsou určeny pro jakékoliv úkosy sedel.
</t>
  </si>
  <si>
    <t>lože pro RŠ</t>
  </si>
  <si>
    <t>0,15*1,5*1,5*14</t>
  </si>
  <si>
    <t>452112111</t>
  </si>
  <si>
    <t>Osazení betonových dílců prstenců nebo rámů pod poklopy a mříže, výšky do 100 mm</t>
  </si>
  <si>
    <t>209511510</t>
  </si>
  <si>
    <t xml:space="preserve">Poznámka k souboru cen:
1. V cenách nejsou započteny náklady na dodávku betonových výrobků; tyto se oceňují ve specifikaci.
</t>
  </si>
  <si>
    <t>10+1+4+7"prstence šachtové"</t>
  </si>
  <si>
    <t>59224184</t>
  </si>
  <si>
    <t>prstenec šachtový vyrovnávací betonový 625x120x40mm</t>
  </si>
  <si>
    <t>189707994</t>
  </si>
  <si>
    <t>dle výkresu Podélný profil kanalizace - č. 301.3</t>
  </si>
  <si>
    <t>1"ŠD-1 - hl. 3,58m"</t>
  </si>
  <si>
    <t>0"ŠD-2 - hl. 3,66 m"</t>
  </si>
  <si>
    <t>0"ŠD-3 - hl. 3,37 m"</t>
  </si>
  <si>
    <t>1"ŠD-4 - hl. 2,96 m"</t>
  </si>
  <si>
    <t>0"ŠD-5 - hl. 2,55 m"</t>
  </si>
  <si>
    <t>1"ŠD-6 - hl. 2,25 m"</t>
  </si>
  <si>
    <t>0"ŠD-7 - hl. 2,63 m"</t>
  </si>
  <si>
    <t>1"ŠD-8 - hl. 3,01 m"</t>
  </si>
  <si>
    <t>1"ŠD-9 - hl. 2,83 m"</t>
  </si>
  <si>
    <t>1"ŠD-10 - hl. 2,47 m"</t>
  </si>
  <si>
    <t>1"ŠD-11 - hl. 2,1 m"</t>
  </si>
  <si>
    <t>1"ŠD-12 - hl. 2,1 m"</t>
  </si>
  <si>
    <t>0"ŠD-13 - hl. 2,79 m"</t>
  </si>
  <si>
    <t>0"ŠD-14 - hl. 3,23 m"</t>
  </si>
  <si>
    <t>Mezisoučet RŠ</t>
  </si>
  <si>
    <t>1+1"kontrolní šachty do odlučovače lekých kapalin"</t>
  </si>
  <si>
    <t>Mezisoučet odlučovač</t>
  </si>
  <si>
    <t>59224185</t>
  </si>
  <si>
    <t>prstenec šachtový vyrovnávací betonový 625x120x60mm</t>
  </si>
  <si>
    <t>-1468341732</t>
  </si>
  <si>
    <t>0"ŠD-1 - hl. 3,58m"</t>
  </si>
  <si>
    <t>1"ŠD-3 - hl. 3,37 m"</t>
  </si>
  <si>
    <t>0"ŠD-4 - hl. 2,96 m"</t>
  </si>
  <si>
    <t>0"ŠD-6 - hl. 2,25 m"</t>
  </si>
  <si>
    <t>0"ŠD-8 - hl. 3,01 m"</t>
  </si>
  <si>
    <t>0"ŠD-9 - hl. 2,83 m"</t>
  </si>
  <si>
    <t>0"ŠD-10 - hl. 2,47 m"</t>
  </si>
  <si>
    <t>0"ŠD-11 - hl. 2,1 m"</t>
  </si>
  <si>
    <t>0"ŠD-12 - hl. 2,1 m"</t>
  </si>
  <si>
    <t>59224176</t>
  </si>
  <si>
    <t>prstenec šachtový vyrovnávací betonový 625x120x80mm</t>
  </si>
  <si>
    <t>-1401483440</t>
  </si>
  <si>
    <t>1"ŠD-7 - hl. 2,63 m"</t>
  </si>
  <si>
    <t>1"ŠD-13 - hl. 2,79 m"</t>
  </si>
  <si>
    <t>59224187</t>
  </si>
  <si>
    <t>prstenec šachtový vyrovnávací betonový 625x120x100mm</t>
  </si>
  <si>
    <t>-1529995608</t>
  </si>
  <si>
    <t>2"ŠD-2 - hl. 3,66 m"</t>
  </si>
  <si>
    <t>1"ŠD-5 - hl. 2,55 m"</t>
  </si>
  <si>
    <t>452112121</t>
  </si>
  <si>
    <t>Osazení betonových dílců prstenců nebo rámů pod poklopy a mříže, výšky přes 100 do 200 mm</t>
  </si>
  <si>
    <t>-104618519</t>
  </si>
  <si>
    <t>59224188</t>
  </si>
  <si>
    <t>prstenec šachtový vyrovnávací betonový 625x120x120mm</t>
  </si>
  <si>
    <t>420377439</t>
  </si>
  <si>
    <t>2"ŠD-5 - hl. 2,55 m"</t>
  </si>
  <si>
    <t>452321141</t>
  </si>
  <si>
    <t>Podkladní a zajišťovací konstrukce z betonu železového v otevřeném výkopu desky pod potrubí, stoky a drobné objekty z betonu tř. C 16/20</t>
  </si>
  <si>
    <t>-89891925</t>
  </si>
  <si>
    <t>7,53*4,66*0,15"podkladní bet.deska odlučovače"</t>
  </si>
  <si>
    <t>Trubní vedení</t>
  </si>
  <si>
    <t>871310320</t>
  </si>
  <si>
    <t>Montáž kanalizačního potrubí z plastů z polypropylenu PP hladkého plnostěnného SN 12 DN 150</t>
  </si>
  <si>
    <t>1016604127</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</si>
  <si>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</si>
  <si>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výkres Výkaz uličních vpustí - č. 301.6                                              - délka přípojek od UV do stoky DII</t>
  </si>
  <si>
    <t>27,16"UV-1"</t>
  </si>
  <si>
    <t>3"UV-2"</t>
  </si>
  <si>
    <t>3"UV-3"</t>
  </si>
  <si>
    <t>3"UV-4"</t>
  </si>
  <si>
    <t>3"UV-5"</t>
  </si>
  <si>
    <t>3"UV-6"</t>
  </si>
  <si>
    <t>3"UV-7"</t>
  </si>
  <si>
    <t>3"UV-8"</t>
  </si>
  <si>
    <t>3"UV-9"</t>
  </si>
  <si>
    <t>3"UV-10"</t>
  </si>
  <si>
    <t>3"UV-11"</t>
  </si>
  <si>
    <t>3"UV-12"</t>
  </si>
  <si>
    <t>3"UV-13"</t>
  </si>
  <si>
    <t>3"UV-14"</t>
  </si>
  <si>
    <t>3"UV-15"</t>
  </si>
  <si>
    <t>3"UV-16"</t>
  </si>
  <si>
    <t>3"UV-17"</t>
  </si>
  <si>
    <t>3"UV-18"</t>
  </si>
  <si>
    <t>18"UV-19"</t>
  </si>
  <si>
    <t>17"UV-20"</t>
  </si>
  <si>
    <t>28617031</t>
  </si>
  <si>
    <t>trubka kanalizační PP plnostěnná třívrstvá DN 150x3000mm SN12</t>
  </si>
  <si>
    <t>1845773823</t>
  </si>
  <si>
    <t>113,16*1,015 'Přepočtené koeficientem množství</t>
  </si>
  <si>
    <t>871390320</t>
  </si>
  <si>
    <t>Montáž kanalizačního potrubí z plastů z polypropylenu PP hladkého plnostěnného SN 12 DN 400</t>
  </si>
  <si>
    <t>1179486366</t>
  </si>
  <si>
    <t>výkres Situace kanalizace č. 301.2</t>
  </si>
  <si>
    <t>18,53+629,67"stoka dešťové kanalizace"</t>
  </si>
  <si>
    <t>28617041</t>
  </si>
  <si>
    <t>trubka kanalizační PP plnostěnná třívrstvá DN 400x6000mm SN12</t>
  </si>
  <si>
    <t>1424649314</t>
  </si>
  <si>
    <t>648,2*1,02 'Přepočtené koeficientem množství</t>
  </si>
  <si>
    <t>877390320</t>
  </si>
  <si>
    <t>Montáž tvarovek na kanalizačním plastovém potrubí z polypropylenu PP hladkého plnostěnného odboček DN 400</t>
  </si>
  <si>
    <t>225824259</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</si>
  <si>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</si>
  <si>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20"odbočky pro přípojky k UV"</t>
  </si>
  <si>
    <t>28617219</t>
  </si>
  <si>
    <t>odbočka kanalizační PP SN16 45° DN 400/150</t>
  </si>
  <si>
    <t>-271522353</t>
  </si>
  <si>
    <t>891395111</t>
  </si>
  <si>
    <t>Montáž vodovodních armatur na potrubí koncových klapek (žabích) hrdlových DN 400</t>
  </si>
  <si>
    <t>-220223946</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</si>
  <si>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</si>
  <si>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výkres Výústní objekt č. 301.10</t>
  </si>
  <si>
    <t>1"zpětná klapka"</t>
  </si>
  <si>
    <t>42284026.R</t>
  </si>
  <si>
    <t>Koncová klapka DN400 pro hladké potrubí (PVC, sklolaminát, litina); pružná spojk</t>
  </si>
  <si>
    <t>1388112345</t>
  </si>
  <si>
    <t>892312121</t>
  </si>
  <si>
    <t>Tlakové zkoušky vzduchem těsnícími vaky ucpávkovými DN 150</t>
  </si>
  <si>
    <t>úsek</t>
  </si>
  <si>
    <t>-688459620</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</si>
  <si>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</si>
  <si>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20"mezi UV a odbočkami ha hlavní stoce det.kanalizace"</t>
  </si>
  <si>
    <t>892392121</t>
  </si>
  <si>
    <t>Tlakové zkoušky vzduchem těsnícími vaky ucpávkovými DN 400</t>
  </si>
  <si>
    <t>901453877</t>
  </si>
  <si>
    <t>mezi ŠD-1 až ŠD-14</t>
  </si>
  <si>
    <t>894411311</t>
  </si>
  <si>
    <t>Osazení betonových nebo železobetonových dílců pro šachty skruží rovných</t>
  </si>
  <si>
    <t>1430390253</t>
  </si>
  <si>
    <t xml:space="preserve">Poznámka k souboru cen:
1. V cenách nejsou započteny náklady na dodání betonových nebo železobetonových dílců a těsnění; dodání těchto se oceňuje ve specifikaci.
</t>
  </si>
  <si>
    <t>59224160</t>
  </si>
  <si>
    <t>skruž kanalizační s ocelovými stupadly 100x25x12cm</t>
  </si>
  <si>
    <t>-2116509415</t>
  </si>
  <si>
    <t>1"ŠD-2 - hl. 3,66 m"</t>
  </si>
  <si>
    <t>59224161</t>
  </si>
  <si>
    <t>skruž kanalizační s ocelovými stupadly 100x50x12cm</t>
  </si>
  <si>
    <t>-2100182156</t>
  </si>
  <si>
    <t>1"ŠD-14 - hl. 3,23 m"</t>
  </si>
  <si>
    <t>59224162</t>
  </si>
  <si>
    <t>skruž kanalizační s ocelovými stupadly 100x100x12cm</t>
  </si>
  <si>
    <t>1007267692</t>
  </si>
  <si>
    <t>894412411</t>
  </si>
  <si>
    <t>Osazení betonových nebo železobetonových dílců pro šachty skruží přechodových</t>
  </si>
  <si>
    <t>-913388534</t>
  </si>
  <si>
    <t>59224312</t>
  </si>
  <si>
    <t>kónus šachetní betonový kapsové plastové stupadlo 100x62,5x58cm/12 KPS</t>
  </si>
  <si>
    <t>1575340841</t>
  </si>
  <si>
    <t>894414111</t>
  </si>
  <si>
    <t>Osazení betonových nebo železobetonových dílců pro šachty skruží základových (dno)</t>
  </si>
  <si>
    <t>924573250</t>
  </si>
  <si>
    <t>59224390.ŠB-1</t>
  </si>
  <si>
    <t>dno betonové šachty kanalizační TBZ-Q.1 100/88 KOM tl.25cm, se stupadly ocel. s PE,žlab beton s nátěrem,kyneta 1/2DN,nástupnice beton s nátěrem -1xvývod,1xpřívod DN400, úhel dle PD</t>
  </si>
  <si>
    <t>2008961313</t>
  </si>
  <si>
    <t>1"ŠB-1"</t>
  </si>
  <si>
    <t>59224390.ŠB-2</t>
  </si>
  <si>
    <t xml:space="preserve">dno betonové šachty kanalizační TBZ-Q.1 100/88 KOM tl.25cm, se stupadly ocel. s PE,žlab beton s nátěrem,kyneta 1/2DN,nástunice beton s nátěrem -1xvývod,1xpřívod DN 400 -přímý- dle PD </t>
  </si>
  <si>
    <t>-1763942863</t>
  </si>
  <si>
    <t>1"ŠB-3"</t>
  </si>
  <si>
    <t>59224390.ŠB-3</t>
  </si>
  <si>
    <t>dno betonové šachty kanalizační TBZ-Q.1 100/88 KOM tl.25cm, se stupadly ocel. s PE,žlab beton s nátěrem,kyneta 1/2DN,nástunice beton s nátěrem -1xvývod,1xpřívod DN400  - přímý - dle PD</t>
  </si>
  <si>
    <t>-843902022</t>
  </si>
  <si>
    <t>59224390.ŠB-4</t>
  </si>
  <si>
    <t>203608554</t>
  </si>
  <si>
    <t>1"ŠB-4"</t>
  </si>
  <si>
    <t>59224390.ŠB-5</t>
  </si>
  <si>
    <t>-436964783</t>
  </si>
  <si>
    <t>1"ŠB-5"</t>
  </si>
  <si>
    <t>59224390.ŠB-6</t>
  </si>
  <si>
    <t>472769757</t>
  </si>
  <si>
    <t>1"ŠB-6"</t>
  </si>
  <si>
    <t>59224390.ŠB-7</t>
  </si>
  <si>
    <t>-1705709891</t>
  </si>
  <si>
    <t>1"ŠB-7"</t>
  </si>
  <si>
    <t>59224390.ŠB-8</t>
  </si>
  <si>
    <t>1964221059</t>
  </si>
  <si>
    <t>1"ŠB-8"</t>
  </si>
  <si>
    <t>59224390.ŠB-9</t>
  </si>
  <si>
    <t>1552549333</t>
  </si>
  <si>
    <t>1"ŠB-9"</t>
  </si>
  <si>
    <t>59224390.ŠB-10</t>
  </si>
  <si>
    <t>438424392</t>
  </si>
  <si>
    <t>1"ŠB-10"</t>
  </si>
  <si>
    <t>59224390.ŠB-11</t>
  </si>
  <si>
    <t>-271418478</t>
  </si>
  <si>
    <t>1"ŠB-11"</t>
  </si>
  <si>
    <t>59224390.ŠB-12</t>
  </si>
  <si>
    <t xml:space="preserve">dno betonové šachty kanalizační TBZ-Q.1 100/88 KOM tl.25cm, se stupadly ocel. s PE,žlab beton s nátěrem,kyneta 1/2DN,nástunice beton s nátěrem -1xvývod,1xpřívod DN400  - přímý - dle PD
</t>
  </si>
  <si>
    <t>-1179350093</t>
  </si>
  <si>
    <t>1"ŠB-12"</t>
  </si>
  <si>
    <t>59224390.ŠB-13</t>
  </si>
  <si>
    <t>-267062957</t>
  </si>
  <si>
    <t>1"ŠB-13"</t>
  </si>
  <si>
    <t>59224390.ŠB-14</t>
  </si>
  <si>
    <t>dno betonové šachty kanalizační TBZ-Q.1 100/88 KOM tl.25cm, se stupadly ocel. s PE,žlab beton s nátěrem,kyneta 1/2DN,nástunice beton s nátěrem -1xvývod  DN400  - dle PD</t>
  </si>
  <si>
    <t>-1570401178</t>
  </si>
  <si>
    <t>1"ŠB-14"</t>
  </si>
  <si>
    <t>286619790.1</t>
  </si>
  <si>
    <t>těsnění k šachtovým prvkům DN1000</t>
  </si>
  <si>
    <t>1050323852</t>
  </si>
  <si>
    <t>14"dna RŠ"</t>
  </si>
  <si>
    <t>14+2"přechodové skruže - konus RŠ"</t>
  </si>
  <si>
    <t>24+2"skruží RŠ"</t>
  </si>
  <si>
    <t>895941111</t>
  </si>
  <si>
    <t>Zřízení vpusti kanalizační uliční z betonových dílců typ UV-50 normální - viz. výkres Výkaz uličních vpustí č.301.6</t>
  </si>
  <si>
    <t>-658475053</t>
  </si>
  <si>
    <t>Poznámka k položce:
UV-1 - hl. 3,29m
UV-2 - hl. 3,39m
UV-3 - hl. 3,46m
UV-4 - hl. 3,14m
UV-5 - hl. 2,87m
UV-6 - hl. 2,6m
UV-7 - hl. 2,27m
UV-8 - hl. 2,08m
UV-9 - hl. 2,15m
UV-10 - hl. 2,47m
UV-11 - hl. 2,83m
UV-12 - hl. 2,61m
UV-13 - hl. 2,33m
UV-14 - hl. 2,05m
UV-15 - hl. 1,71m
UV-16 - hl. 1,9m
UV-17 - hl. 2,5m
UV-18 - hl. 2,97m
UV-19 - hl. 3,01m
UV-20 - hl. 1,97m</t>
  </si>
  <si>
    <t>20"výkaz uličních vpustí - č. 301.6"</t>
  </si>
  <si>
    <t>59223823</t>
  </si>
  <si>
    <t>vpusť uliční dno betonové 626x495x50mm</t>
  </si>
  <si>
    <t>-555238995</t>
  </si>
  <si>
    <t>59223824</t>
  </si>
  <si>
    <t>vpusť uliční skruž betonová 590x500x50mm s výtokem (bez vložky)</t>
  </si>
  <si>
    <t>1771881666</t>
  </si>
  <si>
    <t>28610559.R</t>
  </si>
  <si>
    <t>šachtová vložka potrubí do výtoku šachet a vpustí k potrubí DN 150</t>
  </si>
  <si>
    <t>1193903312</t>
  </si>
  <si>
    <t>59223825</t>
  </si>
  <si>
    <t>vpusť uliční skruž betonová 290x500x50mm</t>
  </si>
  <si>
    <t>-398919395</t>
  </si>
  <si>
    <t>výkres Výkaz uličních vpustí - č. 301.6</t>
  </si>
  <si>
    <t>2"UV-1"</t>
  </si>
  <si>
    <t>0"UV-2"</t>
  </si>
  <si>
    <t>1"UV-3"</t>
  </si>
  <si>
    <t>1"UV-4"</t>
  </si>
  <si>
    <t>1"UV-5"</t>
  </si>
  <si>
    <t>0"UV-6"</t>
  </si>
  <si>
    <t>1"UV-7"</t>
  </si>
  <si>
    <t>0"UV-8"</t>
  </si>
  <si>
    <t>0"UV-9"</t>
  </si>
  <si>
    <t>0"UV-11"</t>
  </si>
  <si>
    <t>0"UV-12"</t>
  </si>
  <si>
    <t>1"UV-13"</t>
  </si>
  <si>
    <t>0"UV-14"</t>
  </si>
  <si>
    <t>1"UV-15"</t>
  </si>
  <si>
    <t>1"UV-16"</t>
  </si>
  <si>
    <t>2"UV-17"</t>
  </si>
  <si>
    <t>1"UV-18"</t>
  </si>
  <si>
    <t>1"UV-19"</t>
  </si>
  <si>
    <t>0"UV-20"</t>
  </si>
  <si>
    <t>59223826</t>
  </si>
  <si>
    <t>vpusť uliční skruž betonová 590x500x50mm</t>
  </si>
  <si>
    <t>1367570424</t>
  </si>
  <si>
    <t>2"UV-4"</t>
  </si>
  <si>
    <t>2"UV-5"</t>
  </si>
  <si>
    <t>2"UV-6"</t>
  </si>
  <si>
    <t>1"UV-8"</t>
  </si>
  <si>
    <t>1"UV-9"</t>
  </si>
  <si>
    <t>0"UV-10"</t>
  </si>
  <si>
    <t>2"UV-11"</t>
  </si>
  <si>
    <t>2"UV-12"</t>
  </si>
  <si>
    <t>1"UV-14"</t>
  </si>
  <si>
    <t>0"UV-15"</t>
  </si>
  <si>
    <t>0"UV-16"</t>
  </si>
  <si>
    <t>1"UV-17"</t>
  </si>
  <si>
    <t>2"UV-18"</t>
  </si>
  <si>
    <t>2"UV-19"</t>
  </si>
  <si>
    <t>1"UV-20"</t>
  </si>
  <si>
    <t>59223874</t>
  </si>
  <si>
    <t>koš vysoký pro uliční vpusti žárově Pz plech pro rám 500/300mm</t>
  </si>
  <si>
    <t>-1852460852</t>
  </si>
  <si>
    <t>59223821</t>
  </si>
  <si>
    <t>vpusť uliční prstenec betonový 180x660x100mm</t>
  </si>
  <si>
    <t>-1931582261</t>
  </si>
  <si>
    <t>59223864</t>
  </si>
  <si>
    <t>prstenec pro uliční vpusť vyrovnávací betonový 390x60x130mm</t>
  </si>
  <si>
    <t>1891688499</t>
  </si>
  <si>
    <t>4"UV-2"</t>
  </si>
  <si>
    <t>5"UV-4"</t>
  </si>
  <si>
    <t>1"UV-6"</t>
  </si>
  <si>
    <t>2"UV-8"</t>
  </si>
  <si>
    <t>2"UV-9"</t>
  </si>
  <si>
    <t>4"UV-10"</t>
  </si>
  <si>
    <t>4"UV-11"</t>
  </si>
  <si>
    <t>1"UV-12"</t>
  </si>
  <si>
    <t>592238781.R</t>
  </si>
  <si>
    <t>mříž vtoková pro uliční vpusti E600 500/500 mm</t>
  </si>
  <si>
    <t>127957802</t>
  </si>
  <si>
    <t>899722114</t>
  </si>
  <si>
    <t>Krytí potrubí z plastů výstražnou fólií z PVC šířky 40 cm</t>
  </si>
  <si>
    <t>1818655467</t>
  </si>
  <si>
    <t>viz. výkres Schéma uložení kanalizace č. 301.7</t>
  </si>
  <si>
    <t>650"stoka dešťové kanalizace"</t>
  </si>
  <si>
    <t>919411222</t>
  </si>
  <si>
    <t>Čela-konstrukce propustku z betonu tř. C30/37 železového pro propustek pro trouby DN 400 vč. bednění a vyztužení</t>
  </si>
  <si>
    <t>834182234</t>
  </si>
  <si>
    <t>1,6*1,8*0,3-(3,14*0,2*0,2)*0,3"zadní stěna"</t>
  </si>
  <si>
    <t>(0+0,77)/2*1,75*0,3*2"boky"</t>
  </si>
  <si>
    <t>0,2*(1,5+1,1*2)*(1,76+0,74)+(0+0,44)/2*0,47*1,8"příkopový odtok"</t>
  </si>
  <si>
    <t>953171004</t>
  </si>
  <si>
    <t>Osazování kovových předmětů poklopů litinových nebo ocelových včetně rámů, hmotnosti přes 150 kg</t>
  </si>
  <si>
    <t>740794520</t>
  </si>
  <si>
    <t xml:space="preserve">Poznámka k souboru cen:
1. V cenách nejsou započteny náklady na poklopy včetně rámů a stupadel. Jejich dodání se oceňuje ve specifikaci.
</t>
  </si>
  <si>
    <t>552414129</t>
  </si>
  <si>
    <t>poklop šachtový s rámem DN600 třída E 400, bez odvětrání
Šachtový kanalizační poklop třídy E600 dle stavebních předpisů ČSN EN124, rám a víko tvárná litina
 Výška rámu 100mm. Vodotěsné provedení.</t>
  </si>
  <si>
    <t>722523282</t>
  </si>
  <si>
    <t>998276101</t>
  </si>
  <si>
    <t>Přesun hmot pro trubní vedení hloubené z trub z plastických hmot nebo sklolaminátových pro vodovody nebo kanalizace v otevřeném výkopu dopravní vzdálenost do 15 m</t>
  </si>
  <si>
    <t>-498531176</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</si>
  <si>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</si>
  <si>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-1229154410</t>
  </si>
  <si>
    <t>3,14*1,715*1,715+(2*3,14*(1,715+0,5))*0,2-3,14*0,5*0,5</t>
  </si>
  <si>
    <t>3,14*1,235*1,235+(2*3,14*(1,715+0,5))*0,2-3,14*0,5*0,5</t>
  </si>
  <si>
    <t>929026876</t>
  </si>
  <si>
    <t>18,018*0,0003 'Přepočtené koeficientem množství</t>
  </si>
  <si>
    <t>711131101</t>
  </si>
  <si>
    <t>Provedení izolace proti zemní vlhkosti pásy na sucho AIP nebo tkaniny na ploše vodorovné V</t>
  </si>
  <si>
    <t>1388562630</t>
  </si>
  <si>
    <t xml:space="preserve">Poznámka k souboru cen:
1. Izolace plochy jednotlivě do 10 m2 se oceňují skladebně cenou příslušné izolace a cenou 711 19-9096 Příplatek za plochu do 10 m2.
</t>
  </si>
  <si>
    <t>62832001</t>
  </si>
  <si>
    <t>pás asfaltový natavitelný oxidovaný tl 3,5mm typu V60 S35 s vložkou ze skleněné rohože, s jemnozrnným minerálním posypem</t>
  </si>
  <si>
    <t>1338445753</t>
  </si>
  <si>
    <t>18,018*1,15 'Přepočtené koeficientem množství</t>
  </si>
  <si>
    <t>998711101</t>
  </si>
  <si>
    <t>Přesun hmot pro izolace proti vodě, vlhkosti a plynům stanovený z hmotnosti přesunovaného materiálu vodorovná dopravní vzdálenost do 50 m v objektech výšky do 6 m</t>
  </si>
  <si>
    <t>-407207393</t>
  </si>
  <si>
    <t>Vedlejší rozpočtové náklady</t>
  </si>
  <si>
    <t>VRN3</t>
  </si>
  <si>
    <t>Zařízení staveniště</t>
  </si>
  <si>
    <t>460010025.9</t>
  </si>
  <si>
    <t xml:space="preserve">Vytyčení poloh stávajících tras a objektů inženýrských sítí </t>
  </si>
  <si>
    <t>298237407</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</si>
  <si>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</si>
  <si>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113,16"přípojky"</t>
  </si>
  <si>
    <t>761,36/1000</t>
  </si>
  <si>
    <t>VRN7</t>
  </si>
  <si>
    <t>Provozní vlivy</t>
  </si>
  <si>
    <t>075203000</t>
  </si>
  <si>
    <t>Ochranná pásma vodárenská</t>
  </si>
  <si>
    <t>1024</t>
  </si>
  <si>
    <t>-917722325</t>
  </si>
  <si>
    <t>a) popis charaktersitik objektu</t>
  </si>
  <si>
    <t>50,34"mezi RŠ1-RŠ2"</t>
  </si>
  <si>
    <t>SO 400 - ELEKTRO A SDĚLOVACÍ OBJEKTY</t>
  </si>
  <si>
    <t>SO 401 - Veřejné osvětlení</t>
  </si>
  <si>
    <t>M - Práce a dodávky M</t>
  </si>
  <si>
    <t xml:space="preserve">    21-M - Elektromontáže</t>
  </si>
  <si>
    <t xml:space="preserve">      210_M - Elektroinstalace - materiál</t>
  </si>
  <si>
    <t xml:space="preserve">      210_MTŽ - Elektroinstalace - montáž</t>
  </si>
  <si>
    <t xml:space="preserve">      210_OST - Elektroinstalace - Ostatní náklady</t>
  </si>
  <si>
    <t xml:space="preserve">    46-M - Zemní práce při extr.mont.pracích</t>
  </si>
  <si>
    <t>566401111</t>
  </si>
  <si>
    <t>Úprava dosavadního krytu z kameniva drceného jako podklad pro nový kryt s vyrovnáním profilu v příčném i podélném směru, s vlhčením a zhutněním, s doplněním kamenivem drceným, jeho rozprostřením a zhutněním, v množství přes 0,06 do 0,08 m3/m2</t>
  </si>
  <si>
    <t>181824196</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</si>
  <si>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</si>
  <si>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572360112</t>
  </si>
  <si>
    <t>Vyspravení krytu komunikací po překopech inženýrských sítí plochy do 15 m2 asfaltovou směsí aplikovanou za studena, po zhutnění tl. přes 40 do 60 mm</t>
  </si>
  <si>
    <t>1633465996</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</si>
  <si>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</si>
  <si>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1626451066</t>
  </si>
  <si>
    <t>Práce a dodávky M</t>
  </si>
  <si>
    <t>21-M</t>
  </si>
  <si>
    <t>Elektromontáže</t>
  </si>
  <si>
    <t>210_M</t>
  </si>
  <si>
    <t>Elektroinstalace - materiál</t>
  </si>
  <si>
    <t>Pol1</t>
  </si>
  <si>
    <t>B - např. stožár K5 133/89/60, kooperativa vod</t>
  </si>
  <si>
    <t>256</t>
  </si>
  <si>
    <t>119527412</t>
  </si>
  <si>
    <t>Pol2</t>
  </si>
  <si>
    <t>C - např. stožár PC6 159/133/114, kooperativa vod</t>
  </si>
  <si>
    <t>795073942</t>
  </si>
  <si>
    <t>Pol3</t>
  </si>
  <si>
    <t>A - např. stožár UZMA8 133/108/89, kooperativa vod</t>
  </si>
  <si>
    <t>887929212</t>
  </si>
  <si>
    <t>Pol4</t>
  </si>
  <si>
    <t>B - např. výložník SKO 1-1500 Z</t>
  </si>
  <si>
    <t>-1404359664</t>
  </si>
  <si>
    <t>Pol5</t>
  </si>
  <si>
    <t>C - např. výložník PDC1 - 3000, 114 Z - kooperativa vod</t>
  </si>
  <si>
    <t>311424149</t>
  </si>
  <si>
    <t>Pol6</t>
  </si>
  <si>
    <t>A - např. výložník UZB1 - 1500 - kooperativa vod</t>
  </si>
  <si>
    <t>723700428</t>
  </si>
  <si>
    <t>Pol7</t>
  </si>
  <si>
    <t>B - např. svítidlo: AMPERA Mini/5119/16 LED/36W - Schreder</t>
  </si>
  <si>
    <t>-1146245923</t>
  </si>
  <si>
    <t>Pol8</t>
  </si>
  <si>
    <t>C - např. svítidlo: AMPERA MIDI ZEBRA/32 LED/pravá/71W - Schreder</t>
  </si>
  <si>
    <t>-1763802270</t>
  </si>
  <si>
    <t>Pol9</t>
  </si>
  <si>
    <t>A - např. svítidlo: AMPERA Midi/5137/48 LED/75W - Schreder</t>
  </si>
  <si>
    <t>-896609838</t>
  </si>
  <si>
    <t>Pol10</t>
  </si>
  <si>
    <t>Stožárová výzbroj SV.9.16.4 odbočná - například el. Bečov</t>
  </si>
  <si>
    <t>970732474</t>
  </si>
  <si>
    <t>Pol11</t>
  </si>
  <si>
    <t>Patronové pouzdro do stožárové výzbroje</t>
  </si>
  <si>
    <t>-1736710849</t>
  </si>
  <si>
    <t>Pol12</t>
  </si>
  <si>
    <t>Patrona do stožárové výzbroje 6,3A</t>
  </si>
  <si>
    <t>-346158585</t>
  </si>
  <si>
    <t>Pol13</t>
  </si>
  <si>
    <t>Kabel CYKY J-4x10</t>
  </si>
  <si>
    <t>-1643564153</t>
  </si>
  <si>
    <t>Pol14</t>
  </si>
  <si>
    <t>Kabel CYKY 3Cx1,5</t>
  </si>
  <si>
    <t>-1459441720</t>
  </si>
  <si>
    <t>Pol15</t>
  </si>
  <si>
    <t>Chránička kopoflex 63mm</t>
  </si>
  <si>
    <t>-1043474732</t>
  </si>
  <si>
    <t>Pol16</t>
  </si>
  <si>
    <t>Chránička kopoflex 110mm</t>
  </si>
  <si>
    <t>-5062069</t>
  </si>
  <si>
    <t>Pol17</t>
  </si>
  <si>
    <t>Zemnící páska FeZn 30/4</t>
  </si>
  <si>
    <t>-261713815</t>
  </si>
  <si>
    <t>Pol18</t>
  </si>
  <si>
    <t>Hlava rozdělovací SKELDO do 4x16mm</t>
  </si>
  <si>
    <t>-93931929</t>
  </si>
  <si>
    <t>Pol19</t>
  </si>
  <si>
    <t>Svorka SS propojovací páska/drát</t>
  </si>
  <si>
    <t>1510201182</t>
  </si>
  <si>
    <t>Pol20</t>
  </si>
  <si>
    <t>Zemnící drát FeZn 10mm</t>
  </si>
  <si>
    <t>1903945371</t>
  </si>
  <si>
    <t>Pol21</t>
  </si>
  <si>
    <t>Svorka SS propojovací páska/drát, nebo páska/páska</t>
  </si>
  <si>
    <t>648065146</t>
  </si>
  <si>
    <t>Pol22</t>
  </si>
  <si>
    <t>Nálepka s bleskem na dvířka stožáru</t>
  </si>
  <si>
    <t>22439543</t>
  </si>
  <si>
    <t>210_MTŽ</t>
  </si>
  <si>
    <t>Elektroinstalace - montáž</t>
  </si>
  <si>
    <t>Pol23</t>
  </si>
  <si>
    <t>B - Montáž stožáru do 5m - ručně</t>
  </si>
  <si>
    <t>-102987739</t>
  </si>
  <si>
    <t>Pol24</t>
  </si>
  <si>
    <t>C - Montáž stožáru do 6m - za pomocí mechanizace</t>
  </si>
  <si>
    <t>-281748816</t>
  </si>
  <si>
    <t>Pol25</t>
  </si>
  <si>
    <t>A - Montáž stožáru do 8m - za pomocí mechanizace</t>
  </si>
  <si>
    <t>-1863636463</t>
  </si>
  <si>
    <t>Pol26</t>
  </si>
  <si>
    <t>B - Montáž výložníku na 5m - stožár, za pomocí mechanizace</t>
  </si>
  <si>
    <t>1589785435</t>
  </si>
  <si>
    <t>Pol27</t>
  </si>
  <si>
    <t>C - Montáž výložníku na 6m - stožár, za pomocí mechanizace</t>
  </si>
  <si>
    <t>1436803445</t>
  </si>
  <si>
    <t>Pol28</t>
  </si>
  <si>
    <t>A - Montáž výložníku na 8m - stožár, za pomocí mechanizace</t>
  </si>
  <si>
    <t>1427247879</t>
  </si>
  <si>
    <t>Pol29</t>
  </si>
  <si>
    <t>B - Montáž svítidla na 5m - stožár, za pomocí mechanizace</t>
  </si>
  <si>
    <t>512477415</t>
  </si>
  <si>
    <t>Pol30</t>
  </si>
  <si>
    <t>C - Montáž svítidla na 6m - stožár, za pomocí mechanizace</t>
  </si>
  <si>
    <t>1671149676</t>
  </si>
  <si>
    <t>Pol31</t>
  </si>
  <si>
    <t>A - Montáž svítidla na 8m - stožár, za pomocí mechanizace</t>
  </si>
  <si>
    <t>-107462252</t>
  </si>
  <si>
    <t>Pol32</t>
  </si>
  <si>
    <t>Prostup do stávající lampy VO za pomocí mechanizace</t>
  </si>
  <si>
    <t>-1403147666</t>
  </si>
  <si>
    <t>Pol33</t>
  </si>
  <si>
    <t>Montáž stožárové výzbroje</t>
  </si>
  <si>
    <t>1591328850</t>
  </si>
  <si>
    <t>Pol34</t>
  </si>
  <si>
    <t>Montáž patronového pouzdra</t>
  </si>
  <si>
    <t>1594682255</t>
  </si>
  <si>
    <t>Pol35</t>
  </si>
  <si>
    <t>Montáž patrony do stožárového pouzdra</t>
  </si>
  <si>
    <t>663275960</t>
  </si>
  <si>
    <t>Pol36</t>
  </si>
  <si>
    <t>Ukončení vodičů ve svorkovnici</t>
  </si>
  <si>
    <t>-1179384779</t>
  </si>
  <si>
    <t>Pol37</t>
  </si>
  <si>
    <t>Montáž kabelového vedení CYKY J-4x10</t>
  </si>
  <si>
    <t>1073218468</t>
  </si>
  <si>
    <t>Pol38</t>
  </si>
  <si>
    <t>Montáž kabelového vedení Kabel CYKY 3Cx1,5</t>
  </si>
  <si>
    <t>-1700611241</t>
  </si>
  <si>
    <t>Pol39</t>
  </si>
  <si>
    <t>Montáž chráničky kopoflex 63mm</t>
  </si>
  <si>
    <t>1626955245</t>
  </si>
  <si>
    <t>Pol40</t>
  </si>
  <si>
    <t>Montáž chráničky kopoflex 110mm</t>
  </si>
  <si>
    <t>-738615654</t>
  </si>
  <si>
    <t>Pol41</t>
  </si>
  <si>
    <t>Montáž zemnící pásky FeZn 30/4</t>
  </si>
  <si>
    <t>-1862290333</t>
  </si>
  <si>
    <t>Pol42</t>
  </si>
  <si>
    <t>Montáž hlavy rozdělovací SKELDO za pomocí horkovzdušné pistole</t>
  </si>
  <si>
    <t>-756478279</t>
  </si>
  <si>
    <t>Montáž - Svorka SS propojovací páska/drát, nebo páska/páska</t>
  </si>
  <si>
    <t>-2073064050</t>
  </si>
  <si>
    <t>Montáž zemnícího drátu FeZn 10mm</t>
  </si>
  <si>
    <t>-1848790100</t>
  </si>
  <si>
    <t>Pol45</t>
  </si>
  <si>
    <t>Svorka SP na dřík stožáru VO</t>
  </si>
  <si>
    <t>64445592</t>
  </si>
  <si>
    <t>Pol46</t>
  </si>
  <si>
    <t>Nálepka s bleskem na dvířka stožáru - montáž</t>
  </si>
  <si>
    <t>938521628</t>
  </si>
  <si>
    <t>Pol47</t>
  </si>
  <si>
    <t>Příplatek za protažení kabelového vedení ve chráničce</t>
  </si>
  <si>
    <t>535629576</t>
  </si>
  <si>
    <t>-1400404697</t>
  </si>
  <si>
    <t>Pol48</t>
  </si>
  <si>
    <t>Jeřáb pro montáž stožárů nad 5m</t>
  </si>
  <si>
    <t>-734874317</t>
  </si>
  <si>
    <t>Pol49</t>
  </si>
  <si>
    <t>Plošina pro montáž - svítidel, výložníků</t>
  </si>
  <si>
    <t>-2078815061</t>
  </si>
  <si>
    <t>Pol50</t>
  </si>
  <si>
    <t>Doprava elektro-materiálu</t>
  </si>
  <si>
    <t>478902942</t>
  </si>
  <si>
    <t>Pol51</t>
  </si>
  <si>
    <t>Doprava jeřábu</t>
  </si>
  <si>
    <t>-1032251585</t>
  </si>
  <si>
    <t>Pol52</t>
  </si>
  <si>
    <t>Doprava plošiny</t>
  </si>
  <si>
    <t>-1809773849</t>
  </si>
  <si>
    <t>Pol53</t>
  </si>
  <si>
    <t>Doprava pracovníků na a ze stavby</t>
  </si>
  <si>
    <t>-1357596195</t>
  </si>
  <si>
    <t>210_OST</t>
  </si>
  <si>
    <t>Elektroinstalace - Ostatní náklady</t>
  </si>
  <si>
    <t>Pol82</t>
  </si>
  <si>
    <t>Vytyčení nově rozmístěných bodů VO</t>
  </si>
  <si>
    <t>2106349388</t>
  </si>
  <si>
    <t>Pol83</t>
  </si>
  <si>
    <t>Geodetické zaměření objektu VO</t>
  </si>
  <si>
    <t>507156684</t>
  </si>
  <si>
    <t>Pol84</t>
  </si>
  <si>
    <t>Evidence pasportizace VO do aktivní elektronické mapy</t>
  </si>
  <si>
    <t>1306536348</t>
  </si>
  <si>
    <t>Pol85</t>
  </si>
  <si>
    <t>Revizní zpráva objektu VO</t>
  </si>
  <si>
    <t>-958374543</t>
  </si>
  <si>
    <t>Pol86</t>
  </si>
  <si>
    <t>Zařízení staveniště objektu VO</t>
  </si>
  <si>
    <t>-1777304136</t>
  </si>
  <si>
    <t>Pol87</t>
  </si>
  <si>
    <t>Koordinace s ostaními profesemi</t>
  </si>
  <si>
    <t>-328614720</t>
  </si>
  <si>
    <t>Pol88</t>
  </si>
  <si>
    <t>Koordinace se správcem VO</t>
  </si>
  <si>
    <t>729307381</t>
  </si>
  <si>
    <t>Pol89</t>
  </si>
  <si>
    <t>Doprava</t>
  </si>
  <si>
    <t>1080998713</t>
  </si>
  <si>
    <t>46-M</t>
  </si>
  <si>
    <t>Zemní práce při extr.mont.pracích</t>
  </si>
  <si>
    <t>460080112</t>
  </si>
  <si>
    <t>Základové konstrukce bourání základu včetně záhozu jámy sypaninou, zhutnění a urovnání betonového - u stáv. VO</t>
  </si>
  <si>
    <t>1881916653</t>
  </si>
  <si>
    <t>460080202</t>
  </si>
  <si>
    <t>Základové konstrukce zřízení bednění základových konstrukcí s případnými vzpěrami zabudovaného</t>
  </si>
  <si>
    <t>-1348923596</t>
  </si>
  <si>
    <t>35*2*(0,5*0,5)*1,2</t>
  </si>
  <si>
    <t>460080014</t>
  </si>
  <si>
    <t>Základové konstrukce základ bez bednění do rostlé zeminy z monolitického betonu tř. C 16/20</t>
  </si>
  <si>
    <t>1310222903</t>
  </si>
  <si>
    <t>35*0,5*0,5*1,2</t>
  </si>
  <si>
    <t>113107043</t>
  </si>
  <si>
    <t>Odstranění podkladů nebo krytů při překopech inženýrských sítí s přemístěním hmot na skládku ve vzdálenosti do 3 m nebo s naložením na dopravní prostředek ručně živičných, o tl. vrstvy přes 100 do 150 mm</t>
  </si>
  <si>
    <t>-1244520320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</si>
  <si>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</si>
  <si>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460202163</t>
  </si>
  <si>
    <t>Hloubení nezapažených kabelových rýh strojně zarovnání kabelových rýh po výkopu strojně, šířka rýhy bez zarovnání rýh šířky 35 cm, hloubky 80 cm, v hornině třídy 3</t>
  </si>
  <si>
    <t>58611072</t>
  </si>
  <si>
    <t xml:space="preserve">Poznámka k souboru cen:
1. Ceny hloubení rýh strojně v hornině třídy 6 a 7 jsou stanoveny za použití trhaviny.
</t>
  </si>
  <si>
    <t>460202193</t>
  </si>
  <si>
    <t>Hloubení nezapažených kabelových rýh strojně zarovnání kabelových rýh po výkopu strojně, šířka rýhy bez zarovnání rýh šířky 35 cm, hloubky 120 cm, v hornině třídy 3</t>
  </si>
  <si>
    <t>90959150</t>
  </si>
  <si>
    <t>460421081</t>
  </si>
  <si>
    <t>Kabelové lože včetně podsypu, zhutnění a urovnání povrchu z písku nebo štěrkopísku tloušťky 5 cm nad kabel zakryté plastovou fólií, šířky lože do 25 cm</t>
  </si>
  <si>
    <t>-835880527</t>
  </si>
  <si>
    <t xml:space="preserve">Poznámka k souboru cen:
1. V cenách -1021 až -1072, -1121 až -1172 a -1221 až -1272 nejsou započteny náklady na dodávku betonových a plastových desek. Tato dodávka se oceňuje ve specifikaci.
</t>
  </si>
  <si>
    <t>823+70</t>
  </si>
  <si>
    <t>460561811</t>
  </si>
  <si>
    <t>Zásyp kabelových rýh strojně s uložením výkopku ve vrstvách včetně zhutnění a urovnání povrchu ve volném terénu</t>
  </si>
  <si>
    <t>1019260070</t>
  </si>
  <si>
    <t xml:space="preserve">Poznámka k souboru cen:
1. Ceny 460 56-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</si>
  <si>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823*0,35*0,8</t>
  </si>
  <si>
    <t>70*0,35*1,2</t>
  </si>
  <si>
    <t>460600023</t>
  </si>
  <si>
    <t>Přemístění (odvoz) horniny, suti a vybouraných hmot vodorovné přemístění horniny včetně složení, bez naložení a rozprostření jakékoliv třídy, na vzdálenost přes 500 do 1000 m</t>
  </si>
  <si>
    <t>1826905198</t>
  </si>
  <si>
    <t xml:space="preserve">Poznámka k souboru cen:
1. V cenách -0021 až -0031 nejsou započteny místní poplatky za uložení výkopku na řízenou skládku.
2. V cenách -0041 až -0071 nejsou započteny poplatky za uložení suti na řízenou skládku a recyklaci.
</t>
  </si>
  <si>
    <t>460600031</t>
  </si>
  <si>
    <t>Přemístění (odvoz) horniny, suti a vybouraných hmot vodorovné přemístění horniny včetně složení, bez naložení a rozprostření jakékoliv třídy, na vzdálenost Příplatek k ceně -0023 za každých dalších i započatých 1000 m</t>
  </si>
  <si>
    <t>-1342629253</t>
  </si>
  <si>
    <t>22*10</t>
  </si>
  <si>
    <t>460120019</t>
  </si>
  <si>
    <t>Ostatní zemní práce při stavbě nadzemních vedení naložení výkopku strojně, z hornin třídy 1 až 4</t>
  </si>
  <si>
    <t>-1225860328</t>
  </si>
  <si>
    <t>26605603</t>
  </si>
  <si>
    <t>22*2</t>
  </si>
  <si>
    <t>919735113</t>
  </si>
  <si>
    <t>Řezání stávajícího živičného krytu nebo podkladu hloubky přes 100 do 150 mm</t>
  </si>
  <si>
    <t>-2029325224</t>
  </si>
  <si>
    <t>-1773378110</t>
  </si>
  <si>
    <t>(823+70)*0,35</t>
  </si>
  <si>
    <t>Pol63</t>
  </si>
  <si>
    <t>Uložení trouby KGEM do připraveného bednění</t>
  </si>
  <si>
    <t>1685443932</t>
  </si>
  <si>
    <t>Pol66</t>
  </si>
  <si>
    <t>Vyhotovení prostupu do stávajícího stožáru VO</t>
  </si>
  <si>
    <t>-1532233270</t>
  </si>
  <si>
    <t>OSM.225170</t>
  </si>
  <si>
    <t>KGEM troubaDN315x9,2/1000 SN8</t>
  </si>
  <si>
    <t>-999107069</t>
  </si>
  <si>
    <t>OSM.224170</t>
  </si>
  <si>
    <t>KGEM troubaDN250x7,3/1000 SN8</t>
  </si>
  <si>
    <t>2035946521</t>
  </si>
  <si>
    <t>Pol58</t>
  </si>
  <si>
    <t>Beton, směs C20 - zavlhlý - pro použití obetonování chrániček</t>
  </si>
  <si>
    <t>-1978906370</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</si>
  <si>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</si>
  <si>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</si>
  <si>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-180231626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</si>
  <si>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</si>
  <si>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35*3,14*0,15*0,15*1</t>
  </si>
  <si>
    <t>58341364</t>
  </si>
  <si>
    <t>kamenivo drcené drobné frakce 2/4</t>
  </si>
  <si>
    <t>-204168010</t>
  </si>
  <si>
    <t>2,473*2</t>
  </si>
  <si>
    <t>Pol81</t>
  </si>
  <si>
    <t>589475744</t>
  </si>
  <si>
    <t>SO 800 - OBJEKTY ÚPRAV ÚZEMÍ</t>
  </si>
  <si>
    <t>SO 801 - Vegetační úpravy</t>
  </si>
  <si>
    <t>131251103</t>
  </si>
  <si>
    <t>Hloubení nezapažených jam a zářezů strojně s urovnáním dna do předepsaného profilu a spádu v hornině třídy těžitelnosti I skupiny 3 přes 50 do 100 m3</t>
  </si>
  <si>
    <t>1236324896</t>
  </si>
  <si>
    <t>dle SO 801 - Vegetační úpravy - Technická zpráva 801.1 a Výkres Situace sadových úprav 801.2 + předpokládaná Bilance zemin A.4</t>
  </si>
  <si>
    <t>(51,1+51,6)/2*(18+31,6)/2*0,5"výměna zeminy do hl. 50 cm"</t>
  </si>
  <si>
    <t>Vodorovné přemístění výkopku nebo sypaniny po suchu na obvyklém dopravním prostředku, bez naložení výkopku, avšak se složením bez rozhrnutí z horniny třídy těžitelnosti I skupiny 1 až 3 na vzdálenost přes 50 do 500 m - z mezideponie - zemina shopná zúrodnění</t>
  </si>
  <si>
    <t>-582538963</t>
  </si>
  <si>
    <t>310"ozelenění - v tl. cca 10 cm podél komunikace"</t>
  </si>
  <si>
    <t>-43811203</t>
  </si>
  <si>
    <t>Nakládání, skládání a překládání neulehlého výkopku nebo sypaniny strojně nakládání, množství přes 100 m3, z hornin třídy těžitelnosti I, skupiny 1 až 3 - při zpětném použití ornice - zeminy vhodné k vegetaci</t>
  </si>
  <si>
    <t>-2006215271</t>
  </si>
  <si>
    <t>162651112</t>
  </si>
  <si>
    <t>Vodorovné přemístění výkopku nebo sypaniny po suchu na obvyklém dopravním prostředku, bez naložení výkopku, avšak se složením bez rozhrnutí z horniny třídy těžitelnosti I skupiny 1 až 3 na vzdálenost přes 4 000 do 5 000 m</t>
  </si>
  <si>
    <t>1200554372</t>
  </si>
  <si>
    <t>10364101</t>
  </si>
  <si>
    <t>zemina pro terénní úpravy -  ornice</t>
  </si>
  <si>
    <t>-1468350973</t>
  </si>
  <si>
    <t>636,740*2</t>
  </si>
  <si>
    <t>181351114</t>
  </si>
  <si>
    <t>Rozprostření a urovnání ornice v rovině nebo ve svahu sklonu do 1:5 strojně při souvislé ploše přes 500 m2, tl. vrstvy přes 200 do 250 mm</t>
  </si>
  <si>
    <t>-791379071</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</si>
  <si>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</si>
  <si>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3100"ozelenění - v tl. cca 10 cm podél komunikace"</t>
  </si>
  <si>
    <t>(51,1+51,6)/2*(18+31,6)/2"výměna zeminy do hl. 50 cm"</t>
  </si>
  <si>
    <t>181111131</t>
  </si>
  <si>
    <t>Plošná úprava terénu v zemině tř. 1 až 4 s urovnáním povrchu bez doplnění ornice souvislé plochy do 500 m2 při nerovnostech terénu přes 150 do 200 mm v rovině nebo na svahu do 1:5</t>
  </si>
  <si>
    <t>-738904126</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</si>
  <si>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</si>
  <si>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183403113</t>
  </si>
  <si>
    <t>Obdělání půdy frézováním v rovině nebo na svahu do 1:5</t>
  </si>
  <si>
    <t>-1938685120</t>
  </si>
  <si>
    <t xml:space="preserve">Poznámka k souboru cen:
1. Každé opakované obdělání půdy se oceňuje samostatně.
2. Ceny -3114 a -3115 lze použít i pro obdělání půdy aktivními branami.
</t>
  </si>
  <si>
    <t>183403151</t>
  </si>
  <si>
    <t>Obdělání půdy smykováním v rovině nebo na svahu do 1:5</t>
  </si>
  <si>
    <t>-1265507298</t>
  </si>
  <si>
    <t>183403152</t>
  </si>
  <si>
    <t>Obdělání půdy vláčením v rovině nebo na svahu do 1:5</t>
  </si>
  <si>
    <t>-1787254246</t>
  </si>
  <si>
    <t>183403161</t>
  </si>
  <si>
    <t>Obdělání půdy válením v rovině nebo na svahu do 1:5</t>
  </si>
  <si>
    <t>-70965903</t>
  </si>
  <si>
    <t>184802111</t>
  </si>
  <si>
    <t>Chemické odplevelení půdy před založením kultury, trávníku nebo zpevněných ploch o výměře jednotlivě přes 20 m2 v rovině nebo na svahu do 1:5 postřikem na široko</t>
  </si>
  <si>
    <t>1424451909</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</si>
  <si>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</si>
  <si>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185802113</t>
  </si>
  <si>
    <t>Hnojení půdy nebo trávníku v rovině nebo na svahu do 1:5 umělým hnojivem na široko</t>
  </si>
  <si>
    <t>-269400446</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</si>
  <si>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</si>
  <si>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31,837*0,001 'Přepočtené koeficientem množství</t>
  </si>
  <si>
    <t>25191155</t>
  </si>
  <si>
    <t>hnojivo průmyslové Cererit</t>
  </si>
  <si>
    <t>kg</t>
  </si>
  <si>
    <t>-506111317</t>
  </si>
  <si>
    <t>25g/m2</t>
  </si>
  <si>
    <t>(51,1+51,6)/2*(18+31,6)/2*0,025"přihnojení parkového trávníku"</t>
  </si>
  <si>
    <t>183405211</t>
  </si>
  <si>
    <t>Výsev trávníku hydroosevem na ornici</t>
  </si>
  <si>
    <t>-461966060</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</si>
  <si>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</si>
  <si>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3100"ozelenění - zatravnění - podél komunikace"</t>
  </si>
  <si>
    <t>(51,1+51,6)/2*(18+31,6)/2"zatravněnív ploše zeminy vyměněné do hl. 50 cm"</t>
  </si>
  <si>
    <t>00572410</t>
  </si>
  <si>
    <t>osivo směs travní parková</t>
  </si>
  <si>
    <t>-256454928</t>
  </si>
  <si>
    <t>3100*0,012 'Přepočtené koeficientem množství</t>
  </si>
  <si>
    <t>00572472</t>
  </si>
  <si>
    <t>osivo směs travní krajinná-rovinná</t>
  </si>
  <si>
    <t>1651295987</t>
  </si>
  <si>
    <t>(51,1+51,6)/2*(18+31,6)/2"zatravnění u plochy s výměnou zeminy do hl. 50 cm"</t>
  </si>
  <si>
    <t>1273,48*0,025 'Přepočtené koeficientem množství</t>
  </si>
  <si>
    <t>183901142</t>
  </si>
  <si>
    <t>Doplnění zeminy nebo substrátu o tl. vrstvy do 100 mm do nádoby výšky do 700 mm přes 0,30 do 0,60 m2</t>
  </si>
  <si>
    <t>-1919895460</t>
  </si>
  <si>
    <t xml:space="preserve">Poznámka k souboru cen:
1. V cenách jsou započteny i případné náklady na rozmístění, osazení a stabilizaci nádoby na místě.
2. V cenách nejsou započteny náklady
a) na nakládání, rozvoz a skládání nádob, tyto náklady se oceňují individuálně,
b) na získání a dopravu zeminy, tyto práce se oceňují cenami katalogu 800-1 Zemní práce
c) na dodání substrátu.
</t>
  </si>
  <si>
    <t>363"půdokryvné roztliny a keře"</t>
  </si>
  <si>
    <t>109"keře"</t>
  </si>
  <si>
    <t>14"pro stromy"</t>
  </si>
  <si>
    <t>10321100</t>
  </si>
  <si>
    <t>zahradní substrát pro výsadbu VL</t>
  </si>
  <si>
    <t>551450975</t>
  </si>
  <si>
    <t>363*0,01"půdokryvné roztliny a keře"</t>
  </si>
  <si>
    <t>109*0,02"keře"</t>
  </si>
  <si>
    <t>14*0,04"pro stromy"</t>
  </si>
  <si>
    <t>183104113</t>
  </si>
  <si>
    <t>Kopání jamek pro výsadbu sazenic velikost jamky průměr 250 mm, hl. 250 mm v půdě nezabuřeněné zemina 3</t>
  </si>
  <si>
    <t>1026778189</t>
  </si>
  <si>
    <t>68+110+54+18+29+21+37+26</t>
  </si>
  <si>
    <t>184102111</t>
  </si>
  <si>
    <t>Výsadba dřeviny s balem do předem vyhloubené jamky se zalitím v rovině nebo na svahu do 1:5, při průměru balu přes 100 do 200 mm</t>
  </si>
  <si>
    <t>2059011799</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</si>
  <si>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</si>
  <si>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02652001</t>
  </si>
  <si>
    <t>Ořechokřídlec clandonský /Caryopteris x clandenensis/ 20-40cm</t>
  </si>
  <si>
    <t>-2143363048</t>
  </si>
  <si>
    <t>68"dle SO 801 - Vegetační úpravy - Technická zpráva 801.1 a Situace sadových úprav 801.2"</t>
  </si>
  <si>
    <t>02652002</t>
  </si>
  <si>
    <t>Skalník vodorovný /Cotoneaster horizontalis/ 20-40 cm</t>
  </si>
  <si>
    <t>-1916357912</t>
  </si>
  <si>
    <t>110"dle SO 801 - Vegetační úpravy - Technická zpráva 801.1 a Situace sadových úprav 801.2"</t>
  </si>
  <si>
    <t>02652003</t>
  </si>
  <si>
    <t>Trojpuk něžný /Deutzia gracilis "Nikko"/ 20-40 cm</t>
  </si>
  <si>
    <t>43083269</t>
  </si>
  <si>
    <t>54"dle SO 801 - Vegetační úpravy - Technická zpráva 801.1 a Situace sadových úprav 801.2"</t>
  </si>
  <si>
    <t>02652004</t>
  </si>
  <si>
    <t>Třezalka kalíškatá /Hypericum calycinum/ 20-40 cm</t>
  </si>
  <si>
    <t>-674568529</t>
  </si>
  <si>
    <t>18"dle SO 801 - Vegetační úpravy - Technická zpráva 801.1 a Situace sadových úprav 801.2"</t>
  </si>
  <si>
    <t>02652005</t>
  </si>
  <si>
    <t>Mochna křovitá /Potentilla fruticosa/ 20-40cm</t>
  </si>
  <si>
    <t>-815447460</t>
  </si>
  <si>
    <t>29"dle SO 801 - Vegetační úpravy - Technická zpráva 801.1 a Situace sadových úprav 801.2"</t>
  </si>
  <si>
    <t>02652027</t>
  </si>
  <si>
    <t>Mochna křovitá /Potentilla frucosa "Snowflake"/ 20-40 cm</t>
  </si>
  <si>
    <t>1104330456</t>
  </si>
  <si>
    <t>21"dle SO 801 - Vegetační úpravy - Technická zpráva 801.1 a Situace sadových úprav 801.2"</t>
  </si>
  <si>
    <t>02652028</t>
  </si>
  <si>
    <t>Tavolník nízký /Spiraea X bumalda/ 20-40 cm</t>
  </si>
  <si>
    <t>-285508416</t>
  </si>
  <si>
    <t>37"dle SO 801 - Vegetační úpravy - Technická zpráva 801.1 a Situace sadových úprav 801.2"</t>
  </si>
  <si>
    <t>02652029</t>
  </si>
  <si>
    <t>Korunatka klaná /Stephanandra incisa "Crispa"/ 20-40 cm</t>
  </si>
  <si>
    <t>-1205065979</t>
  </si>
  <si>
    <t>26"dle SO 801 - Vegetační úpravy - Technická zpráva 801.1 a Situace sadových úprav 801.2"</t>
  </si>
  <si>
    <t>183104213</t>
  </si>
  <si>
    <t>Kopání jamek pro výsadbu sazenic velikost jamky průměr 350 mm, hl. 350 mm v půdě nezabuřeněné zemina 3</t>
  </si>
  <si>
    <t>1284732827</t>
  </si>
  <si>
    <t>60+15+12+22</t>
  </si>
  <si>
    <t>184102112</t>
  </si>
  <si>
    <t>Výsadba dřeviny s balem do předem vyhloubené jamky se zalitím v rovině nebo na svahu do 1:5, při průměru balu přes 200 do 300 mm</t>
  </si>
  <si>
    <t>-1294935527</t>
  </si>
  <si>
    <t>02652022</t>
  </si>
  <si>
    <t>Dřišťál Thunbergův /Berberis thunbergii "Atropurpurea"/ 40-60cm</t>
  </si>
  <si>
    <t>1981951150</t>
  </si>
  <si>
    <t>60"dle SO 801 - Vegetační úpravy - Technická zpráva 801.1 a Situace sadových úprav 801.2"</t>
  </si>
  <si>
    <t>02652023</t>
  </si>
  <si>
    <t>Zlatice prostřední /Forsythia intermedia -gold/ 40-60cm</t>
  </si>
  <si>
    <t>568545116</t>
  </si>
  <si>
    <t>15"dle SO 801 - Vegetační úpravy - Technická zpráva 801.1 a Situace sadových úprav 801.2"</t>
  </si>
  <si>
    <t>02652025</t>
  </si>
  <si>
    <t>Šeřík obecný /Syringa vulgaris/ 60-80cm</t>
  </si>
  <si>
    <t>-906950657</t>
  </si>
  <si>
    <t>12"dle SO 801 - Vegetační úpravy - Technická zpráva 801.1 a Situace sadových úprav 801.2"</t>
  </si>
  <si>
    <t>02652026</t>
  </si>
  <si>
    <t>Vajgélie květnatá /Weigela florida/ 40-60 cm</t>
  </si>
  <si>
    <t>1221201883</t>
  </si>
  <si>
    <t>22"dle SO 801 - Vegetační úpravy - Technická zpráva 801.1 a Situace sadových úprav 801.2"</t>
  </si>
  <si>
    <t>183104613</t>
  </si>
  <si>
    <t>Kopání jamek pro výsadbu sazenic velikost jamky průměr 600 mm,hl.600 mm v půdě nezabuřeněné zemina 3</t>
  </si>
  <si>
    <t>-1601150558</t>
  </si>
  <si>
    <t>6+8</t>
  </si>
  <si>
    <t>184102115</t>
  </si>
  <si>
    <t>Výsadba dřeviny s balem do předem vyhloubené jamky se zalitím v rovině nebo na svahu do 1:5, při průměru balu přes 500 do 600 mm</t>
  </si>
  <si>
    <t>-1496571811</t>
  </si>
  <si>
    <t>026503001</t>
  </si>
  <si>
    <t>Javor mléč /Acer platanoides/ výsadbová velikost 12-14 - strom s balem</t>
  </si>
  <si>
    <t>1519524102</t>
  </si>
  <si>
    <t>6"dle SO 801 - Vegetační úpravy - Technická zpráva 801.1 a Situace sadových úprav 801.2"</t>
  </si>
  <si>
    <t>026505299</t>
  </si>
  <si>
    <t>Lípa srdčitá (Tilia cordate Green Spire), výsadbová velikost 12-14 - strom s balem</t>
  </si>
  <si>
    <t>2137309177</t>
  </si>
  <si>
    <t>8"dle SO 801 - Vegetační úpravy - Technická zpráva 801.1 a Situace sadových úprav 801.2"</t>
  </si>
  <si>
    <t>184215132</t>
  </si>
  <si>
    <t>Ukotvení dřeviny kůly třemi kůly, délky přes 1 do 2 m</t>
  </si>
  <si>
    <t>1032388588</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</si>
  <si>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</si>
  <si>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60591253</t>
  </si>
  <si>
    <t>kůl vyvazovací dřevěný impregnovaný D 8cm dl 2m</t>
  </si>
  <si>
    <t>-533655746</t>
  </si>
  <si>
    <t>(6+8)*3</t>
  </si>
  <si>
    <t>42*3 'Přepočtené koeficientem množství</t>
  </si>
  <si>
    <t>184801121</t>
  </si>
  <si>
    <t>Ošetření vysazených dřevin solitérních v rovině nebo na svahu do 1:5</t>
  </si>
  <si>
    <t>844663462</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</si>
  <si>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</si>
  <si>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363+109+14</t>
  </si>
  <si>
    <t>SO 802 - Úprava stávajícího oplocení</t>
  </si>
  <si>
    <t xml:space="preserve">    783 - Dokončovací práce - nátěry</t>
  </si>
  <si>
    <t>1950048200</t>
  </si>
  <si>
    <t>dle SO 802 - Úprava oplocení</t>
  </si>
  <si>
    <t>dle Technické zprávy 802.1 a výkresu - Typu oplocení Plotová pole č. 802.3 a výkresu Situace oplocení č. 802.2</t>
  </si>
  <si>
    <t>0,2*0,8*4,5"pro nové oplocení typu 4 - podzemní čás "</t>
  </si>
  <si>
    <t>-1799233429</t>
  </si>
  <si>
    <t>796011752</t>
  </si>
  <si>
    <t>0,2*0,8*4,5*1,1"pro nové oplocení typu 4 - podzemní část - ztratné do výkopu"</t>
  </si>
  <si>
    <t>274362021</t>
  </si>
  <si>
    <t>Výztuž základů pasů ze svařovaných sítí z drátů typu KARI</t>
  </si>
  <si>
    <t>-1986068942</t>
  </si>
  <si>
    <t>0,8*4,5*4,44/1000*1,25"pro nové oplocení typu 4 - podzemní část - vyztužení kari sítěmi 6/100*100 - 4,44kg/m2"</t>
  </si>
  <si>
    <t>341321310</t>
  </si>
  <si>
    <t>Stěny a příčky z betonu železového (bez výztuže) nosné tř. C 16/20</t>
  </si>
  <si>
    <t>-866321617</t>
  </si>
  <si>
    <t>0,2*0,5*4,5"nová část oplocení typu 4 - nadzemní část "</t>
  </si>
  <si>
    <t>341351111</t>
  </si>
  <si>
    <t>Bednění stěn a příček nosných rovné oboustranné za každou stranu zřízení</t>
  </si>
  <si>
    <t>597243246</t>
  </si>
  <si>
    <t xml:space="preserve">Poznámka k souboru cen:
1. Ceny jsou určeny pro bednění svislé nebo šikmé (odkloněné), půdorysně přímé nebo zalomené ve volném prostranství.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</si>
  <si>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2*(0,5*4,5+0,5*0,2)"pro nové oplocení typu 4 - nadzemní část"</t>
  </si>
  <si>
    <t>341351112</t>
  </si>
  <si>
    <t>Bednění stěn a příček nosných rovné oboustranné za každou stranu odstranění</t>
  </si>
  <si>
    <t>-683970074</t>
  </si>
  <si>
    <t>341351911</t>
  </si>
  <si>
    <t>Bednění stěn a příček nosných Příplatek k cenám bednění za pohledový beton</t>
  </si>
  <si>
    <t>1946777147</t>
  </si>
  <si>
    <t>341362021</t>
  </si>
  <si>
    <t>Výztuž stěn a příček nosných svislých nebo šikmých, rovných nebo oblých ze svařovaných sítí z drátů typu KARI</t>
  </si>
  <si>
    <t>-723750806</t>
  </si>
  <si>
    <t>0,5*4,5*4,44/1000*1,25"pro nové oplocení typu 4 - podzemní část - vyztužení kari sítěmi 6/100*100 - 4,44kg/m2"</t>
  </si>
  <si>
    <t>Bourání základů z betonu železového</t>
  </si>
  <si>
    <t>1295874114</t>
  </si>
  <si>
    <t>0,2*0,8*20"oplocení typu 4 - podzemní část "</t>
  </si>
  <si>
    <t>Bourání zdiva železobetonového nadzákladového, objemu přes 1 m3</t>
  </si>
  <si>
    <t>-1755288604</t>
  </si>
  <si>
    <t>0,2*0,5*20"oplocení typu 4 - nadzemní část "</t>
  </si>
  <si>
    <t>962042329</t>
  </si>
  <si>
    <t>Bourání betonové patky z betonu prostého v trubce o prům. 280mm, v. 250mm</t>
  </si>
  <si>
    <t>516078108</t>
  </si>
  <si>
    <t xml:space="preserve">Poznámka k souboru cen:
1. Bourání pilířů o průřezu přes 0,36 m2 se oceňuje cenami -2320 a - 2321 jako bourání zdiva nadzákladového z betonu prostého.
</t>
  </si>
  <si>
    <t>(137+2)*3,14*0,14*0,14*0,25"oplocení typu 1 - 137 polí"</t>
  </si>
  <si>
    <t>966052121</t>
  </si>
  <si>
    <t>Bourání plotových sloupků a vzpěr železobetonových výšky do 2,5 m s betonovou patkou</t>
  </si>
  <si>
    <t>-278140346</t>
  </si>
  <si>
    <t>31"oplocení typu 3"</t>
  </si>
  <si>
    <t>2"oplocení typu 2 - dvoukřídlá vrata o celk. š. 15m, v.1,9m - 2 sloupky vrat "</t>
  </si>
  <si>
    <t>966071822</t>
  </si>
  <si>
    <t>Rozebrání oplocení z pletiva drátěného se čtvercovými oky, výšky přes 1,6 do 2,0 m</t>
  </si>
  <si>
    <t>1664228332</t>
  </si>
  <si>
    <t xml:space="preserve">Poznámka k souboru cen:
1. V cenách jsou započteny i náklady na odklizení materiálu na vzdálenost do 20 m nebo naložení na dopravní prostředek.
2. V cenách nejsou započteny náklady na demontáž sloupků.
</t>
  </si>
  <si>
    <t>36"oplocení typu 2"</t>
  </si>
  <si>
    <t>88"oplocení typu 3"</t>
  </si>
  <si>
    <t>966071711</t>
  </si>
  <si>
    <t>Bourání plotových sloupků a vzpěr ocelových trubkových nebo profilovaných výšky do 2,50 m zabetonovaných</t>
  </si>
  <si>
    <t>-24883107</t>
  </si>
  <si>
    <t>13+2"oplocení typu 2"</t>
  </si>
  <si>
    <t>966072812</t>
  </si>
  <si>
    <t>Rozebrání oplocení z svařeného z ocel. válcovaných profilů bez sloupků s betonovou podezdívkou, výšky pole 1750 mm</t>
  </si>
  <si>
    <t>1157218745</t>
  </si>
  <si>
    <t>20"oplocení typu 4 "</t>
  </si>
  <si>
    <t>966073813</t>
  </si>
  <si>
    <t>Rozebrání vrat a vrátek k oplocení plochy jednotlivě přes 10 do 20 m2</t>
  </si>
  <si>
    <t>1168724389</t>
  </si>
  <si>
    <t>2"oplocení typu 2 - dvoukřídlá vrata o celk. š. 15m, v.1,9m - počítána 2 křídla samostatně "</t>
  </si>
  <si>
    <t>2073844452</t>
  </si>
  <si>
    <t>-669176400</t>
  </si>
  <si>
    <t>43,791*10 'Přepočtené koeficientem množství</t>
  </si>
  <si>
    <t>-1090845997</t>
  </si>
  <si>
    <t>21,721+21,92"sutě celkem"</t>
  </si>
  <si>
    <t>-23,214"výkup železa"</t>
  </si>
  <si>
    <t>1497091119</t>
  </si>
  <si>
    <t>0,308+0,986+21,92</t>
  </si>
  <si>
    <t>998232131</t>
  </si>
  <si>
    <t>Přesun hmot pro oplocení se svislou nosnou konstrukcí monolitickou betonovou tyčovou nebo plošnou vodorovná dopravní vzdálenost do 50 m, pro oplocení výšky do 3 m</t>
  </si>
  <si>
    <t>-1855939389</t>
  </si>
  <si>
    <t xml:space="preserve">Poznámka k souboru cen:
1. Cenu -2111 lze použít i pro oplocení ze sloupků a dílců prefabrikovaných dřevěných, kovových nebo železobetonových
</t>
  </si>
  <si>
    <t>767121902</t>
  </si>
  <si>
    <t>Oprava, úprava a ukotvení k podezdívce části stáv.oplocení typu 4 - svařované - rám z ocelových válc.profilů U65 a plotové výplně z L 50*4</t>
  </si>
  <si>
    <t>-1249778233</t>
  </si>
  <si>
    <t>4,5*1,75"nové oplocení typu 4 s použitím stáv. demontovaného plotu "</t>
  </si>
  <si>
    <t>767996703</t>
  </si>
  <si>
    <t>Demontáž ostatních zámečnických konstrukcí o hmotnosti jednotlivých dílů řezáním přes 100 do 250 kg</t>
  </si>
  <si>
    <t>31606019</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</si>
  <si>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</si>
  <si>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160*137"oplocení typu 1 - 137 polí/160kg"</t>
  </si>
  <si>
    <t>998767201</t>
  </si>
  <si>
    <t>Přesun hmot pro zámečnické konstrukce stanovený procentní sazbou (%) z ceny vodorovná dopravní vzdálenost do 50 m v objektech výšky do 6 m</t>
  </si>
  <si>
    <t>1822591038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</si>
  <si>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</si>
  <si>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</si>
  <si>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</si>
  <si>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783322101</t>
  </si>
  <si>
    <t>Tmelení zámečnických konstrukcí včetně přebroušení tmelených míst, tmelem disperzním akrylátovým nebo latexovým</t>
  </si>
  <si>
    <t>-1012203001</t>
  </si>
  <si>
    <t>783306807</t>
  </si>
  <si>
    <t>Odstranění nátěrů ze zámečnických konstrukcí odstraňovačem nátěrů s obroušením</t>
  </si>
  <si>
    <t>-1100391632</t>
  </si>
  <si>
    <t>(4*2+1,75*4)*(0,065*2+0,042*2)"U65- rám - oplocení typu 4"</t>
  </si>
  <si>
    <t>23*1,75*0,05*4"l50*50/4 - plotová výplň  - oplocení typu 4"</t>
  </si>
  <si>
    <t>783314203</t>
  </si>
  <si>
    <t>Základní antikorozní nátěr zámečnických konstrukcí jednonásobný syntetický samozákladující</t>
  </si>
  <si>
    <t>754896668</t>
  </si>
  <si>
    <t>783335101</t>
  </si>
  <si>
    <t>Mezinátěr zámečnických konstrukcí jednonásobný epoxidový</t>
  </si>
  <si>
    <t>2024096826</t>
  </si>
  <si>
    <t>783337101</t>
  </si>
  <si>
    <t>Krycí nátěr (email) zámečnických konstrukcí jednonásobný epoxidový</t>
  </si>
  <si>
    <t>1205351788</t>
  </si>
  <si>
    <t>VRN - Vedlejší a ostatní náklady stavby</t>
  </si>
  <si>
    <t xml:space="preserve">    VRN1 - Průzkumné, geodetické a projektové práce</t>
  </si>
  <si>
    <t xml:space="preserve">    VRN4 - Inženýrská činnost</t>
  </si>
  <si>
    <t xml:space="preserve">    VRN9 - Ostatní náklady</t>
  </si>
  <si>
    <t>VRN1</t>
  </si>
  <si>
    <t>Průzkumné, geodetické a projektové práce</t>
  </si>
  <si>
    <t>011002000</t>
  </si>
  <si>
    <t>Průzkumné práce</t>
  </si>
  <si>
    <t>-2017882435</t>
  </si>
  <si>
    <t>Poznámka k položce:
sondy, pasport apod.</t>
  </si>
  <si>
    <t>012002000</t>
  </si>
  <si>
    <t>Provedení výškopisného a polohopisného vytyčení pro provedení stavby, geodetické zaměření skutečného stavu provedení
vč. geodetického zaměření komunikace a provedených sítí - rozvodů dešťové kanalizace a VO vč. předání v digitální a tiskové podobě v 6paré</t>
  </si>
  <si>
    <t>-632962972</t>
  </si>
  <si>
    <t>013244001</t>
  </si>
  <si>
    <t xml:space="preserve">Vypracování realizační dokumentace </t>
  </si>
  <si>
    <t>1366002531</t>
  </si>
  <si>
    <t>012203000</t>
  </si>
  <si>
    <t>Dokumentace skutečného provedení stavby</t>
  </si>
  <si>
    <t>-1744249226</t>
  </si>
  <si>
    <t>033002000</t>
  </si>
  <si>
    <t>Připojení staveniště na inženýrské sítě (elektrická energie-využití náhradních zdrojů, voda-dovoz)</t>
  </si>
  <si>
    <t>-298029386</t>
  </si>
  <si>
    <t>032002000</t>
  </si>
  <si>
    <t>Vybavení staveniště (stavební buňky, mobilní wc, skladové buňky apod.)</t>
  </si>
  <si>
    <t>1533692849</t>
  </si>
  <si>
    <t>034103000</t>
  </si>
  <si>
    <t>Oplocení staveniště</t>
  </si>
  <si>
    <t>-932128019</t>
  </si>
  <si>
    <t xml:space="preserve">dle A.5, Technické zprávA.5.1 a výkresu SITUACE   ZOV č. A.5.2 </t>
  </si>
  <si>
    <t>210+14"mobilní oplocení"</t>
  </si>
  <si>
    <t>034503000</t>
  </si>
  <si>
    <t>Informační tabule na staveništi</t>
  </si>
  <si>
    <t>1625888886</t>
  </si>
  <si>
    <t>034703000</t>
  </si>
  <si>
    <t>Informační tabule a výstražné pásky po obvodu staveniště</t>
  </si>
  <si>
    <t>-1754898493</t>
  </si>
  <si>
    <t>VRN4</t>
  </si>
  <si>
    <t>Inženýrská činnost</t>
  </si>
  <si>
    <t>040001000</t>
  </si>
  <si>
    <t>Inženýrská činnost (žádosti o povolení - např. kácení stromu, dopravní značení apod...)</t>
  </si>
  <si>
    <t>-1830930171</t>
  </si>
  <si>
    <t>045002000</t>
  </si>
  <si>
    <t>Kompletační a koordinační činnost</t>
  </si>
  <si>
    <t>-1448850160</t>
  </si>
  <si>
    <t>043103000</t>
  </si>
  <si>
    <t>Zkoušky bez rozlišení</t>
  </si>
  <si>
    <t>1069232508</t>
  </si>
  <si>
    <t>VRN9</t>
  </si>
  <si>
    <t>091704000</t>
  </si>
  <si>
    <t>Náklady na údržbu - náklady na čištění aut a komunikací v případě znečištění</t>
  </si>
  <si>
    <t>282950538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</si>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</sst>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i/>
      <sz val="8"/>
      <color rgb="FF003366"/>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4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xf>
    <xf numFmtId="0" fontId="14" fillId="0" borderId="0" xfId="0" applyFont="1" applyAlignment="1">
      <alignment vertical="center"/>
    </xf>
    <xf numFmtId="0" fontId="0" fillId="0" borderId="0" xfId="0" applyAlignment="1">
      <alignment horizontal="center" vertical="center"/>
    </xf>
    <xf numFmtId="0" fontId="16"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7" fillId="0" borderId="0" xfId="0" applyFont="1" applyAlignment="1" applyProtection="1">
      <alignment horizontal="left" vertical="center"/>
      <protection/>
    </xf>
    <xf numFmtId="0" fontId="18"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20"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20"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1"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1"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2" fillId="0" borderId="0" xfId="0" applyNumberFormat="1" applyFont="1" applyAlignment="1" applyProtection="1">
      <alignment vertical="center"/>
      <protection/>
    </xf>
    <xf numFmtId="0" fontId="2" fillId="0" borderId="3" xfId="0" applyFont="1" applyBorder="1" applyAlignment="1">
      <alignment vertical="center"/>
    </xf>
    <xf numFmtId="0" fontId="22"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0" borderId="14" xfId="0" applyFont="1" applyBorder="1" applyAlignment="1" applyProtection="1">
      <alignment horizontal="left" vertical="center"/>
      <protection/>
    </xf>
    <xf numFmtId="0" fontId="24"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5" fillId="4" borderId="6" xfId="0" applyFont="1" applyFill="1" applyBorder="1" applyAlignment="1" applyProtection="1">
      <alignment horizontal="center" vertical="center"/>
      <protection/>
    </xf>
    <xf numFmtId="0" fontId="25"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5" fillId="4" borderId="7" xfId="0" applyFont="1" applyFill="1" applyBorder="1" applyAlignment="1" applyProtection="1">
      <alignment horizontal="center" vertical="center"/>
      <protection/>
    </xf>
    <xf numFmtId="0" fontId="25" fillId="4" borderId="7" xfId="0" applyFont="1" applyFill="1" applyBorder="1" applyAlignment="1" applyProtection="1">
      <alignment horizontal="right" vertical="center"/>
      <protection/>
    </xf>
    <xf numFmtId="0" fontId="25" fillId="4" borderId="8" xfId="0" applyFont="1" applyFill="1" applyBorder="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8" fillId="0" borderId="0" xfId="0" applyFont="1" applyAlignment="1">
      <alignment horizontal="left"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horizontal="righ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0" fontId="32" fillId="0" borderId="0" xfId="20" applyFont="1" applyAlignment="1">
      <alignment horizontal="center" vertical="center"/>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7" fillId="0" borderId="0" xfId="0" applyFont="1" applyAlignment="1">
      <alignment horizontal="left" vertical="center"/>
    </xf>
    <xf numFmtId="0" fontId="3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1" fillId="0" borderId="0" xfId="0" applyFont="1" applyAlignment="1">
      <alignment horizontal="left" vertical="center"/>
    </xf>
    <xf numFmtId="4" fontId="27"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5"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5" fillId="4" borderId="16"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locked="0"/>
    </xf>
    <xf numFmtId="0" fontId="25"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7" fillId="0" borderId="0" xfId="0" applyNumberFormat="1" applyFont="1" applyAlignment="1" applyProtection="1">
      <alignment/>
      <protection/>
    </xf>
    <xf numFmtId="0" fontId="0" fillId="0" borderId="12" xfId="0" applyBorder="1" applyAlignment="1" applyProtection="1">
      <alignment vertical="center"/>
      <protection/>
    </xf>
    <xf numFmtId="166" fontId="36" fillId="0" borderId="12" xfId="0" applyNumberFormat="1" applyFont="1" applyBorder="1" applyAlignment="1" applyProtection="1">
      <alignment/>
      <protection/>
    </xf>
    <xf numFmtId="166" fontId="36" fillId="0" borderId="13"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5" fillId="0" borderId="22" xfId="0" applyFont="1" applyBorder="1" applyAlignment="1" applyProtection="1">
      <alignment horizontal="center" vertical="center"/>
      <protection/>
    </xf>
    <xf numFmtId="49" fontId="25" fillId="0" borderId="22" xfId="0" applyNumberFormat="1" applyFont="1" applyBorder="1" applyAlignment="1" applyProtection="1">
      <alignment horizontal="left" vertical="center" wrapText="1"/>
      <protection/>
    </xf>
    <xf numFmtId="0" fontId="25" fillId="0" borderId="22"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167" fontId="25" fillId="0" borderId="22" xfId="0" applyNumberFormat="1" applyFont="1" applyBorder="1" applyAlignment="1" applyProtection="1">
      <alignment vertical="center"/>
      <protection/>
    </xf>
    <xf numFmtId="4" fontId="25" fillId="2" borderId="22" xfId="0" applyNumberFormat="1" applyFont="1" applyFill="1" applyBorder="1" applyAlignment="1" applyProtection="1">
      <alignment vertical="center"/>
      <protection locked="0"/>
    </xf>
    <xf numFmtId="4" fontId="25" fillId="0" borderId="22" xfId="0" applyNumberFormat="1" applyFont="1" applyBorder="1" applyAlignment="1" applyProtection="1">
      <alignment vertical="center"/>
      <protection/>
    </xf>
    <xf numFmtId="0" fontId="26" fillId="2" borderId="14" xfId="0"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xf>
    <xf numFmtId="166" fontId="26" fillId="0" borderId="0" xfId="0" applyNumberFormat="1" applyFont="1" applyBorder="1" applyAlignment="1" applyProtection="1">
      <alignment vertical="center"/>
      <protection/>
    </xf>
    <xf numFmtId="166" fontId="26" fillId="0" borderId="15" xfId="0" applyNumberFormat="1" applyFont="1" applyBorder="1" applyAlignment="1" applyProtection="1">
      <alignment vertical="center"/>
      <protection/>
    </xf>
    <xf numFmtId="0" fontId="25"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left"/>
      <protection/>
    </xf>
    <xf numFmtId="0" fontId="13" fillId="0" borderId="0" xfId="0" applyFont="1" applyAlignment="1" applyProtection="1">
      <alignment/>
      <protection locked="0"/>
    </xf>
    <xf numFmtId="4" fontId="13" fillId="0" borderId="0" xfId="0" applyNumberFormat="1" applyFont="1" applyAlignment="1" applyProtection="1">
      <alignment/>
      <protection/>
    </xf>
    <xf numFmtId="0" fontId="13" fillId="0" borderId="3" xfId="0" applyFont="1" applyBorder="1" applyAlignment="1">
      <alignment/>
    </xf>
    <xf numFmtId="0" fontId="13" fillId="0" borderId="14" xfId="0" applyFont="1" applyBorder="1" applyAlignment="1" applyProtection="1">
      <alignment/>
      <protection/>
    </xf>
    <xf numFmtId="0" fontId="13" fillId="0" borderId="0" xfId="0" applyFont="1" applyBorder="1" applyAlignment="1" applyProtection="1">
      <alignment/>
      <protection/>
    </xf>
    <xf numFmtId="166" fontId="13" fillId="0" borderId="0" xfId="0" applyNumberFormat="1" applyFont="1" applyBorder="1" applyAlignment="1" applyProtection="1">
      <alignment/>
      <protection/>
    </xf>
    <xf numFmtId="166" fontId="13" fillId="0" borderId="15" xfId="0" applyNumberFormat="1" applyFont="1" applyBorder="1" applyAlignment="1" applyProtection="1">
      <alignment/>
      <protection/>
    </xf>
    <xf numFmtId="0" fontId="13" fillId="0" borderId="0" xfId="0" applyFont="1" applyAlignment="1">
      <alignment horizontal="left"/>
    </xf>
    <xf numFmtId="0" fontId="13" fillId="0" borderId="0" xfId="0" applyFont="1" applyAlignment="1">
      <alignment horizontal="center"/>
    </xf>
    <xf numFmtId="4" fontId="13" fillId="0" borderId="0" xfId="0" applyNumberFormat="1" applyFont="1" applyAlignment="1">
      <alignmen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6" fillId="2" borderId="19" xfId="0" applyFont="1" applyFill="1" applyBorder="1" applyAlignment="1" applyProtection="1">
      <alignment horizontal="left" vertical="center"/>
      <protection locked="0"/>
    </xf>
    <xf numFmtId="0" fontId="26" fillId="0" borderId="20" xfId="0" applyFont="1" applyBorder="1" applyAlignment="1" applyProtection="1">
      <alignment horizontal="center" vertical="center"/>
      <protection/>
    </xf>
    <xf numFmtId="166" fontId="26" fillId="0" borderId="20" xfId="0" applyNumberFormat="1" applyFont="1" applyBorder="1" applyAlignment="1" applyProtection="1">
      <alignment vertical="center"/>
      <protection/>
    </xf>
    <xf numFmtId="166" fontId="26" fillId="0" borderId="21" xfId="0" applyNumberFormat="1" applyFont="1" applyBorder="1" applyAlignment="1" applyProtection="1">
      <alignment vertical="center"/>
      <protection/>
    </xf>
    <xf numFmtId="0" fontId="14" fillId="0" borderId="3"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left" vertical="center" wrapText="1"/>
      <protection/>
    </xf>
    <xf numFmtId="167" fontId="14" fillId="0" borderId="0" xfId="0" applyNumberFormat="1" applyFont="1" applyAlignment="1" applyProtection="1">
      <alignment vertical="center"/>
      <protection/>
    </xf>
    <xf numFmtId="0" fontId="14" fillId="0" borderId="0" xfId="0" applyFont="1" applyAlignment="1" applyProtection="1">
      <alignment vertical="center"/>
      <protection locked="0"/>
    </xf>
    <xf numFmtId="0" fontId="14" fillId="0" borderId="3" xfId="0" applyFont="1" applyBorder="1" applyAlignment="1">
      <alignment vertical="center"/>
    </xf>
    <xf numFmtId="0" fontId="14" fillId="0" borderId="14"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15" xfId="0" applyFont="1" applyBorder="1" applyAlignment="1" applyProtection="1">
      <alignment vertical="center"/>
      <protection/>
    </xf>
    <xf numFmtId="0" fontId="14" fillId="0" borderId="0" xfId="0" applyFont="1" applyAlignment="1">
      <alignment horizontal="left" vertical="center"/>
    </xf>
    <xf numFmtId="0" fontId="14" fillId="0" borderId="19" xfId="0" applyFont="1" applyBorder="1" applyAlignment="1" applyProtection="1">
      <alignment vertical="center"/>
      <protection/>
    </xf>
    <xf numFmtId="0" fontId="14" fillId="0" borderId="20" xfId="0" applyFont="1" applyBorder="1" applyAlignment="1" applyProtection="1">
      <alignment vertical="center"/>
      <protection/>
    </xf>
    <xf numFmtId="0" fontId="14" fillId="0" borderId="21" xfId="0" applyFont="1" applyBorder="1" applyAlignment="1" applyProtection="1">
      <alignment vertical="center"/>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167" fontId="25"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vertical="center" wrapText="1"/>
    </xf>
    <xf numFmtId="0" fontId="43" fillId="0" borderId="28" xfId="0" applyFont="1" applyBorder="1" applyAlignment="1">
      <alignment horizontal="left" wrapText="1"/>
    </xf>
    <xf numFmtId="0" fontId="15"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horizontal="left" vertical="center" wrapText="1"/>
    </xf>
    <xf numFmtId="49" fontId="44" fillId="0" borderId="0" xfId="0" applyNumberFormat="1" applyFont="1" applyBorder="1" applyAlignment="1">
      <alignment vertical="center" wrapText="1"/>
    </xf>
    <xf numFmtId="0" fontId="15" fillId="0" borderId="29" xfId="0" applyFont="1" applyBorder="1" applyAlignment="1">
      <alignment vertical="center" wrapText="1"/>
    </xf>
    <xf numFmtId="0" fontId="45" fillId="0" borderId="28" xfId="0" applyFont="1" applyBorder="1" applyAlignment="1">
      <alignment vertical="center" wrapText="1"/>
    </xf>
    <xf numFmtId="0" fontId="15" fillId="0" borderId="30" xfId="0" applyFont="1" applyBorder="1" applyAlignment="1">
      <alignment vertical="center" wrapText="1"/>
    </xf>
    <xf numFmtId="0" fontId="15" fillId="0" borderId="0" xfId="0" applyFont="1" applyBorder="1" applyAlignment="1">
      <alignment vertical="top"/>
    </xf>
    <xf numFmtId="0" fontId="15" fillId="0" borderId="0" xfId="0" applyFont="1" applyAlignment="1">
      <alignment vertical="top"/>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42" fillId="0" borderId="0" xfId="0" applyFont="1" applyBorder="1" applyAlignment="1">
      <alignment horizontal="center" vertical="center"/>
    </xf>
    <xf numFmtId="0" fontId="15"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15" fillId="0" borderId="29" xfId="0" applyFont="1" applyBorder="1" applyAlignment="1">
      <alignment horizontal="left" vertical="center"/>
    </xf>
    <xf numFmtId="0" fontId="45" fillId="0" borderId="28"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5" fillId="0" borderId="0" xfId="0" applyFont="1" applyBorder="1" applyAlignment="1">
      <alignment horizontal="left" vertical="center" wrapText="1"/>
    </xf>
    <xf numFmtId="0" fontId="44" fillId="0" borderId="0"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5" fillId="0" borderId="26" xfId="0" applyFont="1" applyBorder="1" applyAlignment="1">
      <alignment vertical="top"/>
    </xf>
    <xf numFmtId="0" fontId="15" fillId="0" borderId="27" xfId="0" applyFont="1" applyBorder="1" applyAlignment="1">
      <alignment vertical="top"/>
    </xf>
    <xf numFmtId="0" fontId="15" fillId="0" borderId="0" xfId="0" applyFont="1" applyBorder="1" applyAlignment="1">
      <alignment horizontal="center" vertical="center"/>
    </xf>
    <xf numFmtId="0" fontId="15" fillId="0" borderId="0" xfId="0" applyFont="1" applyBorder="1" applyAlignment="1">
      <alignment horizontal="left" vertical="top"/>
    </xf>
    <xf numFmtId="0" fontId="15" fillId="0" borderId="29" xfId="0" applyFont="1" applyBorder="1" applyAlignment="1">
      <alignment vertical="top"/>
    </xf>
    <xf numFmtId="0" fontId="15" fillId="0" borderId="28" xfId="0" applyFont="1" applyBorder="1" applyAlignment="1">
      <alignment vertical="top"/>
    </xf>
    <xf numFmtId="0" fontId="15"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1"/>
      <c r="AS2" s="1"/>
      <c r="AT2" s="1"/>
      <c r="AU2" s="1"/>
      <c r="AV2" s="1"/>
      <c r="AW2" s="1"/>
      <c r="AX2" s="1"/>
      <c r="AY2" s="1"/>
      <c r="AZ2" s="1"/>
      <c r="BA2" s="1"/>
      <c r="BB2" s="1"/>
      <c r="BC2" s="1"/>
      <c r="BD2" s="1"/>
      <c r="BE2" s="1"/>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pans="2:71" s="1" customFormat="1" ht="36.95"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pans="2:71"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19</v>
      </c>
      <c r="AO7" s="25"/>
      <c r="AP7" s="25"/>
      <c r="AQ7" s="25"/>
      <c r="AR7" s="23"/>
      <c r="BE7" s="34"/>
      <c r="BS7" s="20" t="s">
        <v>6</v>
      </c>
    </row>
    <row r="8" spans="2:71" s="1" customFormat="1" ht="12" customHeight="1">
      <c r="B8" s="24"/>
      <c r="C8" s="25"/>
      <c r="D8" s="35"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23</v>
      </c>
      <c r="AL8" s="25"/>
      <c r="AM8" s="25"/>
      <c r="AN8" s="36" t="s">
        <v>24</v>
      </c>
      <c r="AO8" s="25"/>
      <c r="AP8" s="25"/>
      <c r="AQ8" s="25"/>
      <c r="AR8" s="23"/>
      <c r="BE8" s="34"/>
      <c r="BS8" s="20" t="s">
        <v>6</v>
      </c>
    </row>
    <row r="9" spans="2:71" s="1" customFormat="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4"/>
      <c r="BS9" s="20" t="s">
        <v>6</v>
      </c>
    </row>
    <row r="10" spans="2:71" s="1" customFormat="1" ht="12" customHeight="1">
      <c r="B10" s="24"/>
      <c r="C10" s="25"/>
      <c r="D10" s="35"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26</v>
      </c>
      <c r="AL10" s="25"/>
      <c r="AM10" s="25"/>
      <c r="AN10" s="30" t="s">
        <v>19</v>
      </c>
      <c r="AO10" s="25"/>
      <c r="AP10" s="25"/>
      <c r="AQ10" s="25"/>
      <c r="AR10" s="23"/>
      <c r="BE10" s="34"/>
      <c r="BS10" s="20" t="s">
        <v>6</v>
      </c>
    </row>
    <row r="11" spans="2:71" s="1" customFormat="1" ht="18.45" customHeight="1">
      <c r="B11" s="24"/>
      <c r="C11" s="25"/>
      <c r="D11" s="25"/>
      <c r="E11" s="30" t="s">
        <v>27</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28</v>
      </c>
      <c r="AL11" s="25"/>
      <c r="AM11" s="25"/>
      <c r="AN11" s="30" t="s">
        <v>19</v>
      </c>
      <c r="AO11" s="25"/>
      <c r="AP11" s="25"/>
      <c r="AQ11" s="25"/>
      <c r="AR11" s="23"/>
      <c r="BE11" s="34"/>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pans="2:71" s="1" customFormat="1" ht="12" customHeight="1">
      <c r="B13" s="24"/>
      <c r="C13" s="25"/>
      <c r="D13" s="35"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26</v>
      </c>
      <c r="AL13" s="25"/>
      <c r="AM13" s="25"/>
      <c r="AN13" s="37" t="s">
        <v>30</v>
      </c>
      <c r="AO13" s="25"/>
      <c r="AP13" s="25"/>
      <c r="AQ13" s="25"/>
      <c r="AR13" s="23"/>
      <c r="BE13" s="34"/>
      <c r="BS13" s="20" t="s">
        <v>6</v>
      </c>
    </row>
    <row r="14" spans="2:71" ht="12">
      <c r="B14" s="24"/>
      <c r="C14" s="25"/>
      <c r="D14" s="25"/>
      <c r="E14" s="37" t="s">
        <v>30</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5" t="s">
        <v>28</v>
      </c>
      <c r="AL14" s="25"/>
      <c r="AM14" s="25"/>
      <c r="AN14" s="37" t="s">
        <v>30</v>
      </c>
      <c r="AO14" s="25"/>
      <c r="AP14" s="25"/>
      <c r="AQ14" s="25"/>
      <c r="AR14" s="23"/>
      <c r="BE14" s="34"/>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pans="2:71" s="1" customFormat="1" ht="12" customHeight="1">
      <c r="B16" s="24"/>
      <c r="C16" s="25"/>
      <c r="D16" s="35" t="s">
        <v>31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26</v>
      </c>
      <c r="AL16" s="25"/>
      <c r="AM16" s="25"/>
      <c r="AN16" s="30" t="s">
        <v>32</v>
      </c>
      <c r="AO16" s="25"/>
      <c r="AP16" s="25"/>
      <c r="AQ16" s="25"/>
      <c r="AR16" s="23"/>
      <c r="BE16" s="34"/>
      <c r="BS16" s="20" t="s">
        <v>4</v>
      </c>
    </row>
    <row r="17" spans="2:71" s="1" customFormat="1" ht="18.45" customHeight="1">
      <c r="B17" s="24"/>
      <c r="C17" s="25"/>
      <c r="D17" s="25"/>
      <c r="E17" s="30" t="s">
        <v>33</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28</v>
      </c>
      <c r="AL17" s="25"/>
      <c r="AM17" s="25"/>
      <c r="AN17" s="30" t="s">
        <v>34</v>
      </c>
      <c r="AO17" s="25"/>
      <c r="AP17" s="25"/>
      <c r="AQ17" s="25"/>
      <c r="AR17" s="23"/>
      <c r="BE17" s="34"/>
      <c r="BS17" s="20" t="s">
        <v>35</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pans="2:71" s="1" customFormat="1" ht="12" customHeight="1">
      <c r="B19" s="24"/>
      <c r="C19" s="25"/>
      <c r="D19" s="35" t="s">
        <v>36</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26</v>
      </c>
      <c r="AL19" s="25"/>
      <c r="AM19" s="25"/>
      <c r="AN19" s="30" t="s">
        <v>19</v>
      </c>
      <c r="AO19" s="25"/>
      <c r="AP19" s="25"/>
      <c r="AQ19" s="25"/>
      <c r="AR19" s="23"/>
      <c r="BE19" s="34"/>
      <c r="BS19" s="20" t="s">
        <v>6</v>
      </c>
    </row>
    <row r="20" spans="2:71" s="1" customFormat="1" ht="18.45" customHeight="1">
      <c r="B20" s="24"/>
      <c r="C20" s="25"/>
      <c r="D20" s="25"/>
      <c r="E20" s="30" t="s">
        <v>37</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28</v>
      </c>
      <c r="AL20" s="25"/>
      <c r="AM20" s="25"/>
      <c r="AN20" s="30" t="s">
        <v>19</v>
      </c>
      <c r="AO20" s="25"/>
      <c r="AP20" s="25"/>
      <c r="AQ20" s="25"/>
      <c r="AR20" s="23"/>
      <c r="BE20" s="34"/>
      <c r="BS20" s="20" t="s">
        <v>4</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pans="2:57" s="1" customFormat="1" ht="12" customHeight="1">
      <c r="B22" s="24"/>
      <c r="C22" s="25"/>
      <c r="D22" s="35" t="s">
        <v>38</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pans="2:57" s="1" customFormat="1" ht="47.25" customHeight="1">
      <c r="B23" s="24"/>
      <c r="C23" s="25"/>
      <c r="D23" s="25"/>
      <c r="E23" s="39" t="s">
        <v>39</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5"/>
      <c r="AP23" s="25"/>
      <c r="AQ23" s="25"/>
      <c r="AR23" s="23"/>
      <c r="BE23" s="34"/>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pans="2:57" s="1" customFormat="1" ht="6.95" customHeight="1">
      <c r="B25" s="24"/>
      <c r="C25" s="2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5"/>
      <c r="AQ25" s="25"/>
      <c r="AR25" s="23"/>
      <c r="BE25" s="34"/>
    </row>
    <row r="26" spans="1:57" s="2" customFormat="1" ht="25.9" customHeight="1">
      <c r="A26" s="41"/>
      <c r="B26" s="42"/>
      <c r="C26" s="43"/>
      <c r="D26" s="44" t="s">
        <v>40</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4"/>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4"/>
    </row>
    <row r="28" spans="1:57" s="2" customFormat="1" ht="12">
      <c r="A28" s="41"/>
      <c r="B28" s="42"/>
      <c r="C28" s="43"/>
      <c r="D28" s="43"/>
      <c r="E28" s="43"/>
      <c r="F28" s="43"/>
      <c r="G28" s="43"/>
      <c r="H28" s="43"/>
      <c r="I28" s="43"/>
      <c r="J28" s="43"/>
      <c r="K28" s="43"/>
      <c r="L28" s="48" t="s">
        <v>41</v>
      </c>
      <c r="M28" s="48"/>
      <c r="N28" s="48"/>
      <c r="O28" s="48"/>
      <c r="P28" s="48"/>
      <c r="Q28" s="43"/>
      <c r="R28" s="43"/>
      <c r="S28" s="43"/>
      <c r="T28" s="43"/>
      <c r="U28" s="43"/>
      <c r="V28" s="43"/>
      <c r="W28" s="48" t="s">
        <v>42</v>
      </c>
      <c r="X28" s="48"/>
      <c r="Y28" s="48"/>
      <c r="Z28" s="48"/>
      <c r="AA28" s="48"/>
      <c r="AB28" s="48"/>
      <c r="AC28" s="48"/>
      <c r="AD28" s="48"/>
      <c r="AE28" s="48"/>
      <c r="AF28" s="43"/>
      <c r="AG28" s="43"/>
      <c r="AH28" s="43"/>
      <c r="AI28" s="43"/>
      <c r="AJ28" s="43"/>
      <c r="AK28" s="48" t="s">
        <v>43</v>
      </c>
      <c r="AL28" s="48"/>
      <c r="AM28" s="48"/>
      <c r="AN28" s="48"/>
      <c r="AO28" s="48"/>
      <c r="AP28" s="43"/>
      <c r="AQ28" s="43"/>
      <c r="AR28" s="47"/>
      <c r="BE28" s="34"/>
    </row>
    <row r="29" spans="1:57" s="3" customFormat="1" ht="14.4" customHeight="1">
      <c r="A29" s="3"/>
      <c r="B29" s="49"/>
      <c r="C29" s="50"/>
      <c r="D29" s="35" t="s">
        <v>44</v>
      </c>
      <c r="E29" s="50"/>
      <c r="F29" s="35" t="s">
        <v>45</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5" t="s">
        <v>46</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5" t="s">
        <v>47</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5" t="s">
        <v>48</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5" t="s">
        <v>49</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50</v>
      </c>
      <c r="E35" s="57"/>
      <c r="F35" s="57"/>
      <c r="G35" s="57"/>
      <c r="H35" s="57"/>
      <c r="I35" s="57"/>
      <c r="J35" s="57"/>
      <c r="K35" s="57"/>
      <c r="L35" s="57"/>
      <c r="M35" s="57"/>
      <c r="N35" s="57"/>
      <c r="O35" s="57"/>
      <c r="P35" s="57"/>
      <c r="Q35" s="57"/>
      <c r="R35" s="57"/>
      <c r="S35" s="57"/>
      <c r="T35" s="58" t="s">
        <v>51</v>
      </c>
      <c r="U35" s="57"/>
      <c r="V35" s="57"/>
      <c r="W35" s="57"/>
      <c r="X35" s="59" t="s">
        <v>52</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6" t="s">
        <v>53</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5" t="s">
        <v>13</v>
      </c>
      <c r="D44" s="67"/>
      <c r="E44" s="67"/>
      <c r="F44" s="67"/>
      <c r="G44" s="67"/>
      <c r="H44" s="67"/>
      <c r="I44" s="67"/>
      <c r="J44" s="67"/>
      <c r="K44" s="67"/>
      <c r="L44" s="67" t="str">
        <f>K5</f>
        <v>22-20-06-VZ-01-KDOII</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KRÁLŮV DVŮR - OBCHVAT - II. část - PDPS</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5" t="s">
        <v>21</v>
      </c>
      <c r="D47" s="43"/>
      <c r="E47" s="43"/>
      <c r="F47" s="43"/>
      <c r="G47" s="43"/>
      <c r="H47" s="43"/>
      <c r="I47" s="43"/>
      <c r="J47" s="43"/>
      <c r="K47" s="43"/>
      <c r="L47" s="74" t="str">
        <f>IF(K8="","",K8)</f>
        <v>Králův Dvůr</v>
      </c>
      <c r="M47" s="43"/>
      <c r="N47" s="43"/>
      <c r="O47" s="43"/>
      <c r="P47" s="43"/>
      <c r="Q47" s="43"/>
      <c r="R47" s="43"/>
      <c r="S47" s="43"/>
      <c r="T47" s="43"/>
      <c r="U47" s="43"/>
      <c r="V47" s="43"/>
      <c r="W47" s="43"/>
      <c r="X47" s="43"/>
      <c r="Y47" s="43"/>
      <c r="Z47" s="43"/>
      <c r="AA47" s="43"/>
      <c r="AB47" s="43"/>
      <c r="AC47" s="43"/>
      <c r="AD47" s="43"/>
      <c r="AE47" s="43"/>
      <c r="AF47" s="43"/>
      <c r="AG47" s="43"/>
      <c r="AH47" s="43"/>
      <c r="AI47" s="35" t="s">
        <v>23</v>
      </c>
      <c r="AJ47" s="43"/>
      <c r="AK47" s="43"/>
      <c r="AL47" s="43"/>
      <c r="AM47" s="75" t="str">
        <f>IF(AN8="","",AN8)</f>
        <v>18. 3. 2020</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25.65" customHeight="1">
      <c r="A49" s="41"/>
      <c r="B49" s="42"/>
      <c r="C49" s="35" t="s">
        <v>25</v>
      </c>
      <c r="D49" s="43"/>
      <c r="E49" s="43"/>
      <c r="F49" s="43"/>
      <c r="G49" s="43"/>
      <c r="H49" s="43"/>
      <c r="I49" s="43"/>
      <c r="J49" s="43"/>
      <c r="K49" s="43"/>
      <c r="L49" s="67" t="str">
        <f>IF(E11="","",E11)</f>
        <v>Město Králův Dvůr,Nám.Míru 139,26701 Králův Dvůr</v>
      </c>
      <c r="M49" s="43"/>
      <c r="N49" s="43"/>
      <c r="O49" s="43"/>
      <c r="P49" s="43"/>
      <c r="Q49" s="43"/>
      <c r="R49" s="43"/>
      <c r="S49" s="43"/>
      <c r="T49" s="43"/>
      <c r="U49" s="43"/>
      <c r="V49" s="43"/>
      <c r="W49" s="43"/>
      <c r="X49" s="43"/>
      <c r="Y49" s="43"/>
      <c r="Z49" s="43"/>
      <c r="AA49" s="43"/>
      <c r="AB49" s="43"/>
      <c r="AC49" s="43"/>
      <c r="AD49" s="43"/>
      <c r="AE49" s="43"/>
      <c r="AF49" s="43"/>
      <c r="AG49" s="43"/>
      <c r="AH49" s="43"/>
      <c r="AI49" s="35" t="s">
        <v>31</v>
      </c>
      <c r="AJ49" s="43"/>
      <c r="AK49" s="43"/>
      <c r="AL49" s="43"/>
      <c r="AM49" s="76" t="str">
        <f>IF(E17="","",E17)</f>
        <v>SPEKTRA s.r.o.,V Hlinkách 1548,26601 Beroun</v>
      </c>
      <c r="AN49" s="67"/>
      <c r="AO49" s="67"/>
      <c r="AP49" s="67"/>
      <c r="AQ49" s="43"/>
      <c r="AR49" s="47"/>
      <c r="AS49" s="77" t="s">
        <v>54</v>
      </c>
      <c r="AT49" s="78"/>
      <c r="AU49" s="79"/>
      <c r="AV49" s="79"/>
      <c r="AW49" s="79"/>
      <c r="AX49" s="79"/>
      <c r="AY49" s="79"/>
      <c r="AZ49" s="79"/>
      <c r="BA49" s="79"/>
      <c r="BB49" s="79"/>
      <c r="BC49" s="79"/>
      <c r="BD49" s="80"/>
      <c r="BE49" s="41"/>
    </row>
    <row r="50" spans="1:57" s="2" customFormat="1" ht="15.15" customHeight="1">
      <c r="A50" s="41"/>
      <c r="B50" s="42"/>
      <c r="C50" s="35" t="s">
        <v>29</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5" t="s">
        <v>36</v>
      </c>
      <c r="AJ50" s="43"/>
      <c r="AK50" s="43"/>
      <c r="AL50" s="43"/>
      <c r="AM50" s="76" t="str">
        <f>IF(E20="","",E20)</f>
        <v>p. Lenka Dejdarová</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55</v>
      </c>
      <c r="D52" s="90"/>
      <c r="E52" s="90"/>
      <c r="F52" s="90"/>
      <c r="G52" s="90"/>
      <c r="H52" s="91"/>
      <c r="I52" s="92" t="s">
        <v>56</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57</v>
      </c>
      <c r="AH52" s="90"/>
      <c r="AI52" s="90"/>
      <c r="AJ52" s="90"/>
      <c r="AK52" s="90"/>
      <c r="AL52" s="90"/>
      <c r="AM52" s="90"/>
      <c r="AN52" s="92" t="s">
        <v>58</v>
      </c>
      <c r="AO52" s="90"/>
      <c r="AP52" s="90"/>
      <c r="AQ52" s="94" t="s">
        <v>59</v>
      </c>
      <c r="AR52" s="47"/>
      <c r="AS52" s="95" t="s">
        <v>60</v>
      </c>
      <c r="AT52" s="96" t="s">
        <v>61</v>
      </c>
      <c r="AU52" s="96" t="s">
        <v>62</v>
      </c>
      <c r="AV52" s="96" t="s">
        <v>63</v>
      </c>
      <c r="AW52" s="96" t="s">
        <v>64</v>
      </c>
      <c r="AX52" s="96" t="s">
        <v>65</v>
      </c>
      <c r="AY52" s="96" t="s">
        <v>66</v>
      </c>
      <c r="AZ52" s="96" t="s">
        <v>67</v>
      </c>
      <c r="BA52" s="96" t="s">
        <v>68</v>
      </c>
      <c r="BB52" s="96" t="s">
        <v>69</v>
      </c>
      <c r="BC52" s="96" t="s">
        <v>70</v>
      </c>
      <c r="BD52" s="97" t="s">
        <v>71</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72</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ROUND(AG55+AG59+AG63+AG66+AG68+AG70+AG73,2)</f>
        <v>0</v>
      </c>
      <c r="AH54" s="104"/>
      <c r="AI54" s="104"/>
      <c r="AJ54" s="104"/>
      <c r="AK54" s="104"/>
      <c r="AL54" s="104"/>
      <c r="AM54" s="104"/>
      <c r="AN54" s="105">
        <f>SUM(AG54,AT54)</f>
        <v>0</v>
      </c>
      <c r="AO54" s="105"/>
      <c r="AP54" s="105"/>
      <c r="AQ54" s="106" t="s">
        <v>19</v>
      </c>
      <c r="AR54" s="107"/>
      <c r="AS54" s="108">
        <f>ROUND(AS55+AS59+AS63+AS66+AS68+AS70+AS73,2)</f>
        <v>0</v>
      </c>
      <c r="AT54" s="109">
        <f>ROUND(SUM(AV54:AW54),2)</f>
        <v>0</v>
      </c>
      <c r="AU54" s="110">
        <f>ROUND(AU55+AU59+AU63+AU66+AU68+AU70+AU73,5)</f>
        <v>0</v>
      </c>
      <c r="AV54" s="109">
        <f>ROUND(AZ54*L29,2)</f>
        <v>0</v>
      </c>
      <c r="AW54" s="109">
        <f>ROUND(BA54*L30,2)</f>
        <v>0</v>
      </c>
      <c r="AX54" s="109">
        <f>ROUND(BB54*L29,2)</f>
        <v>0</v>
      </c>
      <c r="AY54" s="109">
        <f>ROUND(BC54*L30,2)</f>
        <v>0</v>
      </c>
      <c r="AZ54" s="109">
        <f>ROUND(AZ55+AZ59+AZ63+AZ66+AZ68+AZ70+AZ73,2)</f>
        <v>0</v>
      </c>
      <c r="BA54" s="109">
        <f>ROUND(BA55+BA59+BA63+BA66+BA68+BA70+BA73,2)</f>
        <v>0</v>
      </c>
      <c r="BB54" s="109">
        <f>ROUND(BB55+BB59+BB63+BB66+BB68+BB70+BB73,2)</f>
        <v>0</v>
      </c>
      <c r="BC54" s="109">
        <f>ROUND(BC55+BC59+BC63+BC66+BC68+BC70+BC73,2)</f>
        <v>0</v>
      </c>
      <c r="BD54" s="111">
        <f>ROUND(BD55+BD59+BD63+BD66+BD68+BD70+BD73,2)</f>
        <v>0</v>
      </c>
      <c r="BE54" s="6"/>
      <c r="BS54" s="112" t="s">
        <v>73</v>
      </c>
      <c r="BT54" s="112" t="s">
        <v>74</v>
      </c>
      <c r="BU54" s="113" t="s">
        <v>75</v>
      </c>
      <c r="BV54" s="112" t="s">
        <v>76</v>
      </c>
      <c r="BW54" s="112" t="s">
        <v>5</v>
      </c>
      <c r="BX54" s="112" t="s">
        <v>77</v>
      </c>
      <c r="CL54" s="112" t="s">
        <v>19</v>
      </c>
    </row>
    <row r="55" spans="1:91" s="7" customFormat="1" ht="16.5" customHeight="1">
      <c r="A55" s="7"/>
      <c r="B55" s="114"/>
      <c r="C55" s="115"/>
      <c r="D55" s="116" t="s">
        <v>78</v>
      </c>
      <c r="E55" s="116"/>
      <c r="F55" s="116"/>
      <c r="G55" s="116"/>
      <c r="H55" s="116"/>
      <c r="I55" s="117"/>
      <c r="J55" s="116" t="s">
        <v>79</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ROUND(SUM(AG56:AG58),2)</f>
        <v>0</v>
      </c>
      <c r="AH55" s="117"/>
      <c r="AI55" s="117"/>
      <c r="AJ55" s="117"/>
      <c r="AK55" s="117"/>
      <c r="AL55" s="117"/>
      <c r="AM55" s="117"/>
      <c r="AN55" s="119">
        <f>SUM(AG55,AT55)</f>
        <v>0</v>
      </c>
      <c r="AO55" s="117"/>
      <c r="AP55" s="117"/>
      <c r="AQ55" s="120" t="s">
        <v>80</v>
      </c>
      <c r="AR55" s="121"/>
      <c r="AS55" s="122">
        <f>ROUND(SUM(AS56:AS58),2)</f>
        <v>0</v>
      </c>
      <c r="AT55" s="123">
        <f>ROUND(SUM(AV55:AW55),2)</f>
        <v>0</v>
      </c>
      <c r="AU55" s="124">
        <f>ROUND(SUM(AU56:AU58),5)</f>
        <v>0</v>
      </c>
      <c r="AV55" s="123">
        <f>ROUND(AZ55*L29,2)</f>
        <v>0</v>
      </c>
      <c r="AW55" s="123">
        <f>ROUND(BA55*L30,2)</f>
        <v>0</v>
      </c>
      <c r="AX55" s="123">
        <f>ROUND(BB55*L29,2)</f>
        <v>0</v>
      </c>
      <c r="AY55" s="123">
        <f>ROUND(BC55*L30,2)</f>
        <v>0</v>
      </c>
      <c r="AZ55" s="123">
        <f>ROUND(SUM(AZ56:AZ58),2)</f>
        <v>0</v>
      </c>
      <c r="BA55" s="123">
        <f>ROUND(SUM(BA56:BA58),2)</f>
        <v>0</v>
      </c>
      <c r="BB55" s="123">
        <f>ROUND(SUM(BB56:BB58),2)</f>
        <v>0</v>
      </c>
      <c r="BC55" s="123">
        <f>ROUND(SUM(BC56:BC58),2)</f>
        <v>0</v>
      </c>
      <c r="BD55" s="125">
        <f>ROUND(SUM(BD56:BD58),2)</f>
        <v>0</v>
      </c>
      <c r="BE55" s="7"/>
      <c r="BS55" s="126" t="s">
        <v>73</v>
      </c>
      <c r="BT55" s="126" t="s">
        <v>81</v>
      </c>
      <c r="BU55" s="126" t="s">
        <v>75</v>
      </c>
      <c r="BV55" s="126" t="s">
        <v>76</v>
      </c>
      <c r="BW55" s="126" t="s">
        <v>82</v>
      </c>
      <c r="BX55" s="126" t="s">
        <v>5</v>
      </c>
      <c r="CL55" s="126" t="s">
        <v>19</v>
      </c>
      <c r="CM55" s="126" t="s">
        <v>83</v>
      </c>
    </row>
    <row r="56" spans="1:90" s="4" customFormat="1" ht="16.5" customHeight="1">
      <c r="A56" s="127" t="s">
        <v>84</v>
      </c>
      <c r="B56" s="66"/>
      <c r="C56" s="128"/>
      <c r="D56" s="128"/>
      <c r="E56" s="129" t="s">
        <v>85</v>
      </c>
      <c r="F56" s="129"/>
      <c r="G56" s="129"/>
      <c r="H56" s="129"/>
      <c r="I56" s="129"/>
      <c r="J56" s="128"/>
      <c r="K56" s="129" t="s">
        <v>86</v>
      </c>
      <c r="L56" s="129"/>
      <c r="M56" s="129"/>
      <c r="N56" s="129"/>
      <c r="O56" s="129"/>
      <c r="P56" s="129"/>
      <c r="Q56" s="129"/>
      <c r="R56" s="129"/>
      <c r="S56" s="129"/>
      <c r="T56" s="129"/>
      <c r="U56" s="129"/>
      <c r="V56" s="129"/>
      <c r="W56" s="129"/>
      <c r="X56" s="129"/>
      <c r="Y56" s="129"/>
      <c r="Z56" s="129"/>
      <c r="AA56" s="129"/>
      <c r="AB56" s="129"/>
      <c r="AC56" s="129"/>
      <c r="AD56" s="129"/>
      <c r="AE56" s="129"/>
      <c r="AF56" s="129"/>
      <c r="AG56" s="130">
        <f>'SO 001 - Přípravy staveniště'!J32</f>
        <v>0</v>
      </c>
      <c r="AH56" s="128"/>
      <c r="AI56" s="128"/>
      <c r="AJ56" s="128"/>
      <c r="AK56" s="128"/>
      <c r="AL56" s="128"/>
      <c r="AM56" s="128"/>
      <c r="AN56" s="130">
        <f>SUM(AG56,AT56)</f>
        <v>0</v>
      </c>
      <c r="AO56" s="128"/>
      <c r="AP56" s="128"/>
      <c r="AQ56" s="131" t="s">
        <v>87</v>
      </c>
      <c r="AR56" s="68"/>
      <c r="AS56" s="132">
        <v>0</v>
      </c>
      <c r="AT56" s="133">
        <f>ROUND(SUM(AV56:AW56),2)</f>
        <v>0</v>
      </c>
      <c r="AU56" s="134">
        <f>'SO 001 - Přípravy staveniště'!P90</f>
        <v>0</v>
      </c>
      <c r="AV56" s="133">
        <f>'SO 001 - Přípravy staveniště'!J35</f>
        <v>0</v>
      </c>
      <c r="AW56" s="133">
        <f>'SO 001 - Přípravy staveniště'!J36</f>
        <v>0</v>
      </c>
      <c r="AX56" s="133">
        <f>'SO 001 - Přípravy staveniště'!J37</f>
        <v>0</v>
      </c>
      <c r="AY56" s="133">
        <f>'SO 001 - Přípravy staveniště'!J38</f>
        <v>0</v>
      </c>
      <c r="AZ56" s="133">
        <f>'SO 001 - Přípravy staveniště'!F35</f>
        <v>0</v>
      </c>
      <c r="BA56" s="133">
        <f>'SO 001 - Přípravy staveniště'!F36</f>
        <v>0</v>
      </c>
      <c r="BB56" s="133">
        <f>'SO 001 - Přípravy staveniště'!F37</f>
        <v>0</v>
      </c>
      <c r="BC56" s="133">
        <f>'SO 001 - Přípravy staveniště'!F38</f>
        <v>0</v>
      </c>
      <c r="BD56" s="135">
        <f>'SO 001 - Přípravy staveniště'!F39</f>
        <v>0</v>
      </c>
      <c r="BE56" s="4"/>
      <c r="BT56" s="136" t="s">
        <v>83</v>
      </c>
      <c r="BV56" s="136" t="s">
        <v>76</v>
      </c>
      <c r="BW56" s="136" t="s">
        <v>88</v>
      </c>
      <c r="BX56" s="136" t="s">
        <v>82</v>
      </c>
      <c r="CL56" s="136" t="s">
        <v>19</v>
      </c>
    </row>
    <row r="57" spans="1:90" s="4" customFormat="1" ht="16.5" customHeight="1">
      <c r="A57" s="127" t="s">
        <v>84</v>
      </c>
      <c r="B57" s="66"/>
      <c r="C57" s="128"/>
      <c r="D57" s="128"/>
      <c r="E57" s="129" t="s">
        <v>89</v>
      </c>
      <c r="F57" s="129"/>
      <c r="G57" s="129"/>
      <c r="H57" s="129"/>
      <c r="I57" s="129"/>
      <c r="J57" s="128"/>
      <c r="K57" s="129" t="s">
        <v>90</v>
      </c>
      <c r="L57" s="129"/>
      <c r="M57" s="129"/>
      <c r="N57" s="129"/>
      <c r="O57" s="129"/>
      <c r="P57" s="129"/>
      <c r="Q57" s="129"/>
      <c r="R57" s="129"/>
      <c r="S57" s="129"/>
      <c r="T57" s="129"/>
      <c r="U57" s="129"/>
      <c r="V57" s="129"/>
      <c r="W57" s="129"/>
      <c r="X57" s="129"/>
      <c r="Y57" s="129"/>
      <c r="Z57" s="129"/>
      <c r="AA57" s="129"/>
      <c r="AB57" s="129"/>
      <c r="AC57" s="129"/>
      <c r="AD57" s="129"/>
      <c r="AE57" s="129"/>
      <c r="AF57" s="129"/>
      <c r="AG57" s="130">
        <f>'SO 002 - Odstranění venko...'!J32</f>
        <v>0</v>
      </c>
      <c r="AH57" s="128"/>
      <c r="AI57" s="128"/>
      <c r="AJ57" s="128"/>
      <c r="AK57" s="128"/>
      <c r="AL57" s="128"/>
      <c r="AM57" s="128"/>
      <c r="AN57" s="130">
        <f>SUM(AG57,AT57)</f>
        <v>0</v>
      </c>
      <c r="AO57" s="128"/>
      <c r="AP57" s="128"/>
      <c r="AQ57" s="131" t="s">
        <v>87</v>
      </c>
      <c r="AR57" s="68"/>
      <c r="AS57" s="132">
        <v>0</v>
      </c>
      <c r="AT57" s="133">
        <f>ROUND(SUM(AV57:AW57),2)</f>
        <v>0</v>
      </c>
      <c r="AU57" s="134">
        <f>'SO 002 - Odstranění venko...'!P88</f>
        <v>0</v>
      </c>
      <c r="AV57" s="133">
        <f>'SO 002 - Odstranění venko...'!J35</f>
        <v>0</v>
      </c>
      <c r="AW57" s="133">
        <f>'SO 002 - Odstranění venko...'!J36</f>
        <v>0</v>
      </c>
      <c r="AX57" s="133">
        <f>'SO 002 - Odstranění venko...'!J37</f>
        <v>0</v>
      </c>
      <c r="AY57" s="133">
        <f>'SO 002 - Odstranění venko...'!J38</f>
        <v>0</v>
      </c>
      <c r="AZ57" s="133">
        <f>'SO 002 - Odstranění venko...'!F35</f>
        <v>0</v>
      </c>
      <c r="BA57" s="133">
        <f>'SO 002 - Odstranění venko...'!F36</f>
        <v>0</v>
      </c>
      <c r="BB57" s="133">
        <f>'SO 002 - Odstranění venko...'!F37</f>
        <v>0</v>
      </c>
      <c r="BC57" s="133">
        <f>'SO 002 - Odstranění venko...'!F38</f>
        <v>0</v>
      </c>
      <c r="BD57" s="135">
        <f>'SO 002 - Odstranění venko...'!F39</f>
        <v>0</v>
      </c>
      <c r="BE57" s="4"/>
      <c r="BT57" s="136" t="s">
        <v>83</v>
      </c>
      <c r="BV57" s="136" t="s">
        <v>76</v>
      </c>
      <c r="BW57" s="136" t="s">
        <v>91</v>
      </c>
      <c r="BX57" s="136" t="s">
        <v>82</v>
      </c>
      <c r="CL57" s="136" t="s">
        <v>19</v>
      </c>
    </row>
    <row r="58" spans="1:90" s="4" customFormat="1" ht="16.5" customHeight="1">
      <c r="A58" s="127" t="s">
        <v>84</v>
      </c>
      <c r="B58" s="66"/>
      <c r="C58" s="128"/>
      <c r="D58" s="128"/>
      <c r="E58" s="129" t="s">
        <v>92</v>
      </c>
      <c r="F58" s="129"/>
      <c r="G58" s="129"/>
      <c r="H58" s="129"/>
      <c r="I58" s="129"/>
      <c r="J58" s="128"/>
      <c r="K58" s="129" t="s">
        <v>93</v>
      </c>
      <c r="L58" s="129"/>
      <c r="M58" s="129"/>
      <c r="N58" s="129"/>
      <c r="O58" s="129"/>
      <c r="P58" s="129"/>
      <c r="Q58" s="129"/>
      <c r="R58" s="129"/>
      <c r="S58" s="129"/>
      <c r="T58" s="129"/>
      <c r="U58" s="129"/>
      <c r="V58" s="129"/>
      <c r="W58" s="129"/>
      <c r="X58" s="129"/>
      <c r="Y58" s="129"/>
      <c r="Z58" s="129"/>
      <c r="AA58" s="129"/>
      <c r="AB58" s="129"/>
      <c r="AC58" s="129"/>
      <c r="AD58" s="129"/>
      <c r="AE58" s="129"/>
      <c r="AF58" s="129"/>
      <c r="AG58" s="130">
        <f>'SO 003 - Demolice hal'!J32</f>
        <v>0</v>
      </c>
      <c r="AH58" s="128"/>
      <c r="AI58" s="128"/>
      <c r="AJ58" s="128"/>
      <c r="AK58" s="128"/>
      <c r="AL58" s="128"/>
      <c r="AM58" s="128"/>
      <c r="AN58" s="130">
        <f>SUM(AG58,AT58)</f>
        <v>0</v>
      </c>
      <c r="AO58" s="128"/>
      <c r="AP58" s="128"/>
      <c r="AQ58" s="131" t="s">
        <v>87</v>
      </c>
      <c r="AR58" s="68"/>
      <c r="AS58" s="132">
        <v>0</v>
      </c>
      <c r="AT58" s="133">
        <f>ROUND(SUM(AV58:AW58),2)</f>
        <v>0</v>
      </c>
      <c r="AU58" s="134">
        <f>'SO 003 - Demolice hal'!P96</f>
        <v>0</v>
      </c>
      <c r="AV58" s="133">
        <f>'SO 003 - Demolice hal'!J35</f>
        <v>0</v>
      </c>
      <c r="AW58" s="133">
        <f>'SO 003 - Demolice hal'!J36</f>
        <v>0</v>
      </c>
      <c r="AX58" s="133">
        <f>'SO 003 - Demolice hal'!J37</f>
        <v>0</v>
      </c>
      <c r="AY58" s="133">
        <f>'SO 003 - Demolice hal'!J38</f>
        <v>0</v>
      </c>
      <c r="AZ58" s="133">
        <f>'SO 003 - Demolice hal'!F35</f>
        <v>0</v>
      </c>
      <c r="BA58" s="133">
        <f>'SO 003 - Demolice hal'!F36</f>
        <v>0</v>
      </c>
      <c r="BB58" s="133">
        <f>'SO 003 - Demolice hal'!F37</f>
        <v>0</v>
      </c>
      <c r="BC58" s="133">
        <f>'SO 003 - Demolice hal'!F38</f>
        <v>0</v>
      </c>
      <c r="BD58" s="135">
        <f>'SO 003 - Demolice hal'!F39</f>
        <v>0</v>
      </c>
      <c r="BE58" s="4"/>
      <c r="BT58" s="136" t="s">
        <v>83</v>
      </c>
      <c r="BV58" s="136" t="s">
        <v>76</v>
      </c>
      <c r="BW58" s="136" t="s">
        <v>94</v>
      </c>
      <c r="BX58" s="136" t="s">
        <v>82</v>
      </c>
      <c r="CL58" s="136" t="s">
        <v>19</v>
      </c>
    </row>
    <row r="59" spans="1:91" s="7" customFormat="1" ht="16.5" customHeight="1">
      <c r="A59" s="7"/>
      <c r="B59" s="114"/>
      <c r="C59" s="115"/>
      <c r="D59" s="116" t="s">
        <v>95</v>
      </c>
      <c r="E59" s="116"/>
      <c r="F59" s="116"/>
      <c r="G59" s="116"/>
      <c r="H59" s="116"/>
      <c r="I59" s="117"/>
      <c r="J59" s="116" t="s">
        <v>96</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ROUND(SUM(AG60:AG62),2)</f>
        <v>0</v>
      </c>
      <c r="AH59" s="117"/>
      <c r="AI59" s="117"/>
      <c r="AJ59" s="117"/>
      <c r="AK59" s="117"/>
      <c r="AL59" s="117"/>
      <c r="AM59" s="117"/>
      <c r="AN59" s="119">
        <f>SUM(AG59,AT59)</f>
        <v>0</v>
      </c>
      <c r="AO59" s="117"/>
      <c r="AP59" s="117"/>
      <c r="AQ59" s="120" t="s">
        <v>80</v>
      </c>
      <c r="AR59" s="121"/>
      <c r="AS59" s="122">
        <f>ROUND(SUM(AS60:AS62),2)</f>
        <v>0</v>
      </c>
      <c r="AT59" s="123">
        <f>ROUND(SUM(AV59:AW59),2)</f>
        <v>0</v>
      </c>
      <c r="AU59" s="124">
        <f>ROUND(SUM(AU60:AU62),5)</f>
        <v>0</v>
      </c>
      <c r="AV59" s="123">
        <f>ROUND(AZ59*L29,2)</f>
        <v>0</v>
      </c>
      <c r="AW59" s="123">
        <f>ROUND(BA59*L30,2)</f>
        <v>0</v>
      </c>
      <c r="AX59" s="123">
        <f>ROUND(BB59*L29,2)</f>
        <v>0</v>
      </c>
      <c r="AY59" s="123">
        <f>ROUND(BC59*L30,2)</f>
        <v>0</v>
      </c>
      <c r="AZ59" s="123">
        <f>ROUND(SUM(AZ60:AZ62),2)</f>
        <v>0</v>
      </c>
      <c r="BA59" s="123">
        <f>ROUND(SUM(BA60:BA62),2)</f>
        <v>0</v>
      </c>
      <c r="BB59" s="123">
        <f>ROUND(SUM(BB60:BB62),2)</f>
        <v>0</v>
      </c>
      <c r="BC59" s="123">
        <f>ROUND(SUM(BC60:BC62),2)</f>
        <v>0</v>
      </c>
      <c r="BD59" s="125">
        <f>ROUND(SUM(BD60:BD62),2)</f>
        <v>0</v>
      </c>
      <c r="BE59" s="7"/>
      <c r="BS59" s="126" t="s">
        <v>73</v>
      </c>
      <c r="BT59" s="126" t="s">
        <v>81</v>
      </c>
      <c r="BU59" s="126" t="s">
        <v>75</v>
      </c>
      <c r="BV59" s="126" t="s">
        <v>76</v>
      </c>
      <c r="BW59" s="126" t="s">
        <v>97</v>
      </c>
      <c r="BX59" s="126" t="s">
        <v>5</v>
      </c>
      <c r="CL59" s="126" t="s">
        <v>19</v>
      </c>
      <c r="CM59" s="126" t="s">
        <v>83</v>
      </c>
    </row>
    <row r="60" spans="1:90" s="4" customFormat="1" ht="23.25" customHeight="1">
      <c r="A60" s="127" t="s">
        <v>84</v>
      </c>
      <c r="B60" s="66"/>
      <c r="C60" s="128"/>
      <c r="D60" s="128"/>
      <c r="E60" s="129" t="s">
        <v>98</v>
      </c>
      <c r="F60" s="129"/>
      <c r="G60" s="129"/>
      <c r="H60" s="129"/>
      <c r="I60" s="129"/>
      <c r="J60" s="128"/>
      <c r="K60" s="129" t="s">
        <v>99</v>
      </c>
      <c r="L60" s="129"/>
      <c r="M60" s="129"/>
      <c r="N60" s="129"/>
      <c r="O60" s="129"/>
      <c r="P60" s="129"/>
      <c r="Q60" s="129"/>
      <c r="R60" s="129"/>
      <c r="S60" s="129"/>
      <c r="T60" s="129"/>
      <c r="U60" s="129"/>
      <c r="V60" s="129"/>
      <c r="W60" s="129"/>
      <c r="X60" s="129"/>
      <c r="Y60" s="129"/>
      <c r="Z60" s="129"/>
      <c r="AA60" s="129"/>
      <c r="AB60" s="129"/>
      <c r="AC60" s="129"/>
      <c r="AD60" s="129"/>
      <c r="AE60" s="129"/>
      <c r="AF60" s="129"/>
      <c r="AG60" s="130">
        <f>'SO 101a - Větev A - komun...'!J32</f>
        <v>0</v>
      </c>
      <c r="AH60" s="128"/>
      <c r="AI60" s="128"/>
      <c r="AJ60" s="128"/>
      <c r="AK60" s="128"/>
      <c r="AL60" s="128"/>
      <c r="AM60" s="128"/>
      <c r="AN60" s="130">
        <f>SUM(AG60,AT60)</f>
        <v>0</v>
      </c>
      <c r="AO60" s="128"/>
      <c r="AP60" s="128"/>
      <c r="AQ60" s="131" t="s">
        <v>87</v>
      </c>
      <c r="AR60" s="68"/>
      <c r="AS60" s="132">
        <v>0</v>
      </c>
      <c r="AT60" s="133">
        <f>ROUND(SUM(AV60:AW60),2)</f>
        <v>0</v>
      </c>
      <c r="AU60" s="134">
        <f>'SO 101a - Větev A - komun...'!P96</f>
        <v>0</v>
      </c>
      <c r="AV60" s="133">
        <f>'SO 101a - Větev A - komun...'!J35</f>
        <v>0</v>
      </c>
      <c r="AW60" s="133">
        <f>'SO 101a - Větev A - komun...'!J36</f>
        <v>0</v>
      </c>
      <c r="AX60" s="133">
        <f>'SO 101a - Větev A - komun...'!J37</f>
        <v>0</v>
      </c>
      <c r="AY60" s="133">
        <f>'SO 101a - Větev A - komun...'!J38</f>
        <v>0</v>
      </c>
      <c r="AZ60" s="133">
        <f>'SO 101a - Větev A - komun...'!F35</f>
        <v>0</v>
      </c>
      <c r="BA60" s="133">
        <f>'SO 101a - Větev A - komun...'!F36</f>
        <v>0</v>
      </c>
      <c r="BB60" s="133">
        <f>'SO 101a - Větev A - komun...'!F37</f>
        <v>0</v>
      </c>
      <c r="BC60" s="133">
        <f>'SO 101a - Větev A - komun...'!F38</f>
        <v>0</v>
      </c>
      <c r="BD60" s="135">
        <f>'SO 101a - Větev A - komun...'!F39</f>
        <v>0</v>
      </c>
      <c r="BE60" s="4"/>
      <c r="BT60" s="136" t="s">
        <v>83</v>
      </c>
      <c r="BV60" s="136" t="s">
        <v>76</v>
      </c>
      <c r="BW60" s="136" t="s">
        <v>100</v>
      </c>
      <c r="BX60" s="136" t="s">
        <v>97</v>
      </c>
      <c r="CL60" s="136" t="s">
        <v>19</v>
      </c>
    </row>
    <row r="61" spans="1:90" s="4" customFormat="1" ht="23.25" customHeight="1">
      <c r="A61" s="127" t="s">
        <v>84</v>
      </c>
      <c r="B61" s="66"/>
      <c r="C61" s="128"/>
      <c r="D61" s="128"/>
      <c r="E61" s="129" t="s">
        <v>101</v>
      </c>
      <c r="F61" s="129"/>
      <c r="G61" s="129"/>
      <c r="H61" s="129"/>
      <c r="I61" s="129"/>
      <c r="J61" s="128"/>
      <c r="K61" s="129" t="s">
        <v>102</v>
      </c>
      <c r="L61" s="129"/>
      <c r="M61" s="129"/>
      <c r="N61" s="129"/>
      <c r="O61" s="129"/>
      <c r="P61" s="129"/>
      <c r="Q61" s="129"/>
      <c r="R61" s="129"/>
      <c r="S61" s="129"/>
      <c r="T61" s="129"/>
      <c r="U61" s="129"/>
      <c r="V61" s="129"/>
      <c r="W61" s="129"/>
      <c r="X61" s="129"/>
      <c r="Y61" s="129"/>
      <c r="Z61" s="129"/>
      <c r="AA61" s="129"/>
      <c r="AB61" s="129"/>
      <c r="AC61" s="129"/>
      <c r="AD61" s="129"/>
      <c r="AE61" s="129"/>
      <c r="AF61" s="129"/>
      <c r="AG61" s="130">
        <f>'SO 101b - Větev A - sklad...'!J32</f>
        <v>0</v>
      </c>
      <c r="AH61" s="128"/>
      <c r="AI61" s="128"/>
      <c r="AJ61" s="128"/>
      <c r="AK61" s="128"/>
      <c r="AL61" s="128"/>
      <c r="AM61" s="128"/>
      <c r="AN61" s="130">
        <f>SUM(AG61,AT61)</f>
        <v>0</v>
      </c>
      <c r="AO61" s="128"/>
      <c r="AP61" s="128"/>
      <c r="AQ61" s="131" t="s">
        <v>87</v>
      </c>
      <c r="AR61" s="68"/>
      <c r="AS61" s="132">
        <v>0</v>
      </c>
      <c r="AT61" s="133">
        <f>ROUND(SUM(AV61:AW61),2)</f>
        <v>0</v>
      </c>
      <c r="AU61" s="134">
        <f>'SO 101b - Větev A - sklad...'!P90</f>
        <v>0</v>
      </c>
      <c r="AV61" s="133">
        <f>'SO 101b - Větev A - sklad...'!J35</f>
        <v>0</v>
      </c>
      <c r="AW61" s="133">
        <f>'SO 101b - Větev A - sklad...'!J36</f>
        <v>0</v>
      </c>
      <c r="AX61" s="133">
        <f>'SO 101b - Větev A - sklad...'!J37</f>
        <v>0</v>
      </c>
      <c r="AY61" s="133">
        <f>'SO 101b - Větev A - sklad...'!J38</f>
        <v>0</v>
      </c>
      <c r="AZ61" s="133">
        <f>'SO 101b - Větev A - sklad...'!F35</f>
        <v>0</v>
      </c>
      <c r="BA61" s="133">
        <f>'SO 101b - Větev A - sklad...'!F36</f>
        <v>0</v>
      </c>
      <c r="BB61" s="133">
        <f>'SO 101b - Větev A - sklad...'!F37</f>
        <v>0</v>
      </c>
      <c r="BC61" s="133">
        <f>'SO 101b - Větev A - sklad...'!F38</f>
        <v>0</v>
      </c>
      <c r="BD61" s="135">
        <f>'SO 101b - Větev A - sklad...'!F39</f>
        <v>0</v>
      </c>
      <c r="BE61" s="4"/>
      <c r="BT61" s="136" t="s">
        <v>83</v>
      </c>
      <c r="BV61" s="136" t="s">
        <v>76</v>
      </c>
      <c r="BW61" s="136" t="s">
        <v>103</v>
      </c>
      <c r="BX61" s="136" t="s">
        <v>97</v>
      </c>
      <c r="CL61" s="136" t="s">
        <v>19</v>
      </c>
    </row>
    <row r="62" spans="1:90" s="4" customFormat="1" ht="16.5" customHeight="1">
      <c r="A62" s="127" t="s">
        <v>84</v>
      </c>
      <c r="B62" s="66"/>
      <c r="C62" s="128"/>
      <c r="D62" s="128"/>
      <c r="E62" s="129" t="s">
        <v>104</v>
      </c>
      <c r="F62" s="129"/>
      <c r="G62" s="129"/>
      <c r="H62" s="129"/>
      <c r="I62" s="129"/>
      <c r="J62" s="128"/>
      <c r="K62" s="129" t="s">
        <v>105</v>
      </c>
      <c r="L62" s="129"/>
      <c r="M62" s="129"/>
      <c r="N62" s="129"/>
      <c r="O62" s="129"/>
      <c r="P62" s="129"/>
      <c r="Q62" s="129"/>
      <c r="R62" s="129"/>
      <c r="S62" s="129"/>
      <c r="T62" s="129"/>
      <c r="U62" s="129"/>
      <c r="V62" s="129"/>
      <c r="W62" s="129"/>
      <c r="X62" s="129"/>
      <c r="Y62" s="129"/>
      <c r="Z62" s="129"/>
      <c r="AA62" s="129"/>
      <c r="AB62" s="129"/>
      <c r="AC62" s="129"/>
      <c r="AD62" s="129"/>
      <c r="AE62" s="129"/>
      <c r="AF62" s="129"/>
      <c r="AG62" s="130">
        <f>'SO 102 - Dopravně inženýr...'!J32</f>
        <v>0</v>
      </c>
      <c r="AH62" s="128"/>
      <c r="AI62" s="128"/>
      <c r="AJ62" s="128"/>
      <c r="AK62" s="128"/>
      <c r="AL62" s="128"/>
      <c r="AM62" s="128"/>
      <c r="AN62" s="130">
        <f>SUM(AG62,AT62)</f>
        <v>0</v>
      </c>
      <c r="AO62" s="128"/>
      <c r="AP62" s="128"/>
      <c r="AQ62" s="131" t="s">
        <v>87</v>
      </c>
      <c r="AR62" s="68"/>
      <c r="AS62" s="132">
        <v>0</v>
      </c>
      <c r="AT62" s="133">
        <f>ROUND(SUM(AV62:AW62),2)</f>
        <v>0</v>
      </c>
      <c r="AU62" s="134">
        <f>'SO 102 - Dopravně inženýr...'!P90</f>
        <v>0</v>
      </c>
      <c r="AV62" s="133">
        <f>'SO 102 - Dopravně inženýr...'!J35</f>
        <v>0</v>
      </c>
      <c r="AW62" s="133">
        <f>'SO 102 - Dopravně inženýr...'!J36</f>
        <v>0</v>
      </c>
      <c r="AX62" s="133">
        <f>'SO 102 - Dopravně inženýr...'!J37</f>
        <v>0</v>
      </c>
      <c r="AY62" s="133">
        <f>'SO 102 - Dopravně inženýr...'!J38</f>
        <v>0</v>
      </c>
      <c r="AZ62" s="133">
        <f>'SO 102 - Dopravně inženýr...'!F35</f>
        <v>0</v>
      </c>
      <c r="BA62" s="133">
        <f>'SO 102 - Dopravně inženýr...'!F36</f>
        <v>0</v>
      </c>
      <c r="BB62" s="133">
        <f>'SO 102 - Dopravně inženýr...'!F37</f>
        <v>0</v>
      </c>
      <c r="BC62" s="133">
        <f>'SO 102 - Dopravně inženýr...'!F38</f>
        <v>0</v>
      </c>
      <c r="BD62" s="135">
        <f>'SO 102 - Dopravně inženýr...'!F39</f>
        <v>0</v>
      </c>
      <c r="BE62" s="4"/>
      <c r="BT62" s="136" t="s">
        <v>83</v>
      </c>
      <c r="BV62" s="136" t="s">
        <v>76</v>
      </c>
      <c r="BW62" s="136" t="s">
        <v>106</v>
      </c>
      <c r="BX62" s="136" t="s">
        <v>97</v>
      </c>
      <c r="CL62" s="136" t="s">
        <v>19</v>
      </c>
    </row>
    <row r="63" spans="1:91" s="7" customFormat="1" ht="16.5" customHeight="1">
      <c r="A63" s="7"/>
      <c r="B63" s="114"/>
      <c r="C63" s="115"/>
      <c r="D63" s="116" t="s">
        <v>107</v>
      </c>
      <c r="E63" s="116"/>
      <c r="F63" s="116"/>
      <c r="G63" s="116"/>
      <c r="H63" s="116"/>
      <c r="I63" s="117"/>
      <c r="J63" s="116" t="s">
        <v>108</v>
      </c>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8">
        <f>ROUND(SUM(AG64:AG65),2)</f>
        <v>0</v>
      </c>
      <c r="AH63" s="117"/>
      <c r="AI63" s="117"/>
      <c r="AJ63" s="117"/>
      <c r="AK63" s="117"/>
      <c r="AL63" s="117"/>
      <c r="AM63" s="117"/>
      <c r="AN63" s="119">
        <f>SUM(AG63,AT63)</f>
        <v>0</v>
      </c>
      <c r="AO63" s="117"/>
      <c r="AP63" s="117"/>
      <c r="AQ63" s="120" t="s">
        <v>80</v>
      </c>
      <c r="AR63" s="121"/>
      <c r="AS63" s="122">
        <f>ROUND(SUM(AS64:AS65),2)</f>
        <v>0</v>
      </c>
      <c r="AT63" s="123">
        <f>ROUND(SUM(AV63:AW63),2)</f>
        <v>0</v>
      </c>
      <c r="AU63" s="124">
        <f>ROUND(SUM(AU64:AU65),5)</f>
        <v>0</v>
      </c>
      <c r="AV63" s="123">
        <f>ROUND(AZ63*L29,2)</f>
        <v>0</v>
      </c>
      <c r="AW63" s="123">
        <f>ROUND(BA63*L30,2)</f>
        <v>0</v>
      </c>
      <c r="AX63" s="123">
        <f>ROUND(BB63*L29,2)</f>
        <v>0</v>
      </c>
      <c r="AY63" s="123">
        <f>ROUND(BC63*L30,2)</f>
        <v>0</v>
      </c>
      <c r="AZ63" s="123">
        <f>ROUND(SUM(AZ64:AZ65),2)</f>
        <v>0</v>
      </c>
      <c r="BA63" s="123">
        <f>ROUND(SUM(BA64:BA65),2)</f>
        <v>0</v>
      </c>
      <c r="BB63" s="123">
        <f>ROUND(SUM(BB64:BB65),2)</f>
        <v>0</v>
      </c>
      <c r="BC63" s="123">
        <f>ROUND(SUM(BC64:BC65),2)</f>
        <v>0</v>
      </c>
      <c r="BD63" s="125">
        <f>ROUND(SUM(BD64:BD65),2)</f>
        <v>0</v>
      </c>
      <c r="BE63" s="7"/>
      <c r="BS63" s="126" t="s">
        <v>73</v>
      </c>
      <c r="BT63" s="126" t="s">
        <v>81</v>
      </c>
      <c r="BU63" s="126" t="s">
        <v>75</v>
      </c>
      <c r="BV63" s="126" t="s">
        <v>76</v>
      </c>
      <c r="BW63" s="126" t="s">
        <v>109</v>
      </c>
      <c r="BX63" s="126" t="s">
        <v>5</v>
      </c>
      <c r="CL63" s="126" t="s">
        <v>19</v>
      </c>
      <c r="CM63" s="126" t="s">
        <v>83</v>
      </c>
    </row>
    <row r="64" spans="1:90" s="4" customFormat="1" ht="16.5" customHeight="1">
      <c r="A64" s="127" t="s">
        <v>84</v>
      </c>
      <c r="B64" s="66"/>
      <c r="C64" s="128"/>
      <c r="D64" s="128"/>
      <c r="E64" s="129" t="s">
        <v>110</v>
      </c>
      <c r="F64" s="129"/>
      <c r="G64" s="129"/>
      <c r="H64" s="129"/>
      <c r="I64" s="129"/>
      <c r="J64" s="128"/>
      <c r="K64" s="129" t="s">
        <v>111</v>
      </c>
      <c r="L64" s="129"/>
      <c r="M64" s="129"/>
      <c r="N64" s="129"/>
      <c r="O64" s="129"/>
      <c r="P64" s="129"/>
      <c r="Q64" s="129"/>
      <c r="R64" s="129"/>
      <c r="S64" s="129"/>
      <c r="T64" s="129"/>
      <c r="U64" s="129"/>
      <c r="V64" s="129"/>
      <c r="W64" s="129"/>
      <c r="X64" s="129"/>
      <c r="Y64" s="129"/>
      <c r="Z64" s="129"/>
      <c r="AA64" s="129"/>
      <c r="AB64" s="129"/>
      <c r="AC64" s="129"/>
      <c r="AD64" s="129"/>
      <c r="AE64" s="129"/>
      <c r="AF64" s="129"/>
      <c r="AG64" s="130">
        <f>'SO 201 - Úhlová zeď'!J32</f>
        <v>0</v>
      </c>
      <c r="AH64" s="128"/>
      <c r="AI64" s="128"/>
      <c r="AJ64" s="128"/>
      <c r="AK64" s="128"/>
      <c r="AL64" s="128"/>
      <c r="AM64" s="128"/>
      <c r="AN64" s="130">
        <f>SUM(AG64,AT64)</f>
        <v>0</v>
      </c>
      <c r="AO64" s="128"/>
      <c r="AP64" s="128"/>
      <c r="AQ64" s="131" t="s">
        <v>87</v>
      </c>
      <c r="AR64" s="68"/>
      <c r="AS64" s="132">
        <v>0</v>
      </c>
      <c r="AT64" s="133">
        <f>ROUND(SUM(AV64:AW64),2)</f>
        <v>0</v>
      </c>
      <c r="AU64" s="134">
        <f>'SO 201 - Úhlová zeď'!P94</f>
        <v>0</v>
      </c>
      <c r="AV64" s="133">
        <f>'SO 201 - Úhlová zeď'!J35</f>
        <v>0</v>
      </c>
      <c r="AW64" s="133">
        <f>'SO 201 - Úhlová zeď'!J36</f>
        <v>0</v>
      </c>
      <c r="AX64" s="133">
        <f>'SO 201 - Úhlová zeď'!J37</f>
        <v>0</v>
      </c>
      <c r="AY64" s="133">
        <f>'SO 201 - Úhlová zeď'!J38</f>
        <v>0</v>
      </c>
      <c r="AZ64" s="133">
        <f>'SO 201 - Úhlová zeď'!F35</f>
        <v>0</v>
      </c>
      <c r="BA64" s="133">
        <f>'SO 201 - Úhlová zeď'!F36</f>
        <v>0</v>
      </c>
      <c r="BB64" s="133">
        <f>'SO 201 - Úhlová zeď'!F37</f>
        <v>0</v>
      </c>
      <c r="BC64" s="133">
        <f>'SO 201 - Úhlová zeď'!F38</f>
        <v>0</v>
      </c>
      <c r="BD64" s="135">
        <f>'SO 201 - Úhlová zeď'!F39</f>
        <v>0</v>
      </c>
      <c r="BE64" s="4"/>
      <c r="BT64" s="136" t="s">
        <v>83</v>
      </c>
      <c r="BV64" s="136" t="s">
        <v>76</v>
      </c>
      <c r="BW64" s="136" t="s">
        <v>112</v>
      </c>
      <c r="BX64" s="136" t="s">
        <v>109</v>
      </c>
      <c r="CL64" s="136" t="s">
        <v>19</v>
      </c>
    </row>
    <row r="65" spans="1:90" s="4" customFormat="1" ht="16.5" customHeight="1">
      <c r="A65" s="127" t="s">
        <v>84</v>
      </c>
      <c r="B65" s="66"/>
      <c r="C65" s="128"/>
      <c r="D65" s="128"/>
      <c r="E65" s="129" t="s">
        <v>113</v>
      </c>
      <c r="F65" s="129"/>
      <c r="G65" s="129"/>
      <c r="H65" s="129"/>
      <c r="I65" s="129"/>
      <c r="J65" s="128"/>
      <c r="K65" s="129" t="s">
        <v>114</v>
      </c>
      <c r="L65" s="129"/>
      <c r="M65" s="129"/>
      <c r="N65" s="129"/>
      <c r="O65" s="129"/>
      <c r="P65" s="129"/>
      <c r="Q65" s="129"/>
      <c r="R65" s="129"/>
      <c r="S65" s="129"/>
      <c r="T65" s="129"/>
      <c r="U65" s="129"/>
      <c r="V65" s="129"/>
      <c r="W65" s="129"/>
      <c r="X65" s="129"/>
      <c r="Y65" s="129"/>
      <c r="Z65" s="129"/>
      <c r="AA65" s="129"/>
      <c r="AB65" s="129"/>
      <c r="AC65" s="129"/>
      <c r="AD65" s="129"/>
      <c r="AE65" s="129"/>
      <c r="AF65" s="129"/>
      <c r="AG65" s="130">
        <f>'SO 202 - Gabionová zeď'!J32</f>
        <v>0</v>
      </c>
      <c r="AH65" s="128"/>
      <c r="AI65" s="128"/>
      <c r="AJ65" s="128"/>
      <c r="AK65" s="128"/>
      <c r="AL65" s="128"/>
      <c r="AM65" s="128"/>
      <c r="AN65" s="130">
        <f>SUM(AG65,AT65)</f>
        <v>0</v>
      </c>
      <c r="AO65" s="128"/>
      <c r="AP65" s="128"/>
      <c r="AQ65" s="131" t="s">
        <v>87</v>
      </c>
      <c r="AR65" s="68"/>
      <c r="AS65" s="132">
        <v>0</v>
      </c>
      <c r="AT65" s="133">
        <f>ROUND(SUM(AV65:AW65),2)</f>
        <v>0</v>
      </c>
      <c r="AU65" s="134">
        <f>'SO 202 - Gabionová zeď'!P91</f>
        <v>0</v>
      </c>
      <c r="AV65" s="133">
        <f>'SO 202 - Gabionová zeď'!J35</f>
        <v>0</v>
      </c>
      <c r="AW65" s="133">
        <f>'SO 202 - Gabionová zeď'!J36</f>
        <v>0</v>
      </c>
      <c r="AX65" s="133">
        <f>'SO 202 - Gabionová zeď'!J37</f>
        <v>0</v>
      </c>
      <c r="AY65" s="133">
        <f>'SO 202 - Gabionová zeď'!J38</f>
        <v>0</v>
      </c>
      <c r="AZ65" s="133">
        <f>'SO 202 - Gabionová zeď'!F35</f>
        <v>0</v>
      </c>
      <c r="BA65" s="133">
        <f>'SO 202 - Gabionová zeď'!F36</f>
        <v>0</v>
      </c>
      <c r="BB65" s="133">
        <f>'SO 202 - Gabionová zeď'!F37</f>
        <v>0</v>
      </c>
      <c r="BC65" s="133">
        <f>'SO 202 - Gabionová zeď'!F38</f>
        <v>0</v>
      </c>
      <c r="BD65" s="135">
        <f>'SO 202 - Gabionová zeď'!F39</f>
        <v>0</v>
      </c>
      <c r="BE65" s="4"/>
      <c r="BT65" s="136" t="s">
        <v>83</v>
      </c>
      <c r="BV65" s="136" t="s">
        <v>76</v>
      </c>
      <c r="BW65" s="136" t="s">
        <v>115</v>
      </c>
      <c r="BX65" s="136" t="s">
        <v>109</v>
      </c>
      <c r="CL65" s="136" t="s">
        <v>19</v>
      </c>
    </row>
    <row r="66" spans="1:91" s="7" customFormat="1" ht="16.5" customHeight="1">
      <c r="A66" s="7"/>
      <c r="B66" s="114"/>
      <c r="C66" s="115"/>
      <c r="D66" s="116" t="s">
        <v>116</v>
      </c>
      <c r="E66" s="116"/>
      <c r="F66" s="116"/>
      <c r="G66" s="116"/>
      <c r="H66" s="116"/>
      <c r="I66" s="117"/>
      <c r="J66" s="116" t="s">
        <v>117</v>
      </c>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8">
        <f>ROUND(AG67,2)</f>
        <v>0</v>
      </c>
      <c r="AH66" s="117"/>
      <c r="AI66" s="117"/>
      <c r="AJ66" s="117"/>
      <c r="AK66" s="117"/>
      <c r="AL66" s="117"/>
      <c r="AM66" s="117"/>
      <c r="AN66" s="119">
        <f>SUM(AG66,AT66)</f>
        <v>0</v>
      </c>
      <c r="AO66" s="117"/>
      <c r="AP66" s="117"/>
      <c r="AQ66" s="120" t="s">
        <v>80</v>
      </c>
      <c r="AR66" s="121"/>
      <c r="AS66" s="122">
        <f>ROUND(AS67,2)</f>
        <v>0</v>
      </c>
      <c r="AT66" s="123">
        <f>ROUND(SUM(AV66:AW66),2)</f>
        <v>0</v>
      </c>
      <c r="AU66" s="124">
        <f>ROUND(AU67,5)</f>
        <v>0</v>
      </c>
      <c r="AV66" s="123">
        <f>ROUND(AZ66*L29,2)</f>
        <v>0</v>
      </c>
      <c r="AW66" s="123">
        <f>ROUND(BA66*L30,2)</f>
        <v>0</v>
      </c>
      <c r="AX66" s="123">
        <f>ROUND(BB66*L29,2)</f>
        <v>0</v>
      </c>
      <c r="AY66" s="123">
        <f>ROUND(BC66*L30,2)</f>
        <v>0</v>
      </c>
      <c r="AZ66" s="123">
        <f>ROUND(AZ67,2)</f>
        <v>0</v>
      </c>
      <c r="BA66" s="123">
        <f>ROUND(BA67,2)</f>
        <v>0</v>
      </c>
      <c r="BB66" s="123">
        <f>ROUND(BB67,2)</f>
        <v>0</v>
      </c>
      <c r="BC66" s="123">
        <f>ROUND(BC67,2)</f>
        <v>0</v>
      </c>
      <c r="BD66" s="125">
        <f>ROUND(BD67,2)</f>
        <v>0</v>
      </c>
      <c r="BE66" s="7"/>
      <c r="BS66" s="126" t="s">
        <v>73</v>
      </c>
      <c r="BT66" s="126" t="s">
        <v>81</v>
      </c>
      <c r="BU66" s="126" t="s">
        <v>75</v>
      </c>
      <c r="BV66" s="126" t="s">
        <v>76</v>
      </c>
      <c r="BW66" s="126" t="s">
        <v>118</v>
      </c>
      <c r="BX66" s="126" t="s">
        <v>5</v>
      </c>
      <c r="CL66" s="126" t="s">
        <v>19</v>
      </c>
      <c r="CM66" s="126" t="s">
        <v>83</v>
      </c>
    </row>
    <row r="67" spans="1:90" s="4" customFormat="1" ht="16.5" customHeight="1">
      <c r="A67" s="127" t="s">
        <v>84</v>
      </c>
      <c r="B67" s="66"/>
      <c r="C67" s="128"/>
      <c r="D67" s="128"/>
      <c r="E67" s="129" t="s">
        <v>119</v>
      </c>
      <c r="F67" s="129"/>
      <c r="G67" s="129"/>
      <c r="H67" s="129"/>
      <c r="I67" s="129"/>
      <c r="J67" s="128"/>
      <c r="K67" s="129" t="s">
        <v>120</v>
      </c>
      <c r="L67" s="129"/>
      <c r="M67" s="129"/>
      <c r="N67" s="129"/>
      <c r="O67" s="129"/>
      <c r="P67" s="129"/>
      <c r="Q67" s="129"/>
      <c r="R67" s="129"/>
      <c r="S67" s="129"/>
      <c r="T67" s="129"/>
      <c r="U67" s="129"/>
      <c r="V67" s="129"/>
      <c r="W67" s="129"/>
      <c r="X67" s="129"/>
      <c r="Y67" s="129"/>
      <c r="Z67" s="129"/>
      <c r="AA67" s="129"/>
      <c r="AB67" s="129"/>
      <c r="AC67" s="129"/>
      <c r="AD67" s="129"/>
      <c r="AE67" s="129"/>
      <c r="AF67" s="129"/>
      <c r="AG67" s="130">
        <f>'SO 301 - Dešťová kanalizace'!J32</f>
        <v>0</v>
      </c>
      <c r="AH67" s="128"/>
      <c r="AI67" s="128"/>
      <c r="AJ67" s="128"/>
      <c r="AK67" s="128"/>
      <c r="AL67" s="128"/>
      <c r="AM67" s="128"/>
      <c r="AN67" s="130">
        <f>SUM(AG67,AT67)</f>
        <v>0</v>
      </c>
      <c r="AO67" s="128"/>
      <c r="AP67" s="128"/>
      <c r="AQ67" s="131" t="s">
        <v>87</v>
      </c>
      <c r="AR67" s="68"/>
      <c r="AS67" s="132">
        <v>0</v>
      </c>
      <c r="AT67" s="133">
        <f>ROUND(SUM(AV67:AW67),2)</f>
        <v>0</v>
      </c>
      <c r="AU67" s="134">
        <f>'SO 301 - Dešťová kanalizace'!P98</f>
        <v>0</v>
      </c>
      <c r="AV67" s="133">
        <f>'SO 301 - Dešťová kanalizace'!J35</f>
        <v>0</v>
      </c>
      <c r="AW67" s="133">
        <f>'SO 301 - Dešťová kanalizace'!J36</f>
        <v>0</v>
      </c>
      <c r="AX67" s="133">
        <f>'SO 301 - Dešťová kanalizace'!J37</f>
        <v>0</v>
      </c>
      <c r="AY67" s="133">
        <f>'SO 301 - Dešťová kanalizace'!J38</f>
        <v>0</v>
      </c>
      <c r="AZ67" s="133">
        <f>'SO 301 - Dešťová kanalizace'!F35</f>
        <v>0</v>
      </c>
      <c r="BA67" s="133">
        <f>'SO 301 - Dešťová kanalizace'!F36</f>
        <v>0</v>
      </c>
      <c r="BB67" s="133">
        <f>'SO 301 - Dešťová kanalizace'!F37</f>
        <v>0</v>
      </c>
      <c r="BC67" s="133">
        <f>'SO 301 - Dešťová kanalizace'!F38</f>
        <v>0</v>
      </c>
      <c r="BD67" s="135">
        <f>'SO 301 - Dešťová kanalizace'!F39</f>
        <v>0</v>
      </c>
      <c r="BE67" s="4"/>
      <c r="BT67" s="136" t="s">
        <v>83</v>
      </c>
      <c r="BV67" s="136" t="s">
        <v>76</v>
      </c>
      <c r="BW67" s="136" t="s">
        <v>121</v>
      </c>
      <c r="BX67" s="136" t="s">
        <v>118</v>
      </c>
      <c r="CL67" s="136" t="s">
        <v>19</v>
      </c>
    </row>
    <row r="68" spans="1:91" s="7" customFormat="1" ht="16.5" customHeight="1">
      <c r="A68" s="7"/>
      <c r="B68" s="114"/>
      <c r="C68" s="115"/>
      <c r="D68" s="116" t="s">
        <v>122</v>
      </c>
      <c r="E68" s="116"/>
      <c r="F68" s="116"/>
      <c r="G68" s="116"/>
      <c r="H68" s="116"/>
      <c r="I68" s="117"/>
      <c r="J68" s="116" t="s">
        <v>123</v>
      </c>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8">
        <f>ROUND(AG69,2)</f>
        <v>0</v>
      </c>
      <c r="AH68" s="117"/>
      <c r="AI68" s="117"/>
      <c r="AJ68" s="117"/>
      <c r="AK68" s="117"/>
      <c r="AL68" s="117"/>
      <c r="AM68" s="117"/>
      <c r="AN68" s="119">
        <f>SUM(AG68,AT68)</f>
        <v>0</v>
      </c>
      <c r="AO68" s="117"/>
      <c r="AP68" s="117"/>
      <c r="AQ68" s="120" t="s">
        <v>80</v>
      </c>
      <c r="AR68" s="121"/>
      <c r="AS68" s="122">
        <f>ROUND(AS69,2)</f>
        <v>0</v>
      </c>
      <c r="AT68" s="123">
        <f>ROUND(SUM(AV68:AW68),2)</f>
        <v>0</v>
      </c>
      <c r="AU68" s="124">
        <f>ROUND(AU69,5)</f>
        <v>0</v>
      </c>
      <c r="AV68" s="123">
        <f>ROUND(AZ68*L29,2)</f>
        <v>0</v>
      </c>
      <c r="AW68" s="123">
        <f>ROUND(BA68*L30,2)</f>
        <v>0</v>
      </c>
      <c r="AX68" s="123">
        <f>ROUND(BB68*L29,2)</f>
        <v>0</v>
      </c>
      <c r="AY68" s="123">
        <f>ROUND(BC68*L30,2)</f>
        <v>0</v>
      </c>
      <c r="AZ68" s="123">
        <f>ROUND(AZ69,2)</f>
        <v>0</v>
      </c>
      <c r="BA68" s="123">
        <f>ROUND(BA69,2)</f>
        <v>0</v>
      </c>
      <c r="BB68" s="123">
        <f>ROUND(BB69,2)</f>
        <v>0</v>
      </c>
      <c r="BC68" s="123">
        <f>ROUND(BC69,2)</f>
        <v>0</v>
      </c>
      <c r="BD68" s="125">
        <f>ROUND(BD69,2)</f>
        <v>0</v>
      </c>
      <c r="BE68" s="7"/>
      <c r="BS68" s="126" t="s">
        <v>73</v>
      </c>
      <c r="BT68" s="126" t="s">
        <v>81</v>
      </c>
      <c r="BU68" s="126" t="s">
        <v>75</v>
      </c>
      <c r="BV68" s="126" t="s">
        <v>76</v>
      </c>
      <c r="BW68" s="126" t="s">
        <v>124</v>
      </c>
      <c r="BX68" s="126" t="s">
        <v>5</v>
      </c>
      <c r="CL68" s="126" t="s">
        <v>19</v>
      </c>
      <c r="CM68" s="126" t="s">
        <v>83</v>
      </c>
    </row>
    <row r="69" spans="1:90" s="4" customFormat="1" ht="16.5" customHeight="1">
      <c r="A69" s="127" t="s">
        <v>84</v>
      </c>
      <c r="B69" s="66"/>
      <c r="C69" s="128"/>
      <c r="D69" s="128"/>
      <c r="E69" s="129" t="s">
        <v>125</v>
      </c>
      <c r="F69" s="129"/>
      <c r="G69" s="129"/>
      <c r="H69" s="129"/>
      <c r="I69" s="129"/>
      <c r="J69" s="128"/>
      <c r="K69" s="129" t="s">
        <v>126</v>
      </c>
      <c r="L69" s="129"/>
      <c r="M69" s="129"/>
      <c r="N69" s="129"/>
      <c r="O69" s="129"/>
      <c r="P69" s="129"/>
      <c r="Q69" s="129"/>
      <c r="R69" s="129"/>
      <c r="S69" s="129"/>
      <c r="T69" s="129"/>
      <c r="U69" s="129"/>
      <c r="V69" s="129"/>
      <c r="W69" s="129"/>
      <c r="X69" s="129"/>
      <c r="Y69" s="129"/>
      <c r="Z69" s="129"/>
      <c r="AA69" s="129"/>
      <c r="AB69" s="129"/>
      <c r="AC69" s="129"/>
      <c r="AD69" s="129"/>
      <c r="AE69" s="129"/>
      <c r="AF69" s="129"/>
      <c r="AG69" s="130">
        <f>'SO 401 - Veřejné osvětlení'!J32</f>
        <v>0</v>
      </c>
      <c r="AH69" s="128"/>
      <c r="AI69" s="128"/>
      <c r="AJ69" s="128"/>
      <c r="AK69" s="128"/>
      <c r="AL69" s="128"/>
      <c r="AM69" s="128"/>
      <c r="AN69" s="130">
        <f>SUM(AG69,AT69)</f>
        <v>0</v>
      </c>
      <c r="AO69" s="128"/>
      <c r="AP69" s="128"/>
      <c r="AQ69" s="131" t="s">
        <v>87</v>
      </c>
      <c r="AR69" s="68"/>
      <c r="AS69" s="132">
        <v>0</v>
      </c>
      <c r="AT69" s="133">
        <f>ROUND(SUM(AV69:AW69),2)</f>
        <v>0</v>
      </c>
      <c r="AU69" s="134">
        <f>'SO 401 - Veřejné osvětlení'!P94</f>
        <v>0</v>
      </c>
      <c r="AV69" s="133">
        <f>'SO 401 - Veřejné osvětlení'!J35</f>
        <v>0</v>
      </c>
      <c r="AW69" s="133">
        <f>'SO 401 - Veřejné osvětlení'!J36</f>
        <v>0</v>
      </c>
      <c r="AX69" s="133">
        <f>'SO 401 - Veřejné osvětlení'!J37</f>
        <v>0</v>
      </c>
      <c r="AY69" s="133">
        <f>'SO 401 - Veřejné osvětlení'!J38</f>
        <v>0</v>
      </c>
      <c r="AZ69" s="133">
        <f>'SO 401 - Veřejné osvětlení'!F35</f>
        <v>0</v>
      </c>
      <c r="BA69" s="133">
        <f>'SO 401 - Veřejné osvětlení'!F36</f>
        <v>0</v>
      </c>
      <c r="BB69" s="133">
        <f>'SO 401 - Veřejné osvětlení'!F37</f>
        <v>0</v>
      </c>
      <c r="BC69" s="133">
        <f>'SO 401 - Veřejné osvětlení'!F38</f>
        <v>0</v>
      </c>
      <c r="BD69" s="135">
        <f>'SO 401 - Veřejné osvětlení'!F39</f>
        <v>0</v>
      </c>
      <c r="BE69" s="4"/>
      <c r="BT69" s="136" t="s">
        <v>83</v>
      </c>
      <c r="BV69" s="136" t="s">
        <v>76</v>
      </c>
      <c r="BW69" s="136" t="s">
        <v>127</v>
      </c>
      <c r="BX69" s="136" t="s">
        <v>124</v>
      </c>
      <c r="CL69" s="136" t="s">
        <v>19</v>
      </c>
    </row>
    <row r="70" spans="1:91" s="7" customFormat="1" ht="16.5" customHeight="1">
      <c r="A70" s="7"/>
      <c r="B70" s="114"/>
      <c r="C70" s="115"/>
      <c r="D70" s="116" t="s">
        <v>128</v>
      </c>
      <c r="E70" s="116"/>
      <c r="F70" s="116"/>
      <c r="G70" s="116"/>
      <c r="H70" s="116"/>
      <c r="I70" s="117"/>
      <c r="J70" s="116" t="s">
        <v>129</v>
      </c>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8">
        <f>ROUND(SUM(AG71:AG72),2)</f>
        <v>0</v>
      </c>
      <c r="AH70" s="117"/>
      <c r="AI70" s="117"/>
      <c r="AJ70" s="117"/>
      <c r="AK70" s="117"/>
      <c r="AL70" s="117"/>
      <c r="AM70" s="117"/>
      <c r="AN70" s="119">
        <f>SUM(AG70,AT70)</f>
        <v>0</v>
      </c>
      <c r="AO70" s="117"/>
      <c r="AP70" s="117"/>
      <c r="AQ70" s="120" t="s">
        <v>80</v>
      </c>
      <c r="AR70" s="121"/>
      <c r="AS70" s="122">
        <f>ROUND(SUM(AS71:AS72),2)</f>
        <v>0</v>
      </c>
      <c r="AT70" s="123">
        <f>ROUND(SUM(AV70:AW70),2)</f>
        <v>0</v>
      </c>
      <c r="AU70" s="124">
        <f>ROUND(SUM(AU71:AU72),5)</f>
        <v>0</v>
      </c>
      <c r="AV70" s="123">
        <f>ROUND(AZ70*L29,2)</f>
        <v>0</v>
      </c>
      <c r="AW70" s="123">
        <f>ROUND(BA70*L30,2)</f>
        <v>0</v>
      </c>
      <c r="AX70" s="123">
        <f>ROUND(BB70*L29,2)</f>
        <v>0</v>
      </c>
      <c r="AY70" s="123">
        <f>ROUND(BC70*L30,2)</f>
        <v>0</v>
      </c>
      <c r="AZ70" s="123">
        <f>ROUND(SUM(AZ71:AZ72),2)</f>
        <v>0</v>
      </c>
      <c r="BA70" s="123">
        <f>ROUND(SUM(BA71:BA72),2)</f>
        <v>0</v>
      </c>
      <c r="BB70" s="123">
        <f>ROUND(SUM(BB71:BB72),2)</f>
        <v>0</v>
      </c>
      <c r="BC70" s="123">
        <f>ROUND(SUM(BC71:BC72),2)</f>
        <v>0</v>
      </c>
      <c r="BD70" s="125">
        <f>ROUND(SUM(BD71:BD72),2)</f>
        <v>0</v>
      </c>
      <c r="BE70" s="7"/>
      <c r="BS70" s="126" t="s">
        <v>73</v>
      </c>
      <c r="BT70" s="126" t="s">
        <v>81</v>
      </c>
      <c r="BU70" s="126" t="s">
        <v>75</v>
      </c>
      <c r="BV70" s="126" t="s">
        <v>76</v>
      </c>
      <c r="BW70" s="126" t="s">
        <v>130</v>
      </c>
      <c r="BX70" s="126" t="s">
        <v>5</v>
      </c>
      <c r="CL70" s="126" t="s">
        <v>19</v>
      </c>
      <c r="CM70" s="126" t="s">
        <v>83</v>
      </c>
    </row>
    <row r="71" spans="1:90" s="4" customFormat="1" ht="16.5" customHeight="1">
      <c r="A71" s="127" t="s">
        <v>84</v>
      </c>
      <c r="B71" s="66"/>
      <c r="C71" s="128"/>
      <c r="D71" s="128"/>
      <c r="E71" s="129" t="s">
        <v>131</v>
      </c>
      <c r="F71" s="129"/>
      <c r="G71" s="129"/>
      <c r="H71" s="129"/>
      <c r="I71" s="129"/>
      <c r="J71" s="128"/>
      <c r="K71" s="129" t="s">
        <v>132</v>
      </c>
      <c r="L71" s="129"/>
      <c r="M71" s="129"/>
      <c r="N71" s="129"/>
      <c r="O71" s="129"/>
      <c r="P71" s="129"/>
      <c r="Q71" s="129"/>
      <c r="R71" s="129"/>
      <c r="S71" s="129"/>
      <c r="T71" s="129"/>
      <c r="U71" s="129"/>
      <c r="V71" s="129"/>
      <c r="W71" s="129"/>
      <c r="X71" s="129"/>
      <c r="Y71" s="129"/>
      <c r="Z71" s="129"/>
      <c r="AA71" s="129"/>
      <c r="AB71" s="129"/>
      <c r="AC71" s="129"/>
      <c r="AD71" s="129"/>
      <c r="AE71" s="129"/>
      <c r="AF71" s="129"/>
      <c r="AG71" s="130">
        <f>'SO 801 - Vegetační úpravy'!J32</f>
        <v>0</v>
      </c>
      <c r="AH71" s="128"/>
      <c r="AI71" s="128"/>
      <c r="AJ71" s="128"/>
      <c r="AK71" s="128"/>
      <c r="AL71" s="128"/>
      <c r="AM71" s="128"/>
      <c r="AN71" s="130">
        <f>SUM(AG71,AT71)</f>
        <v>0</v>
      </c>
      <c r="AO71" s="128"/>
      <c r="AP71" s="128"/>
      <c r="AQ71" s="131" t="s">
        <v>87</v>
      </c>
      <c r="AR71" s="68"/>
      <c r="AS71" s="132">
        <v>0</v>
      </c>
      <c r="AT71" s="133">
        <f>ROUND(SUM(AV71:AW71),2)</f>
        <v>0</v>
      </c>
      <c r="AU71" s="134">
        <f>'SO 801 - Vegetační úpravy'!P87</f>
        <v>0</v>
      </c>
      <c r="AV71" s="133">
        <f>'SO 801 - Vegetační úpravy'!J35</f>
        <v>0</v>
      </c>
      <c r="AW71" s="133">
        <f>'SO 801 - Vegetační úpravy'!J36</f>
        <v>0</v>
      </c>
      <c r="AX71" s="133">
        <f>'SO 801 - Vegetační úpravy'!J37</f>
        <v>0</v>
      </c>
      <c r="AY71" s="133">
        <f>'SO 801 - Vegetační úpravy'!J38</f>
        <v>0</v>
      </c>
      <c r="AZ71" s="133">
        <f>'SO 801 - Vegetační úpravy'!F35</f>
        <v>0</v>
      </c>
      <c r="BA71" s="133">
        <f>'SO 801 - Vegetační úpravy'!F36</f>
        <v>0</v>
      </c>
      <c r="BB71" s="133">
        <f>'SO 801 - Vegetační úpravy'!F37</f>
        <v>0</v>
      </c>
      <c r="BC71" s="133">
        <f>'SO 801 - Vegetační úpravy'!F38</f>
        <v>0</v>
      </c>
      <c r="BD71" s="135">
        <f>'SO 801 - Vegetační úpravy'!F39</f>
        <v>0</v>
      </c>
      <c r="BE71" s="4"/>
      <c r="BT71" s="136" t="s">
        <v>83</v>
      </c>
      <c r="BV71" s="136" t="s">
        <v>76</v>
      </c>
      <c r="BW71" s="136" t="s">
        <v>133</v>
      </c>
      <c r="BX71" s="136" t="s">
        <v>130</v>
      </c>
      <c r="CL71" s="136" t="s">
        <v>19</v>
      </c>
    </row>
    <row r="72" spans="1:90" s="4" customFormat="1" ht="16.5" customHeight="1">
      <c r="A72" s="127" t="s">
        <v>84</v>
      </c>
      <c r="B72" s="66"/>
      <c r="C72" s="128"/>
      <c r="D72" s="128"/>
      <c r="E72" s="129" t="s">
        <v>134</v>
      </c>
      <c r="F72" s="129"/>
      <c r="G72" s="129"/>
      <c r="H72" s="129"/>
      <c r="I72" s="129"/>
      <c r="J72" s="128"/>
      <c r="K72" s="129" t="s">
        <v>135</v>
      </c>
      <c r="L72" s="129"/>
      <c r="M72" s="129"/>
      <c r="N72" s="129"/>
      <c r="O72" s="129"/>
      <c r="P72" s="129"/>
      <c r="Q72" s="129"/>
      <c r="R72" s="129"/>
      <c r="S72" s="129"/>
      <c r="T72" s="129"/>
      <c r="U72" s="129"/>
      <c r="V72" s="129"/>
      <c r="W72" s="129"/>
      <c r="X72" s="129"/>
      <c r="Y72" s="129"/>
      <c r="Z72" s="129"/>
      <c r="AA72" s="129"/>
      <c r="AB72" s="129"/>
      <c r="AC72" s="129"/>
      <c r="AD72" s="129"/>
      <c r="AE72" s="129"/>
      <c r="AF72" s="129"/>
      <c r="AG72" s="130">
        <f>'SO 802 - Úprava stávající...'!J32</f>
        <v>0</v>
      </c>
      <c r="AH72" s="128"/>
      <c r="AI72" s="128"/>
      <c r="AJ72" s="128"/>
      <c r="AK72" s="128"/>
      <c r="AL72" s="128"/>
      <c r="AM72" s="128"/>
      <c r="AN72" s="130">
        <f>SUM(AG72,AT72)</f>
        <v>0</v>
      </c>
      <c r="AO72" s="128"/>
      <c r="AP72" s="128"/>
      <c r="AQ72" s="131" t="s">
        <v>87</v>
      </c>
      <c r="AR72" s="68"/>
      <c r="AS72" s="132">
        <v>0</v>
      </c>
      <c r="AT72" s="133">
        <f>ROUND(SUM(AV72:AW72),2)</f>
        <v>0</v>
      </c>
      <c r="AU72" s="134">
        <f>'SO 802 - Úprava stávající...'!P95</f>
        <v>0</v>
      </c>
      <c r="AV72" s="133">
        <f>'SO 802 - Úprava stávající...'!J35</f>
        <v>0</v>
      </c>
      <c r="AW72" s="133">
        <f>'SO 802 - Úprava stávající...'!J36</f>
        <v>0</v>
      </c>
      <c r="AX72" s="133">
        <f>'SO 802 - Úprava stávající...'!J37</f>
        <v>0</v>
      </c>
      <c r="AY72" s="133">
        <f>'SO 802 - Úprava stávající...'!J38</f>
        <v>0</v>
      </c>
      <c r="AZ72" s="133">
        <f>'SO 802 - Úprava stávající...'!F35</f>
        <v>0</v>
      </c>
      <c r="BA72" s="133">
        <f>'SO 802 - Úprava stávající...'!F36</f>
        <v>0</v>
      </c>
      <c r="BB72" s="133">
        <f>'SO 802 - Úprava stávající...'!F37</f>
        <v>0</v>
      </c>
      <c r="BC72" s="133">
        <f>'SO 802 - Úprava stávající...'!F38</f>
        <v>0</v>
      </c>
      <c r="BD72" s="135">
        <f>'SO 802 - Úprava stávající...'!F39</f>
        <v>0</v>
      </c>
      <c r="BE72" s="4"/>
      <c r="BT72" s="136" t="s">
        <v>83</v>
      </c>
      <c r="BV72" s="136" t="s">
        <v>76</v>
      </c>
      <c r="BW72" s="136" t="s">
        <v>136</v>
      </c>
      <c r="BX72" s="136" t="s">
        <v>130</v>
      </c>
      <c r="CL72" s="136" t="s">
        <v>19</v>
      </c>
    </row>
    <row r="73" spans="1:91" s="7" customFormat="1" ht="16.5" customHeight="1">
      <c r="A73" s="127" t="s">
        <v>84</v>
      </c>
      <c r="B73" s="114"/>
      <c r="C73" s="115"/>
      <c r="D73" s="116" t="s">
        <v>137</v>
      </c>
      <c r="E73" s="116"/>
      <c r="F73" s="116"/>
      <c r="G73" s="116"/>
      <c r="H73" s="116"/>
      <c r="I73" s="117"/>
      <c r="J73" s="116" t="s">
        <v>138</v>
      </c>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9">
        <f>'VRN - Vedlejší a ostatní ...'!J30</f>
        <v>0</v>
      </c>
      <c r="AH73" s="117"/>
      <c r="AI73" s="117"/>
      <c r="AJ73" s="117"/>
      <c r="AK73" s="117"/>
      <c r="AL73" s="117"/>
      <c r="AM73" s="117"/>
      <c r="AN73" s="119">
        <f>SUM(AG73,AT73)</f>
        <v>0</v>
      </c>
      <c r="AO73" s="117"/>
      <c r="AP73" s="117"/>
      <c r="AQ73" s="120" t="s">
        <v>80</v>
      </c>
      <c r="AR73" s="121"/>
      <c r="AS73" s="137">
        <v>0</v>
      </c>
      <c r="AT73" s="138">
        <f>ROUND(SUM(AV73:AW73),2)</f>
        <v>0</v>
      </c>
      <c r="AU73" s="139">
        <f>'VRN - Vedlejší a ostatní ...'!P84</f>
        <v>0</v>
      </c>
      <c r="AV73" s="138">
        <f>'VRN - Vedlejší a ostatní ...'!J33</f>
        <v>0</v>
      </c>
      <c r="AW73" s="138">
        <f>'VRN - Vedlejší a ostatní ...'!J34</f>
        <v>0</v>
      </c>
      <c r="AX73" s="138">
        <f>'VRN - Vedlejší a ostatní ...'!J35</f>
        <v>0</v>
      </c>
      <c r="AY73" s="138">
        <f>'VRN - Vedlejší a ostatní ...'!J36</f>
        <v>0</v>
      </c>
      <c r="AZ73" s="138">
        <f>'VRN - Vedlejší a ostatní ...'!F33</f>
        <v>0</v>
      </c>
      <c r="BA73" s="138">
        <f>'VRN - Vedlejší a ostatní ...'!F34</f>
        <v>0</v>
      </c>
      <c r="BB73" s="138">
        <f>'VRN - Vedlejší a ostatní ...'!F35</f>
        <v>0</v>
      </c>
      <c r="BC73" s="138">
        <f>'VRN - Vedlejší a ostatní ...'!F36</f>
        <v>0</v>
      </c>
      <c r="BD73" s="140">
        <f>'VRN - Vedlejší a ostatní ...'!F37</f>
        <v>0</v>
      </c>
      <c r="BE73" s="7"/>
      <c r="BT73" s="126" t="s">
        <v>81</v>
      </c>
      <c r="BV73" s="126" t="s">
        <v>76</v>
      </c>
      <c r="BW73" s="126" t="s">
        <v>139</v>
      </c>
      <c r="BX73" s="126" t="s">
        <v>5</v>
      </c>
      <c r="CL73" s="126" t="s">
        <v>19</v>
      </c>
      <c r="CM73" s="126" t="s">
        <v>83</v>
      </c>
    </row>
    <row r="74" spans="1:57" s="2" customFormat="1" ht="30" customHeight="1">
      <c r="A74" s="41"/>
      <c r="B74" s="42"/>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7"/>
      <c r="AS74" s="41"/>
      <c r="AT74" s="41"/>
      <c r="AU74" s="41"/>
      <c r="AV74" s="41"/>
      <c r="AW74" s="41"/>
      <c r="AX74" s="41"/>
      <c r="AY74" s="41"/>
      <c r="AZ74" s="41"/>
      <c r="BA74" s="41"/>
      <c r="BB74" s="41"/>
      <c r="BC74" s="41"/>
      <c r="BD74" s="41"/>
      <c r="BE74" s="41"/>
    </row>
    <row r="75" spans="1:57" s="2" customFormat="1" ht="6.95" customHeight="1">
      <c r="A75" s="41"/>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47"/>
      <c r="AS75" s="41"/>
      <c r="AT75" s="41"/>
      <c r="AU75" s="41"/>
      <c r="AV75" s="41"/>
      <c r="AW75" s="41"/>
      <c r="AX75" s="41"/>
      <c r="AY75" s="41"/>
      <c r="AZ75" s="41"/>
      <c r="BA75" s="41"/>
      <c r="BB75" s="41"/>
      <c r="BC75" s="41"/>
      <c r="BD75" s="41"/>
      <c r="BE75" s="41"/>
    </row>
  </sheetData>
  <sheetProtection password="DD5F" sheet="1" objects="1" scenarios="1" formatColumns="0" formatRows="0"/>
  <mergeCells count="114">
    <mergeCell ref="C52:G52"/>
    <mergeCell ref="D63:H63"/>
    <mergeCell ref="D55:H55"/>
    <mergeCell ref="D59:H59"/>
    <mergeCell ref="E61:I61"/>
    <mergeCell ref="E64:I64"/>
    <mergeCell ref="E57:I57"/>
    <mergeCell ref="E56:I56"/>
    <mergeCell ref="E62:I62"/>
    <mergeCell ref="E58:I58"/>
    <mergeCell ref="E60:I60"/>
    <mergeCell ref="I52:AF52"/>
    <mergeCell ref="J55:AF55"/>
    <mergeCell ref="J63:AF63"/>
    <mergeCell ref="J59:AF59"/>
    <mergeCell ref="K60:AF60"/>
    <mergeCell ref="K56:AF56"/>
    <mergeCell ref="K61:AF61"/>
    <mergeCell ref="K58:AF58"/>
    <mergeCell ref="K64:AF64"/>
    <mergeCell ref="K62:AF62"/>
    <mergeCell ref="K57:AF57"/>
    <mergeCell ref="L45:AO45"/>
    <mergeCell ref="E65:I65"/>
    <mergeCell ref="K65:AF65"/>
    <mergeCell ref="D66:H66"/>
    <mergeCell ref="J66:AF66"/>
    <mergeCell ref="E67:I67"/>
    <mergeCell ref="K67:AF67"/>
    <mergeCell ref="D68:H68"/>
    <mergeCell ref="J68:AF68"/>
    <mergeCell ref="E69:I69"/>
    <mergeCell ref="K69:AF69"/>
    <mergeCell ref="D70:H70"/>
    <mergeCell ref="J70:AF70"/>
    <mergeCell ref="E71:I71"/>
    <mergeCell ref="K71:AF71"/>
    <mergeCell ref="E72:I72"/>
    <mergeCell ref="K72:AF72"/>
    <mergeCell ref="D73:H73"/>
    <mergeCell ref="J73:AF73"/>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2:AM62"/>
    <mergeCell ref="AG63:AM63"/>
    <mergeCell ref="AG60:AM60"/>
    <mergeCell ref="AG61:AM61"/>
    <mergeCell ref="AG64:AM64"/>
    <mergeCell ref="AG58:AM58"/>
    <mergeCell ref="AG57:AM57"/>
    <mergeCell ref="AG56:AM56"/>
    <mergeCell ref="AG55:AM55"/>
    <mergeCell ref="AG59:AM59"/>
    <mergeCell ref="AG52:AM52"/>
    <mergeCell ref="AM47:AN47"/>
    <mergeCell ref="AM49:AP49"/>
    <mergeCell ref="AM50:AP50"/>
    <mergeCell ref="AN59:AP59"/>
    <mergeCell ref="AN64:AP64"/>
    <mergeCell ref="AN63:AP63"/>
    <mergeCell ref="AN52:AP52"/>
    <mergeCell ref="AN55:AP55"/>
    <mergeCell ref="AN61:AP61"/>
    <mergeCell ref="AN56:AP56"/>
    <mergeCell ref="AN60:AP60"/>
    <mergeCell ref="AN57:AP57"/>
    <mergeCell ref="AN62:AP62"/>
    <mergeCell ref="AN58:AP58"/>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73:AP73"/>
    <mergeCell ref="AG73:AM73"/>
    <mergeCell ref="AN54:AP54"/>
  </mergeCells>
  <hyperlinks>
    <hyperlink ref="A56" location="'SO 001 - Přípravy staveniště'!C2" display="/"/>
    <hyperlink ref="A57" location="'SO 002 - Odstranění venko...'!C2" display="/"/>
    <hyperlink ref="A58" location="'SO 003 - Demolice hal'!C2" display="/"/>
    <hyperlink ref="A60" location="'SO 101a - Větev A - komun...'!C2" display="/"/>
    <hyperlink ref="A61" location="'SO 101b - Větev A - sklad...'!C2" display="/"/>
    <hyperlink ref="A62" location="'SO 102 - Dopravně inženýr...'!C2" display="/"/>
    <hyperlink ref="A64" location="'SO 201 - Úhlová zeď'!C2" display="/"/>
    <hyperlink ref="A65" location="'SO 202 - Gabionová zeď'!C2" display="/"/>
    <hyperlink ref="A67" location="'SO 301 - Dešťová kanalizace'!C2" display="/"/>
    <hyperlink ref="A69" location="'SO 401 - Veřejné osvětlení'!C2" display="/"/>
    <hyperlink ref="A71" location="'SO 801 - Vegetační úpravy'!C2" display="/"/>
    <hyperlink ref="A72" location="'SO 802 - Úprava stávající...'!C2" display="/"/>
    <hyperlink ref="A73" location="'VR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79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121</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1567</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1568</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ROUND(J98,2)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ROUND((SUM(BE98:BE789)),2)</f>
        <v>0</v>
      </c>
      <c r="G35" s="41"/>
      <c r="H35" s="41"/>
      <c r="I35" s="167">
        <v>0.21</v>
      </c>
      <c r="J35" s="166">
        <f>ROUND(((SUM(BE98:BE789))*I35),2)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ROUND((SUM(BF98:BF789)),2)</f>
        <v>0</v>
      </c>
      <c r="G36" s="41"/>
      <c r="H36" s="41"/>
      <c r="I36" s="167">
        <v>0.15</v>
      </c>
      <c r="J36" s="166">
        <f>ROUND(((SUM(BF98:BF789))*I36),2)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ROUND((SUM(BG98:BG789)),2)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ROUND((SUM(BH98:BH789)),2)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ROUND((SUM(BI98:BI789)),2)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1567</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301 - Dešťová kanalizace</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J98</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J99</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J100</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615</v>
      </c>
      <c r="E66" s="197"/>
      <c r="F66" s="197"/>
      <c r="G66" s="197"/>
      <c r="H66" s="197"/>
      <c r="I66" s="198"/>
      <c r="J66" s="199">
        <f>J331</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616</v>
      </c>
      <c r="E67" s="197"/>
      <c r="F67" s="197"/>
      <c r="G67" s="197"/>
      <c r="H67" s="197"/>
      <c r="I67" s="198"/>
      <c r="J67" s="199">
        <f>J343</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1212</v>
      </c>
      <c r="E68" s="197"/>
      <c r="F68" s="197"/>
      <c r="G68" s="197"/>
      <c r="H68" s="197"/>
      <c r="I68" s="198"/>
      <c r="J68" s="199">
        <f>J347</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1569</v>
      </c>
      <c r="E69" s="197"/>
      <c r="F69" s="197"/>
      <c r="G69" s="197"/>
      <c r="H69" s="197"/>
      <c r="I69" s="198"/>
      <c r="J69" s="199">
        <f>J458</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151</v>
      </c>
      <c r="E70" s="197"/>
      <c r="F70" s="197"/>
      <c r="G70" s="197"/>
      <c r="H70" s="197"/>
      <c r="I70" s="198"/>
      <c r="J70" s="199">
        <f>J725</f>
        <v>0</v>
      </c>
      <c r="K70" s="128"/>
      <c r="L70" s="200"/>
      <c r="S70" s="10"/>
      <c r="T70" s="10"/>
      <c r="U70" s="10"/>
      <c r="V70" s="10"/>
      <c r="W70" s="10"/>
      <c r="X70" s="10"/>
      <c r="Y70" s="10"/>
      <c r="Z70" s="10"/>
      <c r="AA70" s="10"/>
      <c r="AB70" s="10"/>
      <c r="AC70" s="10"/>
      <c r="AD70" s="10"/>
      <c r="AE70" s="10"/>
    </row>
    <row r="71" spans="1:31" s="10" customFormat="1" ht="19.9" customHeight="1">
      <c r="A71" s="10"/>
      <c r="B71" s="195"/>
      <c r="C71" s="128"/>
      <c r="D71" s="196" t="s">
        <v>618</v>
      </c>
      <c r="E71" s="197"/>
      <c r="F71" s="197"/>
      <c r="G71" s="197"/>
      <c r="H71" s="197"/>
      <c r="I71" s="198"/>
      <c r="J71" s="199">
        <f>J751</f>
        <v>0</v>
      </c>
      <c r="K71" s="128"/>
      <c r="L71" s="200"/>
      <c r="S71" s="10"/>
      <c r="T71" s="10"/>
      <c r="U71" s="10"/>
      <c r="V71" s="10"/>
      <c r="W71" s="10"/>
      <c r="X71" s="10"/>
      <c r="Y71" s="10"/>
      <c r="Z71" s="10"/>
      <c r="AA71" s="10"/>
      <c r="AB71" s="10"/>
      <c r="AC71" s="10"/>
      <c r="AD71" s="10"/>
      <c r="AE71" s="10"/>
    </row>
    <row r="72" spans="1:31" s="9" customFormat="1" ht="24.95" customHeight="1">
      <c r="A72" s="9"/>
      <c r="B72" s="188"/>
      <c r="C72" s="189"/>
      <c r="D72" s="190" t="s">
        <v>272</v>
      </c>
      <c r="E72" s="191"/>
      <c r="F72" s="191"/>
      <c r="G72" s="191"/>
      <c r="H72" s="191"/>
      <c r="I72" s="192"/>
      <c r="J72" s="193">
        <f>J754</f>
        <v>0</v>
      </c>
      <c r="K72" s="189"/>
      <c r="L72" s="194"/>
      <c r="S72" s="9"/>
      <c r="T72" s="9"/>
      <c r="U72" s="9"/>
      <c r="V72" s="9"/>
      <c r="W72" s="9"/>
      <c r="X72" s="9"/>
      <c r="Y72" s="9"/>
      <c r="Z72" s="9"/>
      <c r="AA72" s="9"/>
      <c r="AB72" s="9"/>
      <c r="AC72" s="9"/>
      <c r="AD72" s="9"/>
      <c r="AE72" s="9"/>
    </row>
    <row r="73" spans="1:31" s="10" customFormat="1" ht="19.9" customHeight="1">
      <c r="A73" s="10"/>
      <c r="B73" s="195"/>
      <c r="C73" s="128"/>
      <c r="D73" s="196" t="s">
        <v>619</v>
      </c>
      <c r="E73" s="197"/>
      <c r="F73" s="197"/>
      <c r="G73" s="197"/>
      <c r="H73" s="197"/>
      <c r="I73" s="198"/>
      <c r="J73" s="199">
        <f>J755</f>
        <v>0</v>
      </c>
      <c r="K73" s="128"/>
      <c r="L73" s="200"/>
      <c r="S73" s="10"/>
      <c r="T73" s="10"/>
      <c r="U73" s="10"/>
      <c r="V73" s="10"/>
      <c r="W73" s="10"/>
      <c r="X73" s="10"/>
      <c r="Y73" s="10"/>
      <c r="Z73" s="10"/>
      <c r="AA73" s="10"/>
      <c r="AB73" s="10"/>
      <c r="AC73" s="10"/>
      <c r="AD73" s="10"/>
      <c r="AE73" s="10"/>
    </row>
    <row r="74" spans="1:31" s="9" customFormat="1" ht="24.95" customHeight="1">
      <c r="A74" s="9"/>
      <c r="B74" s="188"/>
      <c r="C74" s="189"/>
      <c r="D74" s="190" t="s">
        <v>1570</v>
      </c>
      <c r="E74" s="191"/>
      <c r="F74" s="191"/>
      <c r="G74" s="191"/>
      <c r="H74" s="191"/>
      <c r="I74" s="192"/>
      <c r="J74" s="193">
        <f>J776</f>
        <v>0</v>
      </c>
      <c r="K74" s="189"/>
      <c r="L74" s="194"/>
      <c r="S74" s="9"/>
      <c r="T74" s="9"/>
      <c r="U74" s="9"/>
      <c r="V74" s="9"/>
      <c r="W74" s="9"/>
      <c r="X74" s="9"/>
      <c r="Y74" s="9"/>
      <c r="Z74" s="9"/>
      <c r="AA74" s="9"/>
      <c r="AB74" s="9"/>
      <c r="AC74" s="9"/>
      <c r="AD74" s="9"/>
      <c r="AE74" s="9"/>
    </row>
    <row r="75" spans="1:31" s="10" customFormat="1" ht="19.9" customHeight="1">
      <c r="A75" s="10"/>
      <c r="B75" s="195"/>
      <c r="C75" s="128"/>
      <c r="D75" s="196" t="s">
        <v>1571</v>
      </c>
      <c r="E75" s="197"/>
      <c r="F75" s="197"/>
      <c r="G75" s="197"/>
      <c r="H75" s="197"/>
      <c r="I75" s="198"/>
      <c r="J75" s="199">
        <f>J777</f>
        <v>0</v>
      </c>
      <c r="K75" s="128"/>
      <c r="L75" s="200"/>
      <c r="S75" s="10"/>
      <c r="T75" s="10"/>
      <c r="U75" s="10"/>
      <c r="V75" s="10"/>
      <c r="W75" s="10"/>
      <c r="X75" s="10"/>
      <c r="Y75" s="10"/>
      <c r="Z75" s="10"/>
      <c r="AA75" s="10"/>
      <c r="AB75" s="10"/>
      <c r="AC75" s="10"/>
      <c r="AD75" s="10"/>
      <c r="AE75" s="10"/>
    </row>
    <row r="76" spans="1:31" s="10" customFormat="1" ht="19.9" customHeight="1">
      <c r="A76" s="10"/>
      <c r="B76" s="195"/>
      <c r="C76" s="128"/>
      <c r="D76" s="196" t="s">
        <v>1572</v>
      </c>
      <c r="E76" s="197"/>
      <c r="F76" s="197"/>
      <c r="G76" s="197"/>
      <c r="H76" s="197"/>
      <c r="I76" s="198"/>
      <c r="J76" s="199">
        <f>J784</f>
        <v>0</v>
      </c>
      <c r="K76" s="128"/>
      <c r="L76" s="200"/>
      <c r="S76" s="10"/>
      <c r="T76" s="10"/>
      <c r="U76" s="10"/>
      <c r="V76" s="10"/>
      <c r="W76" s="10"/>
      <c r="X76" s="10"/>
      <c r="Y76" s="10"/>
      <c r="Z76" s="10"/>
      <c r="AA76" s="10"/>
      <c r="AB76" s="10"/>
      <c r="AC76" s="10"/>
      <c r="AD76" s="10"/>
      <c r="AE76" s="10"/>
    </row>
    <row r="77" spans="1:31" s="2" customFormat="1" ht="21.8" customHeight="1">
      <c r="A77" s="41"/>
      <c r="B77" s="42"/>
      <c r="C77" s="43"/>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6.95" customHeight="1">
      <c r="A78" s="41"/>
      <c r="B78" s="62"/>
      <c r="C78" s="63"/>
      <c r="D78" s="63"/>
      <c r="E78" s="63"/>
      <c r="F78" s="63"/>
      <c r="G78" s="63"/>
      <c r="H78" s="63"/>
      <c r="I78" s="178"/>
      <c r="J78" s="63"/>
      <c r="K78" s="63"/>
      <c r="L78" s="150"/>
      <c r="S78" s="41"/>
      <c r="T78" s="41"/>
      <c r="U78" s="41"/>
      <c r="V78" s="41"/>
      <c r="W78" s="41"/>
      <c r="X78" s="41"/>
      <c r="Y78" s="41"/>
      <c r="Z78" s="41"/>
      <c r="AA78" s="41"/>
      <c r="AB78" s="41"/>
      <c r="AC78" s="41"/>
      <c r="AD78" s="41"/>
      <c r="AE78" s="41"/>
    </row>
    <row r="82" spans="1:31" s="2" customFormat="1" ht="6.95" customHeight="1">
      <c r="A82" s="41"/>
      <c r="B82" s="64"/>
      <c r="C82" s="65"/>
      <c r="D82" s="65"/>
      <c r="E82" s="65"/>
      <c r="F82" s="65"/>
      <c r="G82" s="65"/>
      <c r="H82" s="65"/>
      <c r="I82" s="181"/>
      <c r="J82" s="65"/>
      <c r="K82" s="65"/>
      <c r="L82" s="150"/>
      <c r="S82" s="41"/>
      <c r="T82" s="41"/>
      <c r="U82" s="41"/>
      <c r="V82" s="41"/>
      <c r="W82" s="41"/>
      <c r="X82" s="41"/>
      <c r="Y82" s="41"/>
      <c r="Z82" s="41"/>
      <c r="AA82" s="41"/>
      <c r="AB82" s="41"/>
      <c r="AC82" s="41"/>
      <c r="AD82" s="41"/>
      <c r="AE82" s="41"/>
    </row>
    <row r="83" spans="1:31" s="2" customFormat="1" ht="24.95" customHeight="1">
      <c r="A83" s="41"/>
      <c r="B83" s="42"/>
      <c r="C83" s="26" t="s">
        <v>154</v>
      </c>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149"/>
      <c r="J84" s="43"/>
      <c r="K84" s="43"/>
      <c r="L84" s="150"/>
      <c r="S84" s="41"/>
      <c r="T84" s="41"/>
      <c r="U84" s="41"/>
      <c r="V84" s="41"/>
      <c r="W84" s="41"/>
      <c r="X84" s="41"/>
      <c r="Y84" s="41"/>
      <c r="Z84" s="41"/>
      <c r="AA84" s="41"/>
      <c r="AB84" s="41"/>
      <c r="AC84" s="41"/>
      <c r="AD84" s="41"/>
      <c r="AE84" s="41"/>
    </row>
    <row r="85" spans="1:31" s="2" customFormat="1" ht="12" customHeight="1">
      <c r="A85" s="41"/>
      <c r="B85" s="42"/>
      <c r="C85" s="35" t="s">
        <v>16</v>
      </c>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16.5" customHeight="1">
      <c r="A86" s="41"/>
      <c r="B86" s="42"/>
      <c r="C86" s="43"/>
      <c r="D86" s="43"/>
      <c r="E86" s="182" t="str">
        <f>E7</f>
        <v>KRÁLŮV DVŮR - OBCHVAT - II. část - PDPS</v>
      </c>
      <c r="F86" s="35"/>
      <c r="G86" s="35"/>
      <c r="H86" s="35"/>
      <c r="I86" s="149"/>
      <c r="J86" s="43"/>
      <c r="K86" s="43"/>
      <c r="L86" s="150"/>
      <c r="S86" s="41"/>
      <c r="T86" s="41"/>
      <c r="U86" s="41"/>
      <c r="V86" s="41"/>
      <c r="W86" s="41"/>
      <c r="X86" s="41"/>
      <c r="Y86" s="41"/>
      <c r="Z86" s="41"/>
      <c r="AA86" s="41"/>
      <c r="AB86" s="41"/>
      <c r="AC86" s="41"/>
      <c r="AD86" s="41"/>
      <c r="AE86" s="41"/>
    </row>
    <row r="87" spans="2:12" s="1" customFormat="1" ht="12" customHeight="1">
      <c r="B87" s="24"/>
      <c r="C87" s="35" t="s">
        <v>141</v>
      </c>
      <c r="D87" s="25"/>
      <c r="E87" s="25"/>
      <c r="F87" s="25"/>
      <c r="G87" s="25"/>
      <c r="H87" s="25"/>
      <c r="I87" s="141"/>
      <c r="J87" s="25"/>
      <c r="K87" s="25"/>
      <c r="L87" s="23"/>
    </row>
    <row r="88" spans="1:31" s="2" customFormat="1" ht="16.5" customHeight="1">
      <c r="A88" s="41"/>
      <c r="B88" s="42"/>
      <c r="C88" s="43"/>
      <c r="D88" s="43"/>
      <c r="E88" s="182" t="s">
        <v>1567</v>
      </c>
      <c r="F88" s="43"/>
      <c r="G88" s="43"/>
      <c r="H88" s="43"/>
      <c r="I88" s="149"/>
      <c r="J88" s="43"/>
      <c r="K88" s="43"/>
      <c r="L88" s="150"/>
      <c r="S88" s="41"/>
      <c r="T88" s="41"/>
      <c r="U88" s="41"/>
      <c r="V88" s="41"/>
      <c r="W88" s="41"/>
      <c r="X88" s="41"/>
      <c r="Y88" s="41"/>
      <c r="Z88" s="41"/>
      <c r="AA88" s="41"/>
      <c r="AB88" s="41"/>
      <c r="AC88" s="41"/>
      <c r="AD88" s="41"/>
      <c r="AE88" s="41"/>
    </row>
    <row r="89" spans="1:31" s="2" customFormat="1" ht="12" customHeight="1">
      <c r="A89" s="41"/>
      <c r="B89" s="42"/>
      <c r="C89" s="35" t="s">
        <v>143</v>
      </c>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16.5" customHeight="1">
      <c r="A90" s="41"/>
      <c r="B90" s="42"/>
      <c r="C90" s="43"/>
      <c r="D90" s="43"/>
      <c r="E90" s="72" t="str">
        <f>E11</f>
        <v>SO 301 - Dešťová kanalizace</v>
      </c>
      <c r="F90" s="43"/>
      <c r="G90" s="43"/>
      <c r="H90" s="43"/>
      <c r="I90" s="149"/>
      <c r="J90" s="43"/>
      <c r="K90" s="43"/>
      <c r="L90" s="150"/>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149"/>
      <c r="J91" s="43"/>
      <c r="K91" s="43"/>
      <c r="L91" s="150"/>
      <c r="S91" s="41"/>
      <c r="T91" s="41"/>
      <c r="U91" s="41"/>
      <c r="V91" s="41"/>
      <c r="W91" s="41"/>
      <c r="X91" s="41"/>
      <c r="Y91" s="41"/>
      <c r="Z91" s="41"/>
      <c r="AA91" s="41"/>
      <c r="AB91" s="41"/>
      <c r="AC91" s="41"/>
      <c r="AD91" s="41"/>
      <c r="AE91" s="41"/>
    </row>
    <row r="92" spans="1:31" s="2" customFormat="1" ht="12" customHeight="1">
      <c r="A92" s="41"/>
      <c r="B92" s="42"/>
      <c r="C92" s="35" t="s">
        <v>21</v>
      </c>
      <c r="D92" s="43"/>
      <c r="E92" s="43"/>
      <c r="F92" s="30" t="str">
        <f>F14</f>
        <v>Králův Dvůr</v>
      </c>
      <c r="G92" s="43"/>
      <c r="H92" s="43"/>
      <c r="I92" s="152" t="s">
        <v>23</v>
      </c>
      <c r="J92" s="75" t="str">
        <f>IF(J14="","",J14)</f>
        <v>18. 3. 2020</v>
      </c>
      <c r="K92" s="43"/>
      <c r="L92" s="150"/>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149"/>
      <c r="J93" s="43"/>
      <c r="K93" s="43"/>
      <c r="L93" s="150"/>
      <c r="S93" s="41"/>
      <c r="T93" s="41"/>
      <c r="U93" s="41"/>
      <c r="V93" s="41"/>
      <c r="W93" s="41"/>
      <c r="X93" s="41"/>
      <c r="Y93" s="41"/>
      <c r="Z93" s="41"/>
      <c r="AA93" s="41"/>
      <c r="AB93" s="41"/>
      <c r="AC93" s="41"/>
      <c r="AD93" s="41"/>
      <c r="AE93" s="41"/>
    </row>
    <row r="94" spans="1:31" s="2" customFormat="1" ht="40.05" customHeight="1">
      <c r="A94" s="41"/>
      <c r="B94" s="42"/>
      <c r="C94" s="35" t="s">
        <v>25</v>
      </c>
      <c r="D94" s="43"/>
      <c r="E94" s="43"/>
      <c r="F94" s="30" t="str">
        <f>E17</f>
        <v>Město Králův Dvůr,Nám.Míru 139,26701 Králův Dvůr</v>
      </c>
      <c r="G94" s="43"/>
      <c r="H94" s="43"/>
      <c r="I94" s="152" t="s">
        <v>31</v>
      </c>
      <c r="J94" s="39" t="str">
        <f>E23</f>
        <v>SPEKTRA s.r.o.,V Hlinkách 1548,26601 Beroun</v>
      </c>
      <c r="K94" s="43"/>
      <c r="L94" s="150"/>
      <c r="S94" s="41"/>
      <c r="T94" s="41"/>
      <c r="U94" s="41"/>
      <c r="V94" s="41"/>
      <c r="W94" s="41"/>
      <c r="X94" s="41"/>
      <c r="Y94" s="41"/>
      <c r="Z94" s="41"/>
      <c r="AA94" s="41"/>
      <c r="AB94" s="41"/>
      <c r="AC94" s="41"/>
      <c r="AD94" s="41"/>
      <c r="AE94" s="41"/>
    </row>
    <row r="95" spans="1:31" s="2" customFormat="1" ht="15.15" customHeight="1">
      <c r="A95" s="41"/>
      <c r="B95" s="42"/>
      <c r="C95" s="35" t="s">
        <v>29</v>
      </c>
      <c r="D95" s="43"/>
      <c r="E95" s="43"/>
      <c r="F95" s="30" t="str">
        <f>IF(E20="","",E20)</f>
        <v>Vyplň údaj</v>
      </c>
      <c r="G95" s="43"/>
      <c r="H95" s="43"/>
      <c r="I95" s="152" t="s">
        <v>36</v>
      </c>
      <c r="J95" s="39" t="str">
        <f>E26</f>
        <v>p. Lenka Dejdarová</v>
      </c>
      <c r="K95" s="43"/>
      <c r="L95" s="150"/>
      <c r="S95" s="41"/>
      <c r="T95" s="41"/>
      <c r="U95" s="41"/>
      <c r="V95" s="41"/>
      <c r="W95" s="41"/>
      <c r="X95" s="41"/>
      <c r="Y95" s="41"/>
      <c r="Z95" s="41"/>
      <c r="AA95" s="41"/>
      <c r="AB95" s="41"/>
      <c r="AC95" s="41"/>
      <c r="AD95" s="41"/>
      <c r="AE95" s="41"/>
    </row>
    <row r="96" spans="1:31" s="2" customFormat="1" ht="10.3" customHeight="1">
      <c r="A96" s="41"/>
      <c r="B96" s="42"/>
      <c r="C96" s="43"/>
      <c r="D96" s="43"/>
      <c r="E96" s="43"/>
      <c r="F96" s="43"/>
      <c r="G96" s="43"/>
      <c r="H96" s="43"/>
      <c r="I96" s="149"/>
      <c r="J96" s="43"/>
      <c r="K96" s="43"/>
      <c r="L96" s="150"/>
      <c r="S96" s="41"/>
      <c r="T96" s="41"/>
      <c r="U96" s="41"/>
      <c r="V96" s="41"/>
      <c r="W96" s="41"/>
      <c r="X96" s="41"/>
      <c r="Y96" s="41"/>
      <c r="Z96" s="41"/>
      <c r="AA96" s="41"/>
      <c r="AB96" s="41"/>
      <c r="AC96" s="41"/>
      <c r="AD96" s="41"/>
      <c r="AE96" s="41"/>
    </row>
    <row r="97" spans="1:31" s="11" customFormat="1" ht="29.25" customHeight="1">
      <c r="A97" s="201"/>
      <c r="B97" s="202"/>
      <c r="C97" s="203" t="s">
        <v>155</v>
      </c>
      <c r="D97" s="204" t="s">
        <v>59</v>
      </c>
      <c r="E97" s="204" t="s">
        <v>55</v>
      </c>
      <c r="F97" s="204" t="s">
        <v>56</v>
      </c>
      <c r="G97" s="204" t="s">
        <v>156</v>
      </c>
      <c r="H97" s="204" t="s">
        <v>157</v>
      </c>
      <c r="I97" s="205" t="s">
        <v>158</v>
      </c>
      <c r="J97" s="204" t="s">
        <v>147</v>
      </c>
      <c r="K97" s="206" t="s">
        <v>159</v>
      </c>
      <c r="L97" s="207"/>
      <c r="M97" s="95" t="s">
        <v>19</v>
      </c>
      <c r="N97" s="96" t="s">
        <v>44</v>
      </c>
      <c r="O97" s="96" t="s">
        <v>160</v>
      </c>
      <c r="P97" s="96" t="s">
        <v>161</v>
      </c>
      <c r="Q97" s="96" t="s">
        <v>162</v>
      </c>
      <c r="R97" s="96" t="s">
        <v>163</v>
      </c>
      <c r="S97" s="96" t="s">
        <v>164</v>
      </c>
      <c r="T97" s="97" t="s">
        <v>165</v>
      </c>
      <c r="U97" s="201"/>
      <c r="V97" s="201"/>
      <c r="W97" s="201"/>
      <c r="X97" s="201"/>
      <c r="Y97" s="201"/>
      <c r="Z97" s="201"/>
      <c r="AA97" s="201"/>
      <c r="AB97" s="201"/>
      <c r="AC97" s="201"/>
      <c r="AD97" s="201"/>
      <c r="AE97" s="201"/>
    </row>
    <row r="98" spans="1:63" s="2" customFormat="1" ht="22.8" customHeight="1">
      <c r="A98" s="41"/>
      <c r="B98" s="42"/>
      <c r="C98" s="102" t="s">
        <v>166</v>
      </c>
      <c r="D98" s="43"/>
      <c r="E98" s="43"/>
      <c r="F98" s="43"/>
      <c r="G98" s="43"/>
      <c r="H98" s="43"/>
      <c r="I98" s="149"/>
      <c r="J98" s="208">
        <f>BK98</f>
        <v>0</v>
      </c>
      <c r="K98" s="43"/>
      <c r="L98" s="47"/>
      <c r="M98" s="98"/>
      <c r="N98" s="209"/>
      <c r="O98" s="99"/>
      <c r="P98" s="210">
        <f>P99+P754+P776</f>
        <v>0</v>
      </c>
      <c r="Q98" s="99"/>
      <c r="R98" s="210">
        <f>R99+R754+R776</f>
        <v>1756.50021205</v>
      </c>
      <c r="S98" s="99"/>
      <c r="T98" s="211">
        <f>T99+T754+T776</f>
        <v>0</v>
      </c>
      <c r="U98" s="41"/>
      <c r="V98" s="41"/>
      <c r="W98" s="41"/>
      <c r="X98" s="41"/>
      <c r="Y98" s="41"/>
      <c r="Z98" s="41"/>
      <c r="AA98" s="41"/>
      <c r="AB98" s="41"/>
      <c r="AC98" s="41"/>
      <c r="AD98" s="41"/>
      <c r="AE98" s="41"/>
      <c r="AT98" s="20" t="s">
        <v>73</v>
      </c>
      <c r="AU98" s="20" t="s">
        <v>148</v>
      </c>
      <c r="BK98" s="212">
        <f>BK99+BK754+BK776</f>
        <v>0</v>
      </c>
    </row>
    <row r="99" spans="1:63" s="12" customFormat="1" ht="25.9" customHeight="1">
      <c r="A99" s="12"/>
      <c r="B99" s="213"/>
      <c r="C99" s="214"/>
      <c r="D99" s="215" t="s">
        <v>73</v>
      </c>
      <c r="E99" s="216" t="s">
        <v>167</v>
      </c>
      <c r="F99" s="216" t="s">
        <v>168</v>
      </c>
      <c r="G99" s="214"/>
      <c r="H99" s="214"/>
      <c r="I99" s="217"/>
      <c r="J99" s="218">
        <f>BK99</f>
        <v>0</v>
      </c>
      <c r="K99" s="214"/>
      <c r="L99" s="219"/>
      <c r="M99" s="220"/>
      <c r="N99" s="221"/>
      <c r="O99" s="221"/>
      <c r="P99" s="222">
        <f>P100+P331+P343+P347+P458+P725+P751</f>
        <v>0</v>
      </c>
      <c r="Q99" s="221"/>
      <c r="R99" s="222">
        <f>R100+R331+R343+R347+R458+R725+R751</f>
        <v>1756.38821735</v>
      </c>
      <c r="S99" s="221"/>
      <c r="T99" s="223">
        <f>T100+T331+T343+T347+T458+T725+T751</f>
        <v>0</v>
      </c>
      <c r="U99" s="12"/>
      <c r="V99" s="12"/>
      <c r="W99" s="12"/>
      <c r="X99" s="12"/>
      <c r="Y99" s="12"/>
      <c r="Z99" s="12"/>
      <c r="AA99" s="12"/>
      <c r="AB99" s="12"/>
      <c r="AC99" s="12"/>
      <c r="AD99" s="12"/>
      <c r="AE99" s="12"/>
      <c r="AR99" s="224" t="s">
        <v>81</v>
      </c>
      <c r="AT99" s="225" t="s">
        <v>73</v>
      </c>
      <c r="AU99" s="225" t="s">
        <v>74</v>
      </c>
      <c r="AY99" s="224" t="s">
        <v>169</v>
      </c>
      <c r="BK99" s="226">
        <f>BK100+BK331+BK343+BK347+BK458+BK725+BK751</f>
        <v>0</v>
      </c>
    </row>
    <row r="100" spans="1:63" s="12" customFormat="1" ht="22.8" customHeight="1">
      <c r="A100" s="12"/>
      <c r="B100" s="213"/>
      <c r="C100" s="214"/>
      <c r="D100" s="215" t="s">
        <v>73</v>
      </c>
      <c r="E100" s="227" t="s">
        <v>81</v>
      </c>
      <c r="F100" s="227" t="s">
        <v>170</v>
      </c>
      <c r="G100" s="214"/>
      <c r="H100" s="214"/>
      <c r="I100" s="217"/>
      <c r="J100" s="228">
        <f>BK100</f>
        <v>0</v>
      </c>
      <c r="K100" s="214"/>
      <c r="L100" s="219"/>
      <c r="M100" s="220"/>
      <c r="N100" s="221"/>
      <c r="O100" s="221"/>
      <c r="P100" s="222">
        <f>SUM(P101:P330)</f>
        <v>0</v>
      </c>
      <c r="Q100" s="221"/>
      <c r="R100" s="222">
        <f>SUM(R101:R330)</f>
        <v>1459.424</v>
      </c>
      <c r="S100" s="221"/>
      <c r="T100" s="223">
        <f>SUM(T101:T330)</f>
        <v>0</v>
      </c>
      <c r="U100" s="12"/>
      <c r="V100" s="12"/>
      <c r="W100" s="12"/>
      <c r="X100" s="12"/>
      <c r="Y100" s="12"/>
      <c r="Z100" s="12"/>
      <c r="AA100" s="12"/>
      <c r="AB100" s="12"/>
      <c r="AC100" s="12"/>
      <c r="AD100" s="12"/>
      <c r="AE100" s="12"/>
      <c r="AR100" s="224" t="s">
        <v>81</v>
      </c>
      <c r="AT100" s="225" t="s">
        <v>73</v>
      </c>
      <c r="AU100" s="225" t="s">
        <v>81</v>
      </c>
      <c r="AY100" s="224" t="s">
        <v>169</v>
      </c>
      <c r="BK100" s="226">
        <f>SUM(BK101:BK330)</f>
        <v>0</v>
      </c>
    </row>
    <row r="101" spans="1:65" s="2" customFormat="1" ht="33" customHeight="1">
      <c r="A101" s="41"/>
      <c r="B101" s="42"/>
      <c r="C101" s="229" t="s">
        <v>81</v>
      </c>
      <c r="D101" s="229" t="s">
        <v>171</v>
      </c>
      <c r="E101" s="230" t="s">
        <v>1573</v>
      </c>
      <c r="F101" s="231" t="s">
        <v>1574</v>
      </c>
      <c r="G101" s="232" t="s">
        <v>213</v>
      </c>
      <c r="H101" s="233">
        <v>173.25</v>
      </c>
      <c r="I101" s="234"/>
      <c r="J101" s="235">
        <f>ROUND(I101*H101,2)</f>
        <v>0</v>
      </c>
      <c r="K101" s="231" t="s">
        <v>175</v>
      </c>
      <c r="L101" s="47"/>
      <c r="M101" s="236" t="s">
        <v>19</v>
      </c>
      <c r="N101" s="237" t="s">
        <v>45</v>
      </c>
      <c r="O101" s="87"/>
      <c r="P101" s="238">
        <f>O101*H101</f>
        <v>0</v>
      </c>
      <c r="Q101" s="238">
        <v>0</v>
      </c>
      <c r="R101" s="238">
        <f>Q101*H101</f>
        <v>0</v>
      </c>
      <c r="S101" s="238">
        <v>0</v>
      </c>
      <c r="T101" s="239">
        <f>S101*H101</f>
        <v>0</v>
      </c>
      <c r="U101" s="41"/>
      <c r="V101" s="41"/>
      <c r="W101" s="41"/>
      <c r="X101" s="41"/>
      <c r="Y101" s="41"/>
      <c r="Z101" s="41"/>
      <c r="AA101" s="41"/>
      <c r="AB101" s="41"/>
      <c r="AC101" s="41"/>
      <c r="AD101" s="41"/>
      <c r="AE101" s="41"/>
      <c r="AR101" s="240" t="s">
        <v>176</v>
      </c>
      <c r="AT101" s="240" t="s">
        <v>171</v>
      </c>
      <c r="AU101" s="240" t="s">
        <v>83</v>
      </c>
      <c r="AY101" s="20" t="s">
        <v>169</v>
      </c>
      <c r="BE101" s="241">
        <f>IF(N101="základní",J101,0)</f>
        <v>0</v>
      </c>
      <c r="BF101" s="241">
        <f>IF(N101="snížená",J101,0)</f>
        <v>0</v>
      </c>
      <c r="BG101" s="241">
        <f>IF(N101="zákl. přenesená",J101,0)</f>
        <v>0</v>
      </c>
      <c r="BH101" s="241">
        <f>IF(N101="sníž. přenesená",J101,0)</f>
        <v>0</v>
      </c>
      <c r="BI101" s="241">
        <f>IF(N101="nulová",J101,0)</f>
        <v>0</v>
      </c>
      <c r="BJ101" s="20" t="s">
        <v>81</v>
      </c>
      <c r="BK101" s="241">
        <f>ROUND(I101*H101,2)</f>
        <v>0</v>
      </c>
      <c r="BL101" s="20" t="s">
        <v>176</v>
      </c>
      <c r="BM101" s="240" t="s">
        <v>1575</v>
      </c>
    </row>
    <row r="102" spans="1:47" s="2" customFormat="1" ht="12">
      <c r="A102" s="41"/>
      <c r="B102" s="42"/>
      <c r="C102" s="43"/>
      <c r="D102" s="242" t="s">
        <v>178</v>
      </c>
      <c r="E102" s="43"/>
      <c r="F102" s="243" t="s">
        <v>1576</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20" t="s">
        <v>178</v>
      </c>
      <c r="AU102" s="20" t="s">
        <v>83</v>
      </c>
    </row>
    <row r="103" spans="1:51" s="13" customFormat="1" ht="12">
      <c r="A103" s="13"/>
      <c r="B103" s="246"/>
      <c r="C103" s="247"/>
      <c r="D103" s="242" t="s">
        <v>180</v>
      </c>
      <c r="E103" s="248" t="s">
        <v>19</v>
      </c>
      <c r="F103" s="249" t="s">
        <v>1577</v>
      </c>
      <c r="G103" s="247"/>
      <c r="H103" s="248" t="s">
        <v>19</v>
      </c>
      <c r="I103" s="250"/>
      <c r="J103" s="247"/>
      <c r="K103" s="247"/>
      <c r="L103" s="251"/>
      <c r="M103" s="252"/>
      <c r="N103" s="253"/>
      <c r="O103" s="253"/>
      <c r="P103" s="253"/>
      <c r="Q103" s="253"/>
      <c r="R103" s="253"/>
      <c r="S103" s="253"/>
      <c r="T103" s="254"/>
      <c r="U103" s="13"/>
      <c r="V103" s="13"/>
      <c r="W103" s="13"/>
      <c r="X103" s="13"/>
      <c r="Y103" s="13"/>
      <c r="Z103" s="13"/>
      <c r="AA103" s="13"/>
      <c r="AB103" s="13"/>
      <c r="AC103" s="13"/>
      <c r="AD103" s="13"/>
      <c r="AE103" s="13"/>
      <c r="AT103" s="255" t="s">
        <v>180</v>
      </c>
      <c r="AU103" s="255" t="s">
        <v>83</v>
      </c>
      <c r="AV103" s="13" t="s">
        <v>81</v>
      </c>
      <c r="AW103" s="13" t="s">
        <v>35</v>
      </c>
      <c r="AX103" s="13" t="s">
        <v>74</v>
      </c>
      <c r="AY103" s="255" t="s">
        <v>169</v>
      </c>
    </row>
    <row r="104" spans="1:51" s="13" customFormat="1" ht="12">
      <c r="A104" s="13"/>
      <c r="B104" s="246"/>
      <c r="C104" s="247"/>
      <c r="D104" s="242" t="s">
        <v>180</v>
      </c>
      <c r="E104" s="248" t="s">
        <v>19</v>
      </c>
      <c r="F104" s="249" t="s">
        <v>1578</v>
      </c>
      <c r="G104" s="247"/>
      <c r="H104" s="248" t="s">
        <v>19</v>
      </c>
      <c r="I104" s="250"/>
      <c r="J104" s="247"/>
      <c r="K104" s="247"/>
      <c r="L104" s="251"/>
      <c r="M104" s="252"/>
      <c r="N104" s="253"/>
      <c r="O104" s="253"/>
      <c r="P104" s="253"/>
      <c r="Q104" s="253"/>
      <c r="R104" s="253"/>
      <c r="S104" s="253"/>
      <c r="T104" s="254"/>
      <c r="U104" s="13"/>
      <c r="V104" s="13"/>
      <c r="W104" s="13"/>
      <c r="X104" s="13"/>
      <c r="Y104" s="13"/>
      <c r="Z104" s="13"/>
      <c r="AA104" s="13"/>
      <c r="AB104" s="13"/>
      <c r="AC104" s="13"/>
      <c r="AD104" s="13"/>
      <c r="AE104" s="13"/>
      <c r="AT104" s="255" t="s">
        <v>180</v>
      </c>
      <c r="AU104" s="255" t="s">
        <v>83</v>
      </c>
      <c r="AV104" s="13" t="s">
        <v>81</v>
      </c>
      <c r="AW104" s="13" t="s">
        <v>35</v>
      </c>
      <c r="AX104" s="13" t="s">
        <v>74</v>
      </c>
      <c r="AY104" s="255" t="s">
        <v>169</v>
      </c>
    </row>
    <row r="105" spans="1:51" s="13" customFormat="1" ht="12">
      <c r="A105" s="13"/>
      <c r="B105" s="246"/>
      <c r="C105" s="247"/>
      <c r="D105" s="242" t="s">
        <v>180</v>
      </c>
      <c r="E105" s="248" t="s">
        <v>19</v>
      </c>
      <c r="F105" s="249" t="s">
        <v>1579</v>
      </c>
      <c r="G105" s="247"/>
      <c r="H105" s="248" t="s">
        <v>19</v>
      </c>
      <c r="I105" s="250"/>
      <c r="J105" s="247"/>
      <c r="K105" s="247"/>
      <c r="L105" s="251"/>
      <c r="M105" s="252"/>
      <c r="N105" s="253"/>
      <c r="O105" s="253"/>
      <c r="P105" s="253"/>
      <c r="Q105" s="253"/>
      <c r="R105" s="253"/>
      <c r="S105" s="253"/>
      <c r="T105" s="254"/>
      <c r="U105" s="13"/>
      <c r="V105" s="13"/>
      <c r="W105" s="13"/>
      <c r="X105" s="13"/>
      <c r="Y105" s="13"/>
      <c r="Z105" s="13"/>
      <c r="AA105" s="13"/>
      <c r="AB105" s="13"/>
      <c r="AC105" s="13"/>
      <c r="AD105" s="13"/>
      <c r="AE105" s="13"/>
      <c r="AT105" s="255" t="s">
        <v>180</v>
      </c>
      <c r="AU105" s="255" t="s">
        <v>83</v>
      </c>
      <c r="AV105" s="13" t="s">
        <v>81</v>
      </c>
      <c r="AW105" s="13" t="s">
        <v>35</v>
      </c>
      <c r="AX105" s="13" t="s">
        <v>74</v>
      </c>
      <c r="AY105" s="255" t="s">
        <v>169</v>
      </c>
    </row>
    <row r="106" spans="1:51" s="14" customFormat="1" ht="12">
      <c r="A106" s="14"/>
      <c r="B106" s="256"/>
      <c r="C106" s="257"/>
      <c r="D106" s="242" t="s">
        <v>180</v>
      </c>
      <c r="E106" s="258" t="s">
        <v>19</v>
      </c>
      <c r="F106" s="259" t="s">
        <v>1580</v>
      </c>
      <c r="G106" s="257"/>
      <c r="H106" s="260">
        <v>173.25</v>
      </c>
      <c r="I106" s="261"/>
      <c r="J106" s="257"/>
      <c r="K106" s="257"/>
      <c r="L106" s="262"/>
      <c r="M106" s="263"/>
      <c r="N106" s="264"/>
      <c r="O106" s="264"/>
      <c r="P106" s="264"/>
      <c r="Q106" s="264"/>
      <c r="R106" s="264"/>
      <c r="S106" s="264"/>
      <c r="T106" s="265"/>
      <c r="U106" s="14"/>
      <c r="V106" s="14"/>
      <c r="W106" s="14"/>
      <c r="X106" s="14"/>
      <c r="Y106" s="14"/>
      <c r="Z106" s="14"/>
      <c r="AA106" s="14"/>
      <c r="AB106" s="14"/>
      <c r="AC106" s="14"/>
      <c r="AD106" s="14"/>
      <c r="AE106" s="14"/>
      <c r="AT106" s="266" t="s">
        <v>180</v>
      </c>
      <c r="AU106" s="266" t="s">
        <v>83</v>
      </c>
      <c r="AV106" s="14" t="s">
        <v>83</v>
      </c>
      <c r="AW106" s="14" t="s">
        <v>35</v>
      </c>
      <c r="AX106" s="14" t="s">
        <v>81</v>
      </c>
      <c r="AY106" s="266" t="s">
        <v>169</v>
      </c>
    </row>
    <row r="107" spans="1:65" s="2" customFormat="1" ht="21.75" customHeight="1">
      <c r="A107" s="41"/>
      <c r="B107" s="42"/>
      <c r="C107" s="229" t="s">
        <v>83</v>
      </c>
      <c r="D107" s="229" t="s">
        <v>171</v>
      </c>
      <c r="E107" s="230" t="s">
        <v>1581</v>
      </c>
      <c r="F107" s="231" t="s">
        <v>1582</v>
      </c>
      <c r="G107" s="232" t="s">
        <v>213</v>
      </c>
      <c r="H107" s="233">
        <v>3716.738</v>
      </c>
      <c r="I107" s="234"/>
      <c r="J107" s="235">
        <f>ROUND(I107*H107,2)</f>
        <v>0</v>
      </c>
      <c r="K107" s="231" t="s">
        <v>175</v>
      </c>
      <c r="L107" s="47"/>
      <c r="M107" s="236" t="s">
        <v>19</v>
      </c>
      <c r="N107" s="237" t="s">
        <v>45</v>
      </c>
      <c r="O107" s="87"/>
      <c r="P107" s="238">
        <f>O107*H107</f>
        <v>0</v>
      </c>
      <c r="Q107" s="238">
        <v>0</v>
      </c>
      <c r="R107" s="238">
        <f>Q107*H107</f>
        <v>0</v>
      </c>
      <c r="S107" s="238">
        <v>0</v>
      </c>
      <c r="T107" s="239">
        <f>S107*H107</f>
        <v>0</v>
      </c>
      <c r="U107" s="41"/>
      <c r="V107" s="41"/>
      <c r="W107" s="41"/>
      <c r="X107" s="41"/>
      <c r="Y107" s="41"/>
      <c r="Z107" s="41"/>
      <c r="AA107" s="41"/>
      <c r="AB107" s="41"/>
      <c r="AC107" s="41"/>
      <c r="AD107" s="41"/>
      <c r="AE107" s="41"/>
      <c r="AR107" s="240" t="s">
        <v>176</v>
      </c>
      <c r="AT107" s="240" t="s">
        <v>171</v>
      </c>
      <c r="AU107" s="240" t="s">
        <v>83</v>
      </c>
      <c r="AY107" s="20" t="s">
        <v>169</v>
      </c>
      <c r="BE107" s="241">
        <f>IF(N107="základní",J107,0)</f>
        <v>0</v>
      </c>
      <c r="BF107" s="241">
        <f>IF(N107="snížená",J107,0)</f>
        <v>0</v>
      </c>
      <c r="BG107" s="241">
        <f>IF(N107="zákl. přenesená",J107,0)</f>
        <v>0</v>
      </c>
      <c r="BH107" s="241">
        <f>IF(N107="sníž. přenesená",J107,0)</f>
        <v>0</v>
      </c>
      <c r="BI107" s="241">
        <f>IF(N107="nulová",J107,0)</f>
        <v>0</v>
      </c>
      <c r="BJ107" s="20" t="s">
        <v>81</v>
      </c>
      <c r="BK107" s="241">
        <f>ROUND(I107*H107,2)</f>
        <v>0</v>
      </c>
      <c r="BL107" s="20" t="s">
        <v>176</v>
      </c>
      <c r="BM107" s="240" t="s">
        <v>1583</v>
      </c>
    </row>
    <row r="108" spans="1:47" s="2" customFormat="1" ht="12">
      <c r="A108" s="41"/>
      <c r="B108" s="42"/>
      <c r="C108" s="43"/>
      <c r="D108" s="242" t="s">
        <v>178</v>
      </c>
      <c r="E108" s="43"/>
      <c r="F108" s="243" t="s">
        <v>1584</v>
      </c>
      <c r="G108" s="43"/>
      <c r="H108" s="43"/>
      <c r="I108" s="149"/>
      <c r="J108" s="43"/>
      <c r="K108" s="43"/>
      <c r="L108" s="47"/>
      <c r="M108" s="244"/>
      <c r="N108" s="245"/>
      <c r="O108" s="87"/>
      <c r="P108" s="87"/>
      <c r="Q108" s="87"/>
      <c r="R108" s="87"/>
      <c r="S108" s="87"/>
      <c r="T108" s="88"/>
      <c r="U108" s="41"/>
      <c r="V108" s="41"/>
      <c r="W108" s="41"/>
      <c r="X108" s="41"/>
      <c r="Y108" s="41"/>
      <c r="Z108" s="41"/>
      <c r="AA108" s="41"/>
      <c r="AB108" s="41"/>
      <c r="AC108" s="41"/>
      <c r="AD108" s="41"/>
      <c r="AE108" s="41"/>
      <c r="AT108" s="20" t="s">
        <v>178</v>
      </c>
      <c r="AU108" s="20" t="s">
        <v>83</v>
      </c>
    </row>
    <row r="109" spans="1:51" s="17" customFormat="1" ht="12">
      <c r="A109" s="17"/>
      <c r="B109" s="299"/>
      <c r="C109" s="300"/>
      <c r="D109" s="242" t="s">
        <v>180</v>
      </c>
      <c r="E109" s="301" t="s">
        <v>19</v>
      </c>
      <c r="F109" s="302" t="s">
        <v>1585</v>
      </c>
      <c r="G109" s="300"/>
      <c r="H109" s="303">
        <v>0</v>
      </c>
      <c r="I109" s="304"/>
      <c r="J109" s="300"/>
      <c r="K109" s="300"/>
      <c r="L109" s="305"/>
      <c r="M109" s="306"/>
      <c r="N109" s="307"/>
      <c r="O109" s="307"/>
      <c r="P109" s="307"/>
      <c r="Q109" s="307"/>
      <c r="R109" s="307"/>
      <c r="S109" s="307"/>
      <c r="T109" s="308"/>
      <c r="U109" s="17"/>
      <c r="V109" s="17"/>
      <c r="W109" s="17"/>
      <c r="X109" s="17"/>
      <c r="Y109" s="17"/>
      <c r="Z109" s="17"/>
      <c r="AA109" s="17"/>
      <c r="AB109" s="17"/>
      <c r="AC109" s="17"/>
      <c r="AD109" s="17"/>
      <c r="AE109" s="17"/>
      <c r="AT109" s="309" t="s">
        <v>180</v>
      </c>
      <c r="AU109" s="309" t="s">
        <v>83</v>
      </c>
      <c r="AV109" s="17" t="s">
        <v>192</v>
      </c>
      <c r="AW109" s="17" t="s">
        <v>35</v>
      </c>
      <c r="AX109" s="17" t="s">
        <v>74</v>
      </c>
      <c r="AY109" s="309" t="s">
        <v>169</v>
      </c>
    </row>
    <row r="110" spans="1:51" s="13" customFormat="1" ht="12">
      <c r="A110" s="13"/>
      <c r="B110" s="246"/>
      <c r="C110" s="247"/>
      <c r="D110" s="242" t="s">
        <v>180</v>
      </c>
      <c r="E110" s="248" t="s">
        <v>19</v>
      </c>
      <c r="F110" s="249" t="s">
        <v>1586</v>
      </c>
      <c r="G110" s="247"/>
      <c r="H110" s="248" t="s">
        <v>19</v>
      </c>
      <c r="I110" s="250"/>
      <c r="J110" s="247"/>
      <c r="K110" s="247"/>
      <c r="L110" s="251"/>
      <c r="M110" s="252"/>
      <c r="N110" s="253"/>
      <c r="O110" s="253"/>
      <c r="P110" s="253"/>
      <c r="Q110" s="253"/>
      <c r="R110" s="253"/>
      <c r="S110" s="253"/>
      <c r="T110" s="254"/>
      <c r="U110" s="13"/>
      <c r="V110" s="13"/>
      <c r="W110" s="13"/>
      <c r="X110" s="13"/>
      <c r="Y110" s="13"/>
      <c r="Z110" s="13"/>
      <c r="AA110" s="13"/>
      <c r="AB110" s="13"/>
      <c r="AC110" s="13"/>
      <c r="AD110" s="13"/>
      <c r="AE110" s="13"/>
      <c r="AT110" s="255" t="s">
        <v>180</v>
      </c>
      <c r="AU110" s="255" t="s">
        <v>83</v>
      </c>
      <c r="AV110" s="13" t="s">
        <v>81</v>
      </c>
      <c r="AW110" s="13" t="s">
        <v>35</v>
      </c>
      <c r="AX110" s="13" t="s">
        <v>74</v>
      </c>
      <c r="AY110" s="255" t="s">
        <v>169</v>
      </c>
    </row>
    <row r="111" spans="1:51" s="14" customFormat="1" ht="12">
      <c r="A111" s="14"/>
      <c r="B111" s="256"/>
      <c r="C111" s="257"/>
      <c r="D111" s="242" t="s">
        <v>180</v>
      </c>
      <c r="E111" s="258" t="s">
        <v>19</v>
      </c>
      <c r="F111" s="259" t="s">
        <v>1587</v>
      </c>
      <c r="G111" s="257"/>
      <c r="H111" s="260">
        <v>3463</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4" customFormat="1" ht="12">
      <c r="A112" s="14"/>
      <c r="B112" s="256"/>
      <c r="C112" s="257"/>
      <c r="D112" s="242" t="s">
        <v>180</v>
      </c>
      <c r="E112" s="258" t="s">
        <v>19</v>
      </c>
      <c r="F112" s="259" t="s">
        <v>1588</v>
      </c>
      <c r="G112" s="257"/>
      <c r="H112" s="260">
        <v>100</v>
      </c>
      <c r="I112" s="261"/>
      <c r="J112" s="257"/>
      <c r="K112" s="257"/>
      <c r="L112" s="262"/>
      <c r="M112" s="263"/>
      <c r="N112" s="264"/>
      <c r="O112" s="264"/>
      <c r="P112" s="264"/>
      <c r="Q112" s="264"/>
      <c r="R112" s="264"/>
      <c r="S112" s="264"/>
      <c r="T112" s="265"/>
      <c r="U112" s="14"/>
      <c r="V112" s="14"/>
      <c r="W112" s="14"/>
      <c r="X112" s="14"/>
      <c r="Y112" s="14"/>
      <c r="Z112" s="14"/>
      <c r="AA112" s="14"/>
      <c r="AB112" s="14"/>
      <c r="AC112" s="14"/>
      <c r="AD112" s="14"/>
      <c r="AE112" s="14"/>
      <c r="AT112" s="266" t="s">
        <v>180</v>
      </c>
      <c r="AU112" s="266" t="s">
        <v>83</v>
      </c>
      <c r="AV112" s="14" t="s">
        <v>83</v>
      </c>
      <c r="AW112" s="14" t="s">
        <v>35</v>
      </c>
      <c r="AX112" s="14" t="s">
        <v>74</v>
      </c>
      <c r="AY112" s="266" t="s">
        <v>169</v>
      </c>
    </row>
    <row r="113" spans="1:51" s="14" customFormat="1" ht="12">
      <c r="A113" s="14"/>
      <c r="B113" s="256"/>
      <c r="C113" s="257"/>
      <c r="D113" s="242" t="s">
        <v>180</v>
      </c>
      <c r="E113" s="258" t="s">
        <v>19</v>
      </c>
      <c r="F113" s="259" t="s">
        <v>1589</v>
      </c>
      <c r="G113" s="257"/>
      <c r="H113" s="260">
        <v>-173.25</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7" customFormat="1" ht="12">
      <c r="A114" s="17"/>
      <c r="B114" s="299"/>
      <c r="C114" s="300"/>
      <c r="D114" s="242" t="s">
        <v>180</v>
      </c>
      <c r="E114" s="301" t="s">
        <v>19</v>
      </c>
      <c r="F114" s="302" t="s">
        <v>1590</v>
      </c>
      <c r="G114" s="300"/>
      <c r="H114" s="303">
        <v>3389.75</v>
      </c>
      <c r="I114" s="304"/>
      <c r="J114" s="300"/>
      <c r="K114" s="300"/>
      <c r="L114" s="305"/>
      <c r="M114" s="306"/>
      <c r="N114" s="307"/>
      <c r="O114" s="307"/>
      <c r="P114" s="307"/>
      <c r="Q114" s="307"/>
      <c r="R114" s="307"/>
      <c r="S114" s="307"/>
      <c r="T114" s="308"/>
      <c r="U114" s="17"/>
      <c r="V114" s="17"/>
      <c r="W114" s="17"/>
      <c r="X114" s="17"/>
      <c r="Y114" s="17"/>
      <c r="Z114" s="17"/>
      <c r="AA114" s="17"/>
      <c r="AB114" s="17"/>
      <c r="AC114" s="17"/>
      <c r="AD114" s="17"/>
      <c r="AE114" s="17"/>
      <c r="AT114" s="309" t="s">
        <v>180</v>
      </c>
      <c r="AU114" s="309" t="s">
        <v>83</v>
      </c>
      <c r="AV114" s="17" t="s">
        <v>192</v>
      </c>
      <c r="AW114" s="17" t="s">
        <v>35</v>
      </c>
      <c r="AX114" s="17" t="s">
        <v>74</v>
      </c>
      <c r="AY114" s="309" t="s">
        <v>169</v>
      </c>
    </row>
    <row r="115" spans="1:51" s="13" customFormat="1" ht="12">
      <c r="A115" s="13"/>
      <c r="B115" s="246"/>
      <c r="C115" s="247"/>
      <c r="D115" s="242" t="s">
        <v>180</v>
      </c>
      <c r="E115" s="248" t="s">
        <v>19</v>
      </c>
      <c r="F115" s="249" t="s">
        <v>1591</v>
      </c>
      <c r="G115" s="247"/>
      <c r="H115" s="248" t="s">
        <v>19</v>
      </c>
      <c r="I115" s="250"/>
      <c r="J115" s="247"/>
      <c r="K115" s="247"/>
      <c r="L115" s="251"/>
      <c r="M115" s="252"/>
      <c r="N115" s="253"/>
      <c r="O115" s="253"/>
      <c r="P115" s="253"/>
      <c r="Q115" s="253"/>
      <c r="R115" s="253"/>
      <c r="S115" s="253"/>
      <c r="T115" s="254"/>
      <c r="U115" s="13"/>
      <c r="V115" s="13"/>
      <c r="W115" s="13"/>
      <c r="X115" s="13"/>
      <c r="Y115" s="13"/>
      <c r="Z115" s="13"/>
      <c r="AA115" s="13"/>
      <c r="AB115" s="13"/>
      <c r="AC115" s="13"/>
      <c r="AD115" s="13"/>
      <c r="AE115" s="13"/>
      <c r="AT115" s="255" t="s">
        <v>180</v>
      </c>
      <c r="AU115" s="255" t="s">
        <v>83</v>
      </c>
      <c r="AV115" s="13" t="s">
        <v>81</v>
      </c>
      <c r="AW115" s="13" t="s">
        <v>35</v>
      </c>
      <c r="AX115" s="13" t="s">
        <v>74</v>
      </c>
      <c r="AY115" s="255" t="s">
        <v>169</v>
      </c>
    </row>
    <row r="116" spans="1:51" s="14" customFormat="1" ht="12">
      <c r="A116" s="14"/>
      <c r="B116" s="256"/>
      <c r="C116" s="257"/>
      <c r="D116" s="242" t="s">
        <v>180</v>
      </c>
      <c r="E116" s="258" t="s">
        <v>19</v>
      </c>
      <c r="F116" s="259" t="s">
        <v>1592</v>
      </c>
      <c r="G116" s="257"/>
      <c r="H116" s="260">
        <v>70.686</v>
      </c>
      <c r="I116" s="261"/>
      <c r="J116" s="257"/>
      <c r="K116" s="257"/>
      <c r="L116" s="262"/>
      <c r="M116" s="263"/>
      <c r="N116" s="264"/>
      <c r="O116" s="264"/>
      <c r="P116" s="264"/>
      <c r="Q116" s="264"/>
      <c r="R116" s="264"/>
      <c r="S116" s="264"/>
      <c r="T116" s="265"/>
      <c r="U116" s="14"/>
      <c r="V116" s="14"/>
      <c r="W116" s="14"/>
      <c r="X116" s="14"/>
      <c r="Y116" s="14"/>
      <c r="Z116" s="14"/>
      <c r="AA116" s="14"/>
      <c r="AB116" s="14"/>
      <c r="AC116" s="14"/>
      <c r="AD116" s="14"/>
      <c r="AE116" s="14"/>
      <c r="AT116" s="266" t="s">
        <v>180</v>
      </c>
      <c r="AU116" s="266" t="s">
        <v>83</v>
      </c>
      <c r="AV116" s="14" t="s">
        <v>83</v>
      </c>
      <c r="AW116" s="14" t="s">
        <v>35</v>
      </c>
      <c r="AX116" s="14" t="s">
        <v>74</v>
      </c>
      <c r="AY116" s="266" t="s">
        <v>169</v>
      </c>
    </row>
    <row r="117" spans="1:51" s="14" customFormat="1" ht="12">
      <c r="A117" s="14"/>
      <c r="B117" s="256"/>
      <c r="C117" s="257"/>
      <c r="D117" s="242" t="s">
        <v>180</v>
      </c>
      <c r="E117" s="258" t="s">
        <v>19</v>
      </c>
      <c r="F117" s="259" t="s">
        <v>1593</v>
      </c>
      <c r="G117" s="257"/>
      <c r="H117" s="260">
        <v>8.274</v>
      </c>
      <c r="I117" s="261"/>
      <c r="J117" s="257"/>
      <c r="K117" s="257"/>
      <c r="L117" s="262"/>
      <c r="M117" s="263"/>
      <c r="N117" s="264"/>
      <c r="O117" s="264"/>
      <c r="P117" s="264"/>
      <c r="Q117" s="264"/>
      <c r="R117" s="264"/>
      <c r="S117" s="264"/>
      <c r="T117" s="265"/>
      <c r="U117" s="14"/>
      <c r="V117" s="14"/>
      <c r="W117" s="14"/>
      <c r="X117" s="14"/>
      <c r="Y117" s="14"/>
      <c r="Z117" s="14"/>
      <c r="AA117" s="14"/>
      <c r="AB117" s="14"/>
      <c r="AC117" s="14"/>
      <c r="AD117" s="14"/>
      <c r="AE117" s="14"/>
      <c r="AT117" s="266" t="s">
        <v>180</v>
      </c>
      <c r="AU117" s="266" t="s">
        <v>83</v>
      </c>
      <c r="AV117" s="14" t="s">
        <v>83</v>
      </c>
      <c r="AW117" s="14" t="s">
        <v>35</v>
      </c>
      <c r="AX117" s="14" t="s">
        <v>74</v>
      </c>
      <c r="AY117" s="266" t="s">
        <v>169</v>
      </c>
    </row>
    <row r="118" spans="1:51" s="14" customFormat="1" ht="12">
      <c r="A118" s="14"/>
      <c r="B118" s="256"/>
      <c r="C118" s="257"/>
      <c r="D118" s="242" t="s">
        <v>180</v>
      </c>
      <c r="E118" s="258" t="s">
        <v>19</v>
      </c>
      <c r="F118" s="259" t="s">
        <v>1594</v>
      </c>
      <c r="G118" s="257"/>
      <c r="H118" s="260">
        <v>8.568</v>
      </c>
      <c r="I118" s="261"/>
      <c r="J118" s="257"/>
      <c r="K118" s="257"/>
      <c r="L118" s="262"/>
      <c r="M118" s="263"/>
      <c r="N118" s="264"/>
      <c r="O118" s="264"/>
      <c r="P118" s="264"/>
      <c r="Q118" s="264"/>
      <c r="R118" s="264"/>
      <c r="S118" s="264"/>
      <c r="T118" s="265"/>
      <c r="U118" s="14"/>
      <c r="V118" s="14"/>
      <c r="W118" s="14"/>
      <c r="X118" s="14"/>
      <c r="Y118" s="14"/>
      <c r="Z118" s="14"/>
      <c r="AA118" s="14"/>
      <c r="AB118" s="14"/>
      <c r="AC118" s="14"/>
      <c r="AD118" s="14"/>
      <c r="AE118" s="14"/>
      <c r="AT118" s="266" t="s">
        <v>180</v>
      </c>
      <c r="AU118" s="266" t="s">
        <v>83</v>
      </c>
      <c r="AV118" s="14" t="s">
        <v>83</v>
      </c>
      <c r="AW118" s="14" t="s">
        <v>35</v>
      </c>
      <c r="AX118" s="14" t="s">
        <v>74</v>
      </c>
      <c r="AY118" s="266" t="s">
        <v>169</v>
      </c>
    </row>
    <row r="119" spans="1:51" s="14" customFormat="1" ht="12">
      <c r="A119" s="14"/>
      <c r="B119" s="256"/>
      <c r="C119" s="257"/>
      <c r="D119" s="242" t="s">
        <v>180</v>
      </c>
      <c r="E119" s="258" t="s">
        <v>19</v>
      </c>
      <c r="F119" s="259" t="s">
        <v>1595</v>
      </c>
      <c r="G119" s="257"/>
      <c r="H119" s="260">
        <v>7.245</v>
      </c>
      <c r="I119" s="261"/>
      <c r="J119" s="257"/>
      <c r="K119" s="257"/>
      <c r="L119" s="262"/>
      <c r="M119" s="263"/>
      <c r="N119" s="264"/>
      <c r="O119" s="264"/>
      <c r="P119" s="264"/>
      <c r="Q119" s="264"/>
      <c r="R119" s="264"/>
      <c r="S119" s="264"/>
      <c r="T119" s="265"/>
      <c r="U119" s="14"/>
      <c r="V119" s="14"/>
      <c r="W119" s="14"/>
      <c r="X119" s="14"/>
      <c r="Y119" s="14"/>
      <c r="Z119" s="14"/>
      <c r="AA119" s="14"/>
      <c r="AB119" s="14"/>
      <c r="AC119" s="14"/>
      <c r="AD119" s="14"/>
      <c r="AE119" s="14"/>
      <c r="AT119" s="266" t="s">
        <v>180</v>
      </c>
      <c r="AU119" s="266" t="s">
        <v>83</v>
      </c>
      <c r="AV119" s="14" t="s">
        <v>83</v>
      </c>
      <c r="AW119" s="14" t="s">
        <v>35</v>
      </c>
      <c r="AX119" s="14" t="s">
        <v>74</v>
      </c>
      <c r="AY119" s="266" t="s">
        <v>169</v>
      </c>
    </row>
    <row r="120" spans="1:51" s="14" customFormat="1" ht="12">
      <c r="A120" s="14"/>
      <c r="B120" s="256"/>
      <c r="C120" s="257"/>
      <c r="D120" s="242" t="s">
        <v>180</v>
      </c>
      <c r="E120" s="258" t="s">
        <v>19</v>
      </c>
      <c r="F120" s="259" t="s">
        <v>1596</v>
      </c>
      <c r="G120" s="257"/>
      <c r="H120" s="260">
        <v>6.111</v>
      </c>
      <c r="I120" s="261"/>
      <c r="J120" s="257"/>
      <c r="K120" s="257"/>
      <c r="L120" s="262"/>
      <c r="M120" s="263"/>
      <c r="N120" s="264"/>
      <c r="O120" s="264"/>
      <c r="P120" s="264"/>
      <c r="Q120" s="264"/>
      <c r="R120" s="264"/>
      <c r="S120" s="264"/>
      <c r="T120" s="265"/>
      <c r="U120" s="14"/>
      <c r="V120" s="14"/>
      <c r="W120" s="14"/>
      <c r="X120" s="14"/>
      <c r="Y120" s="14"/>
      <c r="Z120" s="14"/>
      <c r="AA120" s="14"/>
      <c r="AB120" s="14"/>
      <c r="AC120" s="14"/>
      <c r="AD120" s="14"/>
      <c r="AE120" s="14"/>
      <c r="AT120" s="266" t="s">
        <v>180</v>
      </c>
      <c r="AU120" s="266" t="s">
        <v>83</v>
      </c>
      <c r="AV120" s="14" t="s">
        <v>83</v>
      </c>
      <c r="AW120" s="14" t="s">
        <v>35</v>
      </c>
      <c r="AX120" s="14" t="s">
        <v>74</v>
      </c>
      <c r="AY120" s="266" t="s">
        <v>169</v>
      </c>
    </row>
    <row r="121" spans="1:51" s="14" customFormat="1" ht="12">
      <c r="A121" s="14"/>
      <c r="B121" s="256"/>
      <c r="C121" s="257"/>
      <c r="D121" s="242" t="s">
        <v>180</v>
      </c>
      <c r="E121" s="258" t="s">
        <v>19</v>
      </c>
      <c r="F121" s="259" t="s">
        <v>1597</v>
      </c>
      <c r="G121" s="257"/>
      <c r="H121" s="260">
        <v>4.977</v>
      </c>
      <c r="I121" s="261"/>
      <c r="J121" s="257"/>
      <c r="K121" s="257"/>
      <c r="L121" s="262"/>
      <c r="M121" s="263"/>
      <c r="N121" s="264"/>
      <c r="O121" s="264"/>
      <c r="P121" s="264"/>
      <c r="Q121" s="264"/>
      <c r="R121" s="264"/>
      <c r="S121" s="264"/>
      <c r="T121" s="265"/>
      <c r="U121" s="14"/>
      <c r="V121" s="14"/>
      <c r="W121" s="14"/>
      <c r="X121" s="14"/>
      <c r="Y121" s="14"/>
      <c r="Z121" s="14"/>
      <c r="AA121" s="14"/>
      <c r="AB121" s="14"/>
      <c r="AC121" s="14"/>
      <c r="AD121" s="14"/>
      <c r="AE121" s="14"/>
      <c r="AT121" s="266" t="s">
        <v>180</v>
      </c>
      <c r="AU121" s="266" t="s">
        <v>83</v>
      </c>
      <c r="AV121" s="14" t="s">
        <v>83</v>
      </c>
      <c r="AW121" s="14" t="s">
        <v>35</v>
      </c>
      <c r="AX121" s="14" t="s">
        <v>74</v>
      </c>
      <c r="AY121" s="266" t="s">
        <v>169</v>
      </c>
    </row>
    <row r="122" spans="1:51" s="14" customFormat="1" ht="12">
      <c r="A122" s="14"/>
      <c r="B122" s="256"/>
      <c r="C122" s="257"/>
      <c r="D122" s="242" t="s">
        <v>180</v>
      </c>
      <c r="E122" s="258" t="s">
        <v>19</v>
      </c>
      <c r="F122" s="259" t="s">
        <v>1598</v>
      </c>
      <c r="G122" s="257"/>
      <c r="H122" s="260">
        <v>3.591</v>
      </c>
      <c r="I122" s="261"/>
      <c r="J122" s="257"/>
      <c r="K122" s="257"/>
      <c r="L122" s="262"/>
      <c r="M122" s="263"/>
      <c r="N122" s="264"/>
      <c r="O122" s="264"/>
      <c r="P122" s="264"/>
      <c r="Q122" s="264"/>
      <c r="R122" s="264"/>
      <c r="S122" s="264"/>
      <c r="T122" s="265"/>
      <c r="U122" s="14"/>
      <c r="V122" s="14"/>
      <c r="W122" s="14"/>
      <c r="X122" s="14"/>
      <c r="Y122" s="14"/>
      <c r="Z122" s="14"/>
      <c r="AA122" s="14"/>
      <c r="AB122" s="14"/>
      <c r="AC122" s="14"/>
      <c r="AD122" s="14"/>
      <c r="AE122" s="14"/>
      <c r="AT122" s="266" t="s">
        <v>180</v>
      </c>
      <c r="AU122" s="266" t="s">
        <v>83</v>
      </c>
      <c r="AV122" s="14" t="s">
        <v>83</v>
      </c>
      <c r="AW122" s="14" t="s">
        <v>35</v>
      </c>
      <c r="AX122" s="14" t="s">
        <v>74</v>
      </c>
      <c r="AY122" s="266" t="s">
        <v>169</v>
      </c>
    </row>
    <row r="123" spans="1:51" s="14" customFormat="1" ht="12">
      <c r="A123" s="14"/>
      <c r="B123" s="256"/>
      <c r="C123" s="257"/>
      <c r="D123" s="242" t="s">
        <v>180</v>
      </c>
      <c r="E123" s="258" t="s">
        <v>19</v>
      </c>
      <c r="F123" s="259" t="s">
        <v>1599</v>
      </c>
      <c r="G123" s="257"/>
      <c r="H123" s="260">
        <v>2.751</v>
      </c>
      <c r="I123" s="261"/>
      <c r="J123" s="257"/>
      <c r="K123" s="257"/>
      <c r="L123" s="262"/>
      <c r="M123" s="263"/>
      <c r="N123" s="264"/>
      <c r="O123" s="264"/>
      <c r="P123" s="264"/>
      <c r="Q123" s="264"/>
      <c r="R123" s="264"/>
      <c r="S123" s="264"/>
      <c r="T123" s="265"/>
      <c r="U123" s="14"/>
      <c r="V123" s="14"/>
      <c r="W123" s="14"/>
      <c r="X123" s="14"/>
      <c r="Y123" s="14"/>
      <c r="Z123" s="14"/>
      <c r="AA123" s="14"/>
      <c r="AB123" s="14"/>
      <c r="AC123" s="14"/>
      <c r="AD123" s="14"/>
      <c r="AE123" s="14"/>
      <c r="AT123" s="266" t="s">
        <v>180</v>
      </c>
      <c r="AU123" s="266" t="s">
        <v>83</v>
      </c>
      <c r="AV123" s="14" t="s">
        <v>83</v>
      </c>
      <c r="AW123" s="14" t="s">
        <v>35</v>
      </c>
      <c r="AX123" s="14" t="s">
        <v>74</v>
      </c>
      <c r="AY123" s="266" t="s">
        <v>169</v>
      </c>
    </row>
    <row r="124" spans="1:51" s="14" customFormat="1" ht="12">
      <c r="A124" s="14"/>
      <c r="B124" s="256"/>
      <c r="C124" s="257"/>
      <c r="D124" s="242" t="s">
        <v>180</v>
      </c>
      <c r="E124" s="258" t="s">
        <v>19</v>
      </c>
      <c r="F124" s="259" t="s">
        <v>1600</v>
      </c>
      <c r="G124" s="257"/>
      <c r="H124" s="260">
        <v>3.234</v>
      </c>
      <c r="I124" s="261"/>
      <c r="J124" s="257"/>
      <c r="K124" s="257"/>
      <c r="L124" s="262"/>
      <c r="M124" s="263"/>
      <c r="N124" s="264"/>
      <c r="O124" s="264"/>
      <c r="P124" s="264"/>
      <c r="Q124" s="264"/>
      <c r="R124" s="264"/>
      <c r="S124" s="264"/>
      <c r="T124" s="265"/>
      <c r="U124" s="14"/>
      <c r="V124" s="14"/>
      <c r="W124" s="14"/>
      <c r="X124" s="14"/>
      <c r="Y124" s="14"/>
      <c r="Z124" s="14"/>
      <c r="AA124" s="14"/>
      <c r="AB124" s="14"/>
      <c r="AC124" s="14"/>
      <c r="AD124" s="14"/>
      <c r="AE124" s="14"/>
      <c r="AT124" s="266" t="s">
        <v>180</v>
      </c>
      <c r="AU124" s="266" t="s">
        <v>83</v>
      </c>
      <c r="AV124" s="14" t="s">
        <v>83</v>
      </c>
      <c r="AW124" s="14" t="s">
        <v>35</v>
      </c>
      <c r="AX124" s="14" t="s">
        <v>74</v>
      </c>
      <c r="AY124" s="266" t="s">
        <v>169</v>
      </c>
    </row>
    <row r="125" spans="1:51" s="14" customFormat="1" ht="12">
      <c r="A125" s="14"/>
      <c r="B125" s="256"/>
      <c r="C125" s="257"/>
      <c r="D125" s="242" t="s">
        <v>180</v>
      </c>
      <c r="E125" s="258" t="s">
        <v>19</v>
      </c>
      <c r="F125" s="259" t="s">
        <v>1601</v>
      </c>
      <c r="G125" s="257"/>
      <c r="H125" s="260">
        <v>4.431</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180</v>
      </c>
      <c r="AU125" s="266" t="s">
        <v>83</v>
      </c>
      <c r="AV125" s="14" t="s">
        <v>83</v>
      </c>
      <c r="AW125" s="14" t="s">
        <v>35</v>
      </c>
      <c r="AX125" s="14" t="s">
        <v>74</v>
      </c>
      <c r="AY125" s="266" t="s">
        <v>169</v>
      </c>
    </row>
    <row r="126" spans="1:51" s="14" customFormat="1" ht="12">
      <c r="A126" s="14"/>
      <c r="B126" s="256"/>
      <c r="C126" s="257"/>
      <c r="D126" s="242" t="s">
        <v>180</v>
      </c>
      <c r="E126" s="258" t="s">
        <v>19</v>
      </c>
      <c r="F126" s="259" t="s">
        <v>1602</v>
      </c>
      <c r="G126" s="257"/>
      <c r="H126" s="260">
        <v>5.712</v>
      </c>
      <c r="I126" s="261"/>
      <c r="J126" s="257"/>
      <c r="K126" s="257"/>
      <c r="L126" s="262"/>
      <c r="M126" s="263"/>
      <c r="N126" s="264"/>
      <c r="O126" s="264"/>
      <c r="P126" s="264"/>
      <c r="Q126" s="264"/>
      <c r="R126" s="264"/>
      <c r="S126" s="264"/>
      <c r="T126" s="265"/>
      <c r="U126" s="14"/>
      <c r="V126" s="14"/>
      <c r="W126" s="14"/>
      <c r="X126" s="14"/>
      <c r="Y126" s="14"/>
      <c r="Z126" s="14"/>
      <c r="AA126" s="14"/>
      <c r="AB126" s="14"/>
      <c r="AC126" s="14"/>
      <c r="AD126" s="14"/>
      <c r="AE126" s="14"/>
      <c r="AT126" s="266" t="s">
        <v>180</v>
      </c>
      <c r="AU126" s="266" t="s">
        <v>83</v>
      </c>
      <c r="AV126" s="14" t="s">
        <v>83</v>
      </c>
      <c r="AW126" s="14" t="s">
        <v>35</v>
      </c>
      <c r="AX126" s="14" t="s">
        <v>74</v>
      </c>
      <c r="AY126" s="266" t="s">
        <v>169</v>
      </c>
    </row>
    <row r="127" spans="1:51" s="14" customFormat="1" ht="12">
      <c r="A127" s="14"/>
      <c r="B127" s="256"/>
      <c r="C127" s="257"/>
      <c r="D127" s="242" t="s">
        <v>180</v>
      </c>
      <c r="E127" s="258" t="s">
        <v>19</v>
      </c>
      <c r="F127" s="259" t="s">
        <v>1603</v>
      </c>
      <c r="G127" s="257"/>
      <c r="H127" s="260">
        <v>5.019</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35</v>
      </c>
      <c r="AX127" s="14" t="s">
        <v>74</v>
      </c>
      <c r="AY127" s="266" t="s">
        <v>169</v>
      </c>
    </row>
    <row r="128" spans="1:51" s="14" customFormat="1" ht="12">
      <c r="A128" s="14"/>
      <c r="B128" s="256"/>
      <c r="C128" s="257"/>
      <c r="D128" s="242" t="s">
        <v>180</v>
      </c>
      <c r="E128" s="258" t="s">
        <v>19</v>
      </c>
      <c r="F128" s="259" t="s">
        <v>1604</v>
      </c>
      <c r="G128" s="257"/>
      <c r="H128" s="260">
        <v>3.843</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74</v>
      </c>
      <c r="AY128" s="266" t="s">
        <v>169</v>
      </c>
    </row>
    <row r="129" spans="1:51" s="14" customFormat="1" ht="12">
      <c r="A129" s="14"/>
      <c r="B129" s="256"/>
      <c r="C129" s="257"/>
      <c r="D129" s="242" t="s">
        <v>180</v>
      </c>
      <c r="E129" s="258" t="s">
        <v>19</v>
      </c>
      <c r="F129" s="259" t="s">
        <v>1605</v>
      </c>
      <c r="G129" s="257"/>
      <c r="H129" s="260">
        <v>3.066</v>
      </c>
      <c r="I129" s="261"/>
      <c r="J129" s="257"/>
      <c r="K129" s="257"/>
      <c r="L129" s="262"/>
      <c r="M129" s="263"/>
      <c r="N129" s="264"/>
      <c r="O129" s="264"/>
      <c r="P129" s="264"/>
      <c r="Q129" s="264"/>
      <c r="R129" s="264"/>
      <c r="S129" s="264"/>
      <c r="T129" s="265"/>
      <c r="U129" s="14"/>
      <c r="V129" s="14"/>
      <c r="W129" s="14"/>
      <c r="X129" s="14"/>
      <c r="Y129" s="14"/>
      <c r="Z129" s="14"/>
      <c r="AA129" s="14"/>
      <c r="AB129" s="14"/>
      <c r="AC129" s="14"/>
      <c r="AD129" s="14"/>
      <c r="AE129" s="14"/>
      <c r="AT129" s="266" t="s">
        <v>180</v>
      </c>
      <c r="AU129" s="266" t="s">
        <v>83</v>
      </c>
      <c r="AV129" s="14" t="s">
        <v>83</v>
      </c>
      <c r="AW129" s="14" t="s">
        <v>35</v>
      </c>
      <c r="AX129" s="14" t="s">
        <v>74</v>
      </c>
      <c r="AY129" s="266" t="s">
        <v>169</v>
      </c>
    </row>
    <row r="130" spans="1:51" s="14" customFormat="1" ht="12">
      <c r="A130" s="14"/>
      <c r="B130" s="256"/>
      <c r="C130" s="257"/>
      <c r="D130" s="242" t="s">
        <v>180</v>
      </c>
      <c r="E130" s="258" t="s">
        <v>19</v>
      </c>
      <c r="F130" s="259" t="s">
        <v>1606</v>
      </c>
      <c r="G130" s="257"/>
      <c r="H130" s="260">
        <v>1.197</v>
      </c>
      <c r="I130" s="261"/>
      <c r="J130" s="257"/>
      <c r="K130" s="257"/>
      <c r="L130" s="262"/>
      <c r="M130" s="263"/>
      <c r="N130" s="264"/>
      <c r="O130" s="264"/>
      <c r="P130" s="264"/>
      <c r="Q130" s="264"/>
      <c r="R130" s="264"/>
      <c r="S130" s="264"/>
      <c r="T130" s="265"/>
      <c r="U130" s="14"/>
      <c r="V130" s="14"/>
      <c r="W130" s="14"/>
      <c r="X130" s="14"/>
      <c r="Y130" s="14"/>
      <c r="Z130" s="14"/>
      <c r="AA130" s="14"/>
      <c r="AB130" s="14"/>
      <c r="AC130" s="14"/>
      <c r="AD130" s="14"/>
      <c r="AE130" s="14"/>
      <c r="AT130" s="266" t="s">
        <v>180</v>
      </c>
      <c r="AU130" s="266" t="s">
        <v>83</v>
      </c>
      <c r="AV130" s="14" t="s">
        <v>83</v>
      </c>
      <c r="AW130" s="14" t="s">
        <v>35</v>
      </c>
      <c r="AX130" s="14" t="s">
        <v>74</v>
      </c>
      <c r="AY130" s="266" t="s">
        <v>169</v>
      </c>
    </row>
    <row r="131" spans="1:51" s="14" customFormat="1" ht="12">
      <c r="A131" s="14"/>
      <c r="B131" s="256"/>
      <c r="C131" s="257"/>
      <c r="D131" s="242" t="s">
        <v>180</v>
      </c>
      <c r="E131" s="258" t="s">
        <v>19</v>
      </c>
      <c r="F131" s="259" t="s">
        <v>1607</v>
      </c>
      <c r="G131" s="257"/>
      <c r="H131" s="260">
        <v>2.016</v>
      </c>
      <c r="I131" s="261"/>
      <c r="J131" s="257"/>
      <c r="K131" s="257"/>
      <c r="L131" s="262"/>
      <c r="M131" s="263"/>
      <c r="N131" s="264"/>
      <c r="O131" s="264"/>
      <c r="P131" s="264"/>
      <c r="Q131" s="264"/>
      <c r="R131" s="264"/>
      <c r="S131" s="264"/>
      <c r="T131" s="265"/>
      <c r="U131" s="14"/>
      <c r="V131" s="14"/>
      <c r="W131" s="14"/>
      <c r="X131" s="14"/>
      <c r="Y131" s="14"/>
      <c r="Z131" s="14"/>
      <c r="AA131" s="14"/>
      <c r="AB131" s="14"/>
      <c r="AC131" s="14"/>
      <c r="AD131" s="14"/>
      <c r="AE131" s="14"/>
      <c r="AT131" s="266" t="s">
        <v>180</v>
      </c>
      <c r="AU131" s="266" t="s">
        <v>83</v>
      </c>
      <c r="AV131" s="14" t="s">
        <v>83</v>
      </c>
      <c r="AW131" s="14" t="s">
        <v>35</v>
      </c>
      <c r="AX131" s="14" t="s">
        <v>74</v>
      </c>
      <c r="AY131" s="266" t="s">
        <v>169</v>
      </c>
    </row>
    <row r="132" spans="1:51" s="14" customFormat="1" ht="12">
      <c r="A132" s="14"/>
      <c r="B132" s="256"/>
      <c r="C132" s="257"/>
      <c r="D132" s="242" t="s">
        <v>180</v>
      </c>
      <c r="E132" s="258" t="s">
        <v>19</v>
      </c>
      <c r="F132" s="259" t="s">
        <v>1608</v>
      </c>
      <c r="G132" s="257"/>
      <c r="H132" s="260">
        <v>4.452</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74</v>
      </c>
      <c r="AY132" s="266" t="s">
        <v>169</v>
      </c>
    </row>
    <row r="133" spans="1:51" s="14" customFormat="1" ht="12">
      <c r="A133" s="14"/>
      <c r="B133" s="256"/>
      <c r="C133" s="257"/>
      <c r="D133" s="242" t="s">
        <v>180</v>
      </c>
      <c r="E133" s="258" t="s">
        <v>19</v>
      </c>
      <c r="F133" s="259" t="s">
        <v>1609</v>
      </c>
      <c r="G133" s="257"/>
      <c r="H133" s="260">
        <v>6.594</v>
      </c>
      <c r="I133" s="261"/>
      <c r="J133" s="257"/>
      <c r="K133" s="257"/>
      <c r="L133" s="262"/>
      <c r="M133" s="263"/>
      <c r="N133" s="264"/>
      <c r="O133" s="264"/>
      <c r="P133" s="264"/>
      <c r="Q133" s="264"/>
      <c r="R133" s="264"/>
      <c r="S133" s="264"/>
      <c r="T133" s="265"/>
      <c r="U133" s="14"/>
      <c r="V133" s="14"/>
      <c r="W133" s="14"/>
      <c r="X133" s="14"/>
      <c r="Y133" s="14"/>
      <c r="Z133" s="14"/>
      <c r="AA133" s="14"/>
      <c r="AB133" s="14"/>
      <c r="AC133" s="14"/>
      <c r="AD133" s="14"/>
      <c r="AE133" s="14"/>
      <c r="AT133" s="266" t="s">
        <v>180</v>
      </c>
      <c r="AU133" s="266" t="s">
        <v>83</v>
      </c>
      <c r="AV133" s="14" t="s">
        <v>83</v>
      </c>
      <c r="AW133" s="14" t="s">
        <v>35</v>
      </c>
      <c r="AX133" s="14" t="s">
        <v>74</v>
      </c>
      <c r="AY133" s="266" t="s">
        <v>169</v>
      </c>
    </row>
    <row r="134" spans="1:51" s="14" customFormat="1" ht="12">
      <c r="A134" s="14"/>
      <c r="B134" s="256"/>
      <c r="C134" s="257"/>
      <c r="D134" s="242" t="s">
        <v>180</v>
      </c>
      <c r="E134" s="258" t="s">
        <v>19</v>
      </c>
      <c r="F134" s="259" t="s">
        <v>1610</v>
      </c>
      <c r="G134" s="257"/>
      <c r="H134" s="260">
        <v>36.792</v>
      </c>
      <c r="I134" s="261"/>
      <c r="J134" s="257"/>
      <c r="K134" s="257"/>
      <c r="L134" s="262"/>
      <c r="M134" s="263"/>
      <c r="N134" s="264"/>
      <c r="O134" s="264"/>
      <c r="P134" s="264"/>
      <c r="Q134" s="264"/>
      <c r="R134" s="264"/>
      <c r="S134" s="264"/>
      <c r="T134" s="265"/>
      <c r="U134" s="14"/>
      <c r="V134" s="14"/>
      <c r="W134" s="14"/>
      <c r="X134" s="14"/>
      <c r="Y134" s="14"/>
      <c r="Z134" s="14"/>
      <c r="AA134" s="14"/>
      <c r="AB134" s="14"/>
      <c r="AC134" s="14"/>
      <c r="AD134" s="14"/>
      <c r="AE134" s="14"/>
      <c r="AT134" s="266" t="s">
        <v>180</v>
      </c>
      <c r="AU134" s="266" t="s">
        <v>83</v>
      </c>
      <c r="AV134" s="14" t="s">
        <v>83</v>
      </c>
      <c r="AW134" s="14" t="s">
        <v>35</v>
      </c>
      <c r="AX134" s="14" t="s">
        <v>74</v>
      </c>
      <c r="AY134" s="266" t="s">
        <v>169</v>
      </c>
    </row>
    <row r="135" spans="1:51" s="14" customFormat="1" ht="12">
      <c r="A135" s="14"/>
      <c r="B135" s="256"/>
      <c r="C135" s="257"/>
      <c r="D135" s="242" t="s">
        <v>180</v>
      </c>
      <c r="E135" s="258" t="s">
        <v>19</v>
      </c>
      <c r="F135" s="259" t="s">
        <v>1611</v>
      </c>
      <c r="G135" s="257"/>
      <c r="H135" s="260">
        <v>23.205</v>
      </c>
      <c r="I135" s="261"/>
      <c r="J135" s="257"/>
      <c r="K135" s="257"/>
      <c r="L135" s="262"/>
      <c r="M135" s="263"/>
      <c r="N135" s="264"/>
      <c r="O135" s="264"/>
      <c r="P135" s="264"/>
      <c r="Q135" s="264"/>
      <c r="R135" s="264"/>
      <c r="S135" s="264"/>
      <c r="T135" s="265"/>
      <c r="U135" s="14"/>
      <c r="V135" s="14"/>
      <c r="W135" s="14"/>
      <c r="X135" s="14"/>
      <c r="Y135" s="14"/>
      <c r="Z135" s="14"/>
      <c r="AA135" s="14"/>
      <c r="AB135" s="14"/>
      <c r="AC135" s="14"/>
      <c r="AD135" s="14"/>
      <c r="AE135" s="14"/>
      <c r="AT135" s="266" t="s">
        <v>180</v>
      </c>
      <c r="AU135" s="266" t="s">
        <v>83</v>
      </c>
      <c r="AV135" s="14" t="s">
        <v>83</v>
      </c>
      <c r="AW135" s="14" t="s">
        <v>35</v>
      </c>
      <c r="AX135" s="14" t="s">
        <v>74</v>
      </c>
      <c r="AY135" s="266" t="s">
        <v>169</v>
      </c>
    </row>
    <row r="136" spans="1:51" s="17" customFormat="1" ht="12">
      <c r="A136" s="17"/>
      <c r="B136" s="299"/>
      <c r="C136" s="300"/>
      <c r="D136" s="242" t="s">
        <v>180</v>
      </c>
      <c r="E136" s="301" t="s">
        <v>19</v>
      </c>
      <c r="F136" s="302" t="s">
        <v>1612</v>
      </c>
      <c r="G136" s="300"/>
      <c r="H136" s="303">
        <v>211.764</v>
      </c>
      <c r="I136" s="304"/>
      <c r="J136" s="300"/>
      <c r="K136" s="300"/>
      <c r="L136" s="305"/>
      <c r="M136" s="306"/>
      <c r="N136" s="307"/>
      <c r="O136" s="307"/>
      <c r="P136" s="307"/>
      <c r="Q136" s="307"/>
      <c r="R136" s="307"/>
      <c r="S136" s="307"/>
      <c r="T136" s="308"/>
      <c r="U136" s="17"/>
      <c r="V136" s="17"/>
      <c r="W136" s="17"/>
      <c r="X136" s="17"/>
      <c r="Y136" s="17"/>
      <c r="Z136" s="17"/>
      <c r="AA136" s="17"/>
      <c r="AB136" s="17"/>
      <c r="AC136" s="17"/>
      <c r="AD136" s="17"/>
      <c r="AE136" s="17"/>
      <c r="AT136" s="309" t="s">
        <v>180</v>
      </c>
      <c r="AU136" s="309" t="s">
        <v>83</v>
      </c>
      <c r="AV136" s="17" t="s">
        <v>192</v>
      </c>
      <c r="AW136" s="17" t="s">
        <v>35</v>
      </c>
      <c r="AX136" s="17" t="s">
        <v>74</v>
      </c>
      <c r="AY136" s="309" t="s">
        <v>169</v>
      </c>
    </row>
    <row r="137" spans="1:51" s="13" customFormat="1" ht="12">
      <c r="A137" s="13"/>
      <c r="B137" s="246"/>
      <c r="C137" s="247"/>
      <c r="D137" s="242" t="s">
        <v>180</v>
      </c>
      <c r="E137" s="248" t="s">
        <v>19</v>
      </c>
      <c r="F137" s="249" t="s">
        <v>1613</v>
      </c>
      <c r="G137" s="247"/>
      <c r="H137" s="248" t="s">
        <v>19</v>
      </c>
      <c r="I137" s="250"/>
      <c r="J137" s="247"/>
      <c r="K137" s="247"/>
      <c r="L137" s="251"/>
      <c r="M137" s="252"/>
      <c r="N137" s="253"/>
      <c r="O137" s="253"/>
      <c r="P137" s="253"/>
      <c r="Q137" s="253"/>
      <c r="R137" s="253"/>
      <c r="S137" s="253"/>
      <c r="T137" s="254"/>
      <c r="U137" s="13"/>
      <c r="V137" s="13"/>
      <c r="W137" s="13"/>
      <c r="X137" s="13"/>
      <c r="Y137" s="13"/>
      <c r="Z137" s="13"/>
      <c r="AA137" s="13"/>
      <c r="AB137" s="13"/>
      <c r="AC137" s="13"/>
      <c r="AD137" s="13"/>
      <c r="AE137" s="13"/>
      <c r="AT137" s="255" t="s">
        <v>180</v>
      </c>
      <c r="AU137" s="255" t="s">
        <v>83</v>
      </c>
      <c r="AV137" s="13" t="s">
        <v>81</v>
      </c>
      <c r="AW137" s="13" t="s">
        <v>35</v>
      </c>
      <c r="AX137" s="13" t="s">
        <v>74</v>
      </c>
      <c r="AY137" s="255" t="s">
        <v>169</v>
      </c>
    </row>
    <row r="138" spans="1:51" s="14" customFormat="1" ht="12">
      <c r="A138" s="14"/>
      <c r="B138" s="256"/>
      <c r="C138" s="257"/>
      <c r="D138" s="242" t="s">
        <v>180</v>
      </c>
      <c r="E138" s="258" t="s">
        <v>19</v>
      </c>
      <c r="F138" s="259" t="s">
        <v>1614</v>
      </c>
      <c r="G138" s="257"/>
      <c r="H138" s="260">
        <v>115.224</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180</v>
      </c>
      <c r="AU138" s="266" t="s">
        <v>83</v>
      </c>
      <c r="AV138" s="14" t="s">
        <v>83</v>
      </c>
      <c r="AW138" s="14" t="s">
        <v>35</v>
      </c>
      <c r="AX138" s="14" t="s">
        <v>74</v>
      </c>
      <c r="AY138" s="266" t="s">
        <v>169</v>
      </c>
    </row>
    <row r="139" spans="1:51" s="15" customFormat="1" ht="12">
      <c r="A139" s="15"/>
      <c r="B139" s="267"/>
      <c r="C139" s="268"/>
      <c r="D139" s="242" t="s">
        <v>180</v>
      </c>
      <c r="E139" s="269" t="s">
        <v>19</v>
      </c>
      <c r="F139" s="270" t="s">
        <v>185</v>
      </c>
      <c r="G139" s="268"/>
      <c r="H139" s="271">
        <v>3716.738</v>
      </c>
      <c r="I139" s="272"/>
      <c r="J139" s="268"/>
      <c r="K139" s="268"/>
      <c r="L139" s="273"/>
      <c r="M139" s="274"/>
      <c r="N139" s="275"/>
      <c r="O139" s="275"/>
      <c r="P139" s="275"/>
      <c r="Q139" s="275"/>
      <c r="R139" s="275"/>
      <c r="S139" s="275"/>
      <c r="T139" s="276"/>
      <c r="U139" s="15"/>
      <c r="V139" s="15"/>
      <c r="W139" s="15"/>
      <c r="X139" s="15"/>
      <c r="Y139" s="15"/>
      <c r="Z139" s="15"/>
      <c r="AA139" s="15"/>
      <c r="AB139" s="15"/>
      <c r="AC139" s="15"/>
      <c r="AD139" s="15"/>
      <c r="AE139" s="15"/>
      <c r="AT139" s="277" t="s">
        <v>180</v>
      </c>
      <c r="AU139" s="277" t="s">
        <v>83</v>
      </c>
      <c r="AV139" s="15" t="s">
        <v>176</v>
      </c>
      <c r="AW139" s="15" t="s">
        <v>35</v>
      </c>
      <c r="AX139" s="15" t="s">
        <v>81</v>
      </c>
      <c r="AY139" s="277" t="s">
        <v>169</v>
      </c>
    </row>
    <row r="140" spans="1:65" s="2" customFormat="1" ht="21.75" customHeight="1">
      <c r="A140" s="41"/>
      <c r="B140" s="42"/>
      <c r="C140" s="229" t="s">
        <v>192</v>
      </c>
      <c r="D140" s="229" t="s">
        <v>171</v>
      </c>
      <c r="E140" s="230" t="s">
        <v>1213</v>
      </c>
      <c r="F140" s="231" t="s">
        <v>1214</v>
      </c>
      <c r="G140" s="232" t="s">
        <v>213</v>
      </c>
      <c r="H140" s="233">
        <v>167.362</v>
      </c>
      <c r="I140" s="234"/>
      <c r="J140" s="235">
        <f>ROUND(I140*H140,2)</f>
        <v>0</v>
      </c>
      <c r="K140" s="231" t="s">
        <v>175</v>
      </c>
      <c r="L140" s="47"/>
      <c r="M140" s="236" t="s">
        <v>19</v>
      </c>
      <c r="N140" s="237" t="s">
        <v>45</v>
      </c>
      <c r="O140" s="87"/>
      <c r="P140" s="238">
        <f>O140*H140</f>
        <v>0</v>
      </c>
      <c r="Q140" s="238">
        <v>0</v>
      </c>
      <c r="R140" s="238">
        <f>Q140*H140</f>
        <v>0</v>
      </c>
      <c r="S140" s="238">
        <v>0</v>
      </c>
      <c r="T140" s="239">
        <f>S140*H140</f>
        <v>0</v>
      </c>
      <c r="U140" s="41"/>
      <c r="V140" s="41"/>
      <c r="W140" s="41"/>
      <c r="X140" s="41"/>
      <c r="Y140" s="41"/>
      <c r="Z140" s="41"/>
      <c r="AA140" s="41"/>
      <c r="AB140" s="41"/>
      <c r="AC140" s="41"/>
      <c r="AD140" s="41"/>
      <c r="AE140" s="41"/>
      <c r="AR140" s="240" t="s">
        <v>176</v>
      </c>
      <c r="AT140" s="240" t="s">
        <v>171</v>
      </c>
      <c r="AU140" s="240" t="s">
        <v>83</v>
      </c>
      <c r="AY140" s="20" t="s">
        <v>169</v>
      </c>
      <c r="BE140" s="241">
        <f>IF(N140="základní",J140,0)</f>
        <v>0</v>
      </c>
      <c r="BF140" s="241">
        <f>IF(N140="snížená",J140,0)</f>
        <v>0</v>
      </c>
      <c r="BG140" s="241">
        <f>IF(N140="zákl. přenesená",J140,0)</f>
        <v>0</v>
      </c>
      <c r="BH140" s="241">
        <f>IF(N140="sníž. přenesená",J140,0)</f>
        <v>0</v>
      </c>
      <c r="BI140" s="241">
        <f>IF(N140="nulová",J140,0)</f>
        <v>0</v>
      </c>
      <c r="BJ140" s="20" t="s">
        <v>81</v>
      </c>
      <c r="BK140" s="241">
        <f>ROUND(I140*H140,2)</f>
        <v>0</v>
      </c>
      <c r="BL140" s="20" t="s">
        <v>176</v>
      </c>
      <c r="BM140" s="240" t="s">
        <v>1615</v>
      </c>
    </row>
    <row r="141" spans="1:47" s="2" customFormat="1" ht="12">
      <c r="A141" s="41"/>
      <c r="B141" s="42"/>
      <c r="C141" s="43"/>
      <c r="D141" s="242" t="s">
        <v>178</v>
      </c>
      <c r="E141" s="43"/>
      <c r="F141" s="243" t="s">
        <v>1216</v>
      </c>
      <c r="G141" s="43"/>
      <c r="H141" s="43"/>
      <c r="I141" s="149"/>
      <c r="J141" s="43"/>
      <c r="K141" s="43"/>
      <c r="L141" s="47"/>
      <c r="M141" s="244"/>
      <c r="N141" s="245"/>
      <c r="O141" s="87"/>
      <c r="P141" s="87"/>
      <c r="Q141" s="87"/>
      <c r="R141" s="87"/>
      <c r="S141" s="87"/>
      <c r="T141" s="88"/>
      <c r="U141" s="41"/>
      <c r="V141" s="41"/>
      <c r="W141" s="41"/>
      <c r="X141" s="41"/>
      <c r="Y141" s="41"/>
      <c r="Z141" s="41"/>
      <c r="AA141" s="41"/>
      <c r="AB141" s="41"/>
      <c r="AC141" s="41"/>
      <c r="AD141" s="41"/>
      <c r="AE141" s="41"/>
      <c r="AT141" s="20" t="s">
        <v>178</v>
      </c>
      <c r="AU141" s="20" t="s">
        <v>83</v>
      </c>
    </row>
    <row r="142" spans="1:51" s="13" customFormat="1" ht="12">
      <c r="A142" s="13"/>
      <c r="B142" s="246"/>
      <c r="C142" s="247"/>
      <c r="D142" s="242" t="s">
        <v>180</v>
      </c>
      <c r="E142" s="248" t="s">
        <v>19</v>
      </c>
      <c r="F142" s="249" t="s">
        <v>1616</v>
      </c>
      <c r="G142" s="247"/>
      <c r="H142" s="248" t="s">
        <v>19</v>
      </c>
      <c r="I142" s="250"/>
      <c r="J142" s="247"/>
      <c r="K142" s="247"/>
      <c r="L142" s="251"/>
      <c r="M142" s="252"/>
      <c r="N142" s="253"/>
      <c r="O142" s="253"/>
      <c r="P142" s="253"/>
      <c r="Q142" s="253"/>
      <c r="R142" s="253"/>
      <c r="S142" s="253"/>
      <c r="T142" s="254"/>
      <c r="U142" s="13"/>
      <c r="V142" s="13"/>
      <c r="W142" s="13"/>
      <c r="X142" s="13"/>
      <c r="Y142" s="13"/>
      <c r="Z142" s="13"/>
      <c r="AA142" s="13"/>
      <c r="AB142" s="13"/>
      <c r="AC142" s="13"/>
      <c r="AD142" s="13"/>
      <c r="AE142" s="13"/>
      <c r="AT142" s="255" t="s">
        <v>180</v>
      </c>
      <c r="AU142" s="255" t="s">
        <v>83</v>
      </c>
      <c r="AV142" s="13" t="s">
        <v>81</v>
      </c>
      <c r="AW142" s="13" t="s">
        <v>35</v>
      </c>
      <c r="AX142" s="13" t="s">
        <v>74</v>
      </c>
      <c r="AY142" s="255" t="s">
        <v>169</v>
      </c>
    </row>
    <row r="143" spans="1:51" s="13" customFormat="1" ht="12">
      <c r="A143" s="13"/>
      <c r="B143" s="246"/>
      <c r="C143" s="247"/>
      <c r="D143" s="242" t="s">
        <v>180</v>
      </c>
      <c r="E143" s="248" t="s">
        <v>19</v>
      </c>
      <c r="F143" s="249" t="s">
        <v>1617</v>
      </c>
      <c r="G143" s="247"/>
      <c r="H143" s="248" t="s">
        <v>19</v>
      </c>
      <c r="I143" s="250"/>
      <c r="J143" s="247"/>
      <c r="K143" s="247"/>
      <c r="L143" s="251"/>
      <c r="M143" s="252"/>
      <c r="N143" s="253"/>
      <c r="O143" s="253"/>
      <c r="P143" s="253"/>
      <c r="Q143" s="253"/>
      <c r="R143" s="253"/>
      <c r="S143" s="253"/>
      <c r="T143" s="254"/>
      <c r="U143" s="13"/>
      <c r="V143" s="13"/>
      <c r="W143" s="13"/>
      <c r="X143" s="13"/>
      <c r="Y143" s="13"/>
      <c r="Z143" s="13"/>
      <c r="AA143" s="13"/>
      <c r="AB143" s="13"/>
      <c r="AC143" s="13"/>
      <c r="AD143" s="13"/>
      <c r="AE143" s="13"/>
      <c r="AT143" s="255" t="s">
        <v>180</v>
      </c>
      <c r="AU143" s="255" t="s">
        <v>83</v>
      </c>
      <c r="AV143" s="13" t="s">
        <v>81</v>
      </c>
      <c r="AW143" s="13" t="s">
        <v>35</v>
      </c>
      <c r="AX143" s="13" t="s">
        <v>74</v>
      </c>
      <c r="AY143" s="255" t="s">
        <v>169</v>
      </c>
    </row>
    <row r="144" spans="1:51" s="13" customFormat="1" ht="12">
      <c r="A144" s="13"/>
      <c r="B144" s="246"/>
      <c r="C144" s="247"/>
      <c r="D144" s="242" t="s">
        <v>180</v>
      </c>
      <c r="E144" s="248" t="s">
        <v>19</v>
      </c>
      <c r="F144" s="249" t="s">
        <v>1618</v>
      </c>
      <c r="G144" s="247"/>
      <c r="H144" s="248" t="s">
        <v>19</v>
      </c>
      <c r="I144" s="250"/>
      <c r="J144" s="247"/>
      <c r="K144" s="247"/>
      <c r="L144" s="251"/>
      <c r="M144" s="252"/>
      <c r="N144" s="253"/>
      <c r="O144" s="253"/>
      <c r="P144" s="253"/>
      <c r="Q144" s="253"/>
      <c r="R144" s="253"/>
      <c r="S144" s="253"/>
      <c r="T144" s="254"/>
      <c r="U144" s="13"/>
      <c r="V144" s="13"/>
      <c r="W144" s="13"/>
      <c r="X144" s="13"/>
      <c r="Y144" s="13"/>
      <c r="Z144" s="13"/>
      <c r="AA144" s="13"/>
      <c r="AB144" s="13"/>
      <c r="AC144" s="13"/>
      <c r="AD144" s="13"/>
      <c r="AE144" s="13"/>
      <c r="AT144" s="255" t="s">
        <v>180</v>
      </c>
      <c r="AU144" s="255" t="s">
        <v>83</v>
      </c>
      <c r="AV144" s="13" t="s">
        <v>81</v>
      </c>
      <c r="AW144" s="13" t="s">
        <v>35</v>
      </c>
      <c r="AX144" s="13" t="s">
        <v>74</v>
      </c>
      <c r="AY144" s="255" t="s">
        <v>169</v>
      </c>
    </row>
    <row r="145" spans="1:51" s="14" customFormat="1" ht="12">
      <c r="A145" s="14"/>
      <c r="B145" s="256"/>
      <c r="C145" s="257"/>
      <c r="D145" s="242" t="s">
        <v>180</v>
      </c>
      <c r="E145" s="258" t="s">
        <v>19</v>
      </c>
      <c r="F145" s="259" t="s">
        <v>1619</v>
      </c>
      <c r="G145" s="257"/>
      <c r="H145" s="260">
        <v>3.211</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35</v>
      </c>
      <c r="AX145" s="14" t="s">
        <v>74</v>
      </c>
      <c r="AY145" s="266" t="s">
        <v>169</v>
      </c>
    </row>
    <row r="146" spans="1:51" s="14" customFormat="1" ht="12">
      <c r="A146" s="14"/>
      <c r="B146" s="256"/>
      <c r="C146" s="257"/>
      <c r="D146" s="242" t="s">
        <v>180</v>
      </c>
      <c r="E146" s="258" t="s">
        <v>19</v>
      </c>
      <c r="F146" s="259" t="s">
        <v>1620</v>
      </c>
      <c r="G146" s="257"/>
      <c r="H146" s="260">
        <v>164.151</v>
      </c>
      <c r="I146" s="261"/>
      <c r="J146" s="257"/>
      <c r="K146" s="257"/>
      <c r="L146" s="262"/>
      <c r="M146" s="263"/>
      <c r="N146" s="264"/>
      <c r="O146" s="264"/>
      <c r="P146" s="264"/>
      <c r="Q146" s="264"/>
      <c r="R146" s="264"/>
      <c r="S146" s="264"/>
      <c r="T146" s="265"/>
      <c r="U146" s="14"/>
      <c r="V146" s="14"/>
      <c r="W146" s="14"/>
      <c r="X146" s="14"/>
      <c r="Y146" s="14"/>
      <c r="Z146" s="14"/>
      <c r="AA146" s="14"/>
      <c r="AB146" s="14"/>
      <c r="AC146" s="14"/>
      <c r="AD146" s="14"/>
      <c r="AE146" s="14"/>
      <c r="AT146" s="266" t="s">
        <v>180</v>
      </c>
      <c r="AU146" s="266" t="s">
        <v>83</v>
      </c>
      <c r="AV146" s="14" t="s">
        <v>83</v>
      </c>
      <c r="AW146" s="14" t="s">
        <v>35</v>
      </c>
      <c r="AX146" s="14" t="s">
        <v>74</v>
      </c>
      <c r="AY146" s="266" t="s">
        <v>169</v>
      </c>
    </row>
    <row r="147" spans="1:51" s="15" customFormat="1" ht="12">
      <c r="A147" s="15"/>
      <c r="B147" s="267"/>
      <c r="C147" s="268"/>
      <c r="D147" s="242" t="s">
        <v>180</v>
      </c>
      <c r="E147" s="269" t="s">
        <v>19</v>
      </c>
      <c r="F147" s="270" t="s">
        <v>185</v>
      </c>
      <c r="G147" s="268"/>
      <c r="H147" s="271">
        <v>167.362</v>
      </c>
      <c r="I147" s="272"/>
      <c r="J147" s="268"/>
      <c r="K147" s="268"/>
      <c r="L147" s="273"/>
      <c r="M147" s="274"/>
      <c r="N147" s="275"/>
      <c r="O147" s="275"/>
      <c r="P147" s="275"/>
      <c r="Q147" s="275"/>
      <c r="R147" s="275"/>
      <c r="S147" s="275"/>
      <c r="T147" s="276"/>
      <c r="U147" s="15"/>
      <c r="V147" s="15"/>
      <c r="W147" s="15"/>
      <c r="X147" s="15"/>
      <c r="Y147" s="15"/>
      <c r="Z147" s="15"/>
      <c r="AA147" s="15"/>
      <c r="AB147" s="15"/>
      <c r="AC147" s="15"/>
      <c r="AD147" s="15"/>
      <c r="AE147" s="15"/>
      <c r="AT147" s="277" t="s">
        <v>180</v>
      </c>
      <c r="AU147" s="277" t="s">
        <v>83</v>
      </c>
      <c r="AV147" s="15" t="s">
        <v>176</v>
      </c>
      <c r="AW147" s="15" t="s">
        <v>35</v>
      </c>
      <c r="AX147" s="15" t="s">
        <v>81</v>
      </c>
      <c r="AY147" s="277" t="s">
        <v>169</v>
      </c>
    </row>
    <row r="148" spans="1:65" s="2" customFormat="1" ht="21.75" customHeight="1">
      <c r="A148" s="41"/>
      <c r="B148" s="42"/>
      <c r="C148" s="229" t="s">
        <v>176</v>
      </c>
      <c r="D148" s="229" t="s">
        <v>171</v>
      </c>
      <c r="E148" s="230" t="s">
        <v>1621</v>
      </c>
      <c r="F148" s="231" t="s">
        <v>1622</v>
      </c>
      <c r="G148" s="232" t="s">
        <v>174</v>
      </c>
      <c r="H148" s="233">
        <v>0</v>
      </c>
      <c r="I148" s="234"/>
      <c r="J148" s="235">
        <f>ROUND(I148*H148,2)</f>
        <v>0</v>
      </c>
      <c r="K148" s="231" t="s">
        <v>175</v>
      </c>
      <c r="L148" s="47"/>
      <c r="M148" s="236" t="s">
        <v>19</v>
      </c>
      <c r="N148" s="237" t="s">
        <v>45</v>
      </c>
      <c r="O148" s="87"/>
      <c r="P148" s="238">
        <f>O148*H148</f>
        <v>0</v>
      </c>
      <c r="Q148" s="238">
        <v>0.00084</v>
      </c>
      <c r="R148" s="238">
        <f>Q148*H148</f>
        <v>0</v>
      </c>
      <c r="S148" s="238">
        <v>0</v>
      </c>
      <c r="T148" s="239">
        <f>S148*H148</f>
        <v>0</v>
      </c>
      <c r="U148" s="41"/>
      <c r="V148" s="41"/>
      <c r="W148" s="41"/>
      <c r="X148" s="41"/>
      <c r="Y148" s="41"/>
      <c r="Z148" s="41"/>
      <c r="AA148" s="41"/>
      <c r="AB148" s="41"/>
      <c r="AC148" s="41"/>
      <c r="AD148" s="41"/>
      <c r="AE148" s="41"/>
      <c r="AR148" s="240" t="s">
        <v>176</v>
      </c>
      <c r="AT148" s="240" t="s">
        <v>171</v>
      </c>
      <c r="AU148" s="240" t="s">
        <v>83</v>
      </c>
      <c r="AY148" s="20" t="s">
        <v>169</v>
      </c>
      <c r="BE148" s="241">
        <f>IF(N148="základní",J148,0)</f>
        <v>0</v>
      </c>
      <c r="BF148" s="241">
        <f>IF(N148="snížená",J148,0)</f>
        <v>0</v>
      </c>
      <c r="BG148" s="241">
        <f>IF(N148="zákl. přenesená",J148,0)</f>
        <v>0</v>
      </c>
      <c r="BH148" s="241">
        <f>IF(N148="sníž. přenesená",J148,0)</f>
        <v>0</v>
      </c>
      <c r="BI148" s="241">
        <f>IF(N148="nulová",J148,0)</f>
        <v>0</v>
      </c>
      <c r="BJ148" s="20" t="s">
        <v>81</v>
      </c>
      <c r="BK148" s="241">
        <f>ROUND(I148*H148,2)</f>
        <v>0</v>
      </c>
      <c r="BL148" s="20" t="s">
        <v>176</v>
      </c>
      <c r="BM148" s="240" t="s">
        <v>1623</v>
      </c>
    </row>
    <row r="149" spans="1:47" s="2" customFormat="1" ht="12">
      <c r="A149" s="41"/>
      <c r="B149" s="42"/>
      <c r="C149" s="43"/>
      <c r="D149" s="242" t="s">
        <v>178</v>
      </c>
      <c r="E149" s="43"/>
      <c r="F149" s="243" t="s">
        <v>1624</v>
      </c>
      <c r="G149" s="43"/>
      <c r="H149" s="43"/>
      <c r="I149" s="149"/>
      <c r="J149" s="43"/>
      <c r="K149" s="43"/>
      <c r="L149" s="47"/>
      <c r="M149" s="244"/>
      <c r="N149" s="245"/>
      <c r="O149" s="87"/>
      <c r="P149" s="87"/>
      <c r="Q149" s="87"/>
      <c r="R149" s="87"/>
      <c r="S149" s="87"/>
      <c r="T149" s="88"/>
      <c r="U149" s="41"/>
      <c r="V149" s="41"/>
      <c r="W149" s="41"/>
      <c r="X149" s="41"/>
      <c r="Y149" s="41"/>
      <c r="Z149" s="41"/>
      <c r="AA149" s="41"/>
      <c r="AB149" s="41"/>
      <c r="AC149" s="41"/>
      <c r="AD149" s="41"/>
      <c r="AE149" s="41"/>
      <c r="AT149" s="20" t="s">
        <v>178</v>
      </c>
      <c r="AU149" s="20" t="s">
        <v>83</v>
      </c>
    </row>
    <row r="150" spans="1:65" s="2" customFormat="1" ht="21.75" customHeight="1">
      <c r="A150" s="41"/>
      <c r="B150" s="42"/>
      <c r="C150" s="229" t="s">
        <v>201</v>
      </c>
      <c r="D150" s="229" t="s">
        <v>171</v>
      </c>
      <c r="E150" s="230" t="s">
        <v>1625</v>
      </c>
      <c r="F150" s="231" t="s">
        <v>1626</v>
      </c>
      <c r="G150" s="232" t="s">
        <v>174</v>
      </c>
      <c r="H150" s="233">
        <v>0</v>
      </c>
      <c r="I150" s="234"/>
      <c r="J150" s="235">
        <f>ROUND(I150*H150,2)</f>
        <v>0</v>
      </c>
      <c r="K150" s="231" t="s">
        <v>175</v>
      </c>
      <c r="L150" s="47"/>
      <c r="M150" s="236" t="s">
        <v>19</v>
      </c>
      <c r="N150" s="237" t="s">
        <v>45</v>
      </c>
      <c r="O150" s="87"/>
      <c r="P150" s="238">
        <f>O150*H150</f>
        <v>0</v>
      </c>
      <c r="Q150" s="238">
        <v>0.00085</v>
      </c>
      <c r="R150" s="238">
        <f>Q150*H150</f>
        <v>0</v>
      </c>
      <c r="S150" s="238">
        <v>0</v>
      </c>
      <c r="T150" s="239">
        <f>S150*H150</f>
        <v>0</v>
      </c>
      <c r="U150" s="41"/>
      <c r="V150" s="41"/>
      <c r="W150" s="41"/>
      <c r="X150" s="41"/>
      <c r="Y150" s="41"/>
      <c r="Z150" s="41"/>
      <c r="AA150" s="41"/>
      <c r="AB150" s="41"/>
      <c r="AC150" s="41"/>
      <c r="AD150" s="41"/>
      <c r="AE150" s="41"/>
      <c r="AR150" s="240" t="s">
        <v>176</v>
      </c>
      <c r="AT150" s="240" t="s">
        <v>171</v>
      </c>
      <c r="AU150" s="240" t="s">
        <v>83</v>
      </c>
      <c r="AY150" s="20" t="s">
        <v>169</v>
      </c>
      <c r="BE150" s="241">
        <f>IF(N150="základní",J150,0)</f>
        <v>0</v>
      </c>
      <c r="BF150" s="241">
        <f>IF(N150="snížená",J150,0)</f>
        <v>0</v>
      </c>
      <c r="BG150" s="241">
        <f>IF(N150="zákl. přenesená",J150,0)</f>
        <v>0</v>
      </c>
      <c r="BH150" s="241">
        <f>IF(N150="sníž. přenesená",J150,0)</f>
        <v>0</v>
      </c>
      <c r="BI150" s="241">
        <f>IF(N150="nulová",J150,0)</f>
        <v>0</v>
      </c>
      <c r="BJ150" s="20" t="s">
        <v>81</v>
      </c>
      <c r="BK150" s="241">
        <f>ROUND(I150*H150,2)</f>
        <v>0</v>
      </c>
      <c r="BL150" s="20" t="s">
        <v>176</v>
      </c>
      <c r="BM150" s="240" t="s">
        <v>1627</v>
      </c>
    </row>
    <row r="151" spans="1:47" s="2" customFormat="1" ht="12">
      <c r="A151" s="41"/>
      <c r="B151" s="42"/>
      <c r="C151" s="43"/>
      <c r="D151" s="242" t="s">
        <v>178</v>
      </c>
      <c r="E151" s="43"/>
      <c r="F151" s="243" t="s">
        <v>1624</v>
      </c>
      <c r="G151" s="43"/>
      <c r="H151" s="43"/>
      <c r="I151" s="149"/>
      <c r="J151" s="43"/>
      <c r="K151" s="43"/>
      <c r="L151" s="47"/>
      <c r="M151" s="244"/>
      <c r="N151" s="245"/>
      <c r="O151" s="87"/>
      <c r="P151" s="87"/>
      <c r="Q151" s="87"/>
      <c r="R151" s="87"/>
      <c r="S151" s="87"/>
      <c r="T151" s="88"/>
      <c r="U151" s="41"/>
      <c r="V151" s="41"/>
      <c r="W151" s="41"/>
      <c r="X151" s="41"/>
      <c r="Y151" s="41"/>
      <c r="Z151" s="41"/>
      <c r="AA151" s="41"/>
      <c r="AB151" s="41"/>
      <c r="AC151" s="41"/>
      <c r="AD151" s="41"/>
      <c r="AE151" s="41"/>
      <c r="AT151" s="20" t="s">
        <v>178</v>
      </c>
      <c r="AU151" s="20" t="s">
        <v>83</v>
      </c>
    </row>
    <row r="152" spans="1:65" s="2" customFormat="1" ht="21.75" customHeight="1">
      <c r="A152" s="41"/>
      <c r="B152" s="42"/>
      <c r="C152" s="229" t="s">
        <v>205</v>
      </c>
      <c r="D152" s="229" t="s">
        <v>171</v>
      </c>
      <c r="E152" s="230" t="s">
        <v>1628</v>
      </c>
      <c r="F152" s="231" t="s">
        <v>1629</v>
      </c>
      <c r="G152" s="232" t="s">
        <v>174</v>
      </c>
      <c r="H152" s="233">
        <v>0</v>
      </c>
      <c r="I152" s="234"/>
      <c r="J152" s="235">
        <f>ROUND(I152*H152,2)</f>
        <v>0</v>
      </c>
      <c r="K152" s="231" t="s">
        <v>175</v>
      </c>
      <c r="L152" s="47"/>
      <c r="M152" s="236" t="s">
        <v>19</v>
      </c>
      <c r="N152" s="237" t="s">
        <v>45</v>
      </c>
      <c r="O152" s="87"/>
      <c r="P152" s="238">
        <f>O152*H152</f>
        <v>0</v>
      </c>
      <c r="Q152" s="238">
        <v>0</v>
      </c>
      <c r="R152" s="238">
        <f>Q152*H152</f>
        <v>0</v>
      </c>
      <c r="S152" s="238">
        <v>0</v>
      </c>
      <c r="T152" s="239">
        <f>S152*H152</f>
        <v>0</v>
      </c>
      <c r="U152" s="41"/>
      <c r="V152" s="41"/>
      <c r="W152" s="41"/>
      <c r="X152" s="41"/>
      <c r="Y152" s="41"/>
      <c r="Z152" s="41"/>
      <c r="AA152" s="41"/>
      <c r="AB152" s="41"/>
      <c r="AC152" s="41"/>
      <c r="AD152" s="41"/>
      <c r="AE152" s="41"/>
      <c r="AR152" s="240" t="s">
        <v>176</v>
      </c>
      <c r="AT152" s="240" t="s">
        <v>171</v>
      </c>
      <c r="AU152" s="240" t="s">
        <v>83</v>
      </c>
      <c r="AY152" s="20" t="s">
        <v>169</v>
      </c>
      <c r="BE152" s="241">
        <f>IF(N152="základní",J152,0)</f>
        <v>0</v>
      </c>
      <c r="BF152" s="241">
        <f>IF(N152="snížená",J152,0)</f>
        <v>0</v>
      </c>
      <c r="BG152" s="241">
        <f>IF(N152="zákl. přenesená",J152,0)</f>
        <v>0</v>
      </c>
      <c r="BH152" s="241">
        <f>IF(N152="sníž. přenesená",J152,0)</f>
        <v>0</v>
      </c>
      <c r="BI152" s="241">
        <f>IF(N152="nulová",J152,0)</f>
        <v>0</v>
      </c>
      <c r="BJ152" s="20" t="s">
        <v>81</v>
      </c>
      <c r="BK152" s="241">
        <f>ROUND(I152*H152,2)</f>
        <v>0</v>
      </c>
      <c r="BL152" s="20" t="s">
        <v>176</v>
      </c>
      <c r="BM152" s="240" t="s">
        <v>1630</v>
      </c>
    </row>
    <row r="153" spans="1:65" s="2" customFormat="1" ht="21.75" customHeight="1">
      <c r="A153" s="41"/>
      <c r="B153" s="42"/>
      <c r="C153" s="229" t="s">
        <v>210</v>
      </c>
      <c r="D153" s="229" t="s">
        <v>171</v>
      </c>
      <c r="E153" s="230" t="s">
        <v>1631</v>
      </c>
      <c r="F153" s="231" t="s">
        <v>1632</v>
      </c>
      <c r="G153" s="232" t="s">
        <v>174</v>
      </c>
      <c r="H153" s="233">
        <v>0</v>
      </c>
      <c r="I153" s="234"/>
      <c r="J153" s="235">
        <f>ROUND(I153*H153,2)</f>
        <v>0</v>
      </c>
      <c r="K153" s="231" t="s">
        <v>175</v>
      </c>
      <c r="L153" s="47"/>
      <c r="M153" s="236" t="s">
        <v>19</v>
      </c>
      <c r="N153" s="237" t="s">
        <v>45</v>
      </c>
      <c r="O153" s="87"/>
      <c r="P153" s="238">
        <f>O153*H153</f>
        <v>0</v>
      </c>
      <c r="Q153" s="238">
        <v>0</v>
      </c>
      <c r="R153" s="238">
        <f>Q153*H153</f>
        <v>0</v>
      </c>
      <c r="S153" s="238">
        <v>0</v>
      </c>
      <c r="T153" s="239">
        <f>S153*H153</f>
        <v>0</v>
      </c>
      <c r="U153" s="41"/>
      <c r="V153" s="41"/>
      <c r="W153" s="41"/>
      <c r="X153" s="41"/>
      <c r="Y153" s="41"/>
      <c r="Z153" s="41"/>
      <c r="AA153" s="41"/>
      <c r="AB153" s="41"/>
      <c r="AC153" s="41"/>
      <c r="AD153" s="41"/>
      <c r="AE153" s="41"/>
      <c r="AR153" s="240" t="s">
        <v>176</v>
      </c>
      <c r="AT153" s="240" t="s">
        <v>171</v>
      </c>
      <c r="AU153" s="240" t="s">
        <v>83</v>
      </c>
      <c r="AY153" s="20" t="s">
        <v>169</v>
      </c>
      <c r="BE153" s="241">
        <f>IF(N153="základní",J153,0)</f>
        <v>0</v>
      </c>
      <c r="BF153" s="241">
        <f>IF(N153="snížená",J153,0)</f>
        <v>0</v>
      </c>
      <c r="BG153" s="241">
        <f>IF(N153="zákl. přenesená",J153,0)</f>
        <v>0</v>
      </c>
      <c r="BH153" s="241">
        <f>IF(N153="sníž. přenesená",J153,0)</f>
        <v>0</v>
      </c>
      <c r="BI153" s="241">
        <f>IF(N153="nulová",J153,0)</f>
        <v>0</v>
      </c>
      <c r="BJ153" s="20" t="s">
        <v>81</v>
      </c>
      <c r="BK153" s="241">
        <f>ROUND(I153*H153,2)</f>
        <v>0</v>
      </c>
      <c r="BL153" s="20" t="s">
        <v>176</v>
      </c>
      <c r="BM153" s="240" t="s">
        <v>1633</v>
      </c>
    </row>
    <row r="154" spans="1:65" s="2" customFormat="1" ht="33" customHeight="1">
      <c r="A154" s="41"/>
      <c r="B154" s="42"/>
      <c r="C154" s="229" t="s">
        <v>217</v>
      </c>
      <c r="D154" s="229" t="s">
        <v>171</v>
      </c>
      <c r="E154" s="230" t="s">
        <v>704</v>
      </c>
      <c r="F154" s="231" t="s">
        <v>705</v>
      </c>
      <c r="G154" s="232" t="s">
        <v>213</v>
      </c>
      <c r="H154" s="233">
        <v>3056.076</v>
      </c>
      <c r="I154" s="234"/>
      <c r="J154" s="235">
        <f>ROUND(I154*H154,2)</f>
        <v>0</v>
      </c>
      <c r="K154" s="231" t="s">
        <v>175</v>
      </c>
      <c r="L154" s="47"/>
      <c r="M154" s="236" t="s">
        <v>19</v>
      </c>
      <c r="N154" s="237" t="s">
        <v>45</v>
      </c>
      <c r="O154" s="87"/>
      <c r="P154" s="238">
        <f>O154*H154</f>
        <v>0</v>
      </c>
      <c r="Q154" s="238">
        <v>0</v>
      </c>
      <c r="R154" s="238">
        <f>Q154*H154</f>
        <v>0</v>
      </c>
      <c r="S154" s="238">
        <v>0</v>
      </c>
      <c r="T154" s="239">
        <f>S154*H154</f>
        <v>0</v>
      </c>
      <c r="U154" s="41"/>
      <c r="V154" s="41"/>
      <c r="W154" s="41"/>
      <c r="X154" s="41"/>
      <c r="Y154" s="41"/>
      <c r="Z154" s="41"/>
      <c r="AA154" s="41"/>
      <c r="AB154" s="41"/>
      <c r="AC154" s="41"/>
      <c r="AD154" s="41"/>
      <c r="AE154" s="41"/>
      <c r="AR154" s="240" t="s">
        <v>176</v>
      </c>
      <c r="AT154" s="240" t="s">
        <v>171</v>
      </c>
      <c r="AU154" s="240" t="s">
        <v>83</v>
      </c>
      <c r="AY154" s="20" t="s">
        <v>169</v>
      </c>
      <c r="BE154" s="241">
        <f>IF(N154="základní",J154,0)</f>
        <v>0</v>
      </c>
      <c r="BF154" s="241">
        <f>IF(N154="snížená",J154,0)</f>
        <v>0</v>
      </c>
      <c r="BG154" s="241">
        <f>IF(N154="zákl. přenesená",J154,0)</f>
        <v>0</v>
      </c>
      <c r="BH154" s="241">
        <f>IF(N154="sníž. přenesená",J154,0)</f>
        <v>0</v>
      </c>
      <c r="BI154" s="241">
        <f>IF(N154="nulová",J154,0)</f>
        <v>0</v>
      </c>
      <c r="BJ154" s="20" t="s">
        <v>81</v>
      </c>
      <c r="BK154" s="241">
        <f>ROUND(I154*H154,2)</f>
        <v>0</v>
      </c>
      <c r="BL154" s="20" t="s">
        <v>176</v>
      </c>
      <c r="BM154" s="240" t="s">
        <v>1634</v>
      </c>
    </row>
    <row r="155" spans="1:47" s="2" customFormat="1" ht="12">
      <c r="A155" s="41"/>
      <c r="B155" s="42"/>
      <c r="C155" s="43"/>
      <c r="D155" s="242" t="s">
        <v>178</v>
      </c>
      <c r="E155" s="43"/>
      <c r="F155" s="243" t="s">
        <v>646</v>
      </c>
      <c r="G155" s="43"/>
      <c r="H155" s="43"/>
      <c r="I155" s="149"/>
      <c r="J155" s="43"/>
      <c r="K155" s="43"/>
      <c r="L155" s="47"/>
      <c r="M155" s="244"/>
      <c r="N155" s="245"/>
      <c r="O155" s="87"/>
      <c r="P155" s="87"/>
      <c r="Q155" s="87"/>
      <c r="R155" s="87"/>
      <c r="S155" s="87"/>
      <c r="T155" s="88"/>
      <c r="U155" s="41"/>
      <c r="V155" s="41"/>
      <c r="W155" s="41"/>
      <c r="X155" s="41"/>
      <c r="Y155" s="41"/>
      <c r="Z155" s="41"/>
      <c r="AA155" s="41"/>
      <c r="AB155" s="41"/>
      <c r="AC155" s="41"/>
      <c r="AD155" s="41"/>
      <c r="AE155" s="41"/>
      <c r="AT155" s="20" t="s">
        <v>178</v>
      </c>
      <c r="AU155" s="20" t="s">
        <v>83</v>
      </c>
    </row>
    <row r="156" spans="1:51" s="14" customFormat="1" ht="12">
      <c r="A156" s="14"/>
      <c r="B156" s="256"/>
      <c r="C156" s="257"/>
      <c r="D156" s="242" t="s">
        <v>180</v>
      </c>
      <c r="E156" s="258" t="s">
        <v>19</v>
      </c>
      <c r="F156" s="259" t="s">
        <v>1635</v>
      </c>
      <c r="G156" s="257"/>
      <c r="H156" s="260">
        <v>4057.35</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180</v>
      </c>
      <c r="AU156" s="266" t="s">
        <v>83</v>
      </c>
      <c r="AV156" s="14" t="s">
        <v>83</v>
      </c>
      <c r="AW156" s="14" t="s">
        <v>35</v>
      </c>
      <c r="AX156" s="14" t="s">
        <v>74</v>
      </c>
      <c r="AY156" s="266" t="s">
        <v>169</v>
      </c>
    </row>
    <row r="157" spans="1:51" s="17" customFormat="1" ht="12">
      <c r="A157" s="17"/>
      <c r="B157" s="299"/>
      <c r="C157" s="300"/>
      <c r="D157" s="242" t="s">
        <v>180</v>
      </c>
      <c r="E157" s="301" t="s">
        <v>19</v>
      </c>
      <c r="F157" s="302" t="s">
        <v>1636</v>
      </c>
      <c r="G157" s="300"/>
      <c r="H157" s="303">
        <v>4057.35</v>
      </c>
      <c r="I157" s="304"/>
      <c r="J157" s="300"/>
      <c r="K157" s="300"/>
      <c r="L157" s="305"/>
      <c r="M157" s="306"/>
      <c r="N157" s="307"/>
      <c r="O157" s="307"/>
      <c r="P157" s="307"/>
      <c r="Q157" s="307"/>
      <c r="R157" s="307"/>
      <c r="S157" s="307"/>
      <c r="T157" s="308"/>
      <c r="U157" s="17"/>
      <c r="V157" s="17"/>
      <c r="W157" s="17"/>
      <c r="X157" s="17"/>
      <c r="Y157" s="17"/>
      <c r="Z157" s="17"/>
      <c r="AA157" s="17"/>
      <c r="AB157" s="17"/>
      <c r="AC157" s="17"/>
      <c r="AD157" s="17"/>
      <c r="AE157" s="17"/>
      <c r="AT157" s="309" t="s">
        <v>180</v>
      </c>
      <c r="AU157" s="309" t="s">
        <v>83</v>
      </c>
      <c r="AV157" s="17" t="s">
        <v>192</v>
      </c>
      <c r="AW157" s="17" t="s">
        <v>35</v>
      </c>
      <c r="AX157" s="17" t="s">
        <v>74</v>
      </c>
      <c r="AY157" s="309" t="s">
        <v>169</v>
      </c>
    </row>
    <row r="158" spans="1:51" s="14" customFormat="1" ht="12">
      <c r="A158" s="14"/>
      <c r="B158" s="256"/>
      <c r="C158" s="257"/>
      <c r="D158" s="242" t="s">
        <v>180</v>
      </c>
      <c r="E158" s="258" t="s">
        <v>19</v>
      </c>
      <c r="F158" s="259" t="s">
        <v>1637</v>
      </c>
      <c r="G158" s="257"/>
      <c r="H158" s="260">
        <v>-108.546</v>
      </c>
      <c r="I158" s="261"/>
      <c r="J158" s="257"/>
      <c r="K158" s="257"/>
      <c r="L158" s="262"/>
      <c r="M158" s="263"/>
      <c r="N158" s="264"/>
      <c r="O158" s="264"/>
      <c r="P158" s="264"/>
      <c r="Q158" s="264"/>
      <c r="R158" s="264"/>
      <c r="S158" s="264"/>
      <c r="T158" s="265"/>
      <c r="U158" s="14"/>
      <c r="V158" s="14"/>
      <c r="W158" s="14"/>
      <c r="X158" s="14"/>
      <c r="Y158" s="14"/>
      <c r="Z158" s="14"/>
      <c r="AA158" s="14"/>
      <c r="AB158" s="14"/>
      <c r="AC158" s="14"/>
      <c r="AD158" s="14"/>
      <c r="AE158" s="14"/>
      <c r="AT158" s="266" t="s">
        <v>180</v>
      </c>
      <c r="AU158" s="266" t="s">
        <v>83</v>
      </c>
      <c r="AV158" s="14" t="s">
        <v>83</v>
      </c>
      <c r="AW158" s="14" t="s">
        <v>35</v>
      </c>
      <c r="AX158" s="14" t="s">
        <v>74</v>
      </c>
      <c r="AY158" s="266" t="s">
        <v>169</v>
      </c>
    </row>
    <row r="159" spans="1:51" s="14" customFormat="1" ht="12">
      <c r="A159" s="14"/>
      <c r="B159" s="256"/>
      <c r="C159" s="257"/>
      <c r="D159" s="242" t="s">
        <v>180</v>
      </c>
      <c r="E159" s="258" t="s">
        <v>19</v>
      </c>
      <c r="F159" s="259" t="s">
        <v>1638</v>
      </c>
      <c r="G159" s="257"/>
      <c r="H159" s="260">
        <v>-810.791</v>
      </c>
      <c r="I159" s="261"/>
      <c r="J159" s="257"/>
      <c r="K159" s="257"/>
      <c r="L159" s="262"/>
      <c r="M159" s="263"/>
      <c r="N159" s="264"/>
      <c r="O159" s="264"/>
      <c r="P159" s="264"/>
      <c r="Q159" s="264"/>
      <c r="R159" s="264"/>
      <c r="S159" s="264"/>
      <c r="T159" s="265"/>
      <c r="U159" s="14"/>
      <c r="V159" s="14"/>
      <c r="W159" s="14"/>
      <c r="X159" s="14"/>
      <c r="Y159" s="14"/>
      <c r="Z159" s="14"/>
      <c r="AA159" s="14"/>
      <c r="AB159" s="14"/>
      <c r="AC159" s="14"/>
      <c r="AD159" s="14"/>
      <c r="AE159" s="14"/>
      <c r="AT159" s="266" t="s">
        <v>180</v>
      </c>
      <c r="AU159" s="266" t="s">
        <v>83</v>
      </c>
      <c r="AV159" s="14" t="s">
        <v>83</v>
      </c>
      <c r="AW159" s="14" t="s">
        <v>35</v>
      </c>
      <c r="AX159" s="14" t="s">
        <v>74</v>
      </c>
      <c r="AY159" s="266" t="s">
        <v>169</v>
      </c>
    </row>
    <row r="160" spans="1:51" s="14" customFormat="1" ht="12">
      <c r="A160" s="14"/>
      <c r="B160" s="256"/>
      <c r="C160" s="257"/>
      <c r="D160" s="242" t="s">
        <v>180</v>
      </c>
      <c r="E160" s="258" t="s">
        <v>19</v>
      </c>
      <c r="F160" s="259" t="s">
        <v>1639</v>
      </c>
      <c r="G160" s="257"/>
      <c r="H160" s="260">
        <v>-4.725</v>
      </c>
      <c r="I160" s="261"/>
      <c r="J160" s="257"/>
      <c r="K160" s="257"/>
      <c r="L160" s="262"/>
      <c r="M160" s="263"/>
      <c r="N160" s="264"/>
      <c r="O160" s="264"/>
      <c r="P160" s="264"/>
      <c r="Q160" s="264"/>
      <c r="R160" s="264"/>
      <c r="S160" s="264"/>
      <c r="T160" s="265"/>
      <c r="U160" s="14"/>
      <c r="V160" s="14"/>
      <c r="W160" s="14"/>
      <c r="X160" s="14"/>
      <c r="Y160" s="14"/>
      <c r="Z160" s="14"/>
      <c r="AA160" s="14"/>
      <c r="AB160" s="14"/>
      <c r="AC160" s="14"/>
      <c r="AD160" s="14"/>
      <c r="AE160" s="14"/>
      <c r="AT160" s="266" t="s">
        <v>180</v>
      </c>
      <c r="AU160" s="266" t="s">
        <v>83</v>
      </c>
      <c r="AV160" s="14" t="s">
        <v>83</v>
      </c>
      <c r="AW160" s="14" t="s">
        <v>35</v>
      </c>
      <c r="AX160" s="14" t="s">
        <v>74</v>
      </c>
      <c r="AY160" s="266" t="s">
        <v>169</v>
      </c>
    </row>
    <row r="161" spans="1:51" s="14" customFormat="1" ht="12">
      <c r="A161" s="14"/>
      <c r="B161" s="256"/>
      <c r="C161" s="257"/>
      <c r="D161" s="242" t="s">
        <v>180</v>
      </c>
      <c r="E161" s="258" t="s">
        <v>19</v>
      </c>
      <c r="F161" s="259" t="s">
        <v>1640</v>
      </c>
      <c r="G161" s="257"/>
      <c r="H161" s="260">
        <v>-9.24</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180</v>
      </c>
      <c r="AU161" s="266" t="s">
        <v>83</v>
      </c>
      <c r="AV161" s="14" t="s">
        <v>83</v>
      </c>
      <c r="AW161" s="14" t="s">
        <v>35</v>
      </c>
      <c r="AX161" s="14" t="s">
        <v>74</v>
      </c>
      <c r="AY161" s="266" t="s">
        <v>169</v>
      </c>
    </row>
    <row r="162" spans="1:51" s="17" customFormat="1" ht="12">
      <c r="A162" s="17"/>
      <c r="B162" s="299"/>
      <c r="C162" s="300"/>
      <c r="D162" s="242" t="s">
        <v>180</v>
      </c>
      <c r="E162" s="301" t="s">
        <v>19</v>
      </c>
      <c r="F162" s="302" t="s">
        <v>1279</v>
      </c>
      <c r="G162" s="300"/>
      <c r="H162" s="303">
        <v>-933.302</v>
      </c>
      <c r="I162" s="304"/>
      <c r="J162" s="300"/>
      <c r="K162" s="300"/>
      <c r="L162" s="305"/>
      <c r="M162" s="306"/>
      <c r="N162" s="307"/>
      <c r="O162" s="307"/>
      <c r="P162" s="307"/>
      <c r="Q162" s="307"/>
      <c r="R162" s="307"/>
      <c r="S162" s="307"/>
      <c r="T162" s="308"/>
      <c r="U162" s="17"/>
      <c r="V162" s="17"/>
      <c r="W162" s="17"/>
      <c r="X162" s="17"/>
      <c r="Y162" s="17"/>
      <c r="Z162" s="17"/>
      <c r="AA162" s="17"/>
      <c r="AB162" s="17"/>
      <c r="AC162" s="17"/>
      <c r="AD162" s="17"/>
      <c r="AE162" s="17"/>
      <c r="AT162" s="309" t="s">
        <v>180</v>
      </c>
      <c r="AU162" s="309" t="s">
        <v>83</v>
      </c>
      <c r="AV162" s="17" t="s">
        <v>192</v>
      </c>
      <c r="AW162" s="17" t="s">
        <v>35</v>
      </c>
      <c r="AX162" s="17" t="s">
        <v>74</v>
      </c>
      <c r="AY162" s="309" t="s">
        <v>169</v>
      </c>
    </row>
    <row r="163" spans="1:51" s="13" customFormat="1" ht="12">
      <c r="A163" s="13"/>
      <c r="B163" s="246"/>
      <c r="C163" s="247"/>
      <c r="D163" s="242" t="s">
        <v>180</v>
      </c>
      <c r="E163" s="248" t="s">
        <v>19</v>
      </c>
      <c r="F163" s="249" t="s">
        <v>1641</v>
      </c>
      <c r="G163" s="247"/>
      <c r="H163" s="248" t="s">
        <v>19</v>
      </c>
      <c r="I163" s="250"/>
      <c r="J163" s="247"/>
      <c r="K163" s="247"/>
      <c r="L163" s="251"/>
      <c r="M163" s="252"/>
      <c r="N163" s="253"/>
      <c r="O163" s="253"/>
      <c r="P163" s="253"/>
      <c r="Q163" s="253"/>
      <c r="R163" s="253"/>
      <c r="S163" s="253"/>
      <c r="T163" s="254"/>
      <c r="U163" s="13"/>
      <c r="V163" s="13"/>
      <c r="W163" s="13"/>
      <c r="X163" s="13"/>
      <c r="Y163" s="13"/>
      <c r="Z163" s="13"/>
      <c r="AA163" s="13"/>
      <c r="AB163" s="13"/>
      <c r="AC163" s="13"/>
      <c r="AD163" s="13"/>
      <c r="AE163" s="13"/>
      <c r="AT163" s="255" t="s">
        <v>180</v>
      </c>
      <c r="AU163" s="255" t="s">
        <v>83</v>
      </c>
      <c r="AV163" s="13" t="s">
        <v>81</v>
      </c>
      <c r="AW163" s="13" t="s">
        <v>35</v>
      </c>
      <c r="AX163" s="13" t="s">
        <v>74</v>
      </c>
      <c r="AY163" s="255" t="s">
        <v>169</v>
      </c>
    </row>
    <row r="164" spans="1:51" s="14" customFormat="1" ht="12">
      <c r="A164" s="14"/>
      <c r="B164" s="256"/>
      <c r="C164" s="257"/>
      <c r="D164" s="242" t="s">
        <v>180</v>
      </c>
      <c r="E164" s="258" t="s">
        <v>19</v>
      </c>
      <c r="F164" s="259" t="s">
        <v>1642</v>
      </c>
      <c r="G164" s="257"/>
      <c r="H164" s="260">
        <v>-0.616</v>
      </c>
      <c r="I164" s="261"/>
      <c r="J164" s="257"/>
      <c r="K164" s="257"/>
      <c r="L164" s="262"/>
      <c r="M164" s="263"/>
      <c r="N164" s="264"/>
      <c r="O164" s="264"/>
      <c r="P164" s="264"/>
      <c r="Q164" s="264"/>
      <c r="R164" s="264"/>
      <c r="S164" s="264"/>
      <c r="T164" s="265"/>
      <c r="U164" s="14"/>
      <c r="V164" s="14"/>
      <c r="W164" s="14"/>
      <c r="X164" s="14"/>
      <c r="Y164" s="14"/>
      <c r="Z164" s="14"/>
      <c r="AA164" s="14"/>
      <c r="AB164" s="14"/>
      <c r="AC164" s="14"/>
      <c r="AD164" s="14"/>
      <c r="AE164" s="14"/>
      <c r="AT164" s="266" t="s">
        <v>180</v>
      </c>
      <c r="AU164" s="266" t="s">
        <v>83</v>
      </c>
      <c r="AV164" s="14" t="s">
        <v>83</v>
      </c>
      <c r="AW164" s="14" t="s">
        <v>35</v>
      </c>
      <c r="AX164" s="14" t="s">
        <v>74</v>
      </c>
      <c r="AY164" s="266" t="s">
        <v>169</v>
      </c>
    </row>
    <row r="165" spans="1:51" s="14" customFormat="1" ht="12">
      <c r="A165" s="14"/>
      <c r="B165" s="256"/>
      <c r="C165" s="257"/>
      <c r="D165" s="242" t="s">
        <v>180</v>
      </c>
      <c r="E165" s="258" t="s">
        <v>19</v>
      </c>
      <c r="F165" s="259" t="s">
        <v>1643</v>
      </c>
      <c r="G165" s="257"/>
      <c r="H165" s="260">
        <v>-0.645</v>
      </c>
      <c r="I165" s="261"/>
      <c r="J165" s="257"/>
      <c r="K165" s="257"/>
      <c r="L165" s="262"/>
      <c r="M165" s="263"/>
      <c r="N165" s="264"/>
      <c r="O165" s="264"/>
      <c r="P165" s="264"/>
      <c r="Q165" s="264"/>
      <c r="R165" s="264"/>
      <c r="S165" s="264"/>
      <c r="T165" s="265"/>
      <c r="U165" s="14"/>
      <c r="V165" s="14"/>
      <c r="W165" s="14"/>
      <c r="X165" s="14"/>
      <c r="Y165" s="14"/>
      <c r="Z165" s="14"/>
      <c r="AA165" s="14"/>
      <c r="AB165" s="14"/>
      <c r="AC165" s="14"/>
      <c r="AD165" s="14"/>
      <c r="AE165" s="14"/>
      <c r="AT165" s="266" t="s">
        <v>180</v>
      </c>
      <c r="AU165" s="266" t="s">
        <v>83</v>
      </c>
      <c r="AV165" s="14" t="s">
        <v>83</v>
      </c>
      <c r="AW165" s="14" t="s">
        <v>35</v>
      </c>
      <c r="AX165" s="14" t="s">
        <v>74</v>
      </c>
      <c r="AY165" s="266" t="s">
        <v>169</v>
      </c>
    </row>
    <row r="166" spans="1:51" s="14" customFormat="1" ht="12">
      <c r="A166" s="14"/>
      <c r="B166" s="256"/>
      <c r="C166" s="257"/>
      <c r="D166" s="242" t="s">
        <v>180</v>
      </c>
      <c r="E166" s="258" t="s">
        <v>19</v>
      </c>
      <c r="F166" s="259" t="s">
        <v>1644</v>
      </c>
      <c r="G166" s="257"/>
      <c r="H166" s="260">
        <v>-0.664</v>
      </c>
      <c r="I166" s="261"/>
      <c r="J166" s="257"/>
      <c r="K166" s="257"/>
      <c r="L166" s="262"/>
      <c r="M166" s="263"/>
      <c r="N166" s="264"/>
      <c r="O166" s="264"/>
      <c r="P166" s="264"/>
      <c r="Q166" s="264"/>
      <c r="R166" s="264"/>
      <c r="S166" s="264"/>
      <c r="T166" s="265"/>
      <c r="U166" s="14"/>
      <c r="V166" s="14"/>
      <c r="W166" s="14"/>
      <c r="X166" s="14"/>
      <c r="Y166" s="14"/>
      <c r="Z166" s="14"/>
      <c r="AA166" s="14"/>
      <c r="AB166" s="14"/>
      <c r="AC166" s="14"/>
      <c r="AD166" s="14"/>
      <c r="AE166" s="14"/>
      <c r="AT166" s="266" t="s">
        <v>180</v>
      </c>
      <c r="AU166" s="266" t="s">
        <v>83</v>
      </c>
      <c r="AV166" s="14" t="s">
        <v>83</v>
      </c>
      <c r="AW166" s="14" t="s">
        <v>35</v>
      </c>
      <c r="AX166" s="14" t="s">
        <v>74</v>
      </c>
      <c r="AY166" s="266" t="s">
        <v>169</v>
      </c>
    </row>
    <row r="167" spans="1:51" s="14" customFormat="1" ht="12">
      <c r="A167" s="14"/>
      <c r="B167" s="256"/>
      <c r="C167" s="257"/>
      <c r="D167" s="242" t="s">
        <v>180</v>
      </c>
      <c r="E167" s="258" t="s">
        <v>19</v>
      </c>
      <c r="F167" s="259" t="s">
        <v>1645</v>
      </c>
      <c r="G167" s="257"/>
      <c r="H167" s="260">
        <v>-0.574</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74</v>
      </c>
      <c r="AY167" s="266" t="s">
        <v>169</v>
      </c>
    </row>
    <row r="168" spans="1:51" s="14" customFormat="1" ht="12">
      <c r="A168" s="14"/>
      <c r="B168" s="256"/>
      <c r="C168" s="257"/>
      <c r="D168" s="242" t="s">
        <v>180</v>
      </c>
      <c r="E168" s="258" t="s">
        <v>19</v>
      </c>
      <c r="F168" s="259" t="s">
        <v>1646</v>
      </c>
      <c r="G168" s="257"/>
      <c r="H168" s="260">
        <v>-0.498</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180</v>
      </c>
      <c r="AU168" s="266" t="s">
        <v>83</v>
      </c>
      <c r="AV168" s="14" t="s">
        <v>83</v>
      </c>
      <c r="AW168" s="14" t="s">
        <v>35</v>
      </c>
      <c r="AX168" s="14" t="s">
        <v>74</v>
      </c>
      <c r="AY168" s="266" t="s">
        <v>169</v>
      </c>
    </row>
    <row r="169" spans="1:51" s="14" customFormat="1" ht="12">
      <c r="A169" s="14"/>
      <c r="B169" s="256"/>
      <c r="C169" s="257"/>
      <c r="D169" s="242" t="s">
        <v>180</v>
      </c>
      <c r="E169" s="258" t="s">
        <v>19</v>
      </c>
      <c r="F169" s="259" t="s">
        <v>1647</v>
      </c>
      <c r="G169" s="257"/>
      <c r="H169" s="260">
        <v>-0.421</v>
      </c>
      <c r="I169" s="261"/>
      <c r="J169" s="257"/>
      <c r="K169" s="257"/>
      <c r="L169" s="262"/>
      <c r="M169" s="263"/>
      <c r="N169" s="264"/>
      <c r="O169" s="264"/>
      <c r="P169" s="264"/>
      <c r="Q169" s="264"/>
      <c r="R169" s="264"/>
      <c r="S169" s="264"/>
      <c r="T169" s="265"/>
      <c r="U169" s="14"/>
      <c r="V169" s="14"/>
      <c r="W169" s="14"/>
      <c r="X169" s="14"/>
      <c r="Y169" s="14"/>
      <c r="Z169" s="14"/>
      <c r="AA169" s="14"/>
      <c r="AB169" s="14"/>
      <c r="AC169" s="14"/>
      <c r="AD169" s="14"/>
      <c r="AE169" s="14"/>
      <c r="AT169" s="266" t="s">
        <v>180</v>
      </c>
      <c r="AU169" s="266" t="s">
        <v>83</v>
      </c>
      <c r="AV169" s="14" t="s">
        <v>83</v>
      </c>
      <c r="AW169" s="14" t="s">
        <v>35</v>
      </c>
      <c r="AX169" s="14" t="s">
        <v>74</v>
      </c>
      <c r="AY169" s="266" t="s">
        <v>169</v>
      </c>
    </row>
    <row r="170" spans="1:51" s="14" customFormat="1" ht="12">
      <c r="A170" s="14"/>
      <c r="B170" s="256"/>
      <c r="C170" s="257"/>
      <c r="D170" s="242" t="s">
        <v>180</v>
      </c>
      <c r="E170" s="258" t="s">
        <v>19</v>
      </c>
      <c r="F170" s="259" t="s">
        <v>1648</v>
      </c>
      <c r="G170" s="257"/>
      <c r="H170" s="260">
        <v>-0.328</v>
      </c>
      <c r="I170" s="261"/>
      <c r="J170" s="257"/>
      <c r="K170" s="257"/>
      <c r="L170" s="262"/>
      <c r="M170" s="263"/>
      <c r="N170" s="264"/>
      <c r="O170" s="264"/>
      <c r="P170" s="264"/>
      <c r="Q170" s="264"/>
      <c r="R170" s="264"/>
      <c r="S170" s="264"/>
      <c r="T170" s="265"/>
      <c r="U170" s="14"/>
      <c r="V170" s="14"/>
      <c r="W170" s="14"/>
      <c r="X170" s="14"/>
      <c r="Y170" s="14"/>
      <c r="Z170" s="14"/>
      <c r="AA170" s="14"/>
      <c r="AB170" s="14"/>
      <c r="AC170" s="14"/>
      <c r="AD170" s="14"/>
      <c r="AE170" s="14"/>
      <c r="AT170" s="266" t="s">
        <v>180</v>
      </c>
      <c r="AU170" s="266" t="s">
        <v>83</v>
      </c>
      <c r="AV170" s="14" t="s">
        <v>83</v>
      </c>
      <c r="AW170" s="14" t="s">
        <v>35</v>
      </c>
      <c r="AX170" s="14" t="s">
        <v>74</v>
      </c>
      <c r="AY170" s="266" t="s">
        <v>169</v>
      </c>
    </row>
    <row r="171" spans="1:51" s="14" customFormat="1" ht="12">
      <c r="A171" s="14"/>
      <c r="B171" s="256"/>
      <c r="C171" s="257"/>
      <c r="D171" s="242" t="s">
        <v>180</v>
      </c>
      <c r="E171" s="258" t="s">
        <v>19</v>
      </c>
      <c r="F171" s="259" t="s">
        <v>1649</v>
      </c>
      <c r="G171" s="257"/>
      <c r="H171" s="260">
        <v>-0.274</v>
      </c>
      <c r="I171" s="261"/>
      <c r="J171" s="257"/>
      <c r="K171" s="257"/>
      <c r="L171" s="262"/>
      <c r="M171" s="263"/>
      <c r="N171" s="264"/>
      <c r="O171" s="264"/>
      <c r="P171" s="264"/>
      <c r="Q171" s="264"/>
      <c r="R171" s="264"/>
      <c r="S171" s="264"/>
      <c r="T171" s="265"/>
      <c r="U171" s="14"/>
      <c r="V171" s="14"/>
      <c r="W171" s="14"/>
      <c r="X171" s="14"/>
      <c r="Y171" s="14"/>
      <c r="Z171" s="14"/>
      <c r="AA171" s="14"/>
      <c r="AB171" s="14"/>
      <c r="AC171" s="14"/>
      <c r="AD171" s="14"/>
      <c r="AE171" s="14"/>
      <c r="AT171" s="266" t="s">
        <v>180</v>
      </c>
      <c r="AU171" s="266" t="s">
        <v>83</v>
      </c>
      <c r="AV171" s="14" t="s">
        <v>83</v>
      </c>
      <c r="AW171" s="14" t="s">
        <v>35</v>
      </c>
      <c r="AX171" s="14" t="s">
        <v>74</v>
      </c>
      <c r="AY171" s="266" t="s">
        <v>169</v>
      </c>
    </row>
    <row r="172" spans="1:51" s="14" customFormat="1" ht="12">
      <c r="A172" s="14"/>
      <c r="B172" s="256"/>
      <c r="C172" s="257"/>
      <c r="D172" s="242" t="s">
        <v>180</v>
      </c>
      <c r="E172" s="258" t="s">
        <v>19</v>
      </c>
      <c r="F172" s="259" t="s">
        <v>1650</v>
      </c>
      <c r="G172" s="257"/>
      <c r="H172" s="260">
        <v>-0.294</v>
      </c>
      <c r="I172" s="261"/>
      <c r="J172" s="257"/>
      <c r="K172" s="257"/>
      <c r="L172" s="262"/>
      <c r="M172" s="263"/>
      <c r="N172" s="264"/>
      <c r="O172" s="264"/>
      <c r="P172" s="264"/>
      <c r="Q172" s="264"/>
      <c r="R172" s="264"/>
      <c r="S172" s="264"/>
      <c r="T172" s="265"/>
      <c r="U172" s="14"/>
      <c r="V172" s="14"/>
      <c r="W172" s="14"/>
      <c r="X172" s="14"/>
      <c r="Y172" s="14"/>
      <c r="Z172" s="14"/>
      <c r="AA172" s="14"/>
      <c r="AB172" s="14"/>
      <c r="AC172" s="14"/>
      <c r="AD172" s="14"/>
      <c r="AE172" s="14"/>
      <c r="AT172" s="266" t="s">
        <v>180</v>
      </c>
      <c r="AU172" s="266" t="s">
        <v>83</v>
      </c>
      <c r="AV172" s="14" t="s">
        <v>83</v>
      </c>
      <c r="AW172" s="14" t="s">
        <v>35</v>
      </c>
      <c r="AX172" s="14" t="s">
        <v>74</v>
      </c>
      <c r="AY172" s="266" t="s">
        <v>169</v>
      </c>
    </row>
    <row r="173" spans="1:51" s="14" customFormat="1" ht="12">
      <c r="A173" s="14"/>
      <c r="B173" s="256"/>
      <c r="C173" s="257"/>
      <c r="D173" s="242" t="s">
        <v>180</v>
      </c>
      <c r="E173" s="258" t="s">
        <v>19</v>
      </c>
      <c r="F173" s="259" t="s">
        <v>1651</v>
      </c>
      <c r="G173" s="257"/>
      <c r="H173" s="260">
        <v>-0.385</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180</v>
      </c>
      <c r="AU173" s="266" t="s">
        <v>83</v>
      </c>
      <c r="AV173" s="14" t="s">
        <v>83</v>
      </c>
      <c r="AW173" s="14" t="s">
        <v>35</v>
      </c>
      <c r="AX173" s="14" t="s">
        <v>74</v>
      </c>
      <c r="AY173" s="266" t="s">
        <v>169</v>
      </c>
    </row>
    <row r="174" spans="1:51" s="14" customFormat="1" ht="12">
      <c r="A174" s="14"/>
      <c r="B174" s="256"/>
      <c r="C174" s="257"/>
      <c r="D174" s="242" t="s">
        <v>180</v>
      </c>
      <c r="E174" s="258" t="s">
        <v>19</v>
      </c>
      <c r="F174" s="259" t="s">
        <v>1652</v>
      </c>
      <c r="G174" s="257"/>
      <c r="H174" s="260">
        <v>-0.486</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180</v>
      </c>
      <c r="AU174" s="266" t="s">
        <v>83</v>
      </c>
      <c r="AV174" s="14" t="s">
        <v>83</v>
      </c>
      <c r="AW174" s="14" t="s">
        <v>35</v>
      </c>
      <c r="AX174" s="14" t="s">
        <v>74</v>
      </c>
      <c r="AY174" s="266" t="s">
        <v>169</v>
      </c>
    </row>
    <row r="175" spans="1:51" s="14" customFormat="1" ht="12">
      <c r="A175" s="14"/>
      <c r="B175" s="256"/>
      <c r="C175" s="257"/>
      <c r="D175" s="242" t="s">
        <v>180</v>
      </c>
      <c r="E175" s="258" t="s">
        <v>19</v>
      </c>
      <c r="F175" s="259" t="s">
        <v>1653</v>
      </c>
      <c r="G175" s="257"/>
      <c r="H175" s="260">
        <v>-0.424</v>
      </c>
      <c r="I175" s="261"/>
      <c r="J175" s="257"/>
      <c r="K175" s="257"/>
      <c r="L175" s="262"/>
      <c r="M175" s="263"/>
      <c r="N175" s="264"/>
      <c r="O175" s="264"/>
      <c r="P175" s="264"/>
      <c r="Q175" s="264"/>
      <c r="R175" s="264"/>
      <c r="S175" s="264"/>
      <c r="T175" s="265"/>
      <c r="U175" s="14"/>
      <c r="V175" s="14"/>
      <c r="W175" s="14"/>
      <c r="X175" s="14"/>
      <c r="Y175" s="14"/>
      <c r="Z175" s="14"/>
      <c r="AA175" s="14"/>
      <c r="AB175" s="14"/>
      <c r="AC175" s="14"/>
      <c r="AD175" s="14"/>
      <c r="AE175" s="14"/>
      <c r="AT175" s="266" t="s">
        <v>180</v>
      </c>
      <c r="AU175" s="266" t="s">
        <v>83</v>
      </c>
      <c r="AV175" s="14" t="s">
        <v>83</v>
      </c>
      <c r="AW175" s="14" t="s">
        <v>35</v>
      </c>
      <c r="AX175" s="14" t="s">
        <v>74</v>
      </c>
      <c r="AY175" s="266" t="s">
        <v>169</v>
      </c>
    </row>
    <row r="176" spans="1:51" s="14" customFormat="1" ht="12">
      <c r="A176" s="14"/>
      <c r="B176" s="256"/>
      <c r="C176" s="257"/>
      <c r="D176" s="242" t="s">
        <v>180</v>
      </c>
      <c r="E176" s="258" t="s">
        <v>19</v>
      </c>
      <c r="F176" s="259" t="s">
        <v>1654</v>
      </c>
      <c r="G176" s="257"/>
      <c r="H176" s="260">
        <v>-0.345</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180</v>
      </c>
      <c r="AU176" s="266" t="s">
        <v>83</v>
      </c>
      <c r="AV176" s="14" t="s">
        <v>83</v>
      </c>
      <c r="AW176" s="14" t="s">
        <v>35</v>
      </c>
      <c r="AX176" s="14" t="s">
        <v>74</v>
      </c>
      <c r="AY176" s="266" t="s">
        <v>169</v>
      </c>
    </row>
    <row r="177" spans="1:51" s="14" customFormat="1" ht="12">
      <c r="A177" s="14"/>
      <c r="B177" s="256"/>
      <c r="C177" s="257"/>
      <c r="D177" s="242" t="s">
        <v>180</v>
      </c>
      <c r="E177" s="258" t="s">
        <v>19</v>
      </c>
      <c r="F177" s="259" t="s">
        <v>1655</v>
      </c>
      <c r="G177" s="257"/>
      <c r="H177" s="260">
        <v>-0.266</v>
      </c>
      <c r="I177" s="261"/>
      <c r="J177" s="257"/>
      <c r="K177" s="257"/>
      <c r="L177" s="262"/>
      <c r="M177" s="263"/>
      <c r="N177" s="264"/>
      <c r="O177" s="264"/>
      <c r="P177" s="264"/>
      <c r="Q177" s="264"/>
      <c r="R177" s="264"/>
      <c r="S177" s="264"/>
      <c r="T177" s="265"/>
      <c r="U177" s="14"/>
      <c r="V177" s="14"/>
      <c r="W177" s="14"/>
      <c r="X177" s="14"/>
      <c r="Y177" s="14"/>
      <c r="Z177" s="14"/>
      <c r="AA177" s="14"/>
      <c r="AB177" s="14"/>
      <c r="AC177" s="14"/>
      <c r="AD177" s="14"/>
      <c r="AE177" s="14"/>
      <c r="AT177" s="266" t="s">
        <v>180</v>
      </c>
      <c r="AU177" s="266" t="s">
        <v>83</v>
      </c>
      <c r="AV177" s="14" t="s">
        <v>83</v>
      </c>
      <c r="AW177" s="14" t="s">
        <v>35</v>
      </c>
      <c r="AX177" s="14" t="s">
        <v>74</v>
      </c>
      <c r="AY177" s="266" t="s">
        <v>169</v>
      </c>
    </row>
    <row r="178" spans="1:51" s="14" customFormat="1" ht="12">
      <c r="A178" s="14"/>
      <c r="B178" s="256"/>
      <c r="C178" s="257"/>
      <c r="D178" s="242" t="s">
        <v>180</v>
      </c>
      <c r="E178" s="258" t="s">
        <v>19</v>
      </c>
      <c r="F178" s="259" t="s">
        <v>1656</v>
      </c>
      <c r="G178" s="257"/>
      <c r="H178" s="260">
        <v>-0.17</v>
      </c>
      <c r="I178" s="261"/>
      <c r="J178" s="257"/>
      <c r="K178" s="257"/>
      <c r="L178" s="262"/>
      <c r="M178" s="263"/>
      <c r="N178" s="264"/>
      <c r="O178" s="264"/>
      <c r="P178" s="264"/>
      <c r="Q178" s="264"/>
      <c r="R178" s="264"/>
      <c r="S178" s="264"/>
      <c r="T178" s="265"/>
      <c r="U178" s="14"/>
      <c r="V178" s="14"/>
      <c r="W178" s="14"/>
      <c r="X178" s="14"/>
      <c r="Y178" s="14"/>
      <c r="Z178" s="14"/>
      <c r="AA178" s="14"/>
      <c r="AB178" s="14"/>
      <c r="AC178" s="14"/>
      <c r="AD178" s="14"/>
      <c r="AE178" s="14"/>
      <c r="AT178" s="266" t="s">
        <v>180</v>
      </c>
      <c r="AU178" s="266" t="s">
        <v>83</v>
      </c>
      <c r="AV178" s="14" t="s">
        <v>83</v>
      </c>
      <c r="AW178" s="14" t="s">
        <v>35</v>
      </c>
      <c r="AX178" s="14" t="s">
        <v>74</v>
      </c>
      <c r="AY178" s="266" t="s">
        <v>169</v>
      </c>
    </row>
    <row r="179" spans="1:51" s="14" customFormat="1" ht="12">
      <c r="A179" s="14"/>
      <c r="B179" s="256"/>
      <c r="C179" s="257"/>
      <c r="D179" s="242" t="s">
        <v>180</v>
      </c>
      <c r="E179" s="258" t="s">
        <v>19</v>
      </c>
      <c r="F179" s="259" t="s">
        <v>1657</v>
      </c>
      <c r="G179" s="257"/>
      <c r="H179" s="260">
        <v>-0.223</v>
      </c>
      <c r="I179" s="261"/>
      <c r="J179" s="257"/>
      <c r="K179" s="257"/>
      <c r="L179" s="262"/>
      <c r="M179" s="263"/>
      <c r="N179" s="264"/>
      <c r="O179" s="264"/>
      <c r="P179" s="264"/>
      <c r="Q179" s="264"/>
      <c r="R179" s="264"/>
      <c r="S179" s="264"/>
      <c r="T179" s="265"/>
      <c r="U179" s="14"/>
      <c r="V179" s="14"/>
      <c r="W179" s="14"/>
      <c r="X179" s="14"/>
      <c r="Y179" s="14"/>
      <c r="Z179" s="14"/>
      <c r="AA179" s="14"/>
      <c r="AB179" s="14"/>
      <c r="AC179" s="14"/>
      <c r="AD179" s="14"/>
      <c r="AE179" s="14"/>
      <c r="AT179" s="266" t="s">
        <v>180</v>
      </c>
      <c r="AU179" s="266" t="s">
        <v>83</v>
      </c>
      <c r="AV179" s="14" t="s">
        <v>83</v>
      </c>
      <c r="AW179" s="14" t="s">
        <v>35</v>
      </c>
      <c r="AX179" s="14" t="s">
        <v>74</v>
      </c>
      <c r="AY179" s="266" t="s">
        <v>169</v>
      </c>
    </row>
    <row r="180" spans="1:51" s="14" customFormat="1" ht="12">
      <c r="A180" s="14"/>
      <c r="B180" s="256"/>
      <c r="C180" s="257"/>
      <c r="D180" s="242" t="s">
        <v>180</v>
      </c>
      <c r="E180" s="258" t="s">
        <v>19</v>
      </c>
      <c r="F180" s="259" t="s">
        <v>1658</v>
      </c>
      <c r="G180" s="257"/>
      <c r="H180" s="260">
        <v>-0.393</v>
      </c>
      <c r="I180" s="261"/>
      <c r="J180" s="257"/>
      <c r="K180" s="257"/>
      <c r="L180" s="262"/>
      <c r="M180" s="263"/>
      <c r="N180" s="264"/>
      <c r="O180" s="264"/>
      <c r="P180" s="264"/>
      <c r="Q180" s="264"/>
      <c r="R180" s="264"/>
      <c r="S180" s="264"/>
      <c r="T180" s="265"/>
      <c r="U180" s="14"/>
      <c r="V180" s="14"/>
      <c r="W180" s="14"/>
      <c r="X180" s="14"/>
      <c r="Y180" s="14"/>
      <c r="Z180" s="14"/>
      <c r="AA180" s="14"/>
      <c r="AB180" s="14"/>
      <c r="AC180" s="14"/>
      <c r="AD180" s="14"/>
      <c r="AE180" s="14"/>
      <c r="AT180" s="266" t="s">
        <v>180</v>
      </c>
      <c r="AU180" s="266" t="s">
        <v>83</v>
      </c>
      <c r="AV180" s="14" t="s">
        <v>83</v>
      </c>
      <c r="AW180" s="14" t="s">
        <v>35</v>
      </c>
      <c r="AX180" s="14" t="s">
        <v>74</v>
      </c>
      <c r="AY180" s="266" t="s">
        <v>169</v>
      </c>
    </row>
    <row r="181" spans="1:51" s="14" customFormat="1" ht="12">
      <c r="A181" s="14"/>
      <c r="B181" s="256"/>
      <c r="C181" s="257"/>
      <c r="D181" s="242" t="s">
        <v>180</v>
      </c>
      <c r="E181" s="258" t="s">
        <v>19</v>
      </c>
      <c r="F181" s="259" t="s">
        <v>1659</v>
      </c>
      <c r="G181" s="257"/>
      <c r="H181" s="260">
        <v>-0.526</v>
      </c>
      <c r="I181" s="261"/>
      <c r="J181" s="257"/>
      <c r="K181" s="257"/>
      <c r="L181" s="262"/>
      <c r="M181" s="263"/>
      <c r="N181" s="264"/>
      <c r="O181" s="264"/>
      <c r="P181" s="264"/>
      <c r="Q181" s="264"/>
      <c r="R181" s="264"/>
      <c r="S181" s="264"/>
      <c r="T181" s="265"/>
      <c r="U181" s="14"/>
      <c r="V181" s="14"/>
      <c r="W181" s="14"/>
      <c r="X181" s="14"/>
      <c r="Y181" s="14"/>
      <c r="Z181" s="14"/>
      <c r="AA181" s="14"/>
      <c r="AB181" s="14"/>
      <c r="AC181" s="14"/>
      <c r="AD181" s="14"/>
      <c r="AE181" s="14"/>
      <c r="AT181" s="266" t="s">
        <v>180</v>
      </c>
      <c r="AU181" s="266" t="s">
        <v>83</v>
      </c>
      <c r="AV181" s="14" t="s">
        <v>83</v>
      </c>
      <c r="AW181" s="14" t="s">
        <v>35</v>
      </c>
      <c r="AX181" s="14" t="s">
        <v>74</v>
      </c>
      <c r="AY181" s="266" t="s">
        <v>169</v>
      </c>
    </row>
    <row r="182" spans="1:51" s="14" customFormat="1" ht="12">
      <c r="A182" s="14"/>
      <c r="B182" s="256"/>
      <c r="C182" s="257"/>
      <c r="D182" s="242" t="s">
        <v>180</v>
      </c>
      <c r="E182" s="258" t="s">
        <v>19</v>
      </c>
      <c r="F182" s="259" t="s">
        <v>1660</v>
      </c>
      <c r="G182" s="257"/>
      <c r="H182" s="260">
        <v>-0.537</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180</v>
      </c>
      <c r="AU182" s="266" t="s">
        <v>83</v>
      </c>
      <c r="AV182" s="14" t="s">
        <v>83</v>
      </c>
      <c r="AW182" s="14" t="s">
        <v>35</v>
      </c>
      <c r="AX182" s="14" t="s">
        <v>74</v>
      </c>
      <c r="AY182" s="266" t="s">
        <v>169</v>
      </c>
    </row>
    <row r="183" spans="1:51" s="14" customFormat="1" ht="12">
      <c r="A183" s="14"/>
      <c r="B183" s="256"/>
      <c r="C183" s="257"/>
      <c r="D183" s="242" t="s">
        <v>180</v>
      </c>
      <c r="E183" s="258" t="s">
        <v>19</v>
      </c>
      <c r="F183" s="259" t="s">
        <v>1661</v>
      </c>
      <c r="G183" s="257"/>
      <c r="H183" s="260">
        <v>-0.243</v>
      </c>
      <c r="I183" s="261"/>
      <c r="J183" s="257"/>
      <c r="K183" s="257"/>
      <c r="L183" s="262"/>
      <c r="M183" s="263"/>
      <c r="N183" s="264"/>
      <c r="O183" s="264"/>
      <c r="P183" s="264"/>
      <c r="Q183" s="264"/>
      <c r="R183" s="264"/>
      <c r="S183" s="264"/>
      <c r="T183" s="265"/>
      <c r="U183" s="14"/>
      <c r="V183" s="14"/>
      <c r="W183" s="14"/>
      <c r="X183" s="14"/>
      <c r="Y183" s="14"/>
      <c r="Z183" s="14"/>
      <c r="AA183" s="14"/>
      <c r="AB183" s="14"/>
      <c r="AC183" s="14"/>
      <c r="AD183" s="14"/>
      <c r="AE183" s="14"/>
      <c r="AT183" s="266" t="s">
        <v>180</v>
      </c>
      <c r="AU183" s="266" t="s">
        <v>83</v>
      </c>
      <c r="AV183" s="14" t="s">
        <v>83</v>
      </c>
      <c r="AW183" s="14" t="s">
        <v>35</v>
      </c>
      <c r="AX183" s="14" t="s">
        <v>74</v>
      </c>
      <c r="AY183" s="266" t="s">
        <v>169</v>
      </c>
    </row>
    <row r="184" spans="1:51" s="17" customFormat="1" ht="12">
      <c r="A184" s="17"/>
      <c r="B184" s="299"/>
      <c r="C184" s="300"/>
      <c r="D184" s="242" t="s">
        <v>180</v>
      </c>
      <c r="E184" s="301" t="s">
        <v>19</v>
      </c>
      <c r="F184" s="302" t="s">
        <v>1279</v>
      </c>
      <c r="G184" s="300"/>
      <c r="H184" s="303">
        <v>-8.312</v>
      </c>
      <c r="I184" s="304"/>
      <c r="J184" s="300"/>
      <c r="K184" s="300"/>
      <c r="L184" s="305"/>
      <c r="M184" s="306"/>
      <c r="N184" s="307"/>
      <c r="O184" s="307"/>
      <c r="P184" s="307"/>
      <c r="Q184" s="307"/>
      <c r="R184" s="307"/>
      <c r="S184" s="307"/>
      <c r="T184" s="308"/>
      <c r="U184" s="17"/>
      <c r="V184" s="17"/>
      <c r="W184" s="17"/>
      <c r="X184" s="17"/>
      <c r="Y184" s="17"/>
      <c r="Z184" s="17"/>
      <c r="AA184" s="17"/>
      <c r="AB184" s="17"/>
      <c r="AC184" s="17"/>
      <c r="AD184" s="17"/>
      <c r="AE184" s="17"/>
      <c r="AT184" s="309" t="s">
        <v>180</v>
      </c>
      <c r="AU184" s="309" t="s">
        <v>83</v>
      </c>
      <c r="AV184" s="17" t="s">
        <v>192</v>
      </c>
      <c r="AW184" s="17" t="s">
        <v>35</v>
      </c>
      <c r="AX184" s="17" t="s">
        <v>74</v>
      </c>
      <c r="AY184" s="309" t="s">
        <v>169</v>
      </c>
    </row>
    <row r="185" spans="1:51" s="13" customFormat="1" ht="12">
      <c r="A185" s="13"/>
      <c r="B185" s="246"/>
      <c r="C185" s="247"/>
      <c r="D185" s="242" t="s">
        <v>180</v>
      </c>
      <c r="E185" s="248" t="s">
        <v>19</v>
      </c>
      <c r="F185" s="249" t="s">
        <v>1662</v>
      </c>
      <c r="G185" s="247"/>
      <c r="H185" s="248" t="s">
        <v>19</v>
      </c>
      <c r="I185" s="250"/>
      <c r="J185" s="247"/>
      <c r="K185" s="247"/>
      <c r="L185" s="251"/>
      <c r="M185" s="252"/>
      <c r="N185" s="253"/>
      <c r="O185" s="253"/>
      <c r="P185" s="253"/>
      <c r="Q185" s="253"/>
      <c r="R185" s="253"/>
      <c r="S185" s="253"/>
      <c r="T185" s="254"/>
      <c r="U185" s="13"/>
      <c r="V185" s="13"/>
      <c r="W185" s="13"/>
      <c r="X185" s="13"/>
      <c r="Y185" s="13"/>
      <c r="Z185" s="13"/>
      <c r="AA185" s="13"/>
      <c r="AB185" s="13"/>
      <c r="AC185" s="13"/>
      <c r="AD185" s="13"/>
      <c r="AE185" s="13"/>
      <c r="AT185" s="255" t="s">
        <v>180</v>
      </c>
      <c r="AU185" s="255" t="s">
        <v>83</v>
      </c>
      <c r="AV185" s="13" t="s">
        <v>81</v>
      </c>
      <c r="AW185" s="13" t="s">
        <v>35</v>
      </c>
      <c r="AX185" s="13" t="s">
        <v>74</v>
      </c>
      <c r="AY185" s="255" t="s">
        <v>169</v>
      </c>
    </row>
    <row r="186" spans="1:51" s="14" customFormat="1" ht="12">
      <c r="A186" s="14"/>
      <c r="B186" s="256"/>
      <c r="C186" s="257"/>
      <c r="D186" s="242" t="s">
        <v>180</v>
      </c>
      <c r="E186" s="258" t="s">
        <v>19</v>
      </c>
      <c r="F186" s="259" t="s">
        <v>1663</v>
      </c>
      <c r="G186" s="257"/>
      <c r="H186" s="260">
        <v>-1.94</v>
      </c>
      <c r="I186" s="261"/>
      <c r="J186" s="257"/>
      <c r="K186" s="257"/>
      <c r="L186" s="262"/>
      <c r="M186" s="263"/>
      <c r="N186" s="264"/>
      <c r="O186" s="264"/>
      <c r="P186" s="264"/>
      <c r="Q186" s="264"/>
      <c r="R186" s="264"/>
      <c r="S186" s="264"/>
      <c r="T186" s="265"/>
      <c r="U186" s="14"/>
      <c r="V186" s="14"/>
      <c r="W186" s="14"/>
      <c r="X186" s="14"/>
      <c r="Y186" s="14"/>
      <c r="Z186" s="14"/>
      <c r="AA186" s="14"/>
      <c r="AB186" s="14"/>
      <c r="AC186" s="14"/>
      <c r="AD186" s="14"/>
      <c r="AE186" s="14"/>
      <c r="AT186" s="266" t="s">
        <v>180</v>
      </c>
      <c r="AU186" s="266" t="s">
        <v>83</v>
      </c>
      <c r="AV186" s="14" t="s">
        <v>83</v>
      </c>
      <c r="AW186" s="14" t="s">
        <v>35</v>
      </c>
      <c r="AX186" s="14" t="s">
        <v>74</v>
      </c>
      <c r="AY186" s="266" t="s">
        <v>169</v>
      </c>
    </row>
    <row r="187" spans="1:51" s="14" customFormat="1" ht="12">
      <c r="A187" s="14"/>
      <c r="B187" s="256"/>
      <c r="C187" s="257"/>
      <c r="D187" s="242" t="s">
        <v>180</v>
      </c>
      <c r="E187" s="258" t="s">
        <v>19</v>
      </c>
      <c r="F187" s="259" t="s">
        <v>1664</v>
      </c>
      <c r="G187" s="257"/>
      <c r="H187" s="260">
        <v>-2.003</v>
      </c>
      <c r="I187" s="261"/>
      <c r="J187" s="257"/>
      <c r="K187" s="257"/>
      <c r="L187" s="262"/>
      <c r="M187" s="263"/>
      <c r="N187" s="264"/>
      <c r="O187" s="264"/>
      <c r="P187" s="264"/>
      <c r="Q187" s="264"/>
      <c r="R187" s="264"/>
      <c r="S187" s="264"/>
      <c r="T187" s="265"/>
      <c r="U187" s="14"/>
      <c r="V187" s="14"/>
      <c r="W187" s="14"/>
      <c r="X187" s="14"/>
      <c r="Y187" s="14"/>
      <c r="Z187" s="14"/>
      <c r="AA187" s="14"/>
      <c r="AB187" s="14"/>
      <c r="AC187" s="14"/>
      <c r="AD187" s="14"/>
      <c r="AE187" s="14"/>
      <c r="AT187" s="266" t="s">
        <v>180</v>
      </c>
      <c r="AU187" s="266" t="s">
        <v>83</v>
      </c>
      <c r="AV187" s="14" t="s">
        <v>83</v>
      </c>
      <c r="AW187" s="14" t="s">
        <v>35</v>
      </c>
      <c r="AX187" s="14" t="s">
        <v>74</v>
      </c>
      <c r="AY187" s="266" t="s">
        <v>169</v>
      </c>
    </row>
    <row r="188" spans="1:51" s="14" customFormat="1" ht="12">
      <c r="A188" s="14"/>
      <c r="B188" s="256"/>
      <c r="C188" s="257"/>
      <c r="D188" s="242" t="s">
        <v>180</v>
      </c>
      <c r="E188" s="258" t="s">
        <v>19</v>
      </c>
      <c r="F188" s="259" t="s">
        <v>1665</v>
      </c>
      <c r="G188" s="257"/>
      <c r="H188" s="260">
        <v>-1.775</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180</v>
      </c>
      <c r="AU188" s="266" t="s">
        <v>83</v>
      </c>
      <c r="AV188" s="14" t="s">
        <v>83</v>
      </c>
      <c r="AW188" s="14" t="s">
        <v>35</v>
      </c>
      <c r="AX188" s="14" t="s">
        <v>74</v>
      </c>
      <c r="AY188" s="266" t="s">
        <v>169</v>
      </c>
    </row>
    <row r="189" spans="1:51" s="14" customFormat="1" ht="12">
      <c r="A189" s="14"/>
      <c r="B189" s="256"/>
      <c r="C189" s="257"/>
      <c r="D189" s="242" t="s">
        <v>180</v>
      </c>
      <c r="E189" s="258" t="s">
        <v>19</v>
      </c>
      <c r="F189" s="259" t="s">
        <v>1666</v>
      </c>
      <c r="G189" s="257"/>
      <c r="H189" s="260">
        <v>-1.453</v>
      </c>
      <c r="I189" s="261"/>
      <c r="J189" s="257"/>
      <c r="K189" s="257"/>
      <c r="L189" s="262"/>
      <c r="M189" s="263"/>
      <c r="N189" s="264"/>
      <c r="O189" s="264"/>
      <c r="P189" s="264"/>
      <c r="Q189" s="264"/>
      <c r="R189" s="264"/>
      <c r="S189" s="264"/>
      <c r="T189" s="265"/>
      <c r="U189" s="14"/>
      <c r="V189" s="14"/>
      <c r="W189" s="14"/>
      <c r="X189" s="14"/>
      <c r="Y189" s="14"/>
      <c r="Z189" s="14"/>
      <c r="AA189" s="14"/>
      <c r="AB189" s="14"/>
      <c r="AC189" s="14"/>
      <c r="AD189" s="14"/>
      <c r="AE189" s="14"/>
      <c r="AT189" s="266" t="s">
        <v>180</v>
      </c>
      <c r="AU189" s="266" t="s">
        <v>83</v>
      </c>
      <c r="AV189" s="14" t="s">
        <v>83</v>
      </c>
      <c r="AW189" s="14" t="s">
        <v>35</v>
      </c>
      <c r="AX189" s="14" t="s">
        <v>74</v>
      </c>
      <c r="AY189" s="266" t="s">
        <v>169</v>
      </c>
    </row>
    <row r="190" spans="1:51" s="14" customFormat="1" ht="12">
      <c r="A190" s="14"/>
      <c r="B190" s="256"/>
      <c r="C190" s="257"/>
      <c r="D190" s="242" t="s">
        <v>180</v>
      </c>
      <c r="E190" s="258" t="s">
        <v>19</v>
      </c>
      <c r="F190" s="259" t="s">
        <v>1667</v>
      </c>
      <c r="G190" s="257"/>
      <c r="H190" s="260">
        <v>-1.131</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180</v>
      </c>
      <c r="AU190" s="266" t="s">
        <v>83</v>
      </c>
      <c r="AV190" s="14" t="s">
        <v>83</v>
      </c>
      <c r="AW190" s="14" t="s">
        <v>35</v>
      </c>
      <c r="AX190" s="14" t="s">
        <v>74</v>
      </c>
      <c r="AY190" s="266" t="s">
        <v>169</v>
      </c>
    </row>
    <row r="191" spans="1:51" s="14" customFormat="1" ht="12">
      <c r="A191" s="14"/>
      <c r="B191" s="256"/>
      <c r="C191" s="257"/>
      <c r="D191" s="242" t="s">
        <v>180</v>
      </c>
      <c r="E191" s="258" t="s">
        <v>19</v>
      </c>
      <c r="F191" s="259" t="s">
        <v>1668</v>
      </c>
      <c r="G191" s="257"/>
      <c r="H191" s="260">
        <v>-0.895</v>
      </c>
      <c r="I191" s="261"/>
      <c r="J191" s="257"/>
      <c r="K191" s="257"/>
      <c r="L191" s="262"/>
      <c r="M191" s="263"/>
      <c r="N191" s="264"/>
      <c r="O191" s="264"/>
      <c r="P191" s="264"/>
      <c r="Q191" s="264"/>
      <c r="R191" s="264"/>
      <c r="S191" s="264"/>
      <c r="T191" s="265"/>
      <c r="U191" s="14"/>
      <c r="V191" s="14"/>
      <c r="W191" s="14"/>
      <c r="X191" s="14"/>
      <c r="Y191" s="14"/>
      <c r="Z191" s="14"/>
      <c r="AA191" s="14"/>
      <c r="AB191" s="14"/>
      <c r="AC191" s="14"/>
      <c r="AD191" s="14"/>
      <c r="AE191" s="14"/>
      <c r="AT191" s="266" t="s">
        <v>180</v>
      </c>
      <c r="AU191" s="266" t="s">
        <v>83</v>
      </c>
      <c r="AV191" s="14" t="s">
        <v>83</v>
      </c>
      <c r="AW191" s="14" t="s">
        <v>35</v>
      </c>
      <c r="AX191" s="14" t="s">
        <v>74</v>
      </c>
      <c r="AY191" s="266" t="s">
        <v>169</v>
      </c>
    </row>
    <row r="192" spans="1:51" s="14" customFormat="1" ht="12">
      <c r="A192" s="14"/>
      <c r="B192" s="256"/>
      <c r="C192" s="257"/>
      <c r="D192" s="242" t="s">
        <v>180</v>
      </c>
      <c r="E192" s="258" t="s">
        <v>19</v>
      </c>
      <c r="F192" s="259" t="s">
        <v>1669</v>
      </c>
      <c r="G192" s="257"/>
      <c r="H192" s="260">
        <v>-1.719</v>
      </c>
      <c r="I192" s="261"/>
      <c r="J192" s="257"/>
      <c r="K192" s="257"/>
      <c r="L192" s="262"/>
      <c r="M192" s="263"/>
      <c r="N192" s="264"/>
      <c r="O192" s="264"/>
      <c r="P192" s="264"/>
      <c r="Q192" s="264"/>
      <c r="R192" s="264"/>
      <c r="S192" s="264"/>
      <c r="T192" s="265"/>
      <c r="U192" s="14"/>
      <c r="V192" s="14"/>
      <c r="W192" s="14"/>
      <c r="X192" s="14"/>
      <c r="Y192" s="14"/>
      <c r="Z192" s="14"/>
      <c r="AA192" s="14"/>
      <c r="AB192" s="14"/>
      <c r="AC192" s="14"/>
      <c r="AD192" s="14"/>
      <c r="AE192" s="14"/>
      <c r="AT192" s="266" t="s">
        <v>180</v>
      </c>
      <c r="AU192" s="266" t="s">
        <v>83</v>
      </c>
      <c r="AV192" s="14" t="s">
        <v>83</v>
      </c>
      <c r="AW192" s="14" t="s">
        <v>35</v>
      </c>
      <c r="AX192" s="14" t="s">
        <v>74</v>
      </c>
      <c r="AY192" s="266" t="s">
        <v>169</v>
      </c>
    </row>
    <row r="193" spans="1:51" s="14" customFormat="1" ht="12">
      <c r="A193" s="14"/>
      <c r="B193" s="256"/>
      <c r="C193" s="257"/>
      <c r="D193" s="242" t="s">
        <v>180</v>
      </c>
      <c r="E193" s="258" t="s">
        <v>19</v>
      </c>
      <c r="F193" s="259" t="s">
        <v>1670</v>
      </c>
      <c r="G193" s="257"/>
      <c r="H193" s="260">
        <v>-1.492</v>
      </c>
      <c r="I193" s="261"/>
      <c r="J193" s="257"/>
      <c r="K193" s="257"/>
      <c r="L193" s="262"/>
      <c r="M193" s="263"/>
      <c r="N193" s="264"/>
      <c r="O193" s="264"/>
      <c r="P193" s="264"/>
      <c r="Q193" s="264"/>
      <c r="R193" s="264"/>
      <c r="S193" s="264"/>
      <c r="T193" s="265"/>
      <c r="U193" s="14"/>
      <c r="V193" s="14"/>
      <c r="W193" s="14"/>
      <c r="X193" s="14"/>
      <c r="Y193" s="14"/>
      <c r="Z193" s="14"/>
      <c r="AA193" s="14"/>
      <c r="AB193" s="14"/>
      <c r="AC193" s="14"/>
      <c r="AD193" s="14"/>
      <c r="AE193" s="14"/>
      <c r="AT193" s="266" t="s">
        <v>180</v>
      </c>
      <c r="AU193" s="266" t="s">
        <v>83</v>
      </c>
      <c r="AV193" s="14" t="s">
        <v>83</v>
      </c>
      <c r="AW193" s="14" t="s">
        <v>35</v>
      </c>
      <c r="AX193" s="14" t="s">
        <v>74</v>
      </c>
      <c r="AY193" s="266" t="s">
        <v>169</v>
      </c>
    </row>
    <row r="194" spans="1:51" s="14" customFormat="1" ht="12">
      <c r="A194" s="14"/>
      <c r="B194" s="256"/>
      <c r="C194" s="257"/>
      <c r="D194" s="242" t="s">
        <v>180</v>
      </c>
      <c r="E194" s="258" t="s">
        <v>19</v>
      </c>
      <c r="F194" s="259" t="s">
        <v>1671</v>
      </c>
      <c r="G194" s="257"/>
      <c r="H194" s="260">
        <v>-1.351</v>
      </c>
      <c r="I194" s="261"/>
      <c r="J194" s="257"/>
      <c r="K194" s="257"/>
      <c r="L194" s="262"/>
      <c r="M194" s="263"/>
      <c r="N194" s="264"/>
      <c r="O194" s="264"/>
      <c r="P194" s="264"/>
      <c r="Q194" s="264"/>
      <c r="R194" s="264"/>
      <c r="S194" s="264"/>
      <c r="T194" s="265"/>
      <c r="U194" s="14"/>
      <c r="V194" s="14"/>
      <c r="W194" s="14"/>
      <c r="X194" s="14"/>
      <c r="Y194" s="14"/>
      <c r="Z194" s="14"/>
      <c r="AA194" s="14"/>
      <c r="AB194" s="14"/>
      <c r="AC194" s="14"/>
      <c r="AD194" s="14"/>
      <c r="AE194" s="14"/>
      <c r="AT194" s="266" t="s">
        <v>180</v>
      </c>
      <c r="AU194" s="266" t="s">
        <v>83</v>
      </c>
      <c r="AV194" s="14" t="s">
        <v>83</v>
      </c>
      <c r="AW194" s="14" t="s">
        <v>35</v>
      </c>
      <c r="AX194" s="14" t="s">
        <v>74</v>
      </c>
      <c r="AY194" s="266" t="s">
        <v>169</v>
      </c>
    </row>
    <row r="195" spans="1:51" s="14" customFormat="1" ht="12">
      <c r="A195" s="14"/>
      <c r="B195" s="256"/>
      <c r="C195" s="257"/>
      <c r="D195" s="242" t="s">
        <v>180</v>
      </c>
      <c r="E195" s="258" t="s">
        <v>19</v>
      </c>
      <c r="F195" s="259" t="s">
        <v>1672</v>
      </c>
      <c r="G195" s="257"/>
      <c r="H195" s="260">
        <v>-1.068</v>
      </c>
      <c r="I195" s="261"/>
      <c r="J195" s="257"/>
      <c r="K195" s="257"/>
      <c r="L195" s="262"/>
      <c r="M195" s="263"/>
      <c r="N195" s="264"/>
      <c r="O195" s="264"/>
      <c r="P195" s="264"/>
      <c r="Q195" s="264"/>
      <c r="R195" s="264"/>
      <c r="S195" s="264"/>
      <c r="T195" s="265"/>
      <c r="U195" s="14"/>
      <c r="V195" s="14"/>
      <c r="W195" s="14"/>
      <c r="X195" s="14"/>
      <c r="Y195" s="14"/>
      <c r="Z195" s="14"/>
      <c r="AA195" s="14"/>
      <c r="AB195" s="14"/>
      <c r="AC195" s="14"/>
      <c r="AD195" s="14"/>
      <c r="AE195" s="14"/>
      <c r="AT195" s="266" t="s">
        <v>180</v>
      </c>
      <c r="AU195" s="266" t="s">
        <v>83</v>
      </c>
      <c r="AV195" s="14" t="s">
        <v>83</v>
      </c>
      <c r="AW195" s="14" t="s">
        <v>35</v>
      </c>
      <c r="AX195" s="14" t="s">
        <v>74</v>
      </c>
      <c r="AY195" s="266" t="s">
        <v>169</v>
      </c>
    </row>
    <row r="196" spans="1:51" s="14" customFormat="1" ht="12">
      <c r="A196" s="14"/>
      <c r="B196" s="256"/>
      <c r="C196" s="257"/>
      <c r="D196" s="242" t="s">
        <v>180</v>
      </c>
      <c r="E196" s="258" t="s">
        <v>19</v>
      </c>
      <c r="F196" s="259" t="s">
        <v>1673</v>
      </c>
      <c r="G196" s="257"/>
      <c r="H196" s="260">
        <v>-0.778</v>
      </c>
      <c r="I196" s="261"/>
      <c r="J196" s="257"/>
      <c r="K196" s="257"/>
      <c r="L196" s="262"/>
      <c r="M196" s="263"/>
      <c r="N196" s="264"/>
      <c r="O196" s="264"/>
      <c r="P196" s="264"/>
      <c r="Q196" s="264"/>
      <c r="R196" s="264"/>
      <c r="S196" s="264"/>
      <c r="T196" s="265"/>
      <c r="U196" s="14"/>
      <c r="V196" s="14"/>
      <c r="W196" s="14"/>
      <c r="X196" s="14"/>
      <c r="Y196" s="14"/>
      <c r="Z196" s="14"/>
      <c r="AA196" s="14"/>
      <c r="AB196" s="14"/>
      <c r="AC196" s="14"/>
      <c r="AD196" s="14"/>
      <c r="AE196" s="14"/>
      <c r="AT196" s="266" t="s">
        <v>180</v>
      </c>
      <c r="AU196" s="266" t="s">
        <v>83</v>
      </c>
      <c r="AV196" s="14" t="s">
        <v>83</v>
      </c>
      <c r="AW196" s="14" t="s">
        <v>35</v>
      </c>
      <c r="AX196" s="14" t="s">
        <v>74</v>
      </c>
      <c r="AY196" s="266" t="s">
        <v>169</v>
      </c>
    </row>
    <row r="197" spans="1:51" s="14" customFormat="1" ht="12">
      <c r="A197" s="14"/>
      <c r="B197" s="256"/>
      <c r="C197" s="257"/>
      <c r="D197" s="242" t="s">
        <v>180</v>
      </c>
      <c r="E197" s="258" t="s">
        <v>19</v>
      </c>
      <c r="F197" s="259" t="s">
        <v>1674</v>
      </c>
      <c r="G197" s="257"/>
      <c r="H197" s="260">
        <v>-0.778</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35</v>
      </c>
      <c r="AX197" s="14" t="s">
        <v>74</v>
      </c>
      <c r="AY197" s="266" t="s">
        <v>169</v>
      </c>
    </row>
    <row r="198" spans="1:51" s="14" customFormat="1" ht="12">
      <c r="A198" s="14"/>
      <c r="B198" s="256"/>
      <c r="C198" s="257"/>
      <c r="D198" s="242" t="s">
        <v>180</v>
      </c>
      <c r="E198" s="258" t="s">
        <v>19</v>
      </c>
      <c r="F198" s="259" t="s">
        <v>1675</v>
      </c>
      <c r="G198" s="257"/>
      <c r="H198" s="260">
        <v>-1.319</v>
      </c>
      <c r="I198" s="261"/>
      <c r="J198" s="257"/>
      <c r="K198" s="257"/>
      <c r="L198" s="262"/>
      <c r="M198" s="263"/>
      <c r="N198" s="264"/>
      <c r="O198" s="264"/>
      <c r="P198" s="264"/>
      <c r="Q198" s="264"/>
      <c r="R198" s="264"/>
      <c r="S198" s="264"/>
      <c r="T198" s="265"/>
      <c r="U198" s="14"/>
      <c r="V198" s="14"/>
      <c r="W198" s="14"/>
      <c r="X198" s="14"/>
      <c r="Y198" s="14"/>
      <c r="Z198" s="14"/>
      <c r="AA198" s="14"/>
      <c r="AB198" s="14"/>
      <c r="AC198" s="14"/>
      <c r="AD198" s="14"/>
      <c r="AE198" s="14"/>
      <c r="AT198" s="266" t="s">
        <v>180</v>
      </c>
      <c r="AU198" s="266" t="s">
        <v>83</v>
      </c>
      <c r="AV198" s="14" t="s">
        <v>83</v>
      </c>
      <c r="AW198" s="14" t="s">
        <v>35</v>
      </c>
      <c r="AX198" s="14" t="s">
        <v>74</v>
      </c>
      <c r="AY198" s="266" t="s">
        <v>169</v>
      </c>
    </row>
    <row r="199" spans="1:51" s="14" customFormat="1" ht="12">
      <c r="A199" s="14"/>
      <c r="B199" s="256"/>
      <c r="C199" s="257"/>
      <c r="D199" s="242" t="s">
        <v>180</v>
      </c>
      <c r="E199" s="258" t="s">
        <v>19</v>
      </c>
      <c r="F199" s="259" t="s">
        <v>1676</v>
      </c>
      <c r="G199" s="257"/>
      <c r="H199" s="260">
        <v>-1.665</v>
      </c>
      <c r="I199" s="261"/>
      <c r="J199" s="257"/>
      <c r="K199" s="257"/>
      <c r="L199" s="262"/>
      <c r="M199" s="263"/>
      <c r="N199" s="264"/>
      <c r="O199" s="264"/>
      <c r="P199" s="264"/>
      <c r="Q199" s="264"/>
      <c r="R199" s="264"/>
      <c r="S199" s="264"/>
      <c r="T199" s="265"/>
      <c r="U199" s="14"/>
      <c r="V199" s="14"/>
      <c r="W199" s="14"/>
      <c r="X199" s="14"/>
      <c r="Y199" s="14"/>
      <c r="Z199" s="14"/>
      <c r="AA199" s="14"/>
      <c r="AB199" s="14"/>
      <c r="AC199" s="14"/>
      <c r="AD199" s="14"/>
      <c r="AE199" s="14"/>
      <c r="AT199" s="266" t="s">
        <v>180</v>
      </c>
      <c r="AU199" s="266" t="s">
        <v>83</v>
      </c>
      <c r="AV199" s="14" t="s">
        <v>83</v>
      </c>
      <c r="AW199" s="14" t="s">
        <v>35</v>
      </c>
      <c r="AX199" s="14" t="s">
        <v>74</v>
      </c>
      <c r="AY199" s="266" t="s">
        <v>169</v>
      </c>
    </row>
    <row r="200" spans="1:51" s="17" customFormat="1" ht="12">
      <c r="A200" s="17"/>
      <c r="B200" s="299"/>
      <c r="C200" s="300"/>
      <c r="D200" s="242" t="s">
        <v>180</v>
      </c>
      <c r="E200" s="301" t="s">
        <v>19</v>
      </c>
      <c r="F200" s="302" t="s">
        <v>1279</v>
      </c>
      <c r="G200" s="300"/>
      <c r="H200" s="303">
        <v>-19.367</v>
      </c>
      <c r="I200" s="304"/>
      <c r="J200" s="300"/>
      <c r="K200" s="300"/>
      <c r="L200" s="305"/>
      <c r="M200" s="306"/>
      <c r="N200" s="307"/>
      <c r="O200" s="307"/>
      <c r="P200" s="307"/>
      <c r="Q200" s="307"/>
      <c r="R200" s="307"/>
      <c r="S200" s="307"/>
      <c r="T200" s="308"/>
      <c r="U200" s="17"/>
      <c r="V200" s="17"/>
      <c r="W200" s="17"/>
      <c r="X200" s="17"/>
      <c r="Y200" s="17"/>
      <c r="Z200" s="17"/>
      <c r="AA200" s="17"/>
      <c r="AB200" s="17"/>
      <c r="AC200" s="17"/>
      <c r="AD200" s="17"/>
      <c r="AE200" s="17"/>
      <c r="AT200" s="309" t="s">
        <v>180</v>
      </c>
      <c r="AU200" s="309" t="s">
        <v>83</v>
      </c>
      <c r="AV200" s="17" t="s">
        <v>192</v>
      </c>
      <c r="AW200" s="17" t="s">
        <v>35</v>
      </c>
      <c r="AX200" s="17" t="s">
        <v>74</v>
      </c>
      <c r="AY200" s="309" t="s">
        <v>169</v>
      </c>
    </row>
    <row r="201" spans="1:51" s="13" customFormat="1" ht="12">
      <c r="A201" s="13"/>
      <c r="B201" s="246"/>
      <c r="C201" s="247"/>
      <c r="D201" s="242" t="s">
        <v>180</v>
      </c>
      <c r="E201" s="248" t="s">
        <v>19</v>
      </c>
      <c r="F201" s="249" t="s">
        <v>1677</v>
      </c>
      <c r="G201" s="247"/>
      <c r="H201" s="248" t="s">
        <v>19</v>
      </c>
      <c r="I201" s="250"/>
      <c r="J201" s="247"/>
      <c r="K201" s="247"/>
      <c r="L201" s="251"/>
      <c r="M201" s="252"/>
      <c r="N201" s="253"/>
      <c r="O201" s="253"/>
      <c r="P201" s="253"/>
      <c r="Q201" s="253"/>
      <c r="R201" s="253"/>
      <c r="S201" s="253"/>
      <c r="T201" s="254"/>
      <c r="U201" s="13"/>
      <c r="V201" s="13"/>
      <c r="W201" s="13"/>
      <c r="X201" s="13"/>
      <c r="Y201" s="13"/>
      <c r="Z201" s="13"/>
      <c r="AA201" s="13"/>
      <c r="AB201" s="13"/>
      <c r="AC201" s="13"/>
      <c r="AD201" s="13"/>
      <c r="AE201" s="13"/>
      <c r="AT201" s="255" t="s">
        <v>180</v>
      </c>
      <c r="AU201" s="255" t="s">
        <v>83</v>
      </c>
      <c r="AV201" s="13" t="s">
        <v>81</v>
      </c>
      <c r="AW201" s="13" t="s">
        <v>35</v>
      </c>
      <c r="AX201" s="13" t="s">
        <v>74</v>
      </c>
      <c r="AY201" s="255" t="s">
        <v>169</v>
      </c>
    </row>
    <row r="202" spans="1:51" s="14" customFormat="1" ht="12">
      <c r="A202" s="14"/>
      <c r="B202" s="256"/>
      <c r="C202" s="257"/>
      <c r="D202" s="242" t="s">
        <v>180</v>
      </c>
      <c r="E202" s="258" t="s">
        <v>19</v>
      </c>
      <c r="F202" s="259" t="s">
        <v>1678</v>
      </c>
      <c r="G202" s="257"/>
      <c r="H202" s="260">
        <v>-23.339</v>
      </c>
      <c r="I202" s="261"/>
      <c r="J202" s="257"/>
      <c r="K202" s="257"/>
      <c r="L202" s="262"/>
      <c r="M202" s="263"/>
      <c r="N202" s="264"/>
      <c r="O202" s="264"/>
      <c r="P202" s="264"/>
      <c r="Q202" s="264"/>
      <c r="R202" s="264"/>
      <c r="S202" s="264"/>
      <c r="T202" s="265"/>
      <c r="U202" s="14"/>
      <c r="V202" s="14"/>
      <c r="W202" s="14"/>
      <c r="X202" s="14"/>
      <c r="Y202" s="14"/>
      <c r="Z202" s="14"/>
      <c r="AA202" s="14"/>
      <c r="AB202" s="14"/>
      <c r="AC202" s="14"/>
      <c r="AD202" s="14"/>
      <c r="AE202" s="14"/>
      <c r="AT202" s="266" t="s">
        <v>180</v>
      </c>
      <c r="AU202" s="266" t="s">
        <v>83</v>
      </c>
      <c r="AV202" s="14" t="s">
        <v>83</v>
      </c>
      <c r="AW202" s="14" t="s">
        <v>35</v>
      </c>
      <c r="AX202" s="14" t="s">
        <v>74</v>
      </c>
      <c r="AY202" s="266" t="s">
        <v>169</v>
      </c>
    </row>
    <row r="203" spans="1:51" s="14" customFormat="1" ht="12">
      <c r="A203" s="14"/>
      <c r="B203" s="256"/>
      <c r="C203" s="257"/>
      <c r="D203" s="242" t="s">
        <v>180</v>
      </c>
      <c r="E203" s="258" t="s">
        <v>19</v>
      </c>
      <c r="F203" s="259" t="s">
        <v>1679</v>
      </c>
      <c r="G203" s="257"/>
      <c r="H203" s="260">
        <v>-16.954</v>
      </c>
      <c r="I203" s="261"/>
      <c r="J203" s="257"/>
      <c r="K203" s="257"/>
      <c r="L203" s="262"/>
      <c r="M203" s="263"/>
      <c r="N203" s="264"/>
      <c r="O203" s="264"/>
      <c r="P203" s="264"/>
      <c r="Q203" s="264"/>
      <c r="R203" s="264"/>
      <c r="S203" s="264"/>
      <c r="T203" s="265"/>
      <c r="U203" s="14"/>
      <c r="V203" s="14"/>
      <c r="W203" s="14"/>
      <c r="X203" s="14"/>
      <c r="Y203" s="14"/>
      <c r="Z203" s="14"/>
      <c r="AA203" s="14"/>
      <c r="AB203" s="14"/>
      <c r="AC203" s="14"/>
      <c r="AD203" s="14"/>
      <c r="AE203" s="14"/>
      <c r="AT203" s="266" t="s">
        <v>180</v>
      </c>
      <c r="AU203" s="266" t="s">
        <v>83</v>
      </c>
      <c r="AV203" s="14" t="s">
        <v>83</v>
      </c>
      <c r="AW203" s="14" t="s">
        <v>35</v>
      </c>
      <c r="AX203" s="14" t="s">
        <v>74</v>
      </c>
      <c r="AY203" s="266" t="s">
        <v>169</v>
      </c>
    </row>
    <row r="204" spans="1:51" s="17" customFormat="1" ht="12">
      <c r="A204" s="17"/>
      <c r="B204" s="299"/>
      <c r="C204" s="300"/>
      <c r="D204" s="242" t="s">
        <v>180</v>
      </c>
      <c r="E204" s="301" t="s">
        <v>19</v>
      </c>
      <c r="F204" s="302" t="s">
        <v>1279</v>
      </c>
      <c r="G204" s="300"/>
      <c r="H204" s="303">
        <v>-40.293</v>
      </c>
      <c r="I204" s="304"/>
      <c r="J204" s="300"/>
      <c r="K204" s="300"/>
      <c r="L204" s="305"/>
      <c r="M204" s="306"/>
      <c r="N204" s="307"/>
      <c r="O204" s="307"/>
      <c r="P204" s="307"/>
      <c r="Q204" s="307"/>
      <c r="R204" s="307"/>
      <c r="S204" s="307"/>
      <c r="T204" s="308"/>
      <c r="U204" s="17"/>
      <c r="V204" s="17"/>
      <c r="W204" s="17"/>
      <c r="X204" s="17"/>
      <c r="Y204" s="17"/>
      <c r="Z204" s="17"/>
      <c r="AA204" s="17"/>
      <c r="AB204" s="17"/>
      <c r="AC204" s="17"/>
      <c r="AD204" s="17"/>
      <c r="AE204" s="17"/>
      <c r="AT204" s="309" t="s">
        <v>180</v>
      </c>
      <c r="AU204" s="309" t="s">
        <v>83</v>
      </c>
      <c r="AV204" s="17" t="s">
        <v>192</v>
      </c>
      <c r="AW204" s="17" t="s">
        <v>35</v>
      </c>
      <c r="AX204" s="17" t="s">
        <v>74</v>
      </c>
      <c r="AY204" s="309" t="s">
        <v>169</v>
      </c>
    </row>
    <row r="205" spans="1:51" s="15" customFormat="1" ht="12">
      <c r="A205" s="15"/>
      <c r="B205" s="267"/>
      <c r="C205" s="268"/>
      <c r="D205" s="242" t="s">
        <v>180</v>
      </c>
      <c r="E205" s="269" t="s">
        <v>19</v>
      </c>
      <c r="F205" s="270" t="s">
        <v>185</v>
      </c>
      <c r="G205" s="268"/>
      <c r="H205" s="271">
        <v>3056.076</v>
      </c>
      <c r="I205" s="272"/>
      <c r="J205" s="268"/>
      <c r="K205" s="268"/>
      <c r="L205" s="273"/>
      <c r="M205" s="274"/>
      <c r="N205" s="275"/>
      <c r="O205" s="275"/>
      <c r="P205" s="275"/>
      <c r="Q205" s="275"/>
      <c r="R205" s="275"/>
      <c r="S205" s="275"/>
      <c r="T205" s="276"/>
      <c r="U205" s="15"/>
      <c r="V205" s="15"/>
      <c r="W205" s="15"/>
      <c r="X205" s="15"/>
      <c r="Y205" s="15"/>
      <c r="Z205" s="15"/>
      <c r="AA205" s="15"/>
      <c r="AB205" s="15"/>
      <c r="AC205" s="15"/>
      <c r="AD205" s="15"/>
      <c r="AE205" s="15"/>
      <c r="AT205" s="277" t="s">
        <v>180</v>
      </c>
      <c r="AU205" s="277" t="s">
        <v>83</v>
      </c>
      <c r="AV205" s="15" t="s">
        <v>176</v>
      </c>
      <c r="AW205" s="15" t="s">
        <v>35</v>
      </c>
      <c r="AX205" s="15" t="s">
        <v>81</v>
      </c>
      <c r="AY205" s="277" t="s">
        <v>169</v>
      </c>
    </row>
    <row r="206" spans="1:65" s="2" customFormat="1" ht="33" customHeight="1">
      <c r="A206" s="41"/>
      <c r="B206" s="42"/>
      <c r="C206" s="229" t="s">
        <v>224</v>
      </c>
      <c r="D206" s="229" t="s">
        <v>171</v>
      </c>
      <c r="E206" s="230" t="s">
        <v>648</v>
      </c>
      <c r="F206" s="231" t="s">
        <v>649</v>
      </c>
      <c r="G206" s="232" t="s">
        <v>213</v>
      </c>
      <c r="H206" s="233">
        <v>1001.274</v>
      </c>
      <c r="I206" s="234"/>
      <c r="J206" s="235">
        <f>ROUND(I206*H206,2)</f>
        <v>0</v>
      </c>
      <c r="K206" s="231" t="s">
        <v>175</v>
      </c>
      <c r="L206" s="47"/>
      <c r="M206" s="236" t="s">
        <v>19</v>
      </c>
      <c r="N206" s="237" t="s">
        <v>45</v>
      </c>
      <c r="O206" s="87"/>
      <c r="P206" s="238">
        <f>O206*H206</f>
        <v>0</v>
      </c>
      <c r="Q206" s="238">
        <v>0</v>
      </c>
      <c r="R206" s="238">
        <f>Q206*H206</f>
        <v>0</v>
      </c>
      <c r="S206" s="238">
        <v>0</v>
      </c>
      <c r="T206" s="239">
        <f>S206*H206</f>
        <v>0</v>
      </c>
      <c r="U206" s="41"/>
      <c r="V206" s="41"/>
      <c r="W206" s="41"/>
      <c r="X206" s="41"/>
      <c r="Y206" s="41"/>
      <c r="Z206" s="41"/>
      <c r="AA206" s="41"/>
      <c r="AB206" s="41"/>
      <c r="AC206" s="41"/>
      <c r="AD206" s="41"/>
      <c r="AE206" s="41"/>
      <c r="AR206" s="240" t="s">
        <v>176</v>
      </c>
      <c r="AT206" s="240" t="s">
        <v>171</v>
      </c>
      <c r="AU206" s="240" t="s">
        <v>83</v>
      </c>
      <c r="AY206" s="20" t="s">
        <v>169</v>
      </c>
      <c r="BE206" s="241">
        <f>IF(N206="základní",J206,0)</f>
        <v>0</v>
      </c>
      <c r="BF206" s="241">
        <f>IF(N206="snížená",J206,0)</f>
        <v>0</v>
      </c>
      <c r="BG206" s="241">
        <f>IF(N206="zákl. přenesená",J206,0)</f>
        <v>0</v>
      </c>
      <c r="BH206" s="241">
        <f>IF(N206="sníž. přenesená",J206,0)</f>
        <v>0</v>
      </c>
      <c r="BI206" s="241">
        <f>IF(N206="nulová",J206,0)</f>
        <v>0</v>
      </c>
      <c r="BJ206" s="20" t="s">
        <v>81</v>
      </c>
      <c r="BK206" s="241">
        <f>ROUND(I206*H206,2)</f>
        <v>0</v>
      </c>
      <c r="BL206" s="20" t="s">
        <v>176</v>
      </c>
      <c r="BM206" s="240" t="s">
        <v>1680</v>
      </c>
    </row>
    <row r="207" spans="1:47" s="2" customFormat="1" ht="12">
      <c r="A207" s="41"/>
      <c r="B207" s="42"/>
      <c r="C207" s="43"/>
      <c r="D207" s="242" t="s">
        <v>178</v>
      </c>
      <c r="E207" s="43"/>
      <c r="F207" s="243" t="s">
        <v>646</v>
      </c>
      <c r="G207" s="43"/>
      <c r="H207" s="43"/>
      <c r="I207" s="149"/>
      <c r="J207" s="43"/>
      <c r="K207" s="43"/>
      <c r="L207" s="47"/>
      <c r="M207" s="244"/>
      <c r="N207" s="245"/>
      <c r="O207" s="87"/>
      <c r="P207" s="87"/>
      <c r="Q207" s="87"/>
      <c r="R207" s="87"/>
      <c r="S207" s="87"/>
      <c r="T207" s="88"/>
      <c r="U207" s="41"/>
      <c r="V207" s="41"/>
      <c r="W207" s="41"/>
      <c r="X207" s="41"/>
      <c r="Y207" s="41"/>
      <c r="Z207" s="41"/>
      <c r="AA207" s="41"/>
      <c r="AB207" s="41"/>
      <c r="AC207" s="41"/>
      <c r="AD207" s="41"/>
      <c r="AE207" s="41"/>
      <c r="AT207" s="20" t="s">
        <v>178</v>
      </c>
      <c r="AU207" s="20" t="s">
        <v>83</v>
      </c>
    </row>
    <row r="208" spans="1:51" s="14" customFormat="1" ht="12">
      <c r="A208" s="14"/>
      <c r="B208" s="256"/>
      <c r="C208" s="257"/>
      <c r="D208" s="242" t="s">
        <v>180</v>
      </c>
      <c r="E208" s="258" t="s">
        <v>19</v>
      </c>
      <c r="F208" s="259" t="s">
        <v>1681</v>
      </c>
      <c r="G208" s="257"/>
      <c r="H208" s="260">
        <v>108.546</v>
      </c>
      <c r="I208" s="261"/>
      <c r="J208" s="257"/>
      <c r="K208" s="257"/>
      <c r="L208" s="262"/>
      <c r="M208" s="263"/>
      <c r="N208" s="264"/>
      <c r="O208" s="264"/>
      <c r="P208" s="264"/>
      <c r="Q208" s="264"/>
      <c r="R208" s="264"/>
      <c r="S208" s="264"/>
      <c r="T208" s="265"/>
      <c r="U208" s="14"/>
      <c r="V208" s="14"/>
      <c r="W208" s="14"/>
      <c r="X208" s="14"/>
      <c r="Y208" s="14"/>
      <c r="Z208" s="14"/>
      <c r="AA208" s="14"/>
      <c r="AB208" s="14"/>
      <c r="AC208" s="14"/>
      <c r="AD208" s="14"/>
      <c r="AE208" s="14"/>
      <c r="AT208" s="266" t="s">
        <v>180</v>
      </c>
      <c r="AU208" s="266" t="s">
        <v>83</v>
      </c>
      <c r="AV208" s="14" t="s">
        <v>83</v>
      </c>
      <c r="AW208" s="14" t="s">
        <v>35</v>
      </c>
      <c r="AX208" s="14" t="s">
        <v>74</v>
      </c>
      <c r="AY208" s="266" t="s">
        <v>169</v>
      </c>
    </row>
    <row r="209" spans="1:51" s="14" customFormat="1" ht="12">
      <c r="A209" s="14"/>
      <c r="B209" s="256"/>
      <c r="C209" s="257"/>
      <c r="D209" s="242" t="s">
        <v>180</v>
      </c>
      <c r="E209" s="258" t="s">
        <v>19</v>
      </c>
      <c r="F209" s="259" t="s">
        <v>1682</v>
      </c>
      <c r="G209" s="257"/>
      <c r="H209" s="260">
        <v>810.791</v>
      </c>
      <c r="I209" s="261"/>
      <c r="J209" s="257"/>
      <c r="K209" s="257"/>
      <c r="L209" s="262"/>
      <c r="M209" s="263"/>
      <c r="N209" s="264"/>
      <c r="O209" s="264"/>
      <c r="P209" s="264"/>
      <c r="Q209" s="264"/>
      <c r="R209" s="264"/>
      <c r="S209" s="264"/>
      <c r="T209" s="265"/>
      <c r="U209" s="14"/>
      <c r="V209" s="14"/>
      <c r="W209" s="14"/>
      <c r="X209" s="14"/>
      <c r="Y209" s="14"/>
      <c r="Z209" s="14"/>
      <c r="AA209" s="14"/>
      <c r="AB209" s="14"/>
      <c r="AC209" s="14"/>
      <c r="AD209" s="14"/>
      <c r="AE209" s="14"/>
      <c r="AT209" s="266" t="s">
        <v>180</v>
      </c>
      <c r="AU209" s="266" t="s">
        <v>83</v>
      </c>
      <c r="AV209" s="14" t="s">
        <v>83</v>
      </c>
      <c r="AW209" s="14" t="s">
        <v>35</v>
      </c>
      <c r="AX209" s="14" t="s">
        <v>74</v>
      </c>
      <c r="AY209" s="266" t="s">
        <v>169</v>
      </c>
    </row>
    <row r="210" spans="1:51" s="14" customFormat="1" ht="12">
      <c r="A210" s="14"/>
      <c r="B210" s="256"/>
      <c r="C210" s="257"/>
      <c r="D210" s="242" t="s">
        <v>180</v>
      </c>
      <c r="E210" s="258" t="s">
        <v>19</v>
      </c>
      <c r="F210" s="259" t="s">
        <v>1683</v>
      </c>
      <c r="G210" s="257"/>
      <c r="H210" s="260">
        <v>4.725</v>
      </c>
      <c r="I210" s="261"/>
      <c r="J210" s="257"/>
      <c r="K210" s="257"/>
      <c r="L210" s="262"/>
      <c r="M210" s="263"/>
      <c r="N210" s="264"/>
      <c r="O210" s="264"/>
      <c r="P210" s="264"/>
      <c r="Q210" s="264"/>
      <c r="R210" s="264"/>
      <c r="S210" s="264"/>
      <c r="T210" s="265"/>
      <c r="U210" s="14"/>
      <c r="V210" s="14"/>
      <c r="W210" s="14"/>
      <c r="X210" s="14"/>
      <c r="Y210" s="14"/>
      <c r="Z210" s="14"/>
      <c r="AA210" s="14"/>
      <c r="AB210" s="14"/>
      <c r="AC210" s="14"/>
      <c r="AD210" s="14"/>
      <c r="AE210" s="14"/>
      <c r="AT210" s="266" t="s">
        <v>180</v>
      </c>
      <c r="AU210" s="266" t="s">
        <v>83</v>
      </c>
      <c r="AV210" s="14" t="s">
        <v>83</v>
      </c>
      <c r="AW210" s="14" t="s">
        <v>35</v>
      </c>
      <c r="AX210" s="14" t="s">
        <v>74</v>
      </c>
      <c r="AY210" s="266" t="s">
        <v>169</v>
      </c>
    </row>
    <row r="211" spans="1:51" s="14" customFormat="1" ht="12">
      <c r="A211" s="14"/>
      <c r="B211" s="256"/>
      <c r="C211" s="257"/>
      <c r="D211" s="242" t="s">
        <v>180</v>
      </c>
      <c r="E211" s="258" t="s">
        <v>19</v>
      </c>
      <c r="F211" s="259" t="s">
        <v>1684</v>
      </c>
      <c r="G211" s="257"/>
      <c r="H211" s="260">
        <v>9.24</v>
      </c>
      <c r="I211" s="261"/>
      <c r="J211" s="257"/>
      <c r="K211" s="257"/>
      <c r="L211" s="262"/>
      <c r="M211" s="263"/>
      <c r="N211" s="264"/>
      <c r="O211" s="264"/>
      <c r="P211" s="264"/>
      <c r="Q211" s="264"/>
      <c r="R211" s="264"/>
      <c r="S211" s="264"/>
      <c r="T211" s="265"/>
      <c r="U211" s="14"/>
      <c r="V211" s="14"/>
      <c r="W211" s="14"/>
      <c r="X211" s="14"/>
      <c r="Y211" s="14"/>
      <c r="Z211" s="14"/>
      <c r="AA211" s="14"/>
      <c r="AB211" s="14"/>
      <c r="AC211" s="14"/>
      <c r="AD211" s="14"/>
      <c r="AE211" s="14"/>
      <c r="AT211" s="266" t="s">
        <v>180</v>
      </c>
      <c r="AU211" s="266" t="s">
        <v>83</v>
      </c>
      <c r="AV211" s="14" t="s">
        <v>83</v>
      </c>
      <c r="AW211" s="14" t="s">
        <v>35</v>
      </c>
      <c r="AX211" s="14" t="s">
        <v>74</v>
      </c>
      <c r="AY211" s="266" t="s">
        <v>169</v>
      </c>
    </row>
    <row r="212" spans="1:51" s="17" customFormat="1" ht="12">
      <c r="A212" s="17"/>
      <c r="B212" s="299"/>
      <c r="C212" s="300"/>
      <c r="D212" s="242" t="s">
        <v>180</v>
      </c>
      <c r="E212" s="301" t="s">
        <v>19</v>
      </c>
      <c r="F212" s="302" t="s">
        <v>1279</v>
      </c>
      <c r="G212" s="300"/>
      <c r="H212" s="303">
        <v>933.302</v>
      </c>
      <c r="I212" s="304"/>
      <c r="J212" s="300"/>
      <c r="K212" s="300"/>
      <c r="L212" s="305"/>
      <c r="M212" s="306"/>
      <c r="N212" s="307"/>
      <c r="O212" s="307"/>
      <c r="P212" s="307"/>
      <c r="Q212" s="307"/>
      <c r="R212" s="307"/>
      <c r="S212" s="307"/>
      <c r="T212" s="308"/>
      <c r="U212" s="17"/>
      <c r="V212" s="17"/>
      <c r="W212" s="17"/>
      <c r="X212" s="17"/>
      <c r="Y212" s="17"/>
      <c r="Z212" s="17"/>
      <c r="AA212" s="17"/>
      <c r="AB212" s="17"/>
      <c r="AC212" s="17"/>
      <c r="AD212" s="17"/>
      <c r="AE212" s="17"/>
      <c r="AT212" s="309" t="s">
        <v>180</v>
      </c>
      <c r="AU212" s="309" t="s">
        <v>83</v>
      </c>
      <c r="AV212" s="17" t="s">
        <v>192</v>
      </c>
      <c r="AW212" s="17" t="s">
        <v>35</v>
      </c>
      <c r="AX212" s="17" t="s">
        <v>74</v>
      </c>
      <c r="AY212" s="309" t="s">
        <v>169</v>
      </c>
    </row>
    <row r="213" spans="1:51" s="13" customFormat="1" ht="12">
      <c r="A213" s="13"/>
      <c r="B213" s="246"/>
      <c r="C213" s="247"/>
      <c r="D213" s="242" t="s">
        <v>180</v>
      </c>
      <c r="E213" s="248" t="s">
        <v>19</v>
      </c>
      <c r="F213" s="249" t="s">
        <v>1641</v>
      </c>
      <c r="G213" s="247"/>
      <c r="H213" s="248" t="s">
        <v>19</v>
      </c>
      <c r="I213" s="250"/>
      <c r="J213" s="247"/>
      <c r="K213" s="247"/>
      <c r="L213" s="251"/>
      <c r="M213" s="252"/>
      <c r="N213" s="253"/>
      <c r="O213" s="253"/>
      <c r="P213" s="253"/>
      <c r="Q213" s="253"/>
      <c r="R213" s="253"/>
      <c r="S213" s="253"/>
      <c r="T213" s="254"/>
      <c r="U213" s="13"/>
      <c r="V213" s="13"/>
      <c r="W213" s="13"/>
      <c r="X213" s="13"/>
      <c r="Y213" s="13"/>
      <c r="Z213" s="13"/>
      <c r="AA213" s="13"/>
      <c r="AB213" s="13"/>
      <c r="AC213" s="13"/>
      <c r="AD213" s="13"/>
      <c r="AE213" s="13"/>
      <c r="AT213" s="255" t="s">
        <v>180</v>
      </c>
      <c r="AU213" s="255" t="s">
        <v>83</v>
      </c>
      <c r="AV213" s="13" t="s">
        <v>81</v>
      </c>
      <c r="AW213" s="13" t="s">
        <v>35</v>
      </c>
      <c r="AX213" s="13" t="s">
        <v>74</v>
      </c>
      <c r="AY213" s="255" t="s">
        <v>169</v>
      </c>
    </row>
    <row r="214" spans="1:51" s="14" customFormat="1" ht="12">
      <c r="A214" s="14"/>
      <c r="B214" s="256"/>
      <c r="C214" s="257"/>
      <c r="D214" s="242" t="s">
        <v>180</v>
      </c>
      <c r="E214" s="258" t="s">
        <v>19</v>
      </c>
      <c r="F214" s="259" t="s">
        <v>1685</v>
      </c>
      <c r="G214" s="257"/>
      <c r="H214" s="260">
        <v>0.616</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180</v>
      </c>
      <c r="AU214" s="266" t="s">
        <v>83</v>
      </c>
      <c r="AV214" s="14" t="s">
        <v>83</v>
      </c>
      <c r="AW214" s="14" t="s">
        <v>35</v>
      </c>
      <c r="AX214" s="14" t="s">
        <v>74</v>
      </c>
      <c r="AY214" s="266" t="s">
        <v>169</v>
      </c>
    </row>
    <row r="215" spans="1:51" s="14" customFormat="1" ht="12">
      <c r="A215" s="14"/>
      <c r="B215" s="256"/>
      <c r="C215" s="257"/>
      <c r="D215" s="242" t="s">
        <v>180</v>
      </c>
      <c r="E215" s="258" t="s">
        <v>19</v>
      </c>
      <c r="F215" s="259" t="s">
        <v>1686</v>
      </c>
      <c r="G215" s="257"/>
      <c r="H215" s="260">
        <v>0.645</v>
      </c>
      <c r="I215" s="261"/>
      <c r="J215" s="257"/>
      <c r="K215" s="257"/>
      <c r="L215" s="262"/>
      <c r="M215" s="263"/>
      <c r="N215" s="264"/>
      <c r="O215" s="264"/>
      <c r="P215" s="264"/>
      <c r="Q215" s="264"/>
      <c r="R215" s="264"/>
      <c r="S215" s="264"/>
      <c r="T215" s="265"/>
      <c r="U215" s="14"/>
      <c r="V215" s="14"/>
      <c r="W215" s="14"/>
      <c r="X215" s="14"/>
      <c r="Y215" s="14"/>
      <c r="Z215" s="14"/>
      <c r="AA215" s="14"/>
      <c r="AB215" s="14"/>
      <c r="AC215" s="14"/>
      <c r="AD215" s="14"/>
      <c r="AE215" s="14"/>
      <c r="AT215" s="266" t="s">
        <v>180</v>
      </c>
      <c r="AU215" s="266" t="s">
        <v>83</v>
      </c>
      <c r="AV215" s="14" t="s">
        <v>83</v>
      </c>
      <c r="AW215" s="14" t="s">
        <v>35</v>
      </c>
      <c r="AX215" s="14" t="s">
        <v>74</v>
      </c>
      <c r="AY215" s="266" t="s">
        <v>169</v>
      </c>
    </row>
    <row r="216" spans="1:51" s="14" customFormat="1" ht="12">
      <c r="A216" s="14"/>
      <c r="B216" s="256"/>
      <c r="C216" s="257"/>
      <c r="D216" s="242" t="s">
        <v>180</v>
      </c>
      <c r="E216" s="258" t="s">
        <v>19</v>
      </c>
      <c r="F216" s="259" t="s">
        <v>1687</v>
      </c>
      <c r="G216" s="257"/>
      <c r="H216" s="260">
        <v>0.664</v>
      </c>
      <c r="I216" s="261"/>
      <c r="J216" s="257"/>
      <c r="K216" s="257"/>
      <c r="L216" s="262"/>
      <c r="M216" s="263"/>
      <c r="N216" s="264"/>
      <c r="O216" s="264"/>
      <c r="P216" s="264"/>
      <c r="Q216" s="264"/>
      <c r="R216" s="264"/>
      <c r="S216" s="264"/>
      <c r="T216" s="265"/>
      <c r="U216" s="14"/>
      <c r="V216" s="14"/>
      <c r="W216" s="14"/>
      <c r="X216" s="14"/>
      <c r="Y216" s="14"/>
      <c r="Z216" s="14"/>
      <c r="AA216" s="14"/>
      <c r="AB216" s="14"/>
      <c r="AC216" s="14"/>
      <c r="AD216" s="14"/>
      <c r="AE216" s="14"/>
      <c r="AT216" s="266" t="s">
        <v>180</v>
      </c>
      <c r="AU216" s="266" t="s">
        <v>83</v>
      </c>
      <c r="AV216" s="14" t="s">
        <v>83</v>
      </c>
      <c r="AW216" s="14" t="s">
        <v>35</v>
      </c>
      <c r="AX216" s="14" t="s">
        <v>74</v>
      </c>
      <c r="AY216" s="266" t="s">
        <v>169</v>
      </c>
    </row>
    <row r="217" spans="1:51" s="14" customFormat="1" ht="12">
      <c r="A217" s="14"/>
      <c r="B217" s="256"/>
      <c r="C217" s="257"/>
      <c r="D217" s="242" t="s">
        <v>180</v>
      </c>
      <c r="E217" s="258" t="s">
        <v>19</v>
      </c>
      <c r="F217" s="259" t="s">
        <v>1688</v>
      </c>
      <c r="G217" s="257"/>
      <c r="H217" s="260">
        <v>0.574</v>
      </c>
      <c r="I217" s="261"/>
      <c r="J217" s="257"/>
      <c r="K217" s="257"/>
      <c r="L217" s="262"/>
      <c r="M217" s="263"/>
      <c r="N217" s="264"/>
      <c r="O217" s="264"/>
      <c r="P217" s="264"/>
      <c r="Q217" s="264"/>
      <c r="R217" s="264"/>
      <c r="S217" s="264"/>
      <c r="T217" s="265"/>
      <c r="U217" s="14"/>
      <c r="V217" s="14"/>
      <c r="W217" s="14"/>
      <c r="X217" s="14"/>
      <c r="Y217" s="14"/>
      <c r="Z217" s="14"/>
      <c r="AA217" s="14"/>
      <c r="AB217" s="14"/>
      <c r="AC217" s="14"/>
      <c r="AD217" s="14"/>
      <c r="AE217" s="14"/>
      <c r="AT217" s="266" t="s">
        <v>180</v>
      </c>
      <c r="AU217" s="266" t="s">
        <v>83</v>
      </c>
      <c r="AV217" s="14" t="s">
        <v>83</v>
      </c>
      <c r="AW217" s="14" t="s">
        <v>35</v>
      </c>
      <c r="AX217" s="14" t="s">
        <v>74</v>
      </c>
      <c r="AY217" s="266" t="s">
        <v>169</v>
      </c>
    </row>
    <row r="218" spans="1:51" s="14" customFormat="1" ht="12">
      <c r="A218" s="14"/>
      <c r="B218" s="256"/>
      <c r="C218" s="257"/>
      <c r="D218" s="242" t="s">
        <v>180</v>
      </c>
      <c r="E218" s="258" t="s">
        <v>19</v>
      </c>
      <c r="F218" s="259" t="s">
        <v>1689</v>
      </c>
      <c r="G218" s="257"/>
      <c r="H218" s="260">
        <v>0.498</v>
      </c>
      <c r="I218" s="261"/>
      <c r="J218" s="257"/>
      <c r="K218" s="257"/>
      <c r="L218" s="262"/>
      <c r="M218" s="263"/>
      <c r="N218" s="264"/>
      <c r="O218" s="264"/>
      <c r="P218" s="264"/>
      <c r="Q218" s="264"/>
      <c r="R218" s="264"/>
      <c r="S218" s="264"/>
      <c r="T218" s="265"/>
      <c r="U218" s="14"/>
      <c r="V218" s="14"/>
      <c r="W218" s="14"/>
      <c r="X218" s="14"/>
      <c r="Y218" s="14"/>
      <c r="Z218" s="14"/>
      <c r="AA218" s="14"/>
      <c r="AB218" s="14"/>
      <c r="AC218" s="14"/>
      <c r="AD218" s="14"/>
      <c r="AE218" s="14"/>
      <c r="AT218" s="266" t="s">
        <v>180</v>
      </c>
      <c r="AU218" s="266" t="s">
        <v>83</v>
      </c>
      <c r="AV218" s="14" t="s">
        <v>83</v>
      </c>
      <c r="AW218" s="14" t="s">
        <v>35</v>
      </c>
      <c r="AX218" s="14" t="s">
        <v>74</v>
      </c>
      <c r="AY218" s="266" t="s">
        <v>169</v>
      </c>
    </row>
    <row r="219" spans="1:51" s="14" customFormat="1" ht="12">
      <c r="A219" s="14"/>
      <c r="B219" s="256"/>
      <c r="C219" s="257"/>
      <c r="D219" s="242" t="s">
        <v>180</v>
      </c>
      <c r="E219" s="258" t="s">
        <v>19</v>
      </c>
      <c r="F219" s="259" t="s">
        <v>1690</v>
      </c>
      <c r="G219" s="257"/>
      <c r="H219" s="260">
        <v>0.421</v>
      </c>
      <c r="I219" s="261"/>
      <c r="J219" s="257"/>
      <c r="K219" s="257"/>
      <c r="L219" s="262"/>
      <c r="M219" s="263"/>
      <c r="N219" s="264"/>
      <c r="O219" s="264"/>
      <c r="P219" s="264"/>
      <c r="Q219" s="264"/>
      <c r="R219" s="264"/>
      <c r="S219" s="264"/>
      <c r="T219" s="265"/>
      <c r="U219" s="14"/>
      <c r="V219" s="14"/>
      <c r="W219" s="14"/>
      <c r="X219" s="14"/>
      <c r="Y219" s="14"/>
      <c r="Z219" s="14"/>
      <c r="AA219" s="14"/>
      <c r="AB219" s="14"/>
      <c r="AC219" s="14"/>
      <c r="AD219" s="14"/>
      <c r="AE219" s="14"/>
      <c r="AT219" s="266" t="s">
        <v>180</v>
      </c>
      <c r="AU219" s="266" t="s">
        <v>83</v>
      </c>
      <c r="AV219" s="14" t="s">
        <v>83</v>
      </c>
      <c r="AW219" s="14" t="s">
        <v>35</v>
      </c>
      <c r="AX219" s="14" t="s">
        <v>74</v>
      </c>
      <c r="AY219" s="266" t="s">
        <v>169</v>
      </c>
    </row>
    <row r="220" spans="1:51" s="14" customFormat="1" ht="12">
      <c r="A220" s="14"/>
      <c r="B220" s="256"/>
      <c r="C220" s="257"/>
      <c r="D220" s="242" t="s">
        <v>180</v>
      </c>
      <c r="E220" s="258" t="s">
        <v>19</v>
      </c>
      <c r="F220" s="259" t="s">
        <v>1691</v>
      </c>
      <c r="G220" s="257"/>
      <c r="H220" s="260">
        <v>0.328</v>
      </c>
      <c r="I220" s="261"/>
      <c r="J220" s="257"/>
      <c r="K220" s="257"/>
      <c r="L220" s="262"/>
      <c r="M220" s="263"/>
      <c r="N220" s="264"/>
      <c r="O220" s="264"/>
      <c r="P220" s="264"/>
      <c r="Q220" s="264"/>
      <c r="R220" s="264"/>
      <c r="S220" s="264"/>
      <c r="T220" s="265"/>
      <c r="U220" s="14"/>
      <c r="V220" s="14"/>
      <c r="W220" s="14"/>
      <c r="X220" s="14"/>
      <c r="Y220" s="14"/>
      <c r="Z220" s="14"/>
      <c r="AA220" s="14"/>
      <c r="AB220" s="14"/>
      <c r="AC220" s="14"/>
      <c r="AD220" s="14"/>
      <c r="AE220" s="14"/>
      <c r="AT220" s="266" t="s">
        <v>180</v>
      </c>
      <c r="AU220" s="266" t="s">
        <v>83</v>
      </c>
      <c r="AV220" s="14" t="s">
        <v>83</v>
      </c>
      <c r="AW220" s="14" t="s">
        <v>35</v>
      </c>
      <c r="AX220" s="14" t="s">
        <v>74</v>
      </c>
      <c r="AY220" s="266" t="s">
        <v>169</v>
      </c>
    </row>
    <row r="221" spans="1:51" s="14" customFormat="1" ht="12">
      <c r="A221" s="14"/>
      <c r="B221" s="256"/>
      <c r="C221" s="257"/>
      <c r="D221" s="242" t="s">
        <v>180</v>
      </c>
      <c r="E221" s="258" t="s">
        <v>19</v>
      </c>
      <c r="F221" s="259" t="s">
        <v>1692</v>
      </c>
      <c r="G221" s="257"/>
      <c r="H221" s="260">
        <v>0.274</v>
      </c>
      <c r="I221" s="261"/>
      <c r="J221" s="257"/>
      <c r="K221" s="257"/>
      <c r="L221" s="262"/>
      <c r="M221" s="263"/>
      <c r="N221" s="264"/>
      <c r="O221" s="264"/>
      <c r="P221" s="264"/>
      <c r="Q221" s="264"/>
      <c r="R221" s="264"/>
      <c r="S221" s="264"/>
      <c r="T221" s="265"/>
      <c r="U221" s="14"/>
      <c r="V221" s="14"/>
      <c r="W221" s="14"/>
      <c r="X221" s="14"/>
      <c r="Y221" s="14"/>
      <c r="Z221" s="14"/>
      <c r="AA221" s="14"/>
      <c r="AB221" s="14"/>
      <c r="AC221" s="14"/>
      <c r="AD221" s="14"/>
      <c r="AE221" s="14"/>
      <c r="AT221" s="266" t="s">
        <v>180</v>
      </c>
      <c r="AU221" s="266" t="s">
        <v>83</v>
      </c>
      <c r="AV221" s="14" t="s">
        <v>83</v>
      </c>
      <c r="AW221" s="14" t="s">
        <v>35</v>
      </c>
      <c r="AX221" s="14" t="s">
        <v>74</v>
      </c>
      <c r="AY221" s="266" t="s">
        <v>169</v>
      </c>
    </row>
    <row r="222" spans="1:51" s="14" customFormat="1" ht="12">
      <c r="A222" s="14"/>
      <c r="B222" s="256"/>
      <c r="C222" s="257"/>
      <c r="D222" s="242" t="s">
        <v>180</v>
      </c>
      <c r="E222" s="258" t="s">
        <v>19</v>
      </c>
      <c r="F222" s="259" t="s">
        <v>1693</v>
      </c>
      <c r="G222" s="257"/>
      <c r="H222" s="260">
        <v>0.294</v>
      </c>
      <c r="I222" s="261"/>
      <c r="J222" s="257"/>
      <c r="K222" s="257"/>
      <c r="L222" s="262"/>
      <c r="M222" s="263"/>
      <c r="N222" s="264"/>
      <c r="O222" s="264"/>
      <c r="P222" s="264"/>
      <c r="Q222" s="264"/>
      <c r="R222" s="264"/>
      <c r="S222" s="264"/>
      <c r="T222" s="265"/>
      <c r="U222" s="14"/>
      <c r="V222" s="14"/>
      <c r="W222" s="14"/>
      <c r="X222" s="14"/>
      <c r="Y222" s="14"/>
      <c r="Z222" s="14"/>
      <c r="AA222" s="14"/>
      <c r="AB222" s="14"/>
      <c r="AC222" s="14"/>
      <c r="AD222" s="14"/>
      <c r="AE222" s="14"/>
      <c r="AT222" s="266" t="s">
        <v>180</v>
      </c>
      <c r="AU222" s="266" t="s">
        <v>83</v>
      </c>
      <c r="AV222" s="14" t="s">
        <v>83</v>
      </c>
      <c r="AW222" s="14" t="s">
        <v>35</v>
      </c>
      <c r="AX222" s="14" t="s">
        <v>74</v>
      </c>
      <c r="AY222" s="266" t="s">
        <v>169</v>
      </c>
    </row>
    <row r="223" spans="1:51" s="14" customFormat="1" ht="12">
      <c r="A223" s="14"/>
      <c r="B223" s="256"/>
      <c r="C223" s="257"/>
      <c r="D223" s="242" t="s">
        <v>180</v>
      </c>
      <c r="E223" s="258" t="s">
        <v>19</v>
      </c>
      <c r="F223" s="259" t="s">
        <v>1694</v>
      </c>
      <c r="G223" s="257"/>
      <c r="H223" s="260">
        <v>0.385</v>
      </c>
      <c r="I223" s="261"/>
      <c r="J223" s="257"/>
      <c r="K223" s="257"/>
      <c r="L223" s="262"/>
      <c r="M223" s="263"/>
      <c r="N223" s="264"/>
      <c r="O223" s="264"/>
      <c r="P223" s="264"/>
      <c r="Q223" s="264"/>
      <c r="R223" s="264"/>
      <c r="S223" s="264"/>
      <c r="T223" s="265"/>
      <c r="U223" s="14"/>
      <c r="V223" s="14"/>
      <c r="W223" s="14"/>
      <c r="X223" s="14"/>
      <c r="Y223" s="14"/>
      <c r="Z223" s="14"/>
      <c r="AA223" s="14"/>
      <c r="AB223" s="14"/>
      <c r="AC223" s="14"/>
      <c r="AD223" s="14"/>
      <c r="AE223" s="14"/>
      <c r="AT223" s="266" t="s">
        <v>180</v>
      </c>
      <c r="AU223" s="266" t="s">
        <v>83</v>
      </c>
      <c r="AV223" s="14" t="s">
        <v>83</v>
      </c>
      <c r="AW223" s="14" t="s">
        <v>35</v>
      </c>
      <c r="AX223" s="14" t="s">
        <v>74</v>
      </c>
      <c r="AY223" s="266" t="s">
        <v>169</v>
      </c>
    </row>
    <row r="224" spans="1:51" s="14" customFormat="1" ht="12">
      <c r="A224" s="14"/>
      <c r="B224" s="256"/>
      <c r="C224" s="257"/>
      <c r="D224" s="242" t="s">
        <v>180</v>
      </c>
      <c r="E224" s="258" t="s">
        <v>19</v>
      </c>
      <c r="F224" s="259" t="s">
        <v>1695</v>
      </c>
      <c r="G224" s="257"/>
      <c r="H224" s="260">
        <v>0.486</v>
      </c>
      <c r="I224" s="261"/>
      <c r="J224" s="257"/>
      <c r="K224" s="257"/>
      <c r="L224" s="262"/>
      <c r="M224" s="263"/>
      <c r="N224" s="264"/>
      <c r="O224" s="264"/>
      <c r="P224" s="264"/>
      <c r="Q224" s="264"/>
      <c r="R224" s="264"/>
      <c r="S224" s="264"/>
      <c r="T224" s="265"/>
      <c r="U224" s="14"/>
      <c r="V224" s="14"/>
      <c r="W224" s="14"/>
      <c r="X224" s="14"/>
      <c r="Y224" s="14"/>
      <c r="Z224" s="14"/>
      <c r="AA224" s="14"/>
      <c r="AB224" s="14"/>
      <c r="AC224" s="14"/>
      <c r="AD224" s="14"/>
      <c r="AE224" s="14"/>
      <c r="AT224" s="266" t="s">
        <v>180</v>
      </c>
      <c r="AU224" s="266" t="s">
        <v>83</v>
      </c>
      <c r="AV224" s="14" t="s">
        <v>83</v>
      </c>
      <c r="AW224" s="14" t="s">
        <v>35</v>
      </c>
      <c r="AX224" s="14" t="s">
        <v>74</v>
      </c>
      <c r="AY224" s="266" t="s">
        <v>169</v>
      </c>
    </row>
    <row r="225" spans="1:51" s="14" customFormat="1" ht="12">
      <c r="A225" s="14"/>
      <c r="B225" s="256"/>
      <c r="C225" s="257"/>
      <c r="D225" s="242" t="s">
        <v>180</v>
      </c>
      <c r="E225" s="258" t="s">
        <v>19</v>
      </c>
      <c r="F225" s="259" t="s">
        <v>1696</v>
      </c>
      <c r="G225" s="257"/>
      <c r="H225" s="260">
        <v>0.424</v>
      </c>
      <c r="I225" s="261"/>
      <c r="J225" s="257"/>
      <c r="K225" s="257"/>
      <c r="L225" s="262"/>
      <c r="M225" s="263"/>
      <c r="N225" s="264"/>
      <c r="O225" s="264"/>
      <c r="P225" s="264"/>
      <c r="Q225" s="264"/>
      <c r="R225" s="264"/>
      <c r="S225" s="264"/>
      <c r="T225" s="265"/>
      <c r="U225" s="14"/>
      <c r="V225" s="14"/>
      <c r="W225" s="14"/>
      <c r="X225" s="14"/>
      <c r="Y225" s="14"/>
      <c r="Z225" s="14"/>
      <c r="AA225" s="14"/>
      <c r="AB225" s="14"/>
      <c r="AC225" s="14"/>
      <c r="AD225" s="14"/>
      <c r="AE225" s="14"/>
      <c r="AT225" s="266" t="s">
        <v>180</v>
      </c>
      <c r="AU225" s="266" t="s">
        <v>83</v>
      </c>
      <c r="AV225" s="14" t="s">
        <v>83</v>
      </c>
      <c r="AW225" s="14" t="s">
        <v>35</v>
      </c>
      <c r="AX225" s="14" t="s">
        <v>74</v>
      </c>
      <c r="AY225" s="266" t="s">
        <v>169</v>
      </c>
    </row>
    <row r="226" spans="1:51" s="14" customFormat="1" ht="12">
      <c r="A226" s="14"/>
      <c r="B226" s="256"/>
      <c r="C226" s="257"/>
      <c r="D226" s="242" t="s">
        <v>180</v>
      </c>
      <c r="E226" s="258" t="s">
        <v>19</v>
      </c>
      <c r="F226" s="259" t="s">
        <v>1697</v>
      </c>
      <c r="G226" s="257"/>
      <c r="H226" s="260">
        <v>0.345</v>
      </c>
      <c r="I226" s="261"/>
      <c r="J226" s="257"/>
      <c r="K226" s="257"/>
      <c r="L226" s="262"/>
      <c r="M226" s="263"/>
      <c r="N226" s="264"/>
      <c r="O226" s="264"/>
      <c r="P226" s="264"/>
      <c r="Q226" s="264"/>
      <c r="R226" s="264"/>
      <c r="S226" s="264"/>
      <c r="T226" s="265"/>
      <c r="U226" s="14"/>
      <c r="V226" s="14"/>
      <c r="W226" s="14"/>
      <c r="X226" s="14"/>
      <c r="Y226" s="14"/>
      <c r="Z226" s="14"/>
      <c r="AA226" s="14"/>
      <c r="AB226" s="14"/>
      <c r="AC226" s="14"/>
      <c r="AD226" s="14"/>
      <c r="AE226" s="14"/>
      <c r="AT226" s="266" t="s">
        <v>180</v>
      </c>
      <c r="AU226" s="266" t="s">
        <v>83</v>
      </c>
      <c r="AV226" s="14" t="s">
        <v>83</v>
      </c>
      <c r="AW226" s="14" t="s">
        <v>35</v>
      </c>
      <c r="AX226" s="14" t="s">
        <v>74</v>
      </c>
      <c r="AY226" s="266" t="s">
        <v>169</v>
      </c>
    </row>
    <row r="227" spans="1:51" s="14" customFormat="1" ht="12">
      <c r="A227" s="14"/>
      <c r="B227" s="256"/>
      <c r="C227" s="257"/>
      <c r="D227" s="242" t="s">
        <v>180</v>
      </c>
      <c r="E227" s="258" t="s">
        <v>19</v>
      </c>
      <c r="F227" s="259" t="s">
        <v>1698</v>
      </c>
      <c r="G227" s="257"/>
      <c r="H227" s="260">
        <v>0.266</v>
      </c>
      <c r="I227" s="261"/>
      <c r="J227" s="257"/>
      <c r="K227" s="257"/>
      <c r="L227" s="262"/>
      <c r="M227" s="263"/>
      <c r="N227" s="264"/>
      <c r="O227" s="264"/>
      <c r="P227" s="264"/>
      <c r="Q227" s="264"/>
      <c r="R227" s="264"/>
      <c r="S227" s="264"/>
      <c r="T227" s="265"/>
      <c r="U227" s="14"/>
      <c r="V227" s="14"/>
      <c r="W227" s="14"/>
      <c r="X227" s="14"/>
      <c r="Y227" s="14"/>
      <c r="Z227" s="14"/>
      <c r="AA227" s="14"/>
      <c r="AB227" s="14"/>
      <c r="AC227" s="14"/>
      <c r="AD227" s="14"/>
      <c r="AE227" s="14"/>
      <c r="AT227" s="266" t="s">
        <v>180</v>
      </c>
      <c r="AU227" s="266" t="s">
        <v>83</v>
      </c>
      <c r="AV227" s="14" t="s">
        <v>83</v>
      </c>
      <c r="AW227" s="14" t="s">
        <v>35</v>
      </c>
      <c r="AX227" s="14" t="s">
        <v>74</v>
      </c>
      <c r="AY227" s="266" t="s">
        <v>169</v>
      </c>
    </row>
    <row r="228" spans="1:51" s="14" customFormat="1" ht="12">
      <c r="A228" s="14"/>
      <c r="B228" s="256"/>
      <c r="C228" s="257"/>
      <c r="D228" s="242" t="s">
        <v>180</v>
      </c>
      <c r="E228" s="258" t="s">
        <v>19</v>
      </c>
      <c r="F228" s="259" t="s">
        <v>1699</v>
      </c>
      <c r="G228" s="257"/>
      <c r="H228" s="260">
        <v>0.17</v>
      </c>
      <c r="I228" s="261"/>
      <c r="J228" s="257"/>
      <c r="K228" s="257"/>
      <c r="L228" s="262"/>
      <c r="M228" s="263"/>
      <c r="N228" s="264"/>
      <c r="O228" s="264"/>
      <c r="P228" s="264"/>
      <c r="Q228" s="264"/>
      <c r="R228" s="264"/>
      <c r="S228" s="264"/>
      <c r="T228" s="265"/>
      <c r="U228" s="14"/>
      <c r="V228" s="14"/>
      <c r="W228" s="14"/>
      <c r="X228" s="14"/>
      <c r="Y228" s="14"/>
      <c r="Z228" s="14"/>
      <c r="AA228" s="14"/>
      <c r="AB228" s="14"/>
      <c r="AC228" s="14"/>
      <c r="AD228" s="14"/>
      <c r="AE228" s="14"/>
      <c r="AT228" s="266" t="s">
        <v>180</v>
      </c>
      <c r="AU228" s="266" t="s">
        <v>83</v>
      </c>
      <c r="AV228" s="14" t="s">
        <v>83</v>
      </c>
      <c r="AW228" s="14" t="s">
        <v>35</v>
      </c>
      <c r="AX228" s="14" t="s">
        <v>74</v>
      </c>
      <c r="AY228" s="266" t="s">
        <v>169</v>
      </c>
    </row>
    <row r="229" spans="1:51" s="14" customFormat="1" ht="12">
      <c r="A229" s="14"/>
      <c r="B229" s="256"/>
      <c r="C229" s="257"/>
      <c r="D229" s="242" t="s">
        <v>180</v>
      </c>
      <c r="E229" s="258" t="s">
        <v>19</v>
      </c>
      <c r="F229" s="259" t="s">
        <v>1700</v>
      </c>
      <c r="G229" s="257"/>
      <c r="H229" s="260">
        <v>0.223</v>
      </c>
      <c r="I229" s="261"/>
      <c r="J229" s="257"/>
      <c r="K229" s="257"/>
      <c r="L229" s="262"/>
      <c r="M229" s="263"/>
      <c r="N229" s="264"/>
      <c r="O229" s="264"/>
      <c r="P229" s="264"/>
      <c r="Q229" s="264"/>
      <c r="R229" s="264"/>
      <c r="S229" s="264"/>
      <c r="T229" s="265"/>
      <c r="U229" s="14"/>
      <c r="V229" s="14"/>
      <c r="W229" s="14"/>
      <c r="X229" s="14"/>
      <c r="Y229" s="14"/>
      <c r="Z229" s="14"/>
      <c r="AA229" s="14"/>
      <c r="AB229" s="14"/>
      <c r="AC229" s="14"/>
      <c r="AD229" s="14"/>
      <c r="AE229" s="14"/>
      <c r="AT229" s="266" t="s">
        <v>180</v>
      </c>
      <c r="AU229" s="266" t="s">
        <v>83</v>
      </c>
      <c r="AV229" s="14" t="s">
        <v>83</v>
      </c>
      <c r="AW229" s="14" t="s">
        <v>35</v>
      </c>
      <c r="AX229" s="14" t="s">
        <v>74</v>
      </c>
      <c r="AY229" s="266" t="s">
        <v>169</v>
      </c>
    </row>
    <row r="230" spans="1:51" s="14" customFormat="1" ht="12">
      <c r="A230" s="14"/>
      <c r="B230" s="256"/>
      <c r="C230" s="257"/>
      <c r="D230" s="242" t="s">
        <v>180</v>
      </c>
      <c r="E230" s="258" t="s">
        <v>19</v>
      </c>
      <c r="F230" s="259" t="s">
        <v>1701</v>
      </c>
      <c r="G230" s="257"/>
      <c r="H230" s="260">
        <v>0.393</v>
      </c>
      <c r="I230" s="261"/>
      <c r="J230" s="257"/>
      <c r="K230" s="257"/>
      <c r="L230" s="262"/>
      <c r="M230" s="263"/>
      <c r="N230" s="264"/>
      <c r="O230" s="264"/>
      <c r="P230" s="264"/>
      <c r="Q230" s="264"/>
      <c r="R230" s="264"/>
      <c r="S230" s="264"/>
      <c r="T230" s="265"/>
      <c r="U230" s="14"/>
      <c r="V230" s="14"/>
      <c r="W230" s="14"/>
      <c r="X230" s="14"/>
      <c r="Y230" s="14"/>
      <c r="Z230" s="14"/>
      <c r="AA230" s="14"/>
      <c r="AB230" s="14"/>
      <c r="AC230" s="14"/>
      <c r="AD230" s="14"/>
      <c r="AE230" s="14"/>
      <c r="AT230" s="266" t="s">
        <v>180</v>
      </c>
      <c r="AU230" s="266" t="s">
        <v>83</v>
      </c>
      <c r="AV230" s="14" t="s">
        <v>83</v>
      </c>
      <c r="AW230" s="14" t="s">
        <v>35</v>
      </c>
      <c r="AX230" s="14" t="s">
        <v>74</v>
      </c>
      <c r="AY230" s="266" t="s">
        <v>169</v>
      </c>
    </row>
    <row r="231" spans="1:51" s="14" customFormat="1" ht="12">
      <c r="A231" s="14"/>
      <c r="B231" s="256"/>
      <c r="C231" s="257"/>
      <c r="D231" s="242" t="s">
        <v>180</v>
      </c>
      <c r="E231" s="258" t="s">
        <v>19</v>
      </c>
      <c r="F231" s="259" t="s">
        <v>1702</v>
      </c>
      <c r="G231" s="257"/>
      <c r="H231" s="260">
        <v>0.526</v>
      </c>
      <c r="I231" s="261"/>
      <c r="J231" s="257"/>
      <c r="K231" s="257"/>
      <c r="L231" s="262"/>
      <c r="M231" s="263"/>
      <c r="N231" s="264"/>
      <c r="O231" s="264"/>
      <c r="P231" s="264"/>
      <c r="Q231" s="264"/>
      <c r="R231" s="264"/>
      <c r="S231" s="264"/>
      <c r="T231" s="265"/>
      <c r="U231" s="14"/>
      <c r="V231" s="14"/>
      <c r="W231" s="14"/>
      <c r="X231" s="14"/>
      <c r="Y231" s="14"/>
      <c r="Z231" s="14"/>
      <c r="AA231" s="14"/>
      <c r="AB231" s="14"/>
      <c r="AC231" s="14"/>
      <c r="AD231" s="14"/>
      <c r="AE231" s="14"/>
      <c r="AT231" s="266" t="s">
        <v>180</v>
      </c>
      <c r="AU231" s="266" t="s">
        <v>83</v>
      </c>
      <c r="AV231" s="14" t="s">
        <v>83</v>
      </c>
      <c r="AW231" s="14" t="s">
        <v>35</v>
      </c>
      <c r="AX231" s="14" t="s">
        <v>74</v>
      </c>
      <c r="AY231" s="266" t="s">
        <v>169</v>
      </c>
    </row>
    <row r="232" spans="1:51" s="14" customFormat="1" ht="12">
      <c r="A232" s="14"/>
      <c r="B232" s="256"/>
      <c r="C232" s="257"/>
      <c r="D232" s="242" t="s">
        <v>180</v>
      </c>
      <c r="E232" s="258" t="s">
        <v>19</v>
      </c>
      <c r="F232" s="259" t="s">
        <v>1703</v>
      </c>
      <c r="G232" s="257"/>
      <c r="H232" s="260">
        <v>0.537</v>
      </c>
      <c r="I232" s="261"/>
      <c r="J232" s="257"/>
      <c r="K232" s="257"/>
      <c r="L232" s="262"/>
      <c r="M232" s="263"/>
      <c r="N232" s="264"/>
      <c r="O232" s="264"/>
      <c r="P232" s="264"/>
      <c r="Q232" s="264"/>
      <c r="R232" s="264"/>
      <c r="S232" s="264"/>
      <c r="T232" s="265"/>
      <c r="U232" s="14"/>
      <c r="V232" s="14"/>
      <c r="W232" s="14"/>
      <c r="X232" s="14"/>
      <c r="Y232" s="14"/>
      <c r="Z232" s="14"/>
      <c r="AA232" s="14"/>
      <c r="AB232" s="14"/>
      <c r="AC232" s="14"/>
      <c r="AD232" s="14"/>
      <c r="AE232" s="14"/>
      <c r="AT232" s="266" t="s">
        <v>180</v>
      </c>
      <c r="AU232" s="266" t="s">
        <v>83</v>
      </c>
      <c r="AV232" s="14" t="s">
        <v>83</v>
      </c>
      <c r="AW232" s="14" t="s">
        <v>35</v>
      </c>
      <c r="AX232" s="14" t="s">
        <v>74</v>
      </c>
      <c r="AY232" s="266" t="s">
        <v>169</v>
      </c>
    </row>
    <row r="233" spans="1:51" s="14" customFormat="1" ht="12">
      <c r="A233" s="14"/>
      <c r="B233" s="256"/>
      <c r="C233" s="257"/>
      <c r="D233" s="242" t="s">
        <v>180</v>
      </c>
      <c r="E233" s="258" t="s">
        <v>19</v>
      </c>
      <c r="F233" s="259" t="s">
        <v>1704</v>
      </c>
      <c r="G233" s="257"/>
      <c r="H233" s="260">
        <v>0.243</v>
      </c>
      <c r="I233" s="261"/>
      <c r="J233" s="257"/>
      <c r="K233" s="257"/>
      <c r="L233" s="262"/>
      <c r="M233" s="263"/>
      <c r="N233" s="264"/>
      <c r="O233" s="264"/>
      <c r="P233" s="264"/>
      <c r="Q233" s="264"/>
      <c r="R233" s="264"/>
      <c r="S233" s="264"/>
      <c r="T233" s="265"/>
      <c r="U233" s="14"/>
      <c r="V233" s="14"/>
      <c r="W233" s="14"/>
      <c r="X233" s="14"/>
      <c r="Y233" s="14"/>
      <c r="Z233" s="14"/>
      <c r="AA233" s="14"/>
      <c r="AB233" s="14"/>
      <c r="AC233" s="14"/>
      <c r="AD233" s="14"/>
      <c r="AE233" s="14"/>
      <c r="AT233" s="266" t="s">
        <v>180</v>
      </c>
      <c r="AU233" s="266" t="s">
        <v>83</v>
      </c>
      <c r="AV233" s="14" t="s">
        <v>83</v>
      </c>
      <c r="AW233" s="14" t="s">
        <v>35</v>
      </c>
      <c r="AX233" s="14" t="s">
        <v>74</v>
      </c>
      <c r="AY233" s="266" t="s">
        <v>169</v>
      </c>
    </row>
    <row r="234" spans="1:51" s="17" customFormat="1" ht="12">
      <c r="A234" s="17"/>
      <c r="B234" s="299"/>
      <c r="C234" s="300"/>
      <c r="D234" s="242" t="s">
        <v>180</v>
      </c>
      <c r="E234" s="301" t="s">
        <v>19</v>
      </c>
      <c r="F234" s="302" t="s">
        <v>1279</v>
      </c>
      <c r="G234" s="300"/>
      <c r="H234" s="303">
        <v>8.312</v>
      </c>
      <c r="I234" s="304"/>
      <c r="J234" s="300"/>
      <c r="K234" s="300"/>
      <c r="L234" s="305"/>
      <c r="M234" s="306"/>
      <c r="N234" s="307"/>
      <c r="O234" s="307"/>
      <c r="P234" s="307"/>
      <c r="Q234" s="307"/>
      <c r="R234" s="307"/>
      <c r="S234" s="307"/>
      <c r="T234" s="308"/>
      <c r="U234" s="17"/>
      <c r="V234" s="17"/>
      <c r="W234" s="17"/>
      <c r="X234" s="17"/>
      <c r="Y234" s="17"/>
      <c r="Z234" s="17"/>
      <c r="AA234" s="17"/>
      <c r="AB234" s="17"/>
      <c r="AC234" s="17"/>
      <c r="AD234" s="17"/>
      <c r="AE234" s="17"/>
      <c r="AT234" s="309" t="s">
        <v>180</v>
      </c>
      <c r="AU234" s="309" t="s">
        <v>83</v>
      </c>
      <c r="AV234" s="17" t="s">
        <v>192</v>
      </c>
      <c r="AW234" s="17" t="s">
        <v>35</v>
      </c>
      <c r="AX234" s="17" t="s">
        <v>74</v>
      </c>
      <c r="AY234" s="309" t="s">
        <v>169</v>
      </c>
    </row>
    <row r="235" spans="1:51" s="13" customFormat="1" ht="12">
      <c r="A235" s="13"/>
      <c r="B235" s="246"/>
      <c r="C235" s="247"/>
      <c r="D235" s="242" t="s">
        <v>180</v>
      </c>
      <c r="E235" s="248" t="s">
        <v>19</v>
      </c>
      <c r="F235" s="249" t="s">
        <v>1662</v>
      </c>
      <c r="G235" s="247"/>
      <c r="H235" s="248" t="s">
        <v>19</v>
      </c>
      <c r="I235" s="250"/>
      <c r="J235" s="247"/>
      <c r="K235" s="247"/>
      <c r="L235" s="251"/>
      <c r="M235" s="252"/>
      <c r="N235" s="253"/>
      <c r="O235" s="253"/>
      <c r="P235" s="253"/>
      <c r="Q235" s="253"/>
      <c r="R235" s="253"/>
      <c r="S235" s="253"/>
      <c r="T235" s="254"/>
      <c r="U235" s="13"/>
      <c r="V235" s="13"/>
      <c r="W235" s="13"/>
      <c r="X235" s="13"/>
      <c r="Y235" s="13"/>
      <c r="Z235" s="13"/>
      <c r="AA235" s="13"/>
      <c r="AB235" s="13"/>
      <c r="AC235" s="13"/>
      <c r="AD235" s="13"/>
      <c r="AE235" s="13"/>
      <c r="AT235" s="255" t="s">
        <v>180</v>
      </c>
      <c r="AU235" s="255" t="s">
        <v>83</v>
      </c>
      <c r="AV235" s="13" t="s">
        <v>81</v>
      </c>
      <c r="AW235" s="13" t="s">
        <v>35</v>
      </c>
      <c r="AX235" s="13" t="s">
        <v>74</v>
      </c>
      <c r="AY235" s="255" t="s">
        <v>169</v>
      </c>
    </row>
    <row r="236" spans="1:51" s="14" customFormat="1" ht="12">
      <c r="A236" s="14"/>
      <c r="B236" s="256"/>
      <c r="C236" s="257"/>
      <c r="D236" s="242" t="s">
        <v>180</v>
      </c>
      <c r="E236" s="258" t="s">
        <v>19</v>
      </c>
      <c r="F236" s="259" t="s">
        <v>1705</v>
      </c>
      <c r="G236" s="257"/>
      <c r="H236" s="260">
        <v>1.94</v>
      </c>
      <c r="I236" s="261"/>
      <c r="J236" s="257"/>
      <c r="K236" s="257"/>
      <c r="L236" s="262"/>
      <c r="M236" s="263"/>
      <c r="N236" s="264"/>
      <c r="O236" s="264"/>
      <c r="P236" s="264"/>
      <c r="Q236" s="264"/>
      <c r="R236" s="264"/>
      <c r="S236" s="264"/>
      <c r="T236" s="265"/>
      <c r="U236" s="14"/>
      <c r="V236" s="14"/>
      <c r="W236" s="14"/>
      <c r="X236" s="14"/>
      <c r="Y236" s="14"/>
      <c r="Z236" s="14"/>
      <c r="AA236" s="14"/>
      <c r="AB236" s="14"/>
      <c r="AC236" s="14"/>
      <c r="AD236" s="14"/>
      <c r="AE236" s="14"/>
      <c r="AT236" s="266" t="s">
        <v>180</v>
      </c>
      <c r="AU236" s="266" t="s">
        <v>83</v>
      </c>
      <c r="AV236" s="14" t="s">
        <v>83</v>
      </c>
      <c r="AW236" s="14" t="s">
        <v>35</v>
      </c>
      <c r="AX236" s="14" t="s">
        <v>74</v>
      </c>
      <c r="AY236" s="266" t="s">
        <v>169</v>
      </c>
    </row>
    <row r="237" spans="1:51" s="14" customFormat="1" ht="12">
      <c r="A237" s="14"/>
      <c r="B237" s="256"/>
      <c r="C237" s="257"/>
      <c r="D237" s="242" t="s">
        <v>180</v>
      </c>
      <c r="E237" s="258" t="s">
        <v>19</v>
      </c>
      <c r="F237" s="259" t="s">
        <v>1706</v>
      </c>
      <c r="G237" s="257"/>
      <c r="H237" s="260">
        <v>2.003</v>
      </c>
      <c r="I237" s="261"/>
      <c r="J237" s="257"/>
      <c r="K237" s="257"/>
      <c r="L237" s="262"/>
      <c r="M237" s="263"/>
      <c r="N237" s="264"/>
      <c r="O237" s="264"/>
      <c r="P237" s="264"/>
      <c r="Q237" s="264"/>
      <c r="R237" s="264"/>
      <c r="S237" s="264"/>
      <c r="T237" s="265"/>
      <c r="U237" s="14"/>
      <c r="V237" s="14"/>
      <c r="W237" s="14"/>
      <c r="X237" s="14"/>
      <c r="Y237" s="14"/>
      <c r="Z237" s="14"/>
      <c r="AA237" s="14"/>
      <c r="AB237" s="14"/>
      <c r="AC237" s="14"/>
      <c r="AD237" s="14"/>
      <c r="AE237" s="14"/>
      <c r="AT237" s="266" t="s">
        <v>180</v>
      </c>
      <c r="AU237" s="266" t="s">
        <v>83</v>
      </c>
      <c r="AV237" s="14" t="s">
        <v>83</v>
      </c>
      <c r="AW237" s="14" t="s">
        <v>35</v>
      </c>
      <c r="AX237" s="14" t="s">
        <v>74</v>
      </c>
      <c r="AY237" s="266" t="s">
        <v>169</v>
      </c>
    </row>
    <row r="238" spans="1:51" s="14" customFormat="1" ht="12">
      <c r="A238" s="14"/>
      <c r="B238" s="256"/>
      <c r="C238" s="257"/>
      <c r="D238" s="242" t="s">
        <v>180</v>
      </c>
      <c r="E238" s="258" t="s">
        <v>19</v>
      </c>
      <c r="F238" s="259" t="s">
        <v>1707</v>
      </c>
      <c r="G238" s="257"/>
      <c r="H238" s="260">
        <v>1.775</v>
      </c>
      <c r="I238" s="261"/>
      <c r="J238" s="257"/>
      <c r="K238" s="257"/>
      <c r="L238" s="262"/>
      <c r="M238" s="263"/>
      <c r="N238" s="264"/>
      <c r="O238" s="264"/>
      <c r="P238" s="264"/>
      <c r="Q238" s="264"/>
      <c r="R238" s="264"/>
      <c r="S238" s="264"/>
      <c r="T238" s="265"/>
      <c r="U238" s="14"/>
      <c r="V238" s="14"/>
      <c r="W238" s="14"/>
      <c r="X238" s="14"/>
      <c r="Y238" s="14"/>
      <c r="Z238" s="14"/>
      <c r="AA238" s="14"/>
      <c r="AB238" s="14"/>
      <c r="AC238" s="14"/>
      <c r="AD238" s="14"/>
      <c r="AE238" s="14"/>
      <c r="AT238" s="266" t="s">
        <v>180</v>
      </c>
      <c r="AU238" s="266" t="s">
        <v>83</v>
      </c>
      <c r="AV238" s="14" t="s">
        <v>83</v>
      </c>
      <c r="AW238" s="14" t="s">
        <v>35</v>
      </c>
      <c r="AX238" s="14" t="s">
        <v>74</v>
      </c>
      <c r="AY238" s="266" t="s">
        <v>169</v>
      </c>
    </row>
    <row r="239" spans="1:51" s="14" customFormat="1" ht="12">
      <c r="A239" s="14"/>
      <c r="B239" s="256"/>
      <c r="C239" s="257"/>
      <c r="D239" s="242" t="s">
        <v>180</v>
      </c>
      <c r="E239" s="258" t="s">
        <v>19</v>
      </c>
      <c r="F239" s="259" t="s">
        <v>1708</v>
      </c>
      <c r="G239" s="257"/>
      <c r="H239" s="260">
        <v>1.453</v>
      </c>
      <c r="I239" s="261"/>
      <c r="J239" s="257"/>
      <c r="K239" s="257"/>
      <c r="L239" s="262"/>
      <c r="M239" s="263"/>
      <c r="N239" s="264"/>
      <c r="O239" s="264"/>
      <c r="P239" s="264"/>
      <c r="Q239" s="264"/>
      <c r="R239" s="264"/>
      <c r="S239" s="264"/>
      <c r="T239" s="265"/>
      <c r="U239" s="14"/>
      <c r="V239" s="14"/>
      <c r="W239" s="14"/>
      <c r="X239" s="14"/>
      <c r="Y239" s="14"/>
      <c r="Z239" s="14"/>
      <c r="AA239" s="14"/>
      <c r="AB239" s="14"/>
      <c r="AC239" s="14"/>
      <c r="AD239" s="14"/>
      <c r="AE239" s="14"/>
      <c r="AT239" s="266" t="s">
        <v>180</v>
      </c>
      <c r="AU239" s="266" t="s">
        <v>83</v>
      </c>
      <c r="AV239" s="14" t="s">
        <v>83</v>
      </c>
      <c r="AW239" s="14" t="s">
        <v>35</v>
      </c>
      <c r="AX239" s="14" t="s">
        <v>74</v>
      </c>
      <c r="AY239" s="266" t="s">
        <v>169</v>
      </c>
    </row>
    <row r="240" spans="1:51" s="14" customFormat="1" ht="12">
      <c r="A240" s="14"/>
      <c r="B240" s="256"/>
      <c r="C240" s="257"/>
      <c r="D240" s="242" t="s">
        <v>180</v>
      </c>
      <c r="E240" s="258" t="s">
        <v>19</v>
      </c>
      <c r="F240" s="259" t="s">
        <v>1709</v>
      </c>
      <c r="G240" s="257"/>
      <c r="H240" s="260">
        <v>1.131</v>
      </c>
      <c r="I240" s="261"/>
      <c r="J240" s="257"/>
      <c r="K240" s="257"/>
      <c r="L240" s="262"/>
      <c r="M240" s="263"/>
      <c r="N240" s="264"/>
      <c r="O240" s="264"/>
      <c r="P240" s="264"/>
      <c r="Q240" s="264"/>
      <c r="R240" s="264"/>
      <c r="S240" s="264"/>
      <c r="T240" s="265"/>
      <c r="U240" s="14"/>
      <c r="V240" s="14"/>
      <c r="W240" s="14"/>
      <c r="X240" s="14"/>
      <c r="Y240" s="14"/>
      <c r="Z240" s="14"/>
      <c r="AA240" s="14"/>
      <c r="AB240" s="14"/>
      <c r="AC240" s="14"/>
      <c r="AD240" s="14"/>
      <c r="AE240" s="14"/>
      <c r="AT240" s="266" t="s">
        <v>180</v>
      </c>
      <c r="AU240" s="266" t="s">
        <v>83</v>
      </c>
      <c r="AV240" s="14" t="s">
        <v>83</v>
      </c>
      <c r="AW240" s="14" t="s">
        <v>35</v>
      </c>
      <c r="AX240" s="14" t="s">
        <v>74</v>
      </c>
      <c r="AY240" s="266" t="s">
        <v>169</v>
      </c>
    </row>
    <row r="241" spans="1:51" s="14" customFormat="1" ht="12">
      <c r="A241" s="14"/>
      <c r="B241" s="256"/>
      <c r="C241" s="257"/>
      <c r="D241" s="242" t="s">
        <v>180</v>
      </c>
      <c r="E241" s="258" t="s">
        <v>19</v>
      </c>
      <c r="F241" s="259" t="s">
        <v>1710</v>
      </c>
      <c r="G241" s="257"/>
      <c r="H241" s="260">
        <v>0.895</v>
      </c>
      <c r="I241" s="261"/>
      <c r="J241" s="257"/>
      <c r="K241" s="257"/>
      <c r="L241" s="262"/>
      <c r="M241" s="263"/>
      <c r="N241" s="264"/>
      <c r="O241" s="264"/>
      <c r="P241" s="264"/>
      <c r="Q241" s="264"/>
      <c r="R241" s="264"/>
      <c r="S241" s="264"/>
      <c r="T241" s="265"/>
      <c r="U241" s="14"/>
      <c r="V241" s="14"/>
      <c r="W241" s="14"/>
      <c r="X241" s="14"/>
      <c r="Y241" s="14"/>
      <c r="Z241" s="14"/>
      <c r="AA241" s="14"/>
      <c r="AB241" s="14"/>
      <c r="AC241" s="14"/>
      <c r="AD241" s="14"/>
      <c r="AE241" s="14"/>
      <c r="AT241" s="266" t="s">
        <v>180</v>
      </c>
      <c r="AU241" s="266" t="s">
        <v>83</v>
      </c>
      <c r="AV241" s="14" t="s">
        <v>83</v>
      </c>
      <c r="AW241" s="14" t="s">
        <v>35</v>
      </c>
      <c r="AX241" s="14" t="s">
        <v>74</v>
      </c>
      <c r="AY241" s="266" t="s">
        <v>169</v>
      </c>
    </row>
    <row r="242" spans="1:51" s="14" customFormat="1" ht="12">
      <c r="A242" s="14"/>
      <c r="B242" s="256"/>
      <c r="C242" s="257"/>
      <c r="D242" s="242" t="s">
        <v>180</v>
      </c>
      <c r="E242" s="258" t="s">
        <v>19</v>
      </c>
      <c r="F242" s="259" t="s">
        <v>1711</v>
      </c>
      <c r="G242" s="257"/>
      <c r="H242" s="260">
        <v>1.719</v>
      </c>
      <c r="I242" s="261"/>
      <c r="J242" s="257"/>
      <c r="K242" s="257"/>
      <c r="L242" s="262"/>
      <c r="M242" s="263"/>
      <c r="N242" s="264"/>
      <c r="O242" s="264"/>
      <c r="P242" s="264"/>
      <c r="Q242" s="264"/>
      <c r="R242" s="264"/>
      <c r="S242" s="264"/>
      <c r="T242" s="265"/>
      <c r="U242" s="14"/>
      <c r="V242" s="14"/>
      <c r="W242" s="14"/>
      <c r="X242" s="14"/>
      <c r="Y242" s="14"/>
      <c r="Z242" s="14"/>
      <c r="AA242" s="14"/>
      <c r="AB242" s="14"/>
      <c r="AC242" s="14"/>
      <c r="AD242" s="14"/>
      <c r="AE242" s="14"/>
      <c r="AT242" s="266" t="s">
        <v>180</v>
      </c>
      <c r="AU242" s="266" t="s">
        <v>83</v>
      </c>
      <c r="AV242" s="14" t="s">
        <v>83</v>
      </c>
      <c r="AW242" s="14" t="s">
        <v>35</v>
      </c>
      <c r="AX242" s="14" t="s">
        <v>74</v>
      </c>
      <c r="AY242" s="266" t="s">
        <v>169</v>
      </c>
    </row>
    <row r="243" spans="1:51" s="14" customFormat="1" ht="12">
      <c r="A243" s="14"/>
      <c r="B243" s="256"/>
      <c r="C243" s="257"/>
      <c r="D243" s="242" t="s">
        <v>180</v>
      </c>
      <c r="E243" s="258" t="s">
        <v>19</v>
      </c>
      <c r="F243" s="259" t="s">
        <v>1712</v>
      </c>
      <c r="G243" s="257"/>
      <c r="H243" s="260">
        <v>1.492</v>
      </c>
      <c r="I243" s="261"/>
      <c r="J243" s="257"/>
      <c r="K243" s="257"/>
      <c r="L243" s="262"/>
      <c r="M243" s="263"/>
      <c r="N243" s="264"/>
      <c r="O243" s="264"/>
      <c r="P243" s="264"/>
      <c r="Q243" s="264"/>
      <c r="R243" s="264"/>
      <c r="S243" s="264"/>
      <c r="T243" s="265"/>
      <c r="U243" s="14"/>
      <c r="V243" s="14"/>
      <c r="W243" s="14"/>
      <c r="X243" s="14"/>
      <c r="Y243" s="14"/>
      <c r="Z243" s="14"/>
      <c r="AA243" s="14"/>
      <c r="AB243" s="14"/>
      <c r="AC243" s="14"/>
      <c r="AD243" s="14"/>
      <c r="AE243" s="14"/>
      <c r="AT243" s="266" t="s">
        <v>180</v>
      </c>
      <c r="AU243" s="266" t="s">
        <v>83</v>
      </c>
      <c r="AV243" s="14" t="s">
        <v>83</v>
      </c>
      <c r="AW243" s="14" t="s">
        <v>35</v>
      </c>
      <c r="AX243" s="14" t="s">
        <v>74</v>
      </c>
      <c r="AY243" s="266" t="s">
        <v>169</v>
      </c>
    </row>
    <row r="244" spans="1:51" s="14" customFormat="1" ht="12">
      <c r="A244" s="14"/>
      <c r="B244" s="256"/>
      <c r="C244" s="257"/>
      <c r="D244" s="242" t="s">
        <v>180</v>
      </c>
      <c r="E244" s="258" t="s">
        <v>19</v>
      </c>
      <c r="F244" s="259" t="s">
        <v>1713</v>
      </c>
      <c r="G244" s="257"/>
      <c r="H244" s="260">
        <v>1.351</v>
      </c>
      <c r="I244" s="261"/>
      <c r="J244" s="257"/>
      <c r="K244" s="257"/>
      <c r="L244" s="262"/>
      <c r="M244" s="263"/>
      <c r="N244" s="264"/>
      <c r="O244" s="264"/>
      <c r="P244" s="264"/>
      <c r="Q244" s="264"/>
      <c r="R244" s="264"/>
      <c r="S244" s="264"/>
      <c r="T244" s="265"/>
      <c r="U244" s="14"/>
      <c r="V244" s="14"/>
      <c r="W244" s="14"/>
      <c r="X244" s="14"/>
      <c r="Y244" s="14"/>
      <c r="Z244" s="14"/>
      <c r="AA244" s="14"/>
      <c r="AB244" s="14"/>
      <c r="AC244" s="14"/>
      <c r="AD244" s="14"/>
      <c r="AE244" s="14"/>
      <c r="AT244" s="266" t="s">
        <v>180</v>
      </c>
      <c r="AU244" s="266" t="s">
        <v>83</v>
      </c>
      <c r="AV244" s="14" t="s">
        <v>83</v>
      </c>
      <c r="AW244" s="14" t="s">
        <v>35</v>
      </c>
      <c r="AX244" s="14" t="s">
        <v>74</v>
      </c>
      <c r="AY244" s="266" t="s">
        <v>169</v>
      </c>
    </row>
    <row r="245" spans="1:51" s="14" customFormat="1" ht="12">
      <c r="A245" s="14"/>
      <c r="B245" s="256"/>
      <c r="C245" s="257"/>
      <c r="D245" s="242" t="s">
        <v>180</v>
      </c>
      <c r="E245" s="258" t="s">
        <v>19</v>
      </c>
      <c r="F245" s="259" t="s">
        <v>1714</v>
      </c>
      <c r="G245" s="257"/>
      <c r="H245" s="260">
        <v>1.068</v>
      </c>
      <c r="I245" s="261"/>
      <c r="J245" s="257"/>
      <c r="K245" s="257"/>
      <c r="L245" s="262"/>
      <c r="M245" s="263"/>
      <c r="N245" s="264"/>
      <c r="O245" s="264"/>
      <c r="P245" s="264"/>
      <c r="Q245" s="264"/>
      <c r="R245" s="264"/>
      <c r="S245" s="264"/>
      <c r="T245" s="265"/>
      <c r="U245" s="14"/>
      <c r="V245" s="14"/>
      <c r="W245" s="14"/>
      <c r="X245" s="14"/>
      <c r="Y245" s="14"/>
      <c r="Z245" s="14"/>
      <c r="AA245" s="14"/>
      <c r="AB245" s="14"/>
      <c r="AC245" s="14"/>
      <c r="AD245" s="14"/>
      <c r="AE245" s="14"/>
      <c r="AT245" s="266" t="s">
        <v>180</v>
      </c>
      <c r="AU245" s="266" t="s">
        <v>83</v>
      </c>
      <c r="AV245" s="14" t="s">
        <v>83</v>
      </c>
      <c r="AW245" s="14" t="s">
        <v>35</v>
      </c>
      <c r="AX245" s="14" t="s">
        <v>74</v>
      </c>
      <c r="AY245" s="266" t="s">
        <v>169</v>
      </c>
    </row>
    <row r="246" spans="1:51" s="14" customFormat="1" ht="12">
      <c r="A246" s="14"/>
      <c r="B246" s="256"/>
      <c r="C246" s="257"/>
      <c r="D246" s="242" t="s">
        <v>180</v>
      </c>
      <c r="E246" s="258" t="s">
        <v>19</v>
      </c>
      <c r="F246" s="259" t="s">
        <v>1715</v>
      </c>
      <c r="G246" s="257"/>
      <c r="H246" s="260">
        <v>0.778</v>
      </c>
      <c r="I246" s="261"/>
      <c r="J246" s="257"/>
      <c r="K246" s="257"/>
      <c r="L246" s="262"/>
      <c r="M246" s="263"/>
      <c r="N246" s="264"/>
      <c r="O246" s="264"/>
      <c r="P246" s="264"/>
      <c r="Q246" s="264"/>
      <c r="R246" s="264"/>
      <c r="S246" s="264"/>
      <c r="T246" s="265"/>
      <c r="U246" s="14"/>
      <c r="V246" s="14"/>
      <c r="W246" s="14"/>
      <c r="X246" s="14"/>
      <c r="Y246" s="14"/>
      <c r="Z246" s="14"/>
      <c r="AA246" s="14"/>
      <c r="AB246" s="14"/>
      <c r="AC246" s="14"/>
      <c r="AD246" s="14"/>
      <c r="AE246" s="14"/>
      <c r="AT246" s="266" t="s">
        <v>180</v>
      </c>
      <c r="AU246" s="266" t="s">
        <v>83</v>
      </c>
      <c r="AV246" s="14" t="s">
        <v>83</v>
      </c>
      <c r="AW246" s="14" t="s">
        <v>35</v>
      </c>
      <c r="AX246" s="14" t="s">
        <v>74</v>
      </c>
      <c r="AY246" s="266" t="s">
        <v>169</v>
      </c>
    </row>
    <row r="247" spans="1:51" s="14" customFormat="1" ht="12">
      <c r="A247" s="14"/>
      <c r="B247" s="256"/>
      <c r="C247" s="257"/>
      <c r="D247" s="242" t="s">
        <v>180</v>
      </c>
      <c r="E247" s="258" t="s">
        <v>19</v>
      </c>
      <c r="F247" s="259" t="s">
        <v>1716</v>
      </c>
      <c r="G247" s="257"/>
      <c r="H247" s="260">
        <v>0.778</v>
      </c>
      <c r="I247" s="261"/>
      <c r="J247" s="257"/>
      <c r="K247" s="257"/>
      <c r="L247" s="262"/>
      <c r="M247" s="263"/>
      <c r="N247" s="264"/>
      <c r="O247" s="264"/>
      <c r="P247" s="264"/>
      <c r="Q247" s="264"/>
      <c r="R247" s="264"/>
      <c r="S247" s="264"/>
      <c r="T247" s="265"/>
      <c r="U247" s="14"/>
      <c r="V247" s="14"/>
      <c r="W247" s="14"/>
      <c r="X247" s="14"/>
      <c r="Y247" s="14"/>
      <c r="Z247" s="14"/>
      <c r="AA247" s="14"/>
      <c r="AB247" s="14"/>
      <c r="AC247" s="14"/>
      <c r="AD247" s="14"/>
      <c r="AE247" s="14"/>
      <c r="AT247" s="266" t="s">
        <v>180</v>
      </c>
      <c r="AU247" s="266" t="s">
        <v>83</v>
      </c>
      <c r="AV247" s="14" t="s">
        <v>83</v>
      </c>
      <c r="AW247" s="14" t="s">
        <v>35</v>
      </c>
      <c r="AX247" s="14" t="s">
        <v>74</v>
      </c>
      <c r="AY247" s="266" t="s">
        <v>169</v>
      </c>
    </row>
    <row r="248" spans="1:51" s="14" customFormat="1" ht="12">
      <c r="A248" s="14"/>
      <c r="B248" s="256"/>
      <c r="C248" s="257"/>
      <c r="D248" s="242" t="s">
        <v>180</v>
      </c>
      <c r="E248" s="258" t="s">
        <v>19</v>
      </c>
      <c r="F248" s="259" t="s">
        <v>1717</v>
      </c>
      <c r="G248" s="257"/>
      <c r="H248" s="260">
        <v>1.319</v>
      </c>
      <c r="I248" s="261"/>
      <c r="J248" s="257"/>
      <c r="K248" s="257"/>
      <c r="L248" s="262"/>
      <c r="M248" s="263"/>
      <c r="N248" s="264"/>
      <c r="O248" s="264"/>
      <c r="P248" s="264"/>
      <c r="Q248" s="264"/>
      <c r="R248" s="264"/>
      <c r="S248" s="264"/>
      <c r="T248" s="265"/>
      <c r="U248" s="14"/>
      <c r="V248" s="14"/>
      <c r="W248" s="14"/>
      <c r="X248" s="14"/>
      <c r="Y248" s="14"/>
      <c r="Z248" s="14"/>
      <c r="AA248" s="14"/>
      <c r="AB248" s="14"/>
      <c r="AC248" s="14"/>
      <c r="AD248" s="14"/>
      <c r="AE248" s="14"/>
      <c r="AT248" s="266" t="s">
        <v>180</v>
      </c>
      <c r="AU248" s="266" t="s">
        <v>83</v>
      </c>
      <c r="AV248" s="14" t="s">
        <v>83</v>
      </c>
      <c r="AW248" s="14" t="s">
        <v>35</v>
      </c>
      <c r="AX248" s="14" t="s">
        <v>74</v>
      </c>
      <c r="AY248" s="266" t="s">
        <v>169</v>
      </c>
    </row>
    <row r="249" spans="1:51" s="14" customFormat="1" ht="12">
      <c r="A249" s="14"/>
      <c r="B249" s="256"/>
      <c r="C249" s="257"/>
      <c r="D249" s="242" t="s">
        <v>180</v>
      </c>
      <c r="E249" s="258" t="s">
        <v>19</v>
      </c>
      <c r="F249" s="259" t="s">
        <v>1718</v>
      </c>
      <c r="G249" s="257"/>
      <c r="H249" s="260">
        <v>1.665</v>
      </c>
      <c r="I249" s="261"/>
      <c r="J249" s="257"/>
      <c r="K249" s="257"/>
      <c r="L249" s="262"/>
      <c r="M249" s="263"/>
      <c r="N249" s="264"/>
      <c r="O249" s="264"/>
      <c r="P249" s="264"/>
      <c r="Q249" s="264"/>
      <c r="R249" s="264"/>
      <c r="S249" s="264"/>
      <c r="T249" s="265"/>
      <c r="U249" s="14"/>
      <c r="V249" s="14"/>
      <c r="W249" s="14"/>
      <c r="X249" s="14"/>
      <c r="Y249" s="14"/>
      <c r="Z249" s="14"/>
      <c r="AA249" s="14"/>
      <c r="AB249" s="14"/>
      <c r="AC249" s="14"/>
      <c r="AD249" s="14"/>
      <c r="AE249" s="14"/>
      <c r="AT249" s="266" t="s">
        <v>180</v>
      </c>
      <c r="AU249" s="266" t="s">
        <v>83</v>
      </c>
      <c r="AV249" s="14" t="s">
        <v>83</v>
      </c>
      <c r="AW249" s="14" t="s">
        <v>35</v>
      </c>
      <c r="AX249" s="14" t="s">
        <v>74</v>
      </c>
      <c r="AY249" s="266" t="s">
        <v>169</v>
      </c>
    </row>
    <row r="250" spans="1:51" s="17" customFormat="1" ht="12">
      <c r="A250" s="17"/>
      <c r="B250" s="299"/>
      <c r="C250" s="300"/>
      <c r="D250" s="242" t="s">
        <v>180</v>
      </c>
      <c r="E250" s="301" t="s">
        <v>19</v>
      </c>
      <c r="F250" s="302" t="s">
        <v>1279</v>
      </c>
      <c r="G250" s="300"/>
      <c r="H250" s="303">
        <v>19.367</v>
      </c>
      <c r="I250" s="304"/>
      <c r="J250" s="300"/>
      <c r="K250" s="300"/>
      <c r="L250" s="305"/>
      <c r="M250" s="306"/>
      <c r="N250" s="307"/>
      <c r="O250" s="307"/>
      <c r="P250" s="307"/>
      <c r="Q250" s="307"/>
      <c r="R250" s="307"/>
      <c r="S250" s="307"/>
      <c r="T250" s="308"/>
      <c r="U250" s="17"/>
      <c r="V250" s="17"/>
      <c r="W250" s="17"/>
      <c r="X250" s="17"/>
      <c r="Y250" s="17"/>
      <c r="Z250" s="17"/>
      <c r="AA250" s="17"/>
      <c r="AB250" s="17"/>
      <c r="AC250" s="17"/>
      <c r="AD250" s="17"/>
      <c r="AE250" s="17"/>
      <c r="AT250" s="309" t="s">
        <v>180</v>
      </c>
      <c r="AU250" s="309" t="s">
        <v>83</v>
      </c>
      <c r="AV250" s="17" t="s">
        <v>192</v>
      </c>
      <c r="AW250" s="17" t="s">
        <v>35</v>
      </c>
      <c r="AX250" s="17" t="s">
        <v>74</v>
      </c>
      <c r="AY250" s="309" t="s">
        <v>169</v>
      </c>
    </row>
    <row r="251" spans="1:51" s="13" customFormat="1" ht="12">
      <c r="A251" s="13"/>
      <c r="B251" s="246"/>
      <c r="C251" s="247"/>
      <c r="D251" s="242" t="s">
        <v>180</v>
      </c>
      <c r="E251" s="248" t="s">
        <v>19</v>
      </c>
      <c r="F251" s="249" t="s">
        <v>1677</v>
      </c>
      <c r="G251" s="247"/>
      <c r="H251" s="248" t="s">
        <v>19</v>
      </c>
      <c r="I251" s="250"/>
      <c r="J251" s="247"/>
      <c r="K251" s="247"/>
      <c r="L251" s="251"/>
      <c r="M251" s="252"/>
      <c r="N251" s="253"/>
      <c r="O251" s="253"/>
      <c r="P251" s="253"/>
      <c r="Q251" s="253"/>
      <c r="R251" s="253"/>
      <c r="S251" s="253"/>
      <c r="T251" s="254"/>
      <c r="U251" s="13"/>
      <c r="V251" s="13"/>
      <c r="W251" s="13"/>
      <c r="X251" s="13"/>
      <c r="Y251" s="13"/>
      <c r="Z251" s="13"/>
      <c r="AA251" s="13"/>
      <c r="AB251" s="13"/>
      <c r="AC251" s="13"/>
      <c r="AD251" s="13"/>
      <c r="AE251" s="13"/>
      <c r="AT251" s="255" t="s">
        <v>180</v>
      </c>
      <c r="AU251" s="255" t="s">
        <v>83</v>
      </c>
      <c r="AV251" s="13" t="s">
        <v>81</v>
      </c>
      <c r="AW251" s="13" t="s">
        <v>35</v>
      </c>
      <c r="AX251" s="13" t="s">
        <v>74</v>
      </c>
      <c r="AY251" s="255" t="s">
        <v>169</v>
      </c>
    </row>
    <row r="252" spans="1:51" s="14" customFormat="1" ht="12">
      <c r="A252" s="14"/>
      <c r="B252" s="256"/>
      <c r="C252" s="257"/>
      <c r="D252" s="242" t="s">
        <v>180</v>
      </c>
      <c r="E252" s="258" t="s">
        <v>19</v>
      </c>
      <c r="F252" s="259" t="s">
        <v>1719</v>
      </c>
      <c r="G252" s="257"/>
      <c r="H252" s="260">
        <v>23.339</v>
      </c>
      <c r="I252" s="261"/>
      <c r="J252" s="257"/>
      <c r="K252" s="257"/>
      <c r="L252" s="262"/>
      <c r="M252" s="263"/>
      <c r="N252" s="264"/>
      <c r="O252" s="264"/>
      <c r="P252" s="264"/>
      <c r="Q252" s="264"/>
      <c r="R252" s="264"/>
      <c r="S252" s="264"/>
      <c r="T252" s="265"/>
      <c r="U252" s="14"/>
      <c r="V252" s="14"/>
      <c r="W252" s="14"/>
      <c r="X252" s="14"/>
      <c r="Y252" s="14"/>
      <c r="Z252" s="14"/>
      <c r="AA252" s="14"/>
      <c r="AB252" s="14"/>
      <c r="AC252" s="14"/>
      <c r="AD252" s="14"/>
      <c r="AE252" s="14"/>
      <c r="AT252" s="266" t="s">
        <v>180</v>
      </c>
      <c r="AU252" s="266" t="s">
        <v>83</v>
      </c>
      <c r="AV252" s="14" t="s">
        <v>83</v>
      </c>
      <c r="AW252" s="14" t="s">
        <v>35</v>
      </c>
      <c r="AX252" s="14" t="s">
        <v>74</v>
      </c>
      <c r="AY252" s="266" t="s">
        <v>169</v>
      </c>
    </row>
    <row r="253" spans="1:51" s="14" customFormat="1" ht="12">
      <c r="A253" s="14"/>
      <c r="B253" s="256"/>
      <c r="C253" s="257"/>
      <c r="D253" s="242" t="s">
        <v>180</v>
      </c>
      <c r="E253" s="258" t="s">
        <v>19</v>
      </c>
      <c r="F253" s="259" t="s">
        <v>1720</v>
      </c>
      <c r="G253" s="257"/>
      <c r="H253" s="260">
        <v>16.954</v>
      </c>
      <c r="I253" s="261"/>
      <c r="J253" s="257"/>
      <c r="K253" s="257"/>
      <c r="L253" s="262"/>
      <c r="M253" s="263"/>
      <c r="N253" s="264"/>
      <c r="O253" s="264"/>
      <c r="P253" s="264"/>
      <c r="Q253" s="264"/>
      <c r="R253" s="264"/>
      <c r="S253" s="264"/>
      <c r="T253" s="265"/>
      <c r="U253" s="14"/>
      <c r="V253" s="14"/>
      <c r="W253" s="14"/>
      <c r="X253" s="14"/>
      <c r="Y253" s="14"/>
      <c r="Z253" s="14"/>
      <c r="AA253" s="14"/>
      <c r="AB253" s="14"/>
      <c r="AC253" s="14"/>
      <c r="AD253" s="14"/>
      <c r="AE253" s="14"/>
      <c r="AT253" s="266" t="s">
        <v>180</v>
      </c>
      <c r="AU253" s="266" t="s">
        <v>83</v>
      </c>
      <c r="AV253" s="14" t="s">
        <v>83</v>
      </c>
      <c r="AW253" s="14" t="s">
        <v>35</v>
      </c>
      <c r="AX253" s="14" t="s">
        <v>74</v>
      </c>
      <c r="AY253" s="266" t="s">
        <v>169</v>
      </c>
    </row>
    <row r="254" spans="1:51" s="17" customFormat="1" ht="12">
      <c r="A254" s="17"/>
      <c r="B254" s="299"/>
      <c r="C254" s="300"/>
      <c r="D254" s="242" t="s">
        <v>180</v>
      </c>
      <c r="E254" s="301" t="s">
        <v>19</v>
      </c>
      <c r="F254" s="302" t="s">
        <v>1279</v>
      </c>
      <c r="G254" s="300"/>
      <c r="H254" s="303">
        <v>40.293</v>
      </c>
      <c r="I254" s="304"/>
      <c r="J254" s="300"/>
      <c r="K254" s="300"/>
      <c r="L254" s="305"/>
      <c r="M254" s="306"/>
      <c r="N254" s="307"/>
      <c r="O254" s="307"/>
      <c r="P254" s="307"/>
      <c r="Q254" s="307"/>
      <c r="R254" s="307"/>
      <c r="S254" s="307"/>
      <c r="T254" s="308"/>
      <c r="U254" s="17"/>
      <c r="V254" s="17"/>
      <c r="W254" s="17"/>
      <c r="X254" s="17"/>
      <c r="Y254" s="17"/>
      <c r="Z254" s="17"/>
      <c r="AA254" s="17"/>
      <c r="AB254" s="17"/>
      <c r="AC254" s="17"/>
      <c r="AD254" s="17"/>
      <c r="AE254" s="17"/>
      <c r="AT254" s="309" t="s">
        <v>180</v>
      </c>
      <c r="AU254" s="309" t="s">
        <v>83</v>
      </c>
      <c r="AV254" s="17" t="s">
        <v>192</v>
      </c>
      <c r="AW254" s="17" t="s">
        <v>35</v>
      </c>
      <c r="AX254" s="17" t="s">
        <v>74</v>
      </c>
      <c r="AY254" s="309" t="s">
        <v>169</v>
      </c>
    </row>
    <row r="255" spans="1:51" s="15" customFormat="1" ht="12">
      <c r="A255" s="15"/>
      <c r="B255" s="267"/>
      <c r="C255" s="268"/>
      <c r="D255" s="242" t="s">
        <v>180</v>
      </c>
      <c r="E255" s="269" t="s">
        <v>19</v>
      </c>
      <c r="F255" s="270" t="s">
        <v>185</v>
      </c>
      <c r="G255" s="268"/>
      <c r="H255" s="271">
        <v>1001.274</v>
      </c>
      <c r="I255" s="272"/>
      <c r="J255" s="268"/>
      <c r="K255" s="268"/>
      <c r="L255" s="273"/>
      <c r="M255" s="274"/>
      <c r="N255" s="275"/>
      <c r="O255" s="275"/>
      <c r="P255" s="275"/>
      <c r="Q255" s="275"/>
      <c r="R255" s="275"/>
      <c r="S255" s="275"/>
      <c r="T255" s="276"/>
      <c r="U255" s="15"/>
      <c r="V255" s="15"/>
      <c r="W255" s="15"/>
      <c r="X255" s="15"/>
      <c r="Y255" s="15"/>
      <c r="Z255" s="15"/>
      <c r="AA255" s="15"/>
      <c r="AB255" s="15"/>
      <c r="AC255" s="15"/>
      <c r="AD255" s="15"/>
      <c r="AE255" s="15"/>
      <c r="AT255" s="277" t="s">
        <v>180</v>
      </c>
      <c r="AU255" s="277" t="s">
        <v>83</v>
      </c>
      <c r="AV255" s="15" t="s">
        <v>176</v>
      </c>
      <c r="AW255" s="15" t="s">
        <v>35</v>
      </c>
      <c r="AX255" s="15" t="s">
        <v>81</v>
      </c>
      <c r="AY255" s="277" t="s">
        <v>169</v>
      </c>
    </row>
    <row r="256" spans="1:65" s="2" customFormat="1" ht="33" customHeight="1">
      <c r="A256" s="41"/>
      <c r="B256" s="42"/>
      <c r="C256" s="229" t="s">
        <v>231</v>
      </c>
      <c r="D256" s="229" t="s">
        <v>171</v>
      </c>
      <c r="E256" s="230" t="s">
        <v>1721</v>
      </c>
      <c r="F256" s="231" t="s">
        <v>1722</v>
      </c>
      <c r="G256" s="232" t="s">
        <v>213</v>
      </c>
      <c r="H256" s="233">
        <v>6007.644</v>
      </c>
      <c r="I256" s="234"/>
      <c r="J256" s="235">
        <f>ROUND(I256*H256,2)</f>
        <v>0</v>
      </c>
      <c r="K256" s="231" t="s">
        <v>175</v>
      </c>
      <c r="L256" s="47"/>
      <c r="M256" s="236" t="s">
        <v>19</v>
      </c>
      <c r="N256" s="237" t="s">
        <v>45</v>
      </c>
      <c r="O256" s="87"/>
      <c r="P256" s="238">
        <f>O256*H256</f>
        <v>0</v>
      </c>
      <c r="Q256" s="238">
        <v>0</v>
      </c>
      <c r="R256" s="238">
        <f>Q256*H256</f>
        <v>0</v>
      </c>
      <c r="S256" s="238">
        <v>0</v>
      </c>
      <c r="T256" s="239">
        <f>S256*H256</f>
        <v>0</v>
      </c>
      <c r="U256" s="41"/>
      <c r="V256" s="41"/>
      <c r="W256" s="41"/>
      <c r="X256" s="41"/>
      <c r="Y256" s="41"/>
      <c r="Z256" s="41"/>
      <c r="AA256" s="41"/>
      <c r="AB256" s="41"/>
      <c r="AC256" s="41"/>
      <c r="AD256" s="41"/>
      <c r="AE256" s="41"/>
      <c r="AR256" s="240" t="s">
        <v>176</v>
      </c>
      <c r="AT256" s="240" t="s">
        <v>171</v>
      </c>
      <c r="AU256" s="240" t="s">
        <v>83</v>
      </c>
      <c r="AY256" s="20" t="s">
        <v>169</v>
      </c>
      <c r="BE256" s="241">
        <f>IF(N256="základní",J256,0)</f>
        <v>0</v>
      </c>
      <c r="BF256" s="241">
        <f>IF(N256="snížená",J256,0)</f>
        <v>0</v>
      </c>
      <c r="BG256" s="241">
        <f>IF(N256="zákl. přenesená",J256,0)</f>
        <v>0</v>
      </c>
      <c r="BH256" s="241">
        <f>IF(N256="sníž. přenesená",J256,0)</f>
        <v>0</v>
      </c>
      <c r="BI256" s="241">
        <f>IF(N256="nulová",J256,0)</f>
        <v>0</v>
      </c>
      <c r="BJ256" s="20" t="s">
        <v>81</v>
      </c>
      <c r="BK256" s="241">
        <f>ROUND(I256*H256,2)</f>
        <v>0</v>
      </c>
      <c r="BL256" s="20" t="s">
        <v>176</v>
      </c>
      <c r="BM256" s="240" t="s">
        <v>1723</v>
      </c>
    </row>
    <row r="257" spans="1:47" s="2" customFormat="1" ht="12">
      <c r="A257" s="41"/>
      <c r="B257" s="42"/>
      <c r="C257" s="43"/>
      <c r="D257" s="242" t="s">
        <v>178</v>
      </c>
      <c r="E257" s="43"/>
      <c r="F257" s="243" t="s">
        <v>646</v>
      </c>
      <c r="G257" s="43"/>
      <c r="H257" s="43"/>
      <c r="I257" s="149"/>
      <c r="J257" s="43"/>
      <c r="K257" s="43"/>
      <c r="L257" s="47"/>
      <c r="M257" s="244"/>
      <c r="N257" s="245"/>
      <c r="O257" s="87"/>
      <c r="P257" s="87"/>
      <c r="Q257" s="87"/>
      <c r="R257" s="87"/>
      <c r="S257" s="87"/>
      <c r="T257" s="88"/>
      <c r="U257" s="41"/>
      <c r="V257" s="41"/>
      <c r="W257" s="41"/>
      <c r="X257" s="41"/>
      <c r="Y257" s="41"/>
      <c r="Z257" s="41"/>
      <c r="AA257" s="41"/>
      <c r="AB257" s="41"/>
      <c r="AC257" s="41"/>
      <c r="AD257" s="41"/>
      <c r="AE257" s="41"/>
      <c r="AT257" s="20" t="s">
        <v>178</v>
      </c>
      <c r="AU257" s="20" t="s">
        <v>83</v>
      </c>
    </row>
    <row r="258" spans="1:51" s="14" customFormat="1" ht="12">
      <c r="A258" s="14"/>
      <c r="B258" s="256"/>
      <c r="C258" s="257"/>
      <c r="D258" s="242" t="s">
        <v>180</v>
      </c>
      <c r="E258" s="257"/>
      <c r="F258" s="259" t="s">
        <v>1724</v>
      </c>
      <c r="G258" s="257"/>
      <c r="H258" s="260">
        <v>6007.644</v>
      </c>
      <c r="I258" s="261"/>
      <c r="J258" s="257"/>
      <c r="K258" s="257"/>
      <c r="L258" s="262"/>
      <c r="M258" s="263"/>
      <c r="N258" s="264"/>
      <c r="O258" s="264"/>
      <c r="P258" s="264"/>
      <c r="Q258" s="264"/>
      <c r="R258" s="264"/>
      <c r="S258" s="264"/>
      <c r="T258" s="265"/>
      <c r="U258" s="14"/>
      <c r="V258" s="14"/>
      <c r="W258" s="14"/>
      <c r="X258" s="14"/>
      <c r="Y258" s="14"/>
      <c r="Z258" s="14"/>
      <c r="AA258" s="14"/>
      <c r="AB258" s="14"/>
      <c r="AC258" s="14"/>
      <c r="AD258" s="14"/>
      <c r="AE258" s="14"/>
      <c r="AT258" s="266" t="s">
        <v>180</v>
      </c>
      <c r="AU258" s="266" t="s">
        <v>83</v>
      </c>
      <c r="AV258" s="14" t="s">
        <v>83</v>
      </c>
      <c r="AW258" s="14" t="s">
        <v>4</v>
      </c>
      <c r="AX258" s="14" t="s">
        <v>81</v>
      </c>
      <c r="AY258" s="266" t="s">
        <v>169</v>
      </c>
    </row>
    <row r="259" spans="1:65" s="2" customFormat="1" ht="21.75" customHeight="1">
      <c r="A259" s="41"/>
      <c r="B259" s="42"/>
      <c r="C259" s="229" t="s">
        <v>240</v>
      </c>
      <c r="D259" s="229" t="s">
        <v>171</v>
      </c>
      <c r="E259" s="230" t="s">
        <v>1725</v>
      </c>
      <c r="F259" s="231" t="s">
        <v>1726</v>
      </c>
      <c r="G259" s="232" t="s">
        <v>213</v>
      </c>
      <c r="H259" s="233">
        <v>9.24</v>
      </c>
      <c r="I259" s="234"/>
      <c r="J259" s="235">
        <f>ROUND(I259*H259,2)</f>
        <v>0</v>
      </c>
      <c r="K259" s="231" t="s">
        <v>175</v>
      </c>
      <c r="L259" s="47"/>
      <c r="M259" s="236" t="s">
        <v>19</v>
      </c>
      <c r="N259" s="237" t="s">
        <v>45</v>
      </c>
      <c r="O259" s="87"/>
      <c r="P259" s="238">
        <f>O259*H259</f>
        <v>0</v>
      </c>
      <c r="Q259" s="238">
        <v>0</v>
      </c>
      <c r="R259" s="238">
        <f>Q259*H259</f>
        <v>0</v>
      </c>
      <c r="S259" s="238">
        <v>0</v>
      </c>
      <c r="T259" s="239">
        <f>S259*H259</f>
        <v>0</v>
      </c>
      <c r="U259" s="41"/>
      <c r="V259" s="41"/>
      <c r="W259" s="41"/>
      <c r="X259" s="41"/>
      <c r="Y259" s="41"/>
      <c r="Z259" s="41"/>
      <c r="AA259" s="41"/>
      <c r="AB259" s="41"/>
      <c r="AC259" s="41"/>
      <c r="AD259" s="41"/>
      <c r="AE259" s="41"/>
      <c r="AR259" s="240" t="s">
        <v>176</v>
      </c>
      <c r="AT259" s="240" t="s">
        <v>171</v>
      </c>
      <c r="AU259" s="240" t="s">
        <v>83</v>
      </c>
      <c r="AY259" s="20" t="s">
        <v>169</v>
      </c>
      <c r="BE259" s="241">
        <f>IF(N259="základní",J259,0)</f>
        <v>0</v>
      </c>
      <c r="BF259" s="241">
        <f>IF(N259="snížená",J259,0)</f>
        <v>0</v>
      </c>
      <c r="BG259" s="241">
        <f>IF(N259="zákl. přenesená",J259,0)</f>
        <v>0</v>
      </c>
      <c r="BH259" s="241">
        <f>IF(N259="sníž. přenesená",J259,0)</f>
        <v>0</v>
      </c>
      <c r="BI259" s="241">
        <f>IF(N259="nulová",J259,0)</f>
        <v>0</v>
      </c>
      <c r="BJ259" s="20" t="s">
        <v>81</v>
      </c>
      <c r="BK259" s="241">
        <f>ROUND(I259*H259,2)</f>
        <v>0</v>
      </c>
      <c r="BL259" s="20" t="s">
        <v>176</v>
      </c>
      <c r="BM259" s="240" t="s">
        <v>1727</v>
      </c>
    </row>
    <row r="260" spans="1:47" s="2" customFormat="1" ht="12">
      <c r="A260" s="41"/>
      <c r="B260" s="42"/>
      <c r="C260" s="43"/>
      <c r="D260" s="242" t="s">
        <v>178</v>
      </c>
      <c r="E260" s="43"/>
      <c r="F260" s="243" t="s">
        <v>1728</v>
      </c>
      <c r="G260" s="43"/>
      <c r="H260" s="43"/>
      <c r="I260" s="149"/>
      <c r="J260" s="43"/>
      <c r="K260" s="43"/>
      <c r="L260" s="47"/>
      <c r="M260" s="244"/>
      <c r="N260" s="245"/>
      <c r="O260" s="87"/>
      <c r="P260" s="87"/>
      <c r="Q260" s="87"/>
      <c r="R260" s="87"/>
      <c r="S260" s="87"/>
      <c r="T260" s="88"/>
      <c r="U260" s="41"/>
      <c r="V260" s="41"/>
      <c r="W260" s="41"/>
      <c r="X260" s="41"/>
      <c r="Y260" s="41"/>
      <c r="Z260" s="41"/>
      <c r="AA260" s="41"/>
      <c r="AB260" s="41"/>
      <c r="AC260" s="41"/>
      <c r="AD260" s="41"/>
      <c r="AE260" s="41"/>
      <c r="AT260" s="20" t="s">
        <v>178</v>
      </c>
      <c r="AU260" s="20" t="s">
        <v>83</v>
      </c>
    </row>
    <row r="261" spans="1:51" s="13" customFormat="1" ht="12">
      <c r="A261" s="13"/>
      <c r="B261" s="246"/>
      <c r="C261" s="247"/>
      <c r="D261" s="242" t="s">
        <v>180</v>
      </c>
      <c r="E261" s="248" t="s">
        <v>19</v>
      </c>
      <c r="F261" s="249" t="s">
        <v>1729</v>
      </c>
      <c r="G261" s="247"/>
      <c r="H261" s="248" t="s">
        <v>19</v>
      </c>
      <c r="I261" s="250"/>
      <c r="J261" s="247"/>
      <c r="K261" s="247"/>
      <c r="L261" s="251"/>
      <c r="M261" s="252"/>
      <c r="N261" s="253"/>
      <c r="O261" s="253"/>
      <c r="P261" s="253"/>
      <c r="Q261" s="253"/>
      <c r="R261" s="253"/>
      <c r="S261" s="253"/>
      <c r="T261" s="254"/>
      <c r="U261" s="13"/>
      <c r="V261" s="13"/>
      <c r="W261" s="13"/>
      <c r="X261" s="13"/>
      <c r="Y261" s="13"/>
      <c r="Z261" s="13"/>
      <c r="AA261" s="13"/>
      <c r="AB261" s="13"/>
      <c r="AC261" s="13"/>
      <c r="AD261" s="13"/>
      <c r="AE261" s="13"/>
      <c r="AT261" s="255" t="s">
        <v>180</v>
      </c>
      <c r="AU261" s="255" t="s">
        <v>83</v>
      </c>
      <c r="AV261" s="13" t="s">
        <v>81</v>
      </c>
      <c r="AW261" s="13" t="s">
        <v>35</v>
      </c>
      <c r="AX261" s="13" t="s">
        <v>74</v>
      </c>
      <c r="AY261" s="255" t="s">
        <v>169</v>
      </c>
    </row>
    <row r="262" spans="1:51" s="14" customFormat="1" ht="12">
      <c r="A262" s="14"/>
      <c r="B262" s="256"/>
      <c r="C262" s="257"/>
      <c r="D262" s="242" t="s">
        <v>180</v>
      </c>
      <c r="E262" s="258" t="s">
        <v>19</v>
      </c>
      <c r="F262" s="259" t="s">
        <v>1730</v>
      </c>
      <c r="G262" s="257"/>
      <c r="H262" s="260">
        <v>9.24</v>
      </c>
      <c r="I262" s="261"/>
      <c r="J262" s="257"/>
      <c r="K262" s="257"/>
      <c r="L262" s="262"/>
      <c r="M262" s="263"/>
      <c r="N262" s="264"/>
      <c r="O262" s="264"/>
      <c r="P262" s="264"/>
      <c r="Q262" s="264"/>
      <c r="R262" s="264"/>
      <c r="S262" s="264"/>
      <c r="T262" s="265"/>
      <c r="U262" s="14"/>
      <c r="V262" s="14"/>
      <c r="W262" s="14"/>
      <c r="X262" s="14"/>
      <c r="Y262" s="14"/>
      <c r="Z262" s="14"/>
      <c r="AA262" s="14"/>
      <c r="AB262" s="14"/>
      <c r="AC262" s="14"/>
      <c r="AD262" s="14"/>
      <c r="AE262" s="14"/>
      <c r="AT262" s="266" t="s">
        <v>180</v>
      </c>
      <c r="AU262" s="266" t="s">
        <v>83</v>
      </c>
      <c r="AV262" s="14" t="s">
        <v>83</v>
      </c>
      <c r="AW262" s="14" t="s">
        <v>35</v>
      </c>
      <c r="AX262" s="14" t="s">
        <v>81</v>
      </c>
      <c r="AY262" s="266" t="s">
        <v>169</v>
      </c>
    </row>
    <row r="263" spans="1:65" s="2" customFormat="1" ht="21.75" customHeight="1">
      <c r="A263" s="41"/>
      <c r="B263" s="42"/>
      <c r="C263" s="229" t="s">
        <v>246</v>
      </c>
      <c r="D263" s="229" t="s">
        <v>171</v>
      </c>
      <c r="E263" s="230" t="s">
        <v>332</v>
      </c>
      <c r="F263" s="231" t="s">
        <v>1731</v>
      </c>
      <c r="G263" s="232" t="s">
        <v>213</v>
      </c>
      <c r="H263" s="233">
        <v>3056.076</v>
      </c>
      <c r="I263" s="234"/>
      <c r="J263" s="235">
        <f>ROUND(I263*H263,2)</f>
        <v>0</v>
      </c>
      <c r="K263" s="231" t="s">
        <v>175</v>
      </c>
      <c r="L263" s="47"/>
      <c r="M263" s="236" t="s">
        <v>19</v>
      </c>
      <c r="N263" s="237" t="s">
        <v>45</v>
      </c>
      <c r="O263" s="87"/>
      <c r="P263" s="238">
        <f>O263*H263</f>
        <v>0</v>
      </c>
      <c r="Q263" s="238">
        <v>0</v>
      </c>
      <c r="R263" s="238">
        <f>Q263*H263</f>
        <v>0</v>
      </c>
      <c r="S263" s="238">
        <v>0</v>
      </c>
      <c r="T263" s="239">
        <f>S263*H263</f>
        <v>0</v>
      </c>
      <c r="U263" s="41"/>
      <c r="V263" s="41"/>
      <c r="W263" s="41"/>
      <c r="X263" s="41"/>
      <c r="Y263" s="41"/>
      <c r="Z263" s="41"/>
      <c r="AA263" s="41"/>
      <c r="AB263" s="41"/>
      <c r="AC263" s="41"/>
      <c r="AD263" s="41"/>
      <c r="AE263" s="41"/>
      <c r="AR263" s="240" t="s">
        <v>176</v>
      </c>
      <c r="AT263" s="240" t="s">
        <v>171</v>
      </c>
      <c r="AU263" s="240" t="s">
        <v>83</v>
      </c>
      <c r="AY263" s="20" t="s">
        <v>169</v>
      </c>
      <c r="BE263" s="241">
        <f>IF(N263="základní",J263,0)</f>
        <v>0</v>
      </c>
      <c r="BF263" s="241">
        <f>IF(N263="snížená",J263,0)</f>
        <v>0</v>
      </c>
      <c r="BG263" s="241">
        <f>IF(N263="zákl. přenesená",J263,0)</f>
        <v>0</v>
      </c>
      <c r="BH263" s="241">
        <f>IF(N263="sníž. přenesená",J263,0)</f>
        <v>0</v>
      </c>
      <c r="BI263" s="241">
        <f>IF(N263="nulová",J263,0)</f>
        <v>0</v>
      </c>
      <c r="BJ263" s="20" t="s">
        <v>81</v>
      </c>
      <c r="BK263" s="241">
        <f>ROUND(I263*H263,2)</f>
        <v>0</v>
      </c>
      <c r="BL263" s="20" t="s">
        <v>176</v>
      </c>
      <c r="BM263" s="240" t="s">
        <v>1732</v>
      </c>
    </row>
    <row r="264" spans="1:47" s="2" customFormat="1" ht="12">
      <c r="A264" s="41"/>
      <c r="B264" s="42"/>
      <c r="C264" s="43"/>
      <c r="D264" s="242" t="s">
        <v>178</v>
      </c>
      <c r="E264" s="43"/>
      <c r="F264" s="243" t="s">
        <v>335</v>
      </c>
      <c r="G264" s="43"/>
      <c r="H264" s="43"/>
      <c r="I264" s="149"/>
      <c r="J264" s="43"/>
      <c r="K264" s="43"/>
      <c r="L264" s="47"/>
      <c r="M264" s="244"/>
      <c r="N264" s="245"/>
      <c r="O264" s="87"/>
      <c r="P264" s="87"/>
      <c r="Q264" s="87"/>
      <c r="R264" s="87"/>
      <c r="S264" s="87"/>
      <c r="T264" s="88"/>
      <c r="U264" s="41"/>
      <c r="V264" s="41"/>
      <c r="W264" s="41"/>
      <c r="X264" s="41"/>
      <c r="Y264" s="41"/>
      <c r="Z264" s="41"/>
      <c r="AA264" s="41"/>
      <c r="AB264" s="41"/>
      <c r="AC264" s="41"/>
      <c r="AD264" s="41"/>
      <c r="AE264" s="41"/>
      <c r="AT264" s="20" t="s">
        <v>178</v>
      </c>
      <c r="AU264" s="20" t="s">
        <v>83</v>
      </c>
    </row>
    <row r="265" spans="1:51" s="14" customFormat="1" ht="12">
      <c r="A265" s="14"/>
      <c r="B265" s="256"/>
      <c r="C265" s="257"/>
      <c r="D265" s="242" t="s">
        <v>180</v>
      </c>
      <c r="E265" s="258" t="s">
        <v>19</v>
      </c>
      <c r="F265" s="259" t="s">
        <v>1635</v>
      </c>
      <c r="G265" s="257"/>
      <c r="H265" s="260">
        <v>4057.35</v>
      </c>
      <c r="I265" s="261"/>
      <c r="J265" s="257"/>
      <c r="K265" s="257"/>
      <c r="L265" s="262"/>
      <c r="M265" s="263"/>
      <c r="N265" s="264"/>
      <c r="O265" s="264"/>
      <c r="P265" s="264"/>
      <c r="Q265" s="264"/>
      <c r="R265" s="264"/>
      <c r="S265" s="264"/>
      <c r="T265" s="265"/>
      <c r="U265" s="14"/>
      <c r="V265" s="14"/>
      <c r="W265" s="14"/>
      <c r="X265" s="14"/>
      <c r="Y265" s="14"/>
      <c r="Z265" s="14"/>
      <c r="AA265" s="14"/>
      <c r="AB265" s="14"/>
      <c r="AC265" s="14"/>
      <c r="AD265" s="14"/>
      <c r="AE265" s="14"/>
      <c r="AT265" s="266" t="s">
        <v>180</v>
      </c>
      <c r="AU265" s="266" t="s">
        <v>83</v>
      </c>
      <c r="AV265" s="14" t="s">
        <v>83</v>
      </c>
      <c r="AW265" s="14" t="s">
        <v>35</v>
      </c>
      <c r="AX265" s="14" t="s">
        <v>74</v>
      </c>
      <c r="AY265" s="266" t="s">
        <v>169</v>
      </c>
    </row>
    <row r="266" spans="1:51" s="17" customFormat="1" ht="12">
      <c r="A266" s="17"/>
      <c r="B266" s="299"/>
      <c r="C266" s="300"/>
      <c r="D266" s="242" t="s">
        <v>180</v>
      </c>
      <c r="E266" s="301" t="s">
        <v>19</v>
      </c>
      <c r="F266" s="302" t="s">
        <v>1636</v>
      </c>
      <c r="G266" s="300"/>
      <c r="H266" s="303">
        <v>4057.35</v>
      </c>
      <c r="I266" s="304"/>
      <c r="J266" s="300"/>
      <c r="K266" s="300"/>
      <c r="L266" s="305"/>
      <c r="M266" s="306"/>
      <c r="N266" s="307"/>
      <c r="O266" s="307"/>
      <c r="P266" s="307"/>
      <c r="Q266" s="307"/>
      <c r="R266" s="307"/>
      <c r="S266" s="307"/>
      <c r="T266" s="308"/>
      <c r="U266" s="17"/>
      <c r="V266" s="17"/>
      <c r="W266" s="17"/>
      <c r="X266" s="17"/>
      <c r="Y266" s="17"/>
      <c r="Z266" s="17"/>
      <c r="AA266" s="17"/>
      <c r="AB266" s="17"/>
      <c r="AC266" s="17"/>
      <c r="AD266" s="17"/>
      <c r="AE266" s="17"/>
      <c r="AT266" s="309" t="s">
        <v>180</v>
      </c>
      <c r="AU266" s="309" t="s">
        <v>83</v>
      </c>
      <c r="AV266" s="17" t="s">
        <v>192</v>
      </c>
      <c r="AW266" s="17" t="s">
        <v>35</v>
      </c>
      <c r="AX266" s="17" t="s">
        <v>74</v>
      </c>
      <c r="AY266" s="309" t="s">
        <v>169</v>
      </c>
    </row>
    <row r="267" spans="1:51" s="14" customFormat="1" ht="12">
      <c r="A267" s="14"/>
      <c r="B267" s="256"/>
      <c r="C267" s="257"/>
      <c r="D267" s="242" t="s">
        <v>180</v>
      </c>
      <c r="E267" s="258" t="s">
        <v>19</v>
      </c>
      <c r="F267" s="259" t="s">
        <v>1637</v>
      </c>
      <c r="G267" s="257"/>
      <c r="H267" s="260">
        <v>-108.546</v>
      </c>
      <c r="I267" s="261"/>
      <c r="J267" s="257"/>
      <c r="K267" s="257"/>
      <c r="L267" s="262"/>
      <c r="M267" s="263"/>
      <c r="N267" s="264"/>
      <c r="O267" s="264"/>
      <c r="P267" s="264"/>
      <c r="Q267" s="264"/>
      <c r="R267" s="264"/>
      <c r="S267" s="264"/>
      <c r="T267" s="265"/>
      <c r="U267" s="14"/>
      <c r="V267" s="14"/>
      <c r="W267" s="14"/>
      <c r="X267" s="14"/>
      <c r="Y267" s="14"/>
      <c r="Z267" s="14"/>
      <c r="AA267" s="14"/>
      <c r="AB267" s="14"/>
      <c r="AC267" s="14"/>
      <c r="AD267" s="14"/>
      <c r="AE267" s="14"/>
      <c r="AT267" s="266" t="s">
        <v>180</v>
      </c>
      <c r="AU267" s="266" t="s">
        <v>83</v>
      </c>
      <c r="AV267" s="14" t="s">
        <v>83</v>
      </c>
      <c r="AW267" s="14" t="s">
        <v>35</v>
      </c>
      <c r="AX267" s="14" t="s">
        <v>74</v>
      </c>
      <c r="AY267" s="266" t="s">
        <v>169</v>
      </c>
    </row>
    <row r="268" spans="1:51" s="14" customFormat="1" ht="12">
      <c r="A268" s="14"/>
      <c r="B268" s="256"/>
      <c r="C268" s="257"/>
      <c r="D268" s="242" t="s">
        <v>180</v>
      </c>
      <c r="E268" s="258" t="s">
        <v>19</v>
      </c>
      <c r="F268" s="259" t="s">
        <v>1638</v>
      </c>
      <c r="G268" s="257"/>
      <c r="H268" s="260">
        <v>-810.791</v>
      </c>
      <c r="I268" s="261"/>
      <c r="J268" s="257"/>
      <c r="K268" s="257"/>
      <c r="L268" s="262"/>
      <c r="M268" s="263"/>
      <c r="N268" s="264"/>
      <c r="O268" s="264"/>
      <c r="P268" s="264"/>
      <c r="Q268" s="264"/>
      <c r="R268" s="264"/>
      <c r="S268" s="264"/>
      <c r="T268" s="265"/>
      <c r="U268" s="14"/>
      <c r="V268" s="14"/>
      <c r="W268" s="14"/>
      <c r="X268" s="14"/>
      <c r="Y268" s="14"/>
      <c r="Z268" s="14"/>
      <c r="AA268" s="14"/>
      <c r="AB268" s="14"/>
      <c r="AC268" s="14"/>
      <c r="AD268" s="14"/>
      <c r="AE268" s="14"/>
      <c r="AT268" s="266" t="s">
        <v>180</v>
      </c>
      <c r="AU268" s="266" t="s">
        <v>83</v>
      </c>
      <c r="AV268" s="14" t="s">
        <v>83</v>
      </c>
      <c r="AW268" s="14" t="s">
        <v>35</v>
      </c>
      <c r="AX268" s="14" t="s">
        <v>74</v>
      </c>
      <c r="AY268" s="266" t="s">
        <v>169</v>
      </c>
    </row>
    <row r="269" spans="1:51" s="14" customFormat="1" ht="12">
      <c r="A269" s="14"/>
      <c r="B269" s="256"/>
      <c r="C269" s="257"/>
      <c r="D269" s="242" t="s">
        <v>180</v>
      </c>
      <c r="E269" s="258" t="s">
        <v>19</v>
      </c>
      <c r="F269" s="259" t="s">
        <v>1639</v>
      </c>
      <c r="G269" s="257"/>
      <c r="H269" s="260">
        <v>-4.725</v>
      </c>
      <c r="I269" s="261"/>
      <c r="J269" s="257"/>
      <c r="K269" s="257"/>
      <c r="L269" s="262"/>
      <c r="M269" s="263"/>
      <c r="N269" s="264"/>
      <c r="O269" s="264"/>
      <c r="P269" s="264"/>
      <c r="Q269" s="264"/>
      <c r="R269" s="264"/>
      <c r="S269" s="264"/>
      <c r="T269" s="265"/>
      <c r="U269" s="14"/>
      <c r="V269" s="14"/>
      <c r="W269" s="14"/>
      <c r="X269" s="14"/>
      <c r="Y269" s="14"/>
      <c r="Z269" s="14"/>
      <c r="AA269" s="14"/>
      <c r="AB269" s="14"/>
      <c r="AC269" s="14"/>
      <c r="AD269" s="14"/>
      <c r="AE269" s="14"/>
      <c r="AT269" s="266" t="s">
        <v>180</v>
      </c>
      <c r="AU269" s="266" t="s">
        <v>83</v>
      </c>
      <c r="AV269" s="14" t="s">
        <v>83</v>
      </c>
      <c r="AW269" s="14" t="s">
        <v>35</v>
      </c>
      <c r="AX269" s="14" t="s">
        <v>74</v>
      </c>
      <c r="AY269" s="266" t="s">
        <v>169</v>
      </c>
    </row>
    <row r="270" spans="1:51" s="14" customFormat="1" ht="12">
      <c r="A270" s="14"/>
      <c r="B270" s="256"/>
      <c r="C270" s="257"/>
      <c r="D270" s="242" t="s">
        <v>180</v>
      </c>
      <c r="E270" s="258" t="s">
        <v>19</v>
      </c>
      <c r="F270" s="259" t="s">
        <v>1640</v>
      </c>
      <c r="G270" s="257"/>
      <c r="H270" s="260">
        <v>-9.24</v>
      </c>
      <c r="I270" s="261"/>
      <c r="J270" s="257"/>
      <c r="K270" s="257"/>
      <c r="L270" s="262"/>
      <c r="M270" s="263"/>
      <c r="N270" s="264"/>
      <c r="O270" s="264"/>
      <c r="P270" s="264"/>
      <c r="Q270" s="264"/>
      <c r="R270" s="264"/>
      <c r="S270" s="264"/>
      <c r="T270" s="265"/>
      <c r="U270" s="14"/>
      <c r="V270" s="14"/>
      <c r="W270" s="14"/>
      <c r="X270" s="14"/>
      <c r="Y270" s="14"/>
      <c r="Z270" s="14"/>
      <c r="AA270" s="14"/>
      <c r="AB270" s="14"/>
      <c r="AC270" s="14"/>
      <c r="AD270" s="14"/>
      <c r="AE270" s="14"/>
      <c r="AT270" s="266" t="s">
        <v>180</v>
      </c>
      <c r="AU270" s="266" t="s">
        <v>83</v>
      </c>
      <c r="AV270" s="14" t="s">
        <v>83</v>
      </c>
      <c r="AW270" s="14" t="s">
        <v>35</v>
      </c>
      <c r="AX270" s="14" t="s">
        <v>74</v>
      </c>
      <c r="AY270" s="266" t="s">
        <v>169</v>
      </c>
    </row>
    <row r="271" spans="1:51" s="17" customFormat="1" ht="12">
      <c r="A271" s="17"/>
      <c r="B271" s="299"/>
      <c r="C271" s="300"/>
      <c r="D271" s="242" t="s">
        <v>180</v>
      </c>
      <c r="E271" s="301" t="s">
        <v>19</v>
      </c>
      <c r="F271" s="302" t="s">
        <v>1279</v>
      </c>
      <c r="G271" s="300"/>
      <c r="H271" s="303">
        <v>-933.302</v>
      </c>
      <c r="I271" s="304"/>
      <c r="J271" s="300"/>
      <c r="K271" s="300"/>
      <c r="L271" s="305"/>
      <c r="M271" s="306"/>
      <c r="N271" s="307"/>
      <c r="O271" s="307"/>
      <c r="P271" s="307"/>
      <c r="Q271" s="307"/>
      <c r="R271" s="307"/>
      <c r="S271" s="307"/>
      <c r="T271" s="308"/>
      <c r="U271" s="17"/>
      <c r="V271" s="17"/>
      <c r="W271" s="17"/>
      <c r="X271" s="17"/>
      <c r="Y271" s="17"/>
      <c r="Z271" s="17"/>
      <c r="AA271" s="17"/>
      <c r="AB271" s="17"/>
      <c r="AC271" s="17"/>
      <c r="AD271" s="17"/>
      <c r="AE271" s="17"/>
      <c r="AT271" s="309" t="s">
        <v>180</v>
      </c>
      <c r="AU271" s="309" t="s">
        <v>83</v>
      </c>
      <c r="AV271" s="17" t="s">
        <v>192</v>
      </c>
      <c r="AW271" s="17" t="s">
        <v>35</v>
      </c>
      <c r="AX271" s="17" t="s">
        <v>74</v>
      </c>
      <c r="AY271" s="309" t="s">
        <v>169</v>
      </c>
    </row>
    <row r="272" spans="1:51" s="13" customFormat="1" ht="12">
      <c r="A272" s="13"/>
      <c r="B272" s="246"/>
      <c r="C272" s="247"/>
      <c r="D272" s="242" t="s">
        <v>180</v>
      </c>
      <c r="E272" s="248" t="s">
        <v>19</v>
      </c>
      <c r="F272" s="249" t="s">
        <v>1641</v>
      </c>
      <c r="G272" s="247"/>
      <c r="H272" s="248" t="s">
        <v>19</v>
      </c>
      <c r="I272" s="250"/>
      <c r="J272" s="247"/>
      <c r="K272" s="247"/>
      <c r="L272" s="251"/>
      <c r="M272" s="252"/>
      <c r="N272" s="253"/>
      <c r="O272" s="253"/>
      <c r="P272" s="253"/>
      <c r="Q272" s="253"/>
      <c r="R272" s="253"/>
      <c r="S272" s="253"/>
      <c r="T272" s="254"/>
      <c r="U272" s="13"/>
      <c r="V272" s="13"/>
      <c r="W272" s="13"/>
      <c r="X272" s="13"/>
      <c r="Y272" s="13"/>
      <c r="Z272" s="13"/>
      <c r="AA272" s="13"/>
      <c r="AB272" s="13"/>
      <c r="AC272" s="13"/>
      <c r="AD272" s="13"/>
      <c r="AE272" s="13"/>
      <c r="AT272" s="255" t="s">
        <v>180</v>
      </c>
      <c r="AU272" s="255" t="s">
        <v>83</v>
      </c>
      <c r="AV272" s="13" t="s">
        <v>81</v>
      </c>
      <c r="AW272" s="13" t="s">
        <v>35</v>
      </c>
      <c r="AX272" s="13" t="s">
        <v>74</v>
      </c>
      <c r="AY272" s="255" t="s">
        <v>169</v>
      </c>
    </row>
    <row r="273" spans="1:51" s="14" customFormat="1" ht="12">
      <c r="A273" s="14"/>
      <c r="B273" s="256"/>
      <c r="C273" s="257"/>
      <c r="D273" s="242" t="s">
        <v>180</v>
      </c>
      <c r="E273" s="258" t="s">
        <v>19</v>
      </c>
      <c r="F273" s="259" t="s">
        <v>1642</v>
      </c>
      <c r="G273" s="257"/>
      <c r="H273" s="260">
        <v>-0.616</v>
      </c>
      <c r="I273" s="261"/>
      <c r="J273" s="257"/>
      <c r="K273" s="257"/>
      <c r="L273" s="262"/>
      <c r="M273" s="263"/>
      <c r="N273" s="264"/>
      <c r="O273" s="264"/>
      <c r="P273" s="264"/>
      <c r="Q273" s="264"/>
      <c r="R273" s="264"/>
      <c r="S273" s="264"/>
      <c r="T273" s="265"/>
      <c r="U273" s="14"/>
      <c r="V273" s="14"/>
      <c r="W273" s="14"/>
      <c r="X273" s="14"/>
      <c r="Y273" s="14"/>
      <c r="Z273" s="14"/>
      <c r="AA273" s="14"/>
      <c r="AB273" s="14"/>
      <c r="AC273" s="14"/>
      <c r="AD273" s="14"/>
      <c r="AE273" s="14"/>
      <c r="AT273" s="266" t="s">
        <v>180</v>
      </c>
      <c r="AU273" s="266" t="s">
        <v>83</v>
      </c>
      <c r="AV273" s="14" t="s">
        <v>83</v>
      </c>
      <c r="AW273" s="14" t="s">
        <v>35</v>
      </c>
      <c r="AX273" s="14" t="s">
        <v>74</v>
      </c>
      <c r="AY273" s="266" t="s">
        <v>169</v>
      </c>
    </row>
    <row r="274" spans="1:51" s="14" customFormat="1" ht="12">
      <c r="A274" s="14"/>
      <c r="B274" s="256"/>
      <c r="C274" s="257"/>
      <c r="D274" s="242" t="s">
        <v>180</v>
      </c>
      <c r="E274" s="258" t="s">
        <v>19</v>
      </c>
      <c r="F274" s="259" t="s">
        <v>1643</v>
      </c>
      <c r="G274" s="257"/>
      <c r="H274" s="260">
        <v>-0.645</v>
      </c>
      <c r="I274" s="261"/>
      <c r="J274" s="257"/>
      <c r="K274" s="257"/>
      <c r="L274" s="262"/>
      <c r="M274" s="263"/>
      <c r="N274" s="264"/>
      <c r="O274" s="264"/>
      <c r="P274" s="264"/>
      <c r="Q274" s="264"/>
      <c r="R274" s="264"/>
      <c r="S274" s="264"/>
      <c r="T274" s="265"/>
      <c r="U274" s="14"/>
      <c r="V274" s="14"/>
      <c r="W274" s="14"/>
      <c r="X274" s="14"/>
      <c r="Y274" s="14"/>
      <c r="Z274" s="14"/>
      <c r="AA274" s="14"/>
      <c r="AB274" s="14"/>
      <c r="AC274" s="14"/>
      <c r="AD274" s="14"/>
      <c r="AE274" s="14"/>
      <c r="AT274" s="266" t="s">
        <v>180</v>
      </c>
      <c r="AU274" s="266" t="s">
        <v>83</v>
      </c>
      <c r="AV274" s="14" t="s">
        <v>83</v>
      </c>
      <c r="AW274" s="14" t="s">
        <v>35</v>
      </c>
      <c r="AX274" s="14" t="s">
        <v>74</v>
      </c>
      <c r="AY274" s="266" t="s">
        <v>169</v>
      </c>
    </row>
    <row r="275" spans="1:51" s="14" customFormat="1" ht="12">
      <c r="A275" s="14"/>
      <c r="B275" s="256"/>
      <c r="C275" s="257"/>
      <c r="D275" s="242" t="s">
        <v>180</v>
      </c>
      <c r="E275" s="258" t="s">
        <v>19</v>
      </c>
      <c r="F275" s="259" t="s">
        <v>1644</v>
      </c>
      <c r="G275" s="257"/>
      <c r="H275" s="260">
        <v>-0.664</v>
      </c>
      <c r="I275" s="261"/>
      <c r="J275" s="257"/>
      <c r="K275" s="257"/>
      <c r="L275" s="262"/>
      <c r="M275" s="263"/>
      <c r="N275" s="264"/>
      <c r="O275" s="264"/>
      <c r="P275" s="264"/>
      <c r="Q275" s="264"/>
      <c r="R275" s="264"/>
      <c r="S275" s="264"/>
      <c r="T275" s="265"/>
      <c r="U275" s="14"/>
      <c r="V275" s="14"/>
      <c r="W275" s="14"/>
      <c r="X275" s="14"/>
      <c r="Y275" s="14"/>
      <c r="Z275" s="14"/>
      <c r="AA275" s="14"/>
      <c r="AB275" s="14"/>
      <c r="AC275" s="14"/>
      <c r="AD275" s="14"/>
      <c r="AE275" s="14"/>
      <c r="AT275" s="266" t="s">
        <v>180</v>
      </c>
      <c r="AU275" s="266" t="s">
        <v>83</v>
      </c>
      <c r="AV275" s="14" t="s">
        <v>83</v>
      </c>
      <c r="AW275" s="14" t="s">
        <v>35</v>
      </c>
      <c r="AX275" s="14" t="s">
        <v>74</v>
      </c>
      <c r="AY275" s="266" t="s">
        <v>169</v>
      </c>
    </row>
    <row r="276" spans="1:51" s="14" customFormat="1" ht="12">
      <c r="A276" s="14"/>
      <c r="B276" s="256"/>
      <c r="C276" s="257"/>
      <c r="D276" s="242" t="s">
        <v>180</v>
      </c>
      <c r="E276" s="258" t="s">
        <v>19</v>
      </c>
      <c r="F276" s="259" t="s">
        <v>1645</v>
      </c>
      <c r="G276" s="257"/>
      <c r="H276" s="260">
        <v>-0.574</v>
      </c>
      <c r="I276" s="261"/>
      <c r="J276" s="257"/>
      <c r="K276" s="257"/>
      <c r="L276" s="262"/>
      <c r="M276" s="263"/>
      <c r="N276" s="264"/>
      <c r="O276" s="264"/>
      <c r="P276" s="264"/>
      <c r="Q276" s="264"/>
      <c r="R276" s="264"/>
      <c r="S276" s="264"/>
      <c r="T276" s="265"/>
      <c r="U276" s="14"/>
      <c r="V276" s="14"/>
      <c r="W276" s="14"/>
      <c r="X276" s="14"/>
      <c r="Y276" s="14"/>
      <c r="Z276" s="14"/>
      <c r="AA276" s="14"/>
      <c r="AB276" s="14"/>
      <c r="AC276" s="14"/>
      <c r="AD276" s="14"/>
      <c r="AE276" s="14"/>
      <c r="AT276" s="266" t="s">
        <v>180</v>
      </c>
      <c r="AU276" s="266" t="s">
        <v>83</v>
      </c>
      <c r="AV276" s="14" t="s">
        <v>83</v>
      </c>
      <c r="AW276" s="14" t="s">
        <v>35</v>
      </c>
      <c r="AX276" s="14" t="s">
        <v>74</v>
      </c>
      <c r="AY276" s="266" t="s">
        <v>169</v>
      </c>
    </row>
    <row r="277" spans="1:51" s="14" customFormat="1" ht="12">
      <c r="A277" s="14"/>
      <c r="B277" s="256"/>
      <c r="C277" s="257"/>
      <c r="D277" s="242" t="s">
        <v>180</v>
      </c>
      <c r="E277" s="258" t="s">
        <v>19</v>
      </c>
      <c r="F277" s="259" t="s">
        <v>1646</v>
      </c>
      <c r="G277" s="257"/>
      <c r="H277" s="260">
        <v>-0.498</v>
      </c>
      <c r="I277" s="261"/>
      <c r="J277" s="257"/>
      <c r="K277" s="257"/>
      <c r="L277" s="262"/>
      <c r="M277" s="263"/>
      <c r="N277" s="264"/>
      <c r="O277" s="264"/>
      <c r="P277" s="264"/>
      <c r="Q277" s="264"/>
      <c r="R277" s="264"/>
      <c r="S277" s="264"/>
      <c r="T277" s="265"/>
      <c r="U277" s="14"/>
      <c r="V277" s="14"/>
      <c r="W277" s="14"/>
      <c r="X277" s="14"/>
      <c r="Y277" s="14"/>
      <c r="Z277" s="14"/>
      <c r="AA277" s="14"/>
      <c r="AB277" s="14"/>
      <c r="AC277" s="14"/>
      <c r="AD277" s="14"/>
      <c r="AE277" s="14"/>
      <c r="AT277" s="266" t="s">
        <v>180</v>
      </c>
      <c r="AU277" s="266" t="s">
        <v>83</v>
      </c>
      <c r="AV277" s="14" t="s">
        <v>83</v>
      </c>
      <c r="AW277" s="14" t="s">
        <v>35</v>
      </c>
      <c r="AX277" s="14" t="s">
        <v>74</v>
      </c>
      <c r="AY277" s="266" t="s">
        <v>169</v>
      </c>
    </row>
    <row r="278" spans="1:51" s="14" customFormat="1" ht="12">
      <c r="A278" s="14"/>
      <c r="B278" s="256"/>
      <c r="C278" s="257"/>
      <c r="D278" s="242" t="s">
        <v>180</v>
      </c>
      <c r="E278" s="258" t="s">
        <v>19</v>
      </c>
      <c r="F278" s="259" t="s">
        <v>1647</v>
      </c>
      <c r="G278" s="257"/>
      <c r="H278" s="260">
        <v>-0.421</v>
      </c>
      <c r="I278" s="261"/>
      <c r="J278" s="257"/>
      <c r="K278" s="257"/>
      <c r="L278" s="262"/>
      <c r="M278" s="263"/>
      <c r="N278" s="264"/>
      <c r="O278" s="264"/>
      <c r="P278" s="264"/>
      <c r="Q278" s="264"/>
      <c r="R278" s="264"/>
      <c r="S278" s="264"/>
      <c r="T278" s="265"/>
      <c r="U278" s="14"/>
      <c r="V278" s="14"/>
      <c r="W278" s="14"/>
      <c r="X278" s="14"/>
      <c r="Y278" s="14"/>
      <c r="Z278" s="14"/>
      <c r="AA278" s="14"/>
      <c r="AB278" s="14"/>
      <c r="AC278" s="14"/>
      <c r="AD278" s="14"/>
      <c r="AE278" s="14"/>
      <c r="AT278" s="266" t="s">
        <v>180</v>
      </c>
      <c r="AU278" s="266" t="s">
        <v>83</v>
      </c>
      <c r="AV278" s="14" t="s">
        <v>83</v>
      </c>
      <c r="AW278" s="14" t="s">
        <v>35</v>
      </c>
      <c r="AX278" s="14" t="s">
        <v>74</v>
      </c>
      <c r="AY278" s="266" t="s">
        <v>169</v>
      </c>
    </row>
    <row r="279" spans="1:51" s="14" customFormat="1" ht="12">
      <c r="A279" s="14"/>
      <c r="B279" s="256"/>
      <c r="C279" s="257"/>
      <c r="D279" s="242" t="s">
        <v>180</v>
      </c>
      <c r="E279" s="258" t="s">
        <v>19</v>
      </c>
      <c r="F279" s="259" t="s">
        <v>1648</v>
      </c>
      <c r="G279" s="257"/>
      <c r="H279" s="260">
        <v>-0.328</v>
      </c>
      <c r="I279" s="261"/>
      <c r="J279" s="257"/>
      <c r="K279" s="257"/>
      <c r="L279" s="262"/>
      <c r="M279" s="263"/>
      <c r="N279" s="264"/>
      <c r="O279" s="264"/>
      <c r="P279" s="264"/>
      <c r="Q279" s="264"/>
      <c r="R279" s="264"/>
      <c r="S279" s="264"/>
      <c r="T279" s="265"/>
      <c r="U279" s="14"/>
      <c r="V279" s="14"/>
      <c r="W279" s="14"/>
      <c r="X279" s="14"/>
      <c r="Y279" s="14"/>
      <c r="Z279" s="14"/>
      <c r="AA279" s="14"/>
      <c r="AB279" s="14"/>
      <c r="AC279" s="14"/>
      <c r="AD279" s="14"/>
      <c r="AE279" s="14"/>
      <c r="AT279" s="266" t="s">
        <v>180</v>
      </c>
      <c r="AU279" s="266" t="s">
        <v>83</v>
      </c>
      <c r="AV279" s="14" t="s">
        <v>83</v>
      </c>
      <c r="AW279" s="14" t="s">
        <v>35</v>
      </c>
      <c r="AX279" s="14" t="s">
        <v>74</v>
      </c>
      <c r="AY279" s="266" t="s">
        <v>169</v>
      </c>
    </row>
    <row r="280" spans="1:51" s="14" customFormat="1" ht="12">
      <c r="A280" s="14"/>
      <c r="B280" s="256"/>
      <c r="C280" s="257"/>
      <c r="D280" s="242" t="s">
        <v>180</v>
      </c>
      <c r="E280" s="258" t="s">
        <v>19</v>
      </c>
      <c r="F280" s="259" t="s">
        <v>1649</v>
      </c>
      <c r="G280" s="257"/>
      <c r="H280" s="260">
        <v>-0.274</v>
      </c>
      <c r="I280" s="261"/>
      <c r="J280" s="257"/>
      <c r="K280" s="257"/>
      <c r="L280" s="262"/>
      <c r="M280" s="263"/>
      <c r="N280" s="264"/>
      <c r="O280" s="264"/>
      <c r="P280" s="264"/>
      <c r="Q280" s="264"/>
      <c r="R280" s="264"/>
      <c r="S280" s="264"/>
      <c r="T280" s="265"/>
      <c r="U280" s="14"/>
      <c r="V280" s="14"/>
      <c r="W280" s="14"/>
      <c r="X280" s="14"/>
      <c r="Y280" s="14"/>
      <c r="Z280" s="14"/>
      <c r="AA280" s="14"/>
      <c r="AB280" s="14"/>
      <c r="AC280" s="14"/>
      <c r="AD280" s="14"/>
      <c r="AE280" s="14"/>
      <c r="AT280" s="266" t="s">
        <v>180</v>
      </c>
      <c r="AU280" s="266" t="s">
        <v>83</v>
      </c>
      <c r="AV280" s="14" t="s">
        <v>83</v>
      </c>
      <c r="AW280" s="14" t="s">
        <v>35</v>
      </c>
      <c r="AX280" s="14" t="s">
        <v>74</v>
      </c>
      <c r="AY280" s="266" t="s">
        <v>169</v>
      </c>
    </row>
    <row r="281" spans="1:51" s="14" customFormat="1" ht="12">
      <c r="A281" s="14"/>
      <c r="B281" s="256"/>
      <c r="C281" s="257"/>
      <c r="D281" s="242" t="s">
        <v>180</v>
      </c>
      <c r="E281" s="258" t="s">
        <v>19</v>
      </c>
      <c r="F281" s="259" t="s">
        <v>1650</v>
      </c>
      <c r="G281" s="257"/>
      <c r="H281" s="260">
        <v>-0.294</v>
      </c>
      <c r="I281" s="261"/>
      <c r="J281" s="257"/>
      <c r="K281" s="257"/>
      <c r="L281" s="262"/>
      <c r="M281" s="263"/>
      <c r="N281" s="264"/>
      <c r="O281" s="264"/>
      <c r="P281" s="264"/>
      <c r="Q281" s="264"/>
      <c r="R281" s="264"/>
      <c r="S281" s="264"/>
      <c r="T281" s="265"/>
      <c r="U281" s="14"/>
      <c r="V281" s="14"/>
      <c r="W281" s="14"/>
      <c r="X281" s="14"/>
      <c r="Y281" s="14"/>
      <c r="Z281" s="14"/>
      <c r="AA281" s="14"/>
      <c r="AB281" s="14"/>
      <c r="AC281" s="14"/>
      <c r="AD281" s="14"/>
      <c r="AE281" s="14"/>
      <c r="AT281" s="266" t="s">
        <v>180</v>
      </c>
      <c r="AU281" s="266" t="s">
        <v>83</v>
      </c>
      <c r="AV281" s="14" t="s">
        <v>83</v>
      </c>
      <c r="AW281" s="14" t="s">
        <v>35</v>
      </c>
      <c r="AX281" s="14" t="s">
        <v>74</v>
      </c>
      <c r="AY281" s="266" t="s">
        <v>169</v>
      </c>
    </row>
    <row r="282" spans="1:51" s="14" customFormat="1" ht="12">
      <c r="A282" s="14"/>
      <c r="B282" s="256"/>
      <c r="C282" s="257"/>
      <c r="D282" s="242" t="s">
        <v>180</v>
      </c>
      <c r="E282" s="258" t="s">
        <v>19</v>
      </c>
      <c r="F282" s="259" t="s">
        <v>1651</v>
      </c>
      <c r="G282" s="257"/>
      <c r="H282" s="260">
        <v>-0.385</v>
      </c>
      <c r="I282" s="261"/>
      <c r="J282" s="257"/>
      <c r="K282" s="257"/>
      <c r="L282" s="262"/>
      <c r="M282" s="263"/>
      <c r="N282" s="264"/>
      <c r="O282" s="264"/>
      <c r="P282" s="264"/>
      <c r="Q282" s="264"/>
      <c r="R282" s="264"/>
      <c r="S282" s="264"/>
      <c r="T282" s="265"/>
      <c r="U282" s="14"/>
      <c r="V282" s="14"/>
      <c r="W282" s="14"/>
      <c r="X282" s="14"/>
      <c r="Y282" s="14"/>
      <c r="Z282" s="14"/>
      <c r="AA282" s="14"/>
      <c r="AB282" s="14"/>
      <c r="AC282" s="14"/>
      <c r="AD282" s="14"/>
      <c r="AE282" s="14"/>
      <c r="AT282" s="266" t="s">
        <v>180</v>
      </c>
      <c r="AU282" s="266" t="s">
        <v>83</v>
      </c>
      <c r="AV282" s="14" t="s">
        <v>83</v>
      </c>
      <c r="AW282" s="14" t="s">
        <v>35</v>
      </c>
      <c r="AX282" s="14" t="s">
        <v>74</v>
      </c>
      <c r="AY282" s="266" t="s">
        <v>169</v>
      </c>
    </row>
    <row r="283" spans="1:51" s="14" customFormat="1" ht="12">
      <c r="A283" s="14"/>
      <c r="B283" s="256"/>
      <c r="C283" s="257"/>
      <c r="D283" s="242" t="s">
        <v>180</v>
      </c>
      <c r="E283" s="258" t="s">
        <v>19</v>
      </c>
      <c r="F283" s="259" t="s">
        <v>1652</v>
      </c>
      <c r="G283" s="257"/>
      <c r="H283" s="260">
        <v>-0.486</v>
      </c>
      <c r="I283" s="261"/>
      <c r="J283" s="257"/>
      <c r="K283" s="257"/>
      <c r="L283" s="262"/>
      <c r="M283" s="263"/>
      <c r="N283" s="264"/>
      <c r="O283" s="264"/>
      <c r="P283" s="264"/>
      <c r="Q283" s="264"/>
      <c r="R283" s="264"/>
      <c r="S283" s="264"/>
      <c r="T283" s="265"/>
      <c r="U283" s="14"/>
      <c r="V283" s="14"/>
      <c r="W283" s="14"/>
      <c r="X283" s="14"/>
      <c r="Y283" s="14"/>
      <c r="Z283" s="14"/>
      <c r="AA283" s="14"/>
      <c r="AB283" s="14"/>
      <c r="AC283" s="14"/>
      <c r="AD283" s="14"/>
      <c r="AE283" s="14"/>
      <c r="AT283" s="266" t="s">
        <v>180</v>
      </c>
      <c r="AU283" s="266" t="s">
        <v>83</v>
      </c>
      <c r="AV283" s="14" t="s">
        <v>83</v>
      </c>
      <c r="AW283" s="14" t="s">
        <v>35</v>
      </c>
      <c r="AX283" s="14" t="s">
        <v>74</v>
      </c>
      <c r="AY283" s="266" t="s">
        <v>169</v>
      </c>
    </row>
    <row r="284" spans="1:51" s="14" customFormat="1" ht="12">
      <c r="A284" s="14"/>
      <c r="B284" s="256"/>
      <c r="C284" s="257"/>
      <c r="D284" s="242" t="s">
        <v>180</v>
      </c>
      <c r="E284" s="258" t="s">
        <v>19</v>
      </c>
      <c r="F284" s="259" t="s">
        <v>1653</v>
      </c>
      <c r="G284" s="257"/>
      <c r="H284" s="260">
        <v>-0.424</v>
      </c>
      <c r="I284" s="261"/>
      <c r="J284" s="257"/>
      <c r="K284" s="257"/>
      <c r="L284" s="262"/>
      <c r="M284" s="263"/>
      <c r="N284" s="264"/>
      <c r="O284" s="264"/>
      <c r="P284" s="264"/>
      <c r="Q284" s="264"/>
      <c r="R284" s="264"/>
      <c r="S284" s="264"/>
      <c r="T284" s="265"/>
      <c r="U284" s="14"/>
      <c r="V284" s="14"/>
      <c r="W284" s="14"/>
      <c r="X284" s="14"/>
      <c r="Y284" s="14"/>
      <c r="Z284" s="14"/>
      <c r="AA284" s="14"/>
      <c r="AB284" s="14"/>
      <c r="AC284" s="14"/>
      <c r="AD284" s="14"/>
      <c r="AE284" s="14"/>
      <c r="AT284" s="266" t="s">
        <v>180</v>
      </c>
      <c r="AU284" s="266" t="s">
        <v>83</v>
      </c>
      <c r="AV284" s="14" t="s">
        <v>83</v>
      </c>
      <c r="AW284" s="14" t="s">
        <v>35</v>
      </c>
      <c r="AX284" s="14" t="s">
        <v>74</v>
      </c>
      <c r="AY284" s="266" t="s">
        <v>169</v>
      </c>
    </row>
    <row r="285" spans="1:51" s="14" customFormat="1" ht="12">
      <c r="A285" s="14"/>
      <c r="B285" s="256"/>
      <c r="C285" s="257"/>
      <c r="D285" s="242" t="s">
        <v>180</v>
      </c>
      <c r="E285" s="258" t="s">
        <v>19</v>
      </c>
      <c r="F285" s="259" t="s">
        <v>1654</v>
      </c>
      <c r="G285" s="257"/>
      <c r="H285" s="260">
        <v>-0.345</v>
      </c>
      <c r="I285" s="261"/>
      <c r="J285" s="257"/>
      <c r="K285" s="257"/>
      <c r="L285" s="262"/>
      <c r="M285" s="263"/>
      <c r="N285" s="264"/>
      <c r="O285" s="264"/>
      <c r="P285" s="264"/>
      <c r="Q285" s="264"/>
      <c r="R285" s="264"/>
      <c r="S285" s="264"/>
      <c r="T285" s="265"/>
      <c r="U285" s="14"/>
      <c r="V285" s="14"/>
      <c r="W285" s="14"/>
      <c r="X285" s="14"/>
      <c r="Y285" s="14"/>
      <c r="Z285" s="14"/>
      <c r="AA285" s="14"/>
      <c r="AB285" s="14"/>
      <c r="AC285" s="14"/>
      <c r="AD285" s="14"/>
      <c r="AE285" s="14"/>
      <c r="AT285" s="266" t="s">
        <v>180</v>
      </c>
      <c r="AU285" s="266" t="s">
        <v>83</v>
      </c>
      <c r="AV285" s="14" t="s">
        <v>83</v>
      </c>
      <c r="AW285" s="14" t="s">
        <v>35</v>
      </c>
      <c r="AX285" s="14" t="s">
        <v>74</v>
      </c>
      <c r="AY285" s="266" t="s">
        <v>169</v>
      </c>
    </row>
    <row r="286" spans="1:51" s="14" customFormat="1" ht="12">
      <c r="A286" s="14"/>
      <c r="B286" s="256"/>
      <c r="C286" s="257"/>
      <c r="D286" s="242" t="s">
        <v>180</v>
      </c>
      <c r="E286" s="258" t="s">
        <v>19</v>
      </c>
      <c r="F286" s="259" t="s">
        <v>1655</v>
      </c>
      <c r="G286" s="257"/>
      <c r="H286" s="260">
        <v>-0.266</v>
      </c>
      <c r="I286" s="261"/>
      <c r="J286" s="257"/>
      <c r="K286" s="257"/>
      <c r="L286" s="262"/>
      <c r="M286" s="263"/>
      <c r="N286" s="264"/>
      <c r="O286" s="264"/>
      <c r="P286" s="264"/>
      <c r="Q286" s="264"/>
      <c r="R286" s="264"/>
      <c r="S286" s="264"/>
      <c r="T286" s="265"/>
      <c r="U286" s="14"/>
      <c r="V286" s="14"/>
      <c r="W286" s="14"/>
      <c r="X286" s="14"/>
      <c r="Y286" s="14"/>
      <c r="Z286" s="14"/>
      <c r="AA286" s="14"/>
      <c r="AB286" s="14"/>
      <c r="AC286" s="14"/>
      <c r="AD286" s="14"/>
      <c r="AE286" s="14"/>
      <c r="AT286" s="266" t="s">
        <v>180</v>
      </c>
      <c r="AU286" s="266" t="s">
        <v>83</v>
      </c>
      <c r="AV286" s="14" t="s">
        <v>83</v>
      </c>
      <c r="AW286" s="14" t="s">
        <v>35</v>
      </c>
      <c r="AX286" s="14" t="s">
        <v>74</v>
      </c>
      <c r="AY286" s="266" t="s">
        <v>169</v>
      </c>
    </row>
    <row r="287" spans="1:51" s="14" customFormat="1" ht="12">
      <c r="A287" s="14"/>
      <c r="B287" s="256"/>
      <c r="C287" s="257"/>
      <c r="D287" s="242" t="s">
        <v>180</v>
      </c>
      <c r="E287" s="258" t="s">
        <v>19</v>
      </c>
      <c r="F287" s="259" t="s">
        <v>1656</v>
      </c>
      <c r="G287" s="257"/>
      <c r="H287" s="260">
        <v>-0.17</v>
      </c>
      <c r="I287" s="261"/>
      <c r="J287" s="257"/>
      <c r="K287" s="257"/>
      <c r="L287" s="262"/>
      <c r="M287" s="263"/>
      <c r="N287" s="264"/>
      <c r="O287" s="264"/>
      <c r="P287" s="264"/>
      <c r="Q287" s="264"/>
      <c r="R287" s="264"/>
      <c r="S287" s="264"/>
      <c r="T287" s="265"/>
      <c r="U287" s="14"/>
      <c r="V287" s="14"/>
      <c r="W287" s="14"/>
      <c r="X287" s="14"/>
      <c r="Y287" s="14"/>
      <c r="Z287" s="14"/>
      <c r="AA287" s="14"/>
      <c r="AB287" s="14"/>
      <c r="AC287" s="14"/>
      <c r="AD287" s="14"/>
      <c r="AE287" s="14"/>
      <c r="AT287" s="266" t="s">
        <v>180</v>
      </c>
      <c r="AU287" s="266" t="s">
        <v>83</v>
      </c>
      <c r="AV287" s="14" t="s">
        <v>83</v>
      </c>
      <c r="AW287" s="14" t="s">
        <v>35</v>
      </c>
      <c r="AX287" s="14" t="s">
        <v>74</v>
      </c>
      <c r="AY287" s="266" t="s">
        <v>169</v>
      </c>
    </row>
    <row r="288" spans="1:51" s="14" customFormat="1" ht="12">
      <c r="A288" s="14"/>
      <c r="B288" s="256"/>
      <c r="C288" s="257"/>
      <c r="D288" s="242" t="s">
        <v>180</v>
      </c>
      <c r="E288" s="258" t="s">
        <v>19</v>
      </c>
      <c r="F288" s="259" t="s">
        <v>1657</v>
      </c>
      <c r="G288" s="257"/>
      <c r="H288" s="260">
        <v>-0.223</v>
      </c>
      <c r="I288" s="261"/>
      <c r="J288" s="257"/>
      <c r="K288" s="257"/>
      <c r="L288" s="262"/>
      <c r="M288" s="263"/>
      <c r="N288" s="264"/>
      <c r="O288" s="264"/>
      <c r="P288" s="264"/>
      <c r="Q288" s="264"/>
      <c r="R288" s="264"/>
      <c r="S288" s="264"/>
      <c r="T288" s="265"/>
      <c r="U288" s="14"/>
      <c r="V288" s="14"/>
      <c r="W288" s="14"/>
      <c r="X288" s="14"/>
      <c r="Y288" s="14"/>
      <c r="Z288" s="14"/>
      <c r="AA288" s="14"/>
      <c r="AB288" s="14"/>
      <c r="AC288" s="14"/>
      <c r="AD288" s="14"/>
      <c r="AE288" s="14"/>
      <c r="AT288" s="266" t="s">
        <v>180</v>
      </c>
      <c r="AU288" s="266" t="s">
        <v>83</v>
      </c>
      <c r="AV288" s="14" t="s">
        <v>83</v>
      </c>
      <c r="AW288" s="14" t="s">
        <v>35</v>
      </c>
      <c r="AX288" s="14" t="s">
        <v>74</v>
      </c>
      <c r="AY288" s="266" t="s">
        <v>169</v>
      </c>
    </row>
    <row r="289" spans="1:51" s="14" customFormat="1" ht="12">
      <c r="A289" s="14"/>
      <c r="B289" s="256"/>
      <c r="C289" s="257"/>
      <c r="D289" s="242" t="s">
        <v>180</v>
      </c>
      <c r="E289" s="258" t="s">
        <v>19</v>
      </c>
      <c r="F289" s="259" t="s">
        <v>1658</v>
      </c>
      <c r="G289" s="257"/>
      <c r="H289" s="260">
        <v>-0.393</v>
      </c>
      <c r="I289" s="261"/>
      <c r="J289" s="257"/>
      <c r="K289" s="257"/>
      <c r="L289" s="262"/>
      <c r="M289" s="263"/>
      <c r="N289" s="264"/>
      <c r="O289" s="264"/>
      <c r="P289" s="264"/>
      <c r="Q289" s="264"/>
      <c r="R289" s="264"/>
      <c r="S289" s="264"/>
      <c r="T289" s="265"/>
      <c r="U289" s="14"/>
      <c r="V289" s="14"/>
      <c r="W289" s="14"/>
      <c r="X289" s="14"/>
      <c r="Y289" s="14"/>
      <c r="Z289" s="14"/>
      <c r="AA289" s="14"/>
      <c r="AB289" s="14"/>
      <c r="AC289" s="14"/>
      <c r="AD289" s="14"/>
      <c r="AE289" s="14"/>
      <c r="AT289" s="266" t="s">
        <v>180</v>
      </c>
      <c r="AU289" s="266" t="s">
        <v>83</v>
      </c>
      <c r="AV289" s="14" t="s">
        <v>83</v>
      </c>
      <c r="AW289" s="14" t="s">
        <v>35</v>
      </c>
      <c r="AX289" s="14" t="s">
        <v>74</v>
      </c>
      <c r="AY289" s="266" t="s">
        <v>169</v>
      </c>
    </row>
    <row r="290" spans="1:51" s="14" customFormat="1" ht="12">
      <c r="A290" s="14"/>
      <c r="B290" s="256"/>
      <c r="C290" s="257"/>
      <c r="D290" s="242" t="s">
        <v>180</v>
      </c>
      <c r="E290" s="258" t="s">
        <v>19</v>
      </c>
      <c r="F290" s="259" t="s">
        <v>1659</v>
      </c>
      <c r="G290" s="257"/>
      <c r="H290" s="260">
        <v>-0.526</v>
      </c>
      <c r="I290" s="261"/>
      <c r="J290" s="257"/>
      <c r="K290" s="257"/>
      <c r="L290" s="262"/>
      <c r="M290" s="263"/>
      <c r="N290" s="264"/>
      <c r="O290" s="264"/>
      <c r="P290" s="264"/>
      <c r="Q290" s="264"/>
      <c r="R290" s="264"/>
      <c r="S290" s="264"/>
      <c r="T290" s="265"/>
      <c r="U290" s="14"/>
      <c r="V290" s="14"/>
      <c r="W290" s="14"/>
      <c r="X290" s="14"/>
      <c r="Y290" s="14"/>
      <c r="Z290" s="14"/>
      <c r="AA290" s="14"/>
      <c r="AB290" s="14"/>
      <c r="AC290" s="14"/>
      <c r="AD290" s="14"/>
      <c r="AE290" s="14"/>
      <c r="AT290" s="266" t="s">
        <v>180</v>
      </c>
      <c r="AU290" s="266" t="s">
        <v>83</v>
      </c>
      <c r="AV290" s="14" t="s">
        <v>83</v>
      </c>
      <c r="AW290" s="14" t="s">
        <v>35</v>
      </c>
      <c r="AX290" s="14" t="s">
        <v>74</v>
      </c>
      <c r="AY290" s="266" t="s">
        <v>169</v>
      </c>
    </row>
    <row r="291" spans="1:51" s="14" customFormat="1" ht="12">
      <c r="A291" s="14"/>
      <c r="B291" s="256"/>
      <c r="C291" s="257"/>
      <c r="D291" s="242" t="s">
        <v>180</v>
      </c>
      <c r="E291" s="258" t="s">
        <v>19</v>
      </c>
      <c r="F291" s="259" t="s">
        <v>1660</v>
      </c>
      <c r="G291" s="257"/>
      <c r="H291" s="260">
        <v>-0.537</v>
      </c>
      <c r="I291" s="261"/>
      <c r="J291" s="257"/>
      <c r="K291" s="257"/>
      <c r="L291" s="262"/>
      <c r="M291" s="263"/>
      <c r="N291" s="264"/>
      <c r="O291" s="264"/>
      <c r="P291" s="264"/>
      <c r="Q291" s="264"/>
      <c r="R291" s="264"/>
      <c r="S291" s="264"/>
      <c r="T291" s="265"/>
      <c r="U291" s="14"/>
      <c r="V291" s="14"/>
      <c r="W291" s="14"/>
      <c r="X291" s="14"/>
      <c r="Y291" s="14"/>
      <c r="Z291" s="14"/>
      <c r="AA291" s="14"/>
      <c r="AB291" s="14"/>
      <c r="AC291" s="14"/>
      <c r="AD291" s="14"/>
      <c r="AE291" s="14"/>
      <c r="AT291" s="266" t="s">
        <v>180</v>
      </c>
      <c r="AU291" s="266" t="s">
        <v>83</v>
      </c>
      <c r="AV291" s="14" t="s">
        <v>83</v>
      </c>
      <c r="AW291" s="14" t="s">
        <v>35</v>
      </c>
      <c r="AX291" s="14" t="s">
        <v>74</v>
      </c>
      <c r="AY291" s="266" t="s">
        <v>169</v>
      </c>
    </row>
    <row r="292" spans="1:51" s="14" customFormat="1" ht="12">
      <c r="A292" s="14"/>
      <c r="B292" s="256"/>
      <c r="C292" s="257"/>
      <c r="D292" s="242" t="s">
        <v>180</v>
      </c>
      <c r="E292" s="258" t="s">
        <v>19</v>
      </c>
      <c r="F292" s="259" t="s">
        <v>1661</v>
      </c>
      <c r="G292" s="257"/>
      <c r="H292" s="260">
        <v>-0.243</v>
      </c>
      <c r="I292" s="261"/>
      <c r="J292" s="257"/>
      <c r="K292" s="257"/>
      <c r="L292" s="262"/>
      <c r="M292" s="263"/>
      <c r="N292" s="264"/>
      <c r="O292" s="264"/>
      <c r="P292" s="264"/>
      <c r="Q292" s="264"/>
      <c r="R292" s="264"/>
      <c r="S292" s="264"/>
      <c r="T292" s="265"/>
      <c r="U292" s="14"/>
      <c r="V292" s="14"/>
      <c r="W292" s="14"/>
      <c r="X292" s="14"/>
      <c r="Y292" s="14"/>
      <c r="Z292" s="14"/>
      <c r="AA292" s="14"/>
      <c r="AB292" s="14"/>
      <c r="AC292" s="14"/>
      <c r="AD292" s="14"/>
      <c r="AE292" s="14"/>
      <c r="AT292" s="266" t="s">
        <v>180</v>
      </c>
      <c r="AU292" s="266" t="s">
        <v>83</v>
      </c>
      <c r="AV292" s="14" t="s">
        <v>83</v>
      </c>
      <c r="AW292" s="14" t="s">
        <v>35</v>
      </c>
      <c r="AX292" s="14" t="s">
        <v>74</v>
      </c>
      <c r="AY292" s="266" t="s">
        <v>169</v>
      </c>
    </row>
    <row r="293" spans="1:51" s="17" customFormat="1" ht="12">
      <c r="A293" s="17"/>
      <c r="B293" s="299"/>
      <c r="C293" s="300"/>
      <c r="D293" s="242" t="s">
        <v>180</v>
      </c>
      <c r="E293" s="301" t="s">
        <v>19</v>
      </c>
      <c r="F293" s="302" t="s">
        <v>1279</v>
      </c>
      <c r="G293" s="300"/>
      <c r="H293" s="303">
        <v>-8.312</v>
      </c>
      <c r="I293" s="304"/>
      <c r="J293" s="300"/>
      <c r="K293" s="300"/>
      <c r="L293" s="305"/>
      <c r="M293" s="306"/>
      <c r="N293" s="307"/>
      <c r="O293" s="307"/>
      <c r="P293" s="307"/>
      <c r="Q293" s="307"/>
      <c r="R293" s="307"/>
      <c r="S293" s="307"/>
      <c r="T293" s="308"/>
      <c r="U293" s="17"/>
      <c r="V293" s="17"/>
      <c r="W293" s="17"/>
      <c r="X293" s="17"/>
      <c r="Y293" s="17"/>
      <c r="Z293" s="17"/>
      <c r="AA293" s="17"/>
      <c r="AB293" s="17"/>
      <c r="AC293" s="17"/>
      <c r="AD293" s="17"/>
      <c r="AE293" s="17"/>
      <c r="AT293" s="309" t="s">
        <v>180</v>
      </c>
      <c r="AU293" s="309" t="s">
        <v>83</v>
      </c>
      <c r="AV293" s="17" t="s">
        <v>192</v>
      </c>
      <c r="AW293" s="17" t="s">
        <v>35</v>
      </c>
      <c r="AX293" s="17" t="s">
        <v>74</v>
      </c>
      <c r="AY293" s="309" t="s">
        <v>169</v>
      </c>
    </row>
    <row r="294" spans="1:51" s="13" customFormat="1" ht="12">
      <c r="A294" s="13"/>
      <c r="B294" s="246"/>
      <c r="C294" s="247"/>
      <c r="D294" s="242" t="s">
        <v>180</v>
      </c>
      <c r="E294" s="248" t="s">
        <v>19</v>
      </c>
      <c r="F294" s="249" t="s">
        <v>1662</v>
      </c>
      <c r="G294" s="247"/>
      <c r="H294" s="248" t="s">
        <v>19</v>
      </c>
      <c r="I294" s="250"/>
      <c r="J294" s="247"/>
      <c r="K294" s="247"/>
      <c r="L294" s="251"/>
      <c r="M294" s="252"/>
      <c r="N294" s="253"/>
      <c r="O294" s="253"/>
      <c r="P294" s="253"/>
      <c r="Q294" s="253"/>
      <c r="R294" s="253"/>
      <c r="S294" s="253"/>
      <c r="T294" s="254"/>
      <c r="U294" s="13"/>
      <c r="V294" s="13"/>
      <c r="W294" s="13"/>
      <c r="X294" s="13"/>
      <c r="Y294" s="13"/>
      <c r="Z294" s="13"/>
      <c r="AA294" s="13"/>
      <c r="AB294" s="13"/>
      <c r="AC294" s="13"/>
      <c r="AD294" s="13"/>
      <c r="AE294" s="13"/>
      <c r="AT294" s="255" t="s">
        <v>180</v>
      </c>
      <c r="AU294" s="255" t="s">
        <v>83</v>
      </c>
      <c r="AV294" s="13" t="s">
        <v>81</v>
      </c>
      <c r="AW294" s="13" t="s">
        <v>35</v>
      </c>
      <c r="AX294" s="13" t="s">
        <v>74</v>
      </c>
      <c r="AY294" s="255" t="s">
        <v>169</v>
      </c>
    </row>
    <row r="295" spans="1:51" s="14" customFormat="1" ht="12">
      <c r="A295" s="14"/>
      <c r="B295" s="256"/>
      <c r="C295" s="257"/>
      <c r="D295" s="242" t="s">
        <v>180</v>
      </c>
      <c r="E295" s="258" t="s">
        <v>19</v>
      </c>
      <c r="F295" s="259" t="s">
        <v>1663</v>
      </c>
      <c r="G295" s="257"/>
      <c r="H295" s="260">
        <v>-1.94</v>
      </c>
      <c r="I295" s="261"/>
      <c r="J295" s="257"/>
      <c r="K295" s="257"/>
      <c r="L295" s="262"/>
      <c r="M295" s="263"/>
      <c r="N295" s="264"/>
      <c r="O295" s="264"/>
      <c r="P295" s="264"/>
      <c r="Q295" s="264"/>
      <c r="R295" s="264"/>
      <c r="S295" s="264"/>
      <c r="T295" s="265"/>
      <c r="U295" s="14"/>
      <c r="V295" s="14"/>
      <c r="W295" s="14"/>
      <c r="X295" s="14"/>
      <c r="Y295" s="14"/>
      <c r="Z295" s="14"/>
      <c r="AA295" s="14"/>
      <c r="AB295" s="14"/>
      <c r="AC295" s="14"/>
      <c r="AD295" s="14"/>
      <c r="AE295" s="14"/>
      <c r="AT295" s="266" t="s">
        <v>180</v>
      </c>
      <c r="AU295" s="266" t="s">
        <v>83</v>
      </c>
      <c r="AV295" s="14" t="s">
        <v>83</v>
      </c>
      <c r="AW295" s="14" t="s">
        <v>35</v>
      </c>
      <c r="AX295" s="14" t="s">
        <v>74</v>
      </c>
      <c r="AY295" s="266" t="s">
        <v>169</v>
      </c>
    </row>
    <row r="296" spans="1:51" s="14" customFormat="1" ht="12">
      <c r="A296" s="14"/>
      <c r="B296" s="256"/>
      <c r="C296" s="257"/>
      <c r="D296" s="242" t="s">
        <v>180</v>
      </c>
      <c r="E296" s="258" t="s">
        <v>19</v>
      </c>
      <c r="F296" s="259" t="s">
        <v>1664</v>
      </c>
      <c r="G296" s="257"/>
      <c r="H296" s="260">
        <v>-2.003</v>
      </c>
      <c r="I296" s="261"/>
      <c r="J296" s="257"/>
      <c r="K296" s="257"/>
      <c r="L296" s="262"/>
      <c r="M296" s="263"/>
      <c r="N296" s="264"/>
      <c r="O296" s="264"/>
      <c r="P296" s="264"/>
      <c r="Q296" s="264"/>
      <c r="R296" s="264"/>
      <c r="S296" s="264"/>
      <c r="T296" s="265"/>
      <c r="U296" s="14"/>
      <c r="V296" s="14"/>
      <c r="W296" s="14"/>
      <c r="X296" s="14"/>
      <c r="Y296" s="14"/>
      <c r="Z296" s="14"/>
      <c r="AA296" s="14"/>
      <c r="AB296" s="14"/>
      <c r="AC296" s="14"/>
      <c r="AD296" s="14"/>
      <c r="AE296" s="14"/>
      <c r="AT296" s="266" t="s">
        <v>180</v>
      </c>
      <c r="AU296" s="266" t="s">
        <v>83</v>
      </c>
      <c r="AV296" s="14" t="s">
        <v>83</v>
      </c>
      <c r="AW296" s="14" t="s">
        <v>35</v>
      </c>
      <c r="AX296" s="14" t="s">
        <v>74</v>
      </c>
      <c r="AY296" s="266" t="s">
        <v>169</v>
      </c>
    </row>
    <row r="297" spans="1:51" s="14" customFormat="1" ht="12">
      <c r="A297" s="14"/>
      <c r="B297" s="256"/>
      <c r="C297" s="257"/>
      <c r="D297" s="242" t="s">
        <v>180</v>
      </c>
      <c r="E297" s="258" t="s">
        <v>19</v>
      </c>
      <c r="F297" s="259" t="s">
        <v>1665</v>
      </c>
      <c r="G297" s="257"/>
      <c r="H297" s="260">
        <v>-1.775</v>
      </c>
      <c r="I297" s="261"/>
      <c r="J297" s="257"/>
      <c r="K297" s="257"/>
      <c r="L297" s="262"/>
      <c r="M297" s="263"/>
      <c r="N297" s="264"/>
      <c r="O297" s="264"/>
      <c r="P297" s="264"/>
      <c r="Q297" s="264"/>
      <c r="R297" s="264"/>
      <c r="S297" s="264"/>
      <c r="T297" s="265"/>
      <c r="U297" s="14"/>
      <c r="V297" s="14"/>
      <c r="W297" s="14"/>
      <c r="X297" s="14"/>
      <c r="Y297" s="14"/>
      <c r="Z297" s="14"/>
      <c r="AA297" s="14"/>
      <c r="AB297" s="14"/>
      <c r="AC297" s="14"/>
      <c r="AD297" s="14"/>
      <c r="AE297" s="14"/>
      <c r="AT297" s="266" t="s">
        <v>180</v>
      </c>
      <c r="AU297" s="266" t="s">
        <v>83</v>
      </c>
      <c r="AV297" s="14" t="s">
        <v>83</v>
      </c>
      <c r="AW297" s="14" t="s">
        <v>35</v>
      </c>
      <c r="AX297" s="14" t="s">
        <v>74</v>
      </c>
      <c r="AY297" s="266" t="s">
        <v>169</v>
      </c>
    </row>
    <row r="298" spans="1:51" s="14" customFormat="1" ht="12">
      <c r="A298" s="14"/>
      <c r="B298" s="256"/>
      <c r="C298" s="257"/>
      <c r="D298" s="242" t="s">
        <v>180</v>
      </c>
      <c r="E298" s="258" t="s">
        <v>19</v>
      </c>
      <c r="F298" s="259" t="s">
        <v>1666</v>
      </c>
      <c r="G298" s="257"/>
      <c r="H298" s="260">
        <v>-1.453</v>
      </c>
      <c r="I298" s="261"/>
      <c r="J298" s="257"/>
      <c r="K298" s="257"/>
      <c r="L298" s="262"/>
      <c r="M298" s="263"/>
      <c r="N298" s="264"/>
      <c r="O298" s="264"/>
      <c r="P298" s="264"/>
      <c r="Q298" s="264"/>
      <c r="R298" s="264"/>
      <c r="S298" s="264"/>
      <c r="T298" s="265"/>
      <c r="U298" s="14"/>
      <c r="V298" s="14"/>
      <c r="W298" s="14"/>
      <c r="X298" s="14"/>
      <c r="Y298" s="14"/>
      <c r="Z298" s="14"/>
      <c r="AA298" s="14"/>
      <c r="AB298" s="14"/>
      <c r="AC298" s="14"/>
      <c r="AD298" s="14"/>
      <c r="AE298" s="14"/>
      <c r="AT298" s="266" t="s">
        <v>180</v>
      </c>
      <c r="AU298" s="266" t="s">
        <v>83</v>
      </c>
      <c r="AV298" s="14" t="s">
        <v>83</v>
      </c>
      <c r="AW298" s="14" t="s">
        <v>35</v>
      </c>
      <c r="AX298" s="14" t="s">
        <v>74</v>
      </c>
      <c r="AY298" s="266" t="s">
        <v>169</v>
      </c>
    </row>
    <row r="299" spans="1:51" s="14" customFormat="1" ht="12">
      <c r="A299" s="14"/>
      <c r="B299" s="256"/>
      <c r="C299" s="257"/>
      <c r="D299" s="242" t="s">
        <v>180</v>
      </c>
      <c r="E299" s="258" t="s">
        <v>19</v>
      </c>
      <c r="F299" s="259" t="s">
        <v>1667</v>
      </c>
      <c r="G299" s="257"/>
      <c r="H299" s="260">
        <v>-1.131</v>
      </c>
      <c r="I299" s="261"/>
      <c r="J299" s="257"/>
      <c r="K299" s="257"/>
      <c r="L299" s="262"/>
      <c r="M299" s="263"/>
      <c r="N299" s="264"/>
      <c r="O299" s="264"/>
      <c r="P299" s="264"/>
      <c r="Q299" s="264"/>
      <c r="R299" s="264"/>
      <c r="S299" s="264"/>
      <c r="T299" s="265"/>
      <c r="U299" s="14"/>
      <c r="V299" s="14"/>
      <c r="W299" s="14"/>
      <c r="X299" s="14"/>
      <c r="Y299" s="14"/>
      <c r="Z299" s="14"/>
      <c r="AA299" s="14"/>
      <c r="AB299" s="14"/>
      <c r="AC299" s="14"/>
      <c r="AD299" s="14"/>
      <c r="AE299" s="14"/>
      <c r="AT299" s="266" t="s">
        <v>180</v>
      </c>
      <c r="AU299" s="266" t="s">
        <v>83</v>
      </c>
      <c r="AV299" s="14" t="s">
        <v>83</v>
      </c>
      <c r="AW299" s="14" t="s">
        <v>35</v>
      </c>
      <c r="AX299" s="14" t="s">
        <v>74</v>
      </c>
      <c r="AY299" s="266" t="s">
        <v>169</v>
      </c>
    </row>
    <row r="300" spans="1:51" s="14" customFormat="1" ht="12">
      <c r="A300" s="14"/>
      <c r="B300" s="256"/>
      <c r="C300" s="257"/>
      <c r="D300" s="242" t="s">
        <v>180</v>
      </c>
      <c r="E300" s="258" t="s">
        <v>19</v>
      </c>
      <c r="F300" s="259" t="s">
        <v>1668</v>
      </c>
      <c r="G300" s="257"/>
      <c r="H300" s="260">
        <v>-0.895</v>
      </c>
      <c r="I300" s="261"/>
      <c r="J300" s="257"/>
      <c r="K300" s="257"/>
      <c r="L300" s="262"/>
      <c r="M300" s="263"/>
      <c r="N300" s="264"/>
      <c r="O300" s="264"/>
      <c r="P300" s="264"/>
      <c r="Q300" s="264"/>
      <c r="R300" s="264"/>
      <c r="S300" s="264"/>
      <c r="T300" s="265"/>
      <c r="U300" s="14"/>
      <c r="V300" s="14"/>
      <c r="W300" s="14"/>
      <c r="X300" s="14"/>
      <c r="Y300" s="14"/>
      <c r="Z300" s="14"/>
      <c r="AA300" s="14"/>
      <c r="AB300" s="14"/>
      <c r="AC300" s="14"/>
      <c r="AD300" s="14"/>
      <c r="AE300" s="14"/>
      <c r="AT300" s="266" t="s">
        <v>180</v>
      </c>
      <c r="AU300" s="266" t="s">
        <v>83</v>
      </c>
      <c r="AV300" s="14" t="s">
        <v>83</v>
      </c>
      <c r="AW300" s="14" t="s">
        <v>35</v>
      </c>
      <c r="AX300" s="14" t="s">
        <v>74</v>
      </c>
      <c r="AY300" s="266" t="s">
        <v>169</v>
      </c>
    </row>
    <row r="301" spans="1:51" s="14" customFormat="1" ht="12">
      <c r="A301" s="14"/>
      <c r="B301" s="256"/>
      <c r="C301" s="257"/>
      <c r="D301" s="242" t="s">
        <v>180</v>
      </c>
      <c r="E301" s="258" t="s">
        <v>19</v>
      </c>
      <c r="F301" s="259" t="s">
        <v>1669</v>
      </c>
      <c r="G301" s="257"/>
      <c r="H301" s="260">
        <v>-1.719</v>
      </c>
      <c r="I301" s="261"/>
      <c r="J301" s="257"/>
      <c r="K301" s="257"/>
      <c r="L301" s="262"/>
      <c r="M301" s="263"/>
      <c r="N301" s="264"/>
      <c r="O301" s="264"/>
      <c r="P301" s="264"/>
      <c r="Q301" s="264"/>
      <c r="R301" s="264"/>
      <c r="S301" s="264"/>
      <c r="T301" s="265"/>
      <c r="U301" s="14"/>
      <c r="V301" s="14"/>
      <c r="W301" s="14"/>
      <c r="X301" s="14"/>
      <c r="Y301" s="14"/>
      <c r="Z301" s="14"/>
      <c r="AA301" s="14"/>
      <c r="AB301" s="14"/>
      <c r="AC301" s="14"/>
      <c r="AD301" s="14"/>
      <c r="AE301" s="14"/>
      <c r="AT301" s="266" t="s">
        <v>180</v>
      </c>
      <c r="AU301" s="266" t="s">
        <v>83</v>
      </c>
      <c r="AV301" s="14" t="s">
        <v>83</v>
      </c>
      <c r="AW301" s="14" t="s">
        <v>35</v>
      </c>
      <c r="AX301" s="14" t="s">
        <v>74</v>
      </c>
      <c r="AY301" s="266" t="s">
        <v>169</v>
      </c>
    </row>
    <row r="302" spans="1:51" s="14" customFormat="1" ht="12">
      <c r="A302" s="14"/>
      <c r="B302" s="256"/>
      <c r="C302" s="257"/>
      <c r="D302" s="242" t="s">
        <v>180</v>
      </c>
      <c r="E302" s="258" t="s">
        <v>19</v>
      </c>
      <c r="F302" s="259" t="s">
        <v>1670</v>
      </c>
      <c r="G302" s="257"/>
      <c r="H302" s="260">
        <v>-1.492</v>
      </c>
      <c r="I302" s="261"/>
      <c r="J302" s="257"/>
      <c r="K302" s="257"/>
      <c r="L302" s="262"/>
      <c r="M302" s="263"/>
      <c r="N302" s="264"/>
      <c r="O302" s="264"/>
      <c r="P302" s="264"/>
      <c r="Q302" s="264"/>
      <c r="R302" s="264"/>
      <c r="S302" s="264"/>
      <c r="T302" s="265"/>
      <c r="U302" s="14"/>
      <c r="V302" s="14"/>
      <c r="W302" s="14"/>
      <c r="X302" s="14"/>
      <c r="Y302" s="14"/>
      <c r="Z302" s="14"/>
      <c r="AA302" s="14"/>
      <c r="AB302" s="14"/>
      <c r="AC302" s="14"/>
      <c r="AD302" s="14"/>
      <c r="AE302" s="14"/>
      <c r="AT302" s="266" t="s">
        <v>180</v>
      </c>
      <c r="AU302" s="266" t="s">
        <v>83</v>
      </c>
      <c r="AV302" s="14" t="s">
        <v>83</v>
      </c>
      <c r="AW302" s="14" t="s">
        <v>35</v>
      </c>
      <c r="AX302" s="14" t="s">
        <v>74</v>
      </c>
      <c r="AY302" s="266" t="s">
        <v>169</v>
      </c>
    </row>
    <row r="303" spans="1:51" s="14" customFormat="1" ht="12">
      <c r="A303" s="14"/>
      <c r="B303" s="256"/>
      <c r="C303" s="257"/>
      <c r="D303" s="242" t="s">
        <v>180</v>
      </c>
      <c r="E303" s="258" t="s">
        <v>19</v>
      </c>
      <c r="F303" s="259" t="s">
        <v>1671</v>
      </c>
      <c r="G303" s="257"/>
      <c r="H303" s="260">
        <v>-1.351</v>
      </c>
      <c r="I303" s="261"/>
      <c r="J303" s="257"/>
      <c r="K303" s="257"/>
      <c r="L303" s="262"/>
      <c r="M303" s="263"/>
      <c r="N303" s="264"/>
      <c r="O303" s="264"/>
      <c r="P303" s="264"/>
      <c r="Q303" s="264"/>
      <c r="R303" s="264"/>
      <c r="S303" s="264"/>
      <c r="T303" s="265"/>
      <c r="U303" s="14"/>
      <c r="V303" s="14"/>
      <c r="W303" s="14"/>
      <c r="X303" s="14"/>
      <c r="Y303" s="14"/>
      <c r="Z303" s="14"/>
      <c r="AA303" s="14"/>
      <c r="AB303" s="14"/>
      <c r="AC303" s="14"/>
      <c r="AD303" s="14"/>
      <c r="AE303" s="14"/>
      <c r="AT303" s="266" t="s">
        <v>180</v>
      </c>
      <c r="AU303" s="266" t="s">
        <v>83</v>
      </c>
      <c r="AV303" s="14" t="s">
        <v>83</v>
      </c>
      <c r="AW303" s="14" t="s">
        <v>35</v>
      </c>
      <c r="AX303" s="14" t="s">
        <v>74</v>
      </c>
      <c r="AY303" s="266" t="s">
        <v>169</v>
      </c>
    </row>
    <row r="304" spans="1:51" s="14" customFormat="1" ht="12">
      <c r="A304" s="14"/>
      <c r="B304" s="256"/>
      <c r="C304" s="257"/>
      <c r="D304" s="242" t="s">
        <v>180</v>
      </c>
      <c r="E304" s="258" t="s">
        <v>19</v>
      </c>
      <c r="F304" s="259" t="s">
        <v>1672</v>
      </c>
      <c r="G304" s="257"/>
      <c r="H304" s="260">
        <v>-1.068</v>
      </c>
      <c r="I304" s="261"/>
      <c r="J304" s="257"/>
      <c r="K304" s="257"/>
      <c r="L304" s="262"/>
      <c r="M304" s="263"/>
      <c r="N304" s="264"/>
      <c r="O304" s="264"/>
      <c r="P304" s="264"/>
      <c r="Q304" s="264"/>
      <c r="R304" s="264"/>
      <c r="S304" s="264"/>
      <c r="T304" s="265"/>
      <c r="U304" s="14"/>
      <c r="V304" s="14"/>
      <c r="W304" s="14"/>
      <c r="X304" s="14"/>
      <c r="Y304" s="14"/>
      <c r="Z304" s="14"/>
      <c r="AA304" s="14"/>
      <c r="AB304" s="14"/>
      <c r="AC304" s="14"/>
      <c r="AD304" s="14"/>
      <c r="AE304" s="14"/>
      <c r="AT304" s="266" t="s">
        <v>180</v>
      </c>
      <c r="AU304" s="266" t="s">
        <v>83</v>
      </c>
      <c r="AV304" s="14" t="s">
        <v>83</v>
      </c>
      <c r="AW304" s="14" t="s">
        <v>35</v>
      </c>
      <c r="AX304" s="14" t="s">
        <v>74</v>
      </c>
      <c r="AY304" s="266" t="s">
        <v>169</v>
      </c>
    </row>
    <row r="305" spans="1:51" s="14" customFormat="1" ht="12">
      <c r="A305" s="14"/>
      <c r="B305" s="256"/>
      <c r="C305" s="257"/>
      <c r="D305" s="242" t="s">
        <v>180</v>
      </c>
      <c r="E305" s="258" t="s">
        <v>19</v>
      </c>
      <c r="F305" s="259" t="s">
        <v>1673</v>
      </c>
      <c r="G305" s="257"/>
      <c r="H305" s="260">
        <v>-0.778</v>
      </c>
      <c r="I305" s="261"/>
      <c r="J305" s="257"/>
      <c r="K305" s="257"/>
      <c r="L305" s="262"/>
      <c r="M305" s="263"/>
      <c r="N305" s="264"/>
      <c r="O305" s="264"/>
      <c r="P305" s="264"/>
      <c r="Q305" s="264"/>
      <c r="R305" s="264"/>
      <c r="S305" s="264"/>
      <c r="T305" s="265"/>
      <c r="U305" s="14"/>
      <c r="V305" s="14"/>
      <c r="W305" s="14"/>
      <c r="X305" s="14"/>
      <c r="Y305" s="14"/>
      <c r="Z305" s="14"/>
      <c r="AA305" s="14"/>
      <c r="AB305" s="14"/>
      <c r="AC305" s="14"/>
      <c r="AD305" s="14"/>
      <c r="AE305" s="14"/>
      <c r="AT305" s="266" t="s">
        <v>180</v>
      </c>
      <c r="AU305" s="266" t="s">
        <v>83</v>
      </c>
      <c r="AV305" s="14" t="s">
        <v>83</v>
      </c>
      <c r="AW305" s="14" t="s">
        <v>35</v>
      </c>
      <c r="AX305" s="14" t="s">
        <v>74</v>
      </c>
      <c r="AY305" s="266" t="s">
        <v>169</v>
      </c>
    </row>
    <row r="306" spans="1:51" s="14" customFormat="1" ht="12">
      <c r="A306" s="14"/>
      <c r="B306" s="256"/>
      <c r="C306" s="257"/>
      <c r="D306" s="242" t="s">
        <v>180</v>
      </c>
      <c r="E306" s="258" t="s">
        <v>19</v>
      </c>
      <c r="F306" s="259" t="s">
        <v>1674</v>
      </c>
      <c r="G306" s="257"/>
      <c r="H306" s="260">
        <v>-0.778</v>
      </c>
      <c r="I306" s="261"/>
      <c r="J306" s="257"/>
      <c r="K306" s="257"/>
      <c r="L306" s="262"/>
      <c r="M306" s="263"/>
      <c r="N306" s="264"/>
      <c r="O306" s="264"/>
      <c r="P306" s="264"/>
      <c r="Q306" s="264"/>
      <c r="R306" s="264"/>
      <c r="S306" s="264"/>
      <c r="T306" s="265"/>
      <c r="U306" s="14"/>
      <c r="V306" s="14"/>
      <c r="W306" s="14"/>
      <c r="X306" s="14"/>
      <c r="Y306" s="14"/>
      <c r="Z306" s="14"/>
      <c r="AA306" s="14"/>
      <c r="AB306" s="14"/>
      <c r="AC306" s="14"/>
      <c r="AD306" s="14"/>
      <c r="AE306" s="14"/>
      <c r="AT306" s="266" t="s">
        <v>180</v>
      </c>
      <c r="AU306" s="266" t="s">
        <v>83</v>
      </c>
      <c r="AV306" s="14" t="s">
        <v>83</v>
      </c>
      <c r="AW306" s="14" t="s">
        <v>35</v>
      </c>
      <c r="AX306" s="14" t="s">
        <v>74</v>
      </c>
      <c r="AY306" s="266" t="s">
        <v>169</v>
      </c>
    </row>
    <row r="307" spans="1:51" s="14" customFormat="1" ht="12">
      <c r="A307" s="14"/>
      <c r="B307" s="256"/>
      <c r="C307" s="257"/>
      <c r="D307" s="242" t="s">
        <v>180</v>
      </c>
      <c r="E307" s="258" t="s">
        <v>19</v>
      </c>
      <c r="F307" s="259" t="s">
        <v>1675</v>
      </c>
      <c r="G307" s="257"/>
      <c r="H307" s="260">
        <v>-1.319</v>
      </c>
      <c r="I307" s="261"/>
      <c r="J307" s="257"/>
      <c r="K307" s="257"/>
      <c r="L307" s="262"/>
      <c r="M307" s="263"/>
      <c r="N307" s="264"/>
      <c r="O307" s="264"/>
      <c r="P307" s="264"/>
      <c r="Q307" s="264"/>
      <c r="R307" s="264"/>
      <c r="S307" s="264"/>
      <c r="T307" s="265"/>
      <c r="U307" s="14"/>
      <c r="V307" s="14"/>
      <c r="W307" s="14"/>
      <c r="X307" s="14"/>
      <c r="Y307" s="14"/>
      <c r="Z307" s="14"/>
      <c r="AA307" s="14"/>
      <c r="AB307" s="14"/>
      <c r="AC307" s="14"/>
      <c r="AD307" s="14"/>
      <c r="AE307" s="14"/>
      <c r="AT307" s="266" t="s">
        <v>180</v>
      </c>
      <c r="AU307" s="266" t="s">
        <v>83</v>
      </c>
      <c r="AV307" s="14" t="s">
        <v>83</v>
      </c>
      <c r="AW307" s="14" t="s">
        <v>35</v>
      </c>
      <c r="AX307" s="14" t="s">
        <v>74</v>
      </c>
      <c r="AY307" s="266" t="s">
        <v>169</v>
      </c>
    </row>
    <row r="308" spans="1:51" s="14" customFormat="1" ht="12">
      <c r="A308" s="14"/>
      <c r="B308" s="256"/>
      <c r="C308" s="257"/>
      <c r="D308" s="242" t="s">
        <v>180</v>
      </c>
      <c r="E308" s="258" t="s">
        <v>19</v>
      </c>
      <c r="F308" s="259" t="s">
        <v>1676</v>
      </c>
      <c r="G308" s="257"/>
      <c r="H308" s="260">
        <v>-1.665</v>
      </c>
      <c r="I308" s="261"/>
      <c r="J308" s="257"/>
      <c r="K308" s="257"/>
      <c r="L308" s="262"/>
      <c r="M308" s="263"/>
      <c r="N308" s="264"/>
      <c r="O308" s="264"/>
      <c r="P308" s="264"/>
      <c r="Q308" s="264"/>
      <c r="R308" s="264"/>
      <c r="S308" s="264"/>
      <c r="T308" s="265"/>
      <c r="U308" s="14"/>
      <c r="V308" s="14"/>
      <c r="W308" s="14"/>
      <c r="X308" s="14"/>
      <c r="Y308" s="14"/>
      <c r="Z308" s="14"/>
      <c r="AA308" s="14"/>
      <c r="AB308" s="14"/>
      <c r="AC308" s="14"/>
      <c r="AD308" s="14"/>
      <c r="AE308" s="14"/>
      <c r="AT308" s="266" t="s">
        <v>180</v>
      </c>
      <c r="AU308" s="266" t="s">
        <v>83</v>
      </c>
      <c r="AV308" s="14" t="s">
        <v>83</v>
      </c>
      <c r="AW308" s="14" t="s">
        <v>35</v>
      </c>
      <c r="AX308" s="14" t="s">
        <v>74</v>
      </c>
      <c r="AY308" s="266" t="s">
        <v>169</v>
      </c>
    </row>
    <row r="309" spans="1:51" s="17" customFormat="1" ht="12">
      <c r="A309" s="17"/>
      <c r="B309" s="299"/>
      <c r="C309" s="300"/>
      <c r="D309" s="242" t="s">
        <v>180</v>
      </c>
      <c r="E309" s="301" t="s">
        <v>19</v>
      </c>
      <c r="F309" s="302" t="s">
        <v>1279</v>
      </c>
      <c r="G309" s="300"/>
      <c r="H309" s="303">
        <v>-19.367</v>
      </c>
      <c r="I309" s="304"/>
      <c r="J309" s="300"/>
      <c r="K309" s="300"/>
      <c r="L309" s="305"/>
      <c r="M309" s="306"/>
      <c r="N309" s="307"/>
      <c r="O309" s="307"/>
      <c r="P309" s="307"/>
      <c r="Q309" s="307"/>
      <c r="R309" s="307"/>
      <c r="S309" s="307"/>
      <c r="T309" s="308"/>
      <c r="U309" s="17"/>
      <c r="V309" s="17"/>
      <c r="W309" s="17"/>
      <c r="X309" s="17"/>
      <c r="Y309" s="17"/>
      <c r="Z309" s="17"/>
      <c r="AA309" s="17"/>
      <c r="AB309" s="17"/>
      <c r="AC309" s="17"/>
      <c r="AD309" s="17"/>
      <c r="AE309" s="17"/>
      <c r="AT309" s="309" t="s">
        <v>180</v>
      </c>
      <c r="AU309" s="309" t="s">
        <v>83</v>
      </c>
      <c r="AV309" s="17" t="s">
        <v>192</v>
      </c>
      <c r="AW309" s="17" t="s">
        <v>35</v>
      </c>
      <c r="AX309" s="17" t="s">
        <v>74</v>
      </c>
      <c r="AY309" s="309" t="s">
        <v>169</v>
      </c>
    </row>
    <row r="310" spans="1:51" s="13" customFormat="1" ht="12">
      <c r="A310" s="13"/>
      <c r="B310" s="246"/>
      <c r="C310" s="247"/>
      <c r="D310" s="242" t="s">
        <v>180</v>
      </c>
      <c r="E310" s="248" t="s">
        <v>19</v>
      </c>
      <c r="F310" s="249" t="s">
        <v>1677</v>
      </c>
      <c r="G310" s="247"/>
      <c r="H310" s="248" t="s">
        <v>19</v>
      </c>
      <c r="I310" s="250"/>
      <c r="J310" s="247"/>
      <c r="K310" s="247"/>
      <c r="L310" s="251"/>
      <c r="M310" s="252"/>
      <c r="N310" s="253"/>
      <c r="O310" s="253"/>
      <c r="P310" s="253"/>
      <c r="Q310" s="253"/>
      <c r="R310" s="253"/>
      <c r="S310" s="253"/>
      <c r="T310" s="254"/>
      <c r="U310" s="13"/>
      <c r="V310" s="13"/>
      <c r="W310" s="13"/>
      <c r="X310" s="13"/>
      <c r="Y310" s="13"/>
      <c r="Z310" s="13"/>
      <c r="AA310" s="13"/>
      <c r="AB310" s="13"/>
      <c r="AC310" s="13"/>
      <c r="AD310" s="13"/>
      <c r="AE310" s="13"/>
      <c r="AT310" s="255" t="s">
        <v>180</v>
      </c>
      <c r="AU310" s="255" t="s">
        <v>83</v>
      </c>
      <c r="AV310" s="13" t="s">
        <v>81</v>
      </c>
      <c r="AW310" s="13" t="s">
        <v>35</v>
      </c>
      <c r="AX310" s="13" t="s">
        <v>74</v>
      </c>
      <c r="AY310" s="255" t="s">
        <v>169</v>
      </c>
    </row>
    <row r="311" spans="1:51" s="14" customFormat="1" ht="12">
      <c r="A311" s="14"/>
      <c r="B311" s="256"/>
      <c r="C311" s="257"/>
      <c r="D311" s="242" t="s">
        <v>180</v>
      </c>
      <c r="E311" s="258" t="s">
        <v>19</v>
      </c>
      <c r="F311" s="259" t="s">
        <v>1678</v>
      </c>
      <c r="G311" s="257"/>
      <c r="H311" s="260">
        <v>-23.339</v>
      </c>
      <c r="I311" s="261"/>
      <c r="J311" s="257"/>
      <c r="K311" s="257"/>
      <c r="L311" s="262"/>
      <c r="M311" s="263"/>
      <c r="N311" s="264"/>
      <c r="O311" s="264"/>
      <c r="P311" s="264"/>
      <c r="Q311" s="264"/>
      <c r="R311" s="264"/>
      <c r="S311" s="264"/>
      <c r="T311" s="265"/>
      <c r="U311" s="14"/>
      <c r="V311" s="14"/>
      <c r="W311" s="14"/>
      <c r="X311" s="14"/>
      <c r="Y311" s="14"/>
      <c r="Z311" s="14"/>
      <c r="AA311" s="14"/>
      <c r="AB311" s="14"/>
      <c r="AC311" s="14"/>
      <c r="AD311" s="14"/>
      <c r="AE311" s="14"/>
      <c r="AT311" s="266" t="s">
        <v>180</v>
      </c>
      <c r="AU311" s="266" t="s">
        <v>83</v>
      </c>
      <c r="AV311" s="14" t="s">
        <v>83</v>
      </c>
      <c r="AW311" s="14" t="s">
        <v>35</v>
      </c>
      <c r="AX311" s="14" t="s">
        <v>74</v>
      </c>
      <c r="AY311" s="266" t="s">
        <v>169</v>
      </c>
    </row>
    <row r="312" spans="1:51" s="14" customFormat="1" ht="12">
      <c r="A312" s="14"/>
      <c r="B312" s="256"/>
      <c r="C312" s="257"/>
      <c r="D312" s="242" t="s">
        <v>180</v>
      </c>
      <c r="E312" s="258" t="s">
        <v>19</v>
      </c>
      <c r="F312" s="259" t="s">
        <v>1679</v>
      </c>
      <c r="G312" s="257"/>
      <c r="H312" s="260">
        <v>-16.954</v>
      </c>
      <c r="I312" s="261"/>
      <c r="J312" s="257"/>
      <c r="K312" s="257"/>
      <c r="L312" s="262"/>
      <c r="M312" s="263"/>
      <c r="N312" s="264"/>
      <c r="O312" s="264"/>
      <c r="P312" s="264"/>
      <c r="Q312" s="264"/>
      <c r="R312" s="264"/>
      <c r="S312" s="264"/>
      <c r="T312" s="265"/>
      <c r="U312" s="14"/>
      <c r="V312" s="14"/>
      <c r="W312" s="14"/>
      <c r="X312" s="14"/>
      <c r="Y312" s="14"/>
      <c r="Z312" s="14"/>
      <c r="AA312" s="14"/>
      <c r="AB312" s="14"/>
      <c r="AC312" s="14"/>
      <c r="AD312" s="14"/>
      <c r="AE312" s="14"/>
      <c r="AT312" s="266" t="s">
        <v>180</v>
      </c>
      <c r="AU312" s="266" t="s">
        <v>83</v>
      </c>
      <c r="AV312" s="14" t="s">
        <v>83</v>
      </c>
      <c r="AW312" s="14" t="s">
        <v>35</v>
      </c>
      <c r="AX312" s="14" t="s">
        <v>74</v>
      </c>
      <c r="AY312" s="266" t="s">
        <v>169</v>
      </c>
    </row>
    <row r="313" spans="1:51" s="17" customFormat="1" ht="12">
      <c r="A313" s="17"/>
      <c r="B313" s="299"/>
      <c r="C313" s="300"/>
      <c r="D313" s="242" t="s">
        <v>180</v>
      </c>
      <c r="E313" s="301" t="s">
        <v>19</v>
      </c>
      <c r="F313" s="302" t="s">
        <v>1279</v>
      </c>
      <c r="G313" s="300"/>
      <c r="H313" s="303">
        <v>-40.293</v>
      </c>
      <c r="I313" s="304"/>
      <c r="J313" s="300"/>
      <c r="K313" s="300"/>
      <c r="L313" s="305"/>
      <c r="M313" s="306"/>
      <c r="N313" s="307"/>
      <c r="O313" s="307"/>
      <c r="P313" s="307"/>
      <c r="Q313" s="307"/>
      <c r="R313" s="307"/>
      <c r="S313" s="307"/>
      <c r="T313" s="308"/>
      <c r="U313" s="17"/>
      <c r="V313" s="17"/>
      <c r="W313" s="17"/>
      <c r="X313" s="17"/>
      <c r="Y313" s="17"/>
      <c r="Z313" s="17"/>
      <c r="AA313" s="17"/>
      <c r="AB313" s="17"/>
      <c r="AC313" s="17"/>
      <c r="AD313" s="17"/>
      <c r="AE313" s="17"/>
      <c r="AT313" s="309" t="s">
        <v>180</v>
      </c>
      <c r="AU313" s="309" t="s">
        <v>83</v>
      </c>
      <c r="AV313" s="17" t="s">
        <v>192</v>
      </c>
      <c r="AW313" s="17" t="s">
        <v>35</v>
      </c>
      <c r="AX313" s="17" t="s">
        <v>74</v>
      </c>
      <c r="AY313" s="309" t="s">
        <v>169</v>
      </c>
    </row>
    <row r="314" spans="1:51" s="15" customFormat="1" ht="12">
      <c r="A314" s="15"/>
      <c r="B314" s="267"/>
      <c r="C314" s="268"/>
      <c r="D314" s="242" t="s">
        <v>180</v>
      </c>
      <c r="E314" s="269" t="s">
        <v>19</v>
      </c>
      <c r="F314" s="270" t="s">
        <v>185</v>
      </c>
      <c r="G314" s="268"/>
      <c r="H314" s="271">
        <v>3056.076</v>
      </c>
      <c r="I314" s="272"/>
      <c r="J314" s="268"/>
      <c r="K314" s="268"/>
      <c r="L314" s="273"/>
      <c r="M314" s="274"/>
      <c r="N314" s="275"/>
      <c r="O314" s="275"/>
      <c r="P314" s="275"/>
      <c r="Q314" s="275"/>
      <c r="R314" s="275"/>
      <c r="S314" s="275"/>
      <c r="T314" s="276"/>
      <c r="U314" s="15"/>
      <c r="V314" s="15"/>
      <c r="W314" s="15"/>
      <c r="X314" s="15"/>
      <c r="Y314" s="15"/>
      <c r="Z314" s="15"/>
      <c r="AA314" s="15"/>
      <c r="AB314" s="15"/>
      <c r="AC314" s="15"/>
      <c r="AD314" s="15"/>
      <c r="AE314" s="15"/>
      <c r="AT314" s="277" t="s">
        <v>180</v>
      </c>
      <c r="AU314" s="277" t="s">
        <v>83</v>
      </c>
      <c r="AV314" s="15" t="s">
        <v>176</v>
      </c>
      <c r="AW314" s="15" t="s">
        <v>35</v>
      </c>
      <c r="AX314" s="15" t="s">
        <v>81</v>
      </c>
      <c r="AY314" s="277" t="s">
        <v>169</v>
      </c>
    </row>
    <row r="315" spans="1:65" s="2" customFormat="1" ht="33" customHeight="1">
      <c r="A315" s="41"/>
      <c r="B315" s="42"/>
      <c r="C315" s="229" t="s">
        <v>257</v>
      </c>
      <c r="D315" s="229" t="s">
        <v>171</v>
      </c>
      <c r="E315" s="230" t="s">
        <v>1733</v>
      </c>
      <c r="F315" s="231" t="s">
        <v>1734</v>
      </c>
      <c r="G315" s="232" t="s">
        <v>213</v>
      </c>
      <c r="H315" s="233">
        <v>810.791</v>
      </c>
      <c r="I315" s="234"/>
      <c r="J315" s="235">
        <f>ROUND(I315*H315,2)</f>
        <v>0</v>
      </c>
      <c r="K315" s="231" t="s">
        <v>175</v>
      </c>
      <c r="L315" s="47"/>
      <c r="M315" s="236" t="s">
        <v>19</v>
      </c>
      <c r="N315" s="237" t="s">
        <v>45</v>
      </c>
      <c r="O315" s="87"/>
      <c r="P315" s="238">
        <f>O315*H315</f>
        <v>0</v>
      </c>
      <c r="Q315" s="238">
        <v>0</v>
      </c>
      <c r="R315" s="238">
        <f>Q315*H315</f>
        <v>0</v>
      </c>
      <c r="S315" s="238">
        <v>0</v>
      </c>
      <c r="T315" s="239">
        <f>S315*H315</f>
        <v>0</v>
      </c>
      <c r="U315" s="41"/>
      <c r="V315" s="41"/>
      <c r="W315" s="41"/>
      <c r="X315" s="41"/>
      <c r="Y315" s="41"/>
      <c r="Z315" s="41"/>
      <c r="AA315" s="41"/>
      <c r="AB315" s="41"/>
      <c r="AC315" s="41"/>
      <c r="AD315" s="41"/>
      <c r="AE315" s="41"/>
      <c r="AR315" s="240" t="s">
        <v>176</v>
      </c>
      <c r="AT315" s="240" t="s">
        <v>171</v>
      </c>
      <c r="AU315" s="240" t="s">
        <v>83</v>
      </c>
      <c r="AY315" s="20" t="s">
        <v>169</v>
      </c>
      <c r="BE315" s="241">
        <f>IF(N315="základní",J315,0)</f>
        <v>0</v>
      </c>
      <c r="BF315" s="241">
        <f>IF(N315="snížená",J315,0)</f>
        <v>0</v>
      </c>
      <c r="BG315" s="241">
        <f>IF(N315="zákl. přenesená",J315,0)</f>
        <v>0</v>
      </c>
      <c r="BH315" s="241">
        <f>IF(N315="sníž. přenesená",J315,0)</f>
        <v>0</v>
      </c>
      <c r="BI315" s="241">
        <f>IF(N315="nulová",J315,0)</f>
        <v>0</v>
      </c>
      <c r="BJ315" s="20" t="s">
        <v>81</v>
      </c>
      <c r="BK315" s="241">
        <f>ROUND(I315*H315,2)</f>
        <v>0</v>
      </c>
      <c r="BL315" s="20" t="s">
        <v>176</v>
      </c>
      <c r="BM315" s="240" t="s">
        <v>1735</v>
      </c>
    </row>
    <row r="316" spans="1:47" s="2" customFormat="1" ht="12">
      <c r="A316" s="41"/>
      <c r="B316" s="42"/>
      <c r="C316" s="43"/>
      <c r="D316" s="242" t="s">
        <v>178</v>
      </c>
      <c r="E316" s="43"/>
      <c r="F316" s="243" t="s">
        <v>1736</v>
      </c>
      <c r="G316" s="43"/>
      <c r="H316" s="43"/>
      <c r="I316" s="149"/>
      <c r="J316" s="43"/>
      <c r="K316" s="43"/>
      <c r="L316" s="47"/>
      <c r="M316" s="244"/>
      <c r="N316" s="245"/>
      <c r="O316" s="87"/>
      <c r="P316" s="87"/>
      <c r="Q316" s="87"/>
      <c r="R316" s="87"/>
      <c r="S316" s="87"/>
      <c r="T316" s="88"/>
      <c r="U316" s="41"/>
      <c r="V316" s="41"/>
      <c r="W316" s="41"/>
      <c r="X316" s="41"/>
      <c r="Y316" s="41"/>
      <c r="Z316" s="41"/>
      <c r="AA316" s="41"/>
      <c r="AB316" s="41"/>
      <c r="AC316" s="41"/>
      <c r="AD316" s="41"/>
      <c r="AE316" s="41"/>
      <c r="AT316" s="20" t="s">
        <v>178</v>
      </c>
      <c r="AU316" s="20" t="s">
        <v>83</v>
      </c>
    </row>
    <row r="317" spans="1:51" s="13" customFormat="1" ht="12">
      <c r="A317" s="13"/>
      <c r="B317" s="246"/>
      <c r="C317" s="247"/>
      <c r="D317" s="242" t="s">
        <v>180</v>
      </c>
      <c r="E317" s="248" t="s">
        <v>19</v>
      </c>
      <c r="F317" s="249" t="s">
        <v>1737</v>
      </c>
      <c r="G317" s="247"/>
      <c r="H317" s="248" t="s">
        <v>19</v>
      </c>
      <c r="I317" s="250"/>
      <c r="J317" s="247"/>
      <c r="K317" s="247"/>
      <c r="L317" s="251"/>
      <c r="M317" s="252"/>
      <c r="N317" s="253"/>
      <c r="O317" s="253"/>
      <c r="P317" s="253"/>
      <c r="Q317" s="253"/>
      <c r="R317" s="253"/>
      <c r="S317" s="253"/>
      <c r="T317" s="254"/>
      <c r="U317" s="13"/>
      <c r="V317" s="13"/>
      <c r="W317" s="13"/>
      <c r="X317" s="13"/>
      <c r="Y317" s="13"/>
      <c r="Z317" s="13"/>
      <c r="AA317" s="13"/>
      <c r="AB317" s="13"/>
      <c r="AC317" s="13"/>
      <c r="AD317" s="13"/>
      <c r="AE317" s="13"/>
      <c r="AT317" s="255" t="s">
        <v>180</v>
      </c>
      <c r="AU317" s="255" t="s">
        <v>83</v>
      </c>
      <c r="AV317" s="13" t="s">
        <v>81</v>
      </c>
      <c r="AW317" s="13" t="s">
        <v>35</v>
      </c>
      <c r="AX317" s="13" t="s">
        <v>74</v>
      </c>
      <c r="AY317" s="255" t="s">
        <v>169</v>
      </c>
    </row>
    <row r="318" spans="1:51" s="14" customFormat="1" ht="12">
      <c r="A318" s="14"/>
      <c r="B318" s="256"/>
      <c r="C318" s="257"/>
      <c r="D318" s="242" t="s">
        <v>180</v>
      </c>
      <c r="E318" s="258" t="s">
        <v>19</v>
      </c>
      <c r="F318" s="259" t="s">
        <v>1738</v>
      </c>
      <c r="G318" s="257"/>
      <c r="H318" s="260">
        <v>758.005</v>
      </c>
      <c r="I318" s="261"/>
      <c r="J318" s="257"/>
      <c r="K318" s="257"/>
      <c r="L318" s="262"/>
      <c r="M318" s="263"/>
      <c r="N318" s="264"/>
      <c r="O318" s="264"/>
      <c r="P318" s="264"/>
      <c r="Q318" s="264"/>
      <c r="R318" s="264"/>
      <c r="S318" s="264"/>
      <c r="T318" s="265"/>
      <c r="U318" s="14"/>
      <c r="V318" s="14"/>
      <c r="W318" s="14"/>
      <c r="X318" s="14"/>
      <c r="Y318" s="14"/>
      <c r="Z318" s="14"/>
      <c r="AA318" s="14"/>
      <c r="AB318" s="14"/>
      <c r="AC318" s="14"/>
      <c r="AD318" s="14"/>
      <c r="AE318" s="14"/>
      <c r="AT318" s="266" t="s">
        <v>180</v>
      </c>
      <c r="AU318" s="266" t="s">
        <v>83</v>
      </c>
      <c r="AV318" s="14" t="s">
        <v>83</v>
      </c>
      <c r="AW318" s="14" t="s">
        <v>35</v>
      </c>
      <c r="AX318" s="14" t="s">
        <v>74</v>
      </c>
      <c r="AY318" s="266" t="s">
        <v>169</v>
      </c>
    </row>
    <row r="319" spans="1:51" s="17" customFormat="1" ht="12">
      <c r="A319" s="17"/>
      <c r="B319" s="299"/>
      <c r="C319" s="300"/>
      <c r="D319" s="242" t="s">
        <v>180</v>
      </c>
      <c r="E319" s="301" t="s">
        <v>19</v>
      </c>
      <c r="F319" s="302" t="s">
        <v>1739</v>
      </c>
      <c r="G319" s="300"/>
      <c r="H319" s="303">
        <v>758.005</v>
      </c>
      <c r="I319" s="304"/>
      <c r="J319" s="300"/>
      <c r="K319" s="300"/>
      <c r="L319" s="305"/>
      <c r="M319" s="306"/>
      <c r="N319" s="307"/>
      <c r="O319" s="307"/>
      <c r="P319" s="307"/>
      <c r="Q319" s="307"/>
      <c r="R319" s="307"/>
      <c r="S319" s="307"/>
      <c r="T319" s="308"/>
      <c r="U319" s="17"/>
      <c r="V319" s="17"/>
      <c r="W319" s="17"/>
      <c r="X319" s="17"/>
      <c r="Y319" s="17"/>
      <c r="Z319" s="17"/>
      <c r="AA319" s="17"/>
      <c r="AB319" s="17"/>
      <c r="AC319" s="17"/>
      <c r="AD319" s="17"/>
      <c r="AE319" s="17"/>
      <c r="AT319" s="309" t="s">
        <v>180</v>
      </c>
      <c r="AU319" s="309" t="s">
        <v>83</v>
      </c>
      <c r="AV319" s="17" t="s">
        <v>192</v>
      </c>
      <c r="AW319" s="17" t="s">
        <v>35</v>
      </c>
      <c r="AX319" s="17" t="s">
        <v>74</v>
      </c>
      <c r="AY319" s="309" t="s">
        <v>169</v>
      </c>
    </row>
    <row r="320" spans="1:51" s="13" customFormat="1" ht="12">
      <c r="A320" s="13"/>
      <c r="B320" s="246"/>
      <c r="C320" s="247"/>
      <c r="D320" s="242" t="s">
        <v>180</v>
      </c>
      <c r="E320" s="248" t="s">
        <v>19</v>
      </c>
      <c r="F320" s="249" t="s">
        <v>1740</v>
      </c>
      <c r="G320" s="247"/>
      <c r="H320" s="248" t="s">
        <v>19</v>
      </c>
      <c r="I320" s="250"/>
      <c r="J320" s="247"/>
      <c r="K320" s="247"/>
      <c r="L320" s="251"/>
      <c r="M320" s="252"/>
      <c r="N320" s="253"/>
      <c r="O320" s="253"/>
      <c r="P320" s="253"/>
      <c r="Q320" s="253"/>
      <c r="R320" s="253"/>
      <c r="S320" s="253"/>
      <c r="T320" s="254"/>
      <c r="U320" s="13"/>
      <c r="V320" s="13"/>
      <c r="W320" s="13"/>
      <c r="X320" s="13"/>
      <c r="Y320" s="13"/>
      <c r="Z320" s="13"/>
      <c r="AA320" s="13"/>
      <c r="AB320" s="13"/>
      <c r="AC320" s="13"/>
      <c r="AD320" s="13"/>
      <c r="AE320" s="13"/>
      <c r="AT320" s="255" t="s">
        <v>180</v>
      </c>
      <c r="AU320" s="255" t="s">
        <v>83</v>
      </c>
      <c r="AV320" s="13" t="s">
        <v>81</v>
      </c>
      <c r="AW320" s="13" t="s">
        <v>35</v>
      </c>
      <c r="AX320" s="13" t="s">
        <v>74</v>
      </c>
      <c r="AY320" s="255" t="s">
        <v>169</v>
      </c>
    </row>
    <row r="321" spans="1:51" s="14" customFormat="1" ht="12">
      <c r="A321" s="14"/>
      <c r="B321" s="256"/>
      <c r="C321" s="257"/>
      <c r="D321" s="242" t="s">
        <v>180</v>
      </c>
      <c r="E321" s="258" t="s">
        <v>19</v>
      </c>
      <c r="F321" s="259" t="s">
        <v>1741</v>
      </c>
      <c r="G321" s="257"/>
      <c r="H321" s="260">
        <v>14.492</v>
      </c>
      <c r="I321" s="261"/>
      <c r="J321" s="257"/>
      <c r="K321" s="257"/>
      <c r="L321" s="262"/>
      <c r="M321" s="263"/>
      <c r="N321" s="264"/>
      <c r="O321" s="264"/>
      <c r="P321" s="264"/>
      <c r="Q321" s="264"/>
      <c r="R321" s="264"/>
      <c r="S321" s="264"/>
      <c r="T321" s="265"/>
      <c r="U321" s="14"/>
      <c r="V321" s="14"/>
      <c r="W321" s="14"/>
      <c r="X321" s="14"/>
      <c r="Y321" s="14"/>
      <c r="Z321" s="14"/>
      <c r="AA321" s="14"/>
      <c r="AB321" s="14"/>
      <c r="AC321" s="14"/>
      <c r="AD321" s="14"/>
      <c r="AE321" s="14"/>
      <c r="AT321" s="266" t="s">
        <v>180</v>
      </c>
      <c r="AU321" s="266" t="s">
        <v>83</v>
      </c>
      <c r="AV321" s="14" t="s">
        <v>83</v>
      </c>
      <c r="AW321" s="14" t="s">
        <v>35</v>
      </c>
      <c r="AX321" s="14" t="s">
        <v>74</v>
      </c>
      <c r="AY321" s="266" t="s">
        <v>169</v>
      </c>
    </row>
    <row r="322" spans="1:51" s="14" customFormat="1" ht="12">
      <c r="A322" s="14"/>
      <c r="B322" s="256"/>
      <c r="C322" s="257"/>
      <c r="D322" s="242" t="s">
        <v>180</v>
      </c>
      <c r="E322" s="258" t="s">
        <v>19</v>
      </c>
      <c r="F322" s="259" t="s">
        <v>1742</v>
      </c>
      <c r="G322" s="257"/>
      <c r="H322" s="260">
        <v>19.959</v>
      </c>
      <c r="I322" s="261"/>
      <c r="J322" s="257"/>
      <c r="K322" s="257"/>
      <c r="L322" s="262"/>
      <c r="M322" s="263"/>
      <c r="N322" s="264"/>
      <c r="O322" s="264"/>
      <c r="P322" s="264"/>
      <c r="Q322" s="264"/>
      <c r="R322" s="264"/>
      <c r="S322" s="264"/>
      <c r="T322" s="265"/>
      <c r="U322" s="14"/>
      <c r="V322" s="14"/>
      <c r="W322" s="14"/>
      <c r="X322" s="14"/>
      <c r="Y322" s="14"/>
      <c r="Z322" s="14"/>
      <c r="AA322" s="14"/>
      <c r="AB322" s="14"/>
      <c r="AC322" s="14"/>
      <c r="AD322" s="14"/>
      <c r="AE322" s="14"/>
      <c r="AT322" s="266" t="s">
        <v>180</v>
      </c>
      <c r="AU322" s="266" t="s">
        <v>83</v>
      </c>
      <c r="AV322" s="14" t="s">
        <v>83</v>
      </c>
      <c r="AW322" s="14" t="s">
        <v>35</v>
      </c>
      <c r="AX322" s="14" t="s">
        <v>74</v>
      </c>
      <c r="AY322" s="266" t="s">
        <v>169</v>
      </c>
    </row>
    <row r="323" spans="1:51" s="14" customFormat="1" ht="12">
      <c r="A323" s="14"/>
      <c r="B323" s="256"/>
      <c r="C323" s="257"/>
      <c r="D323" s="242" t="s">
        <v>180</v>
      </c>
      <c r="E323" s="258" t="s">
        <v>19</v>
      </c>
      <c r="F323" s="259" t="s">
        <v>1743</v>
      </c>
      <c r="G323" s="257"/>
      <c r="H323" s="260">
        <v>9.443</v>
      </c>
      <c r="I323" s="261"/>
      <c r="J323" s="257"/>
      <c r="K323" s="257"/>
      <c r="L323" s="262"/>
      <c r="M323" s="263"/>
      <c r="N323" s="264"/>
      <c r="O323" s="264"/>
      <c r="P323" s="264"/>
      <c r="Q323" s="264"/>
      <c r="R323" s="264"/>
      <c r="S323" s="264"/>
      <c r="T323" s="265"/>
      <c r="U323" s="14"/>
      <c r="V323" s="14"/>
      <c r="W323" s="14"/>
      <c r="X323" s="14"/>
      <c r="Y323" s="14"/>
      <c r="Z323" s="14"/>
      <c r="AA323" s="14"/>
      <c r="AB323" s="14"/>
      <c r="AC323" s="14"/>
      <c r="AD323" s="14"/>
      <c r="AE323" s="14"/>
      <c r="AT323" s="266" t="s">
        <v>180</v>
      </c>
      <c r="AU323" s="266" t="s">
        <v>83</v>
      </c>
      <c r="AV323" s="14" t="s">
        <v>83</v>
      </c>
      <c r="AW323" s="14" t="s">
        <v>35</v>
      </c>
      <c r="AX323" s="14" t="s">
        <v>74</v>
      </c>
      <c r="AY323" s="266" t="s">
        <v>169</v>
      </c>
    </row>
    <row r="324" spans="1:51" s="14" customFormat="1" ht="12">
      <c r="A324" s="14"/>
      <c r="B324" s="256"/>
      <c r="C324" s="257"/>
      <c r="D324" s="242" t="s">
        <v>180</v>
      </c>
      <c r="E324" s="258" t="s">
        <v>19</v>
      </c>
      <c r="F324" s="259" t="s">
        <v>1744</v>
      </c>
      <c r="G324" s="257"/>
      <c r="H324" s="260">
        <v>8.892</v>
      </c>
      <c r="I324" s="261"/>
      <c r="J324" s="257"/>
      <c r="K324" s="257"/>
      <c r="L324" s="262"/>
      <c r="M324" s="263"/>
      <c r="N324" s="264"/>
      <c r="O324" s="264"/>
      <c r="P324" s="264"/>
      <c r="Q324" s="264"/>
      <c r="R324" s="264"/>
      <c r="S324" s="264"/>
      <c r="T324" s="265"/>
      <c r="U324" s="14"/>
      <c r="V324" s="14"/>
      <c r="W324" s="14"/>
      <c r="X324" s="14"/>
      <c r="Y324" s="14"/>
      <c r="Z324" s="14"/>
      <c r="AA324" s="14"/>
      <c r="AB324" s="14"/>
      <c r="AC324" s="14"/>
      <c r="AD324" s="14"/>
      <c r="AE324" s="14"/>
      <c r="AT324" s="266" t="s">
        <v>180</v>
      </c>
      <c r="AU324" s="266" t="s">
        <v>83</v>
      </c>
      <c r="AV324" s="14" t="s">
        <v>83</v>
      </c>
      <c r="AW324" s="14" t="s">
        <v>35</v>
      </c>
      <c r="AX324" s="14" t="s">
        <v>74</v>
      </c>
      <c r="AY324" s="266" t="s">
        <v>169</v>
      </c>
    </row>
    <row r="325" spans="1:51" s="17" customFormat="1" ht="12">
      <c r="A325" s="17"/>
      <c r="B325" s="299"/>
      <c r="C325" s="300"/>
      <c r="D325" s="242" t="s">
        <v>180</v>
      </c>
      <c r="E325" s="301" t="s">
        <v>19</v>
      </c>
      <c r="F325" s="302" t="s">
        <v>1745</v>
      </c>
      <c r="G325" s="300"/>
      <c r="H325" s="303">
        <v>52.786</v>
      </c>
      <c r="I325" s="304"/>
      <c r="J325" s="300"/>
      <c r="K325" s="300"/>
      <c r="L325" s="305"/>
      <c r="M325" s="306"/>
      <c r="N325" s="307"/>
      <c r="O325" s="307"/>
      <c r="P325" s="307"/>
      <c r="Q325" s="307"/>
      <c r="R325" s="307"/>
      <c r="S325" s="307"/>
      <c r="T325" s="308"/>
      <c r="U325" s="17"/>
      <c r="V325" s="17"/>
      <c r="W325" s="17"/>
      <c r="X325" s="17"/>
      <c r="Y325" s="17"/>
      <c r="Z325" s="17"/>
      <c r="AA325" s="17"/>
      <c r="AB325" s="17"/>
      <c r="AC325" s="17"/>
      <c r="AD325" s="17"/>
      <c r="AE325" s="17"/>
      <c r="AT325" s="309" t="s">
        <v>180</v>
      </c>
      <c r="AU325" s="309" t="s">
        <v>83</v>
      </c>
      <c r="AV325" s="17" t="s">
        <v>192</v>
      </c>
      <c r="AW325" s="17" t="s">
        <v>35</v>
      </c>
      <c r="AX325" s="17" t="s">
        <v>74</v>
      </c>
      <c r="AY325" s="309" t="s">
        <v>169</v>
      </c>
    </row>
    <row r="326" spans="1:51" s="15" customFormat="1" ht="12">
      <c r="A326" s="15"/>
      <c r="B326" s="267"/>
      <c r="C326" s="268"/>
      <c r="D326" s="242" t="s">
        <v>180</v>
      </c>
      <c r="E326" s="269" t="s">
        <v>19</v>
      </c>
      <c r="F326" s="270" t="s">
        <v>185</v>
      </c>
      <c r="G326" s="268"/>
      <c r="H326" s="271">
        <v>810.7909999999999</v>
      </c>
      <c r="I326" s="272"/>
      <c r="J326" s="268"/>
      <c r="K326" s="268"/>
      <c r="L326" s="273"/>
      <c r="M326" s="274"/>
      <c r="N326" s="275"/>
      <c r="O326" s="275"/>
      <c r="P326" s="275"/>
      <c r="Q326" s="275"/>
      <c r="R326" s="275"/>
      <c r="S326" s="275"/>
      <c r="T326" s="276"/>
      <c r="U326" s="15"/>
      <c r="V326" s="15"/>
      <c r="W326" s="15"/>
      <c r="X326" s="15"/>
      <c r="Y326" s="15"/>
      <c r="Z326" s="15"/>
      <c r="AA326" s="15"/>
      <c r="AB326" s="15"/>
      <c r="AC326" s="15"/>
      <c r="AD326" s="15"/>
      <c r="AE326" s="15"/>
      <c r="AT326" s="277" t="s">
        <v>180</v>
      </c>
      <c r="AU326" s="277" t="s">
        <v>83</v>
      </c>
      <c r="AV326" s="15" t="s">
        <v>176</v>
      </c>
      <c r="AW326" s="15" t="s">
        <v>35</v>
      </c>
      <c r="AX326" s="15" t="s">
        <v>81</v>
      </c>
      <c r="AY326" s="277" t="s">
        <v>169</v>
      </c>
    </row>
    <row r="327" spans="1:65" s="2" customFormat="1" ht="16.5" customHeight="1">
      <c r="A327" s="41"/>
      <c r="B327" s="42"/>
      <c r="C327" s="313" t="s">
        <v>262</v>
      </c>
      <c r="D327" s="313" t="s">
        <v>665</v>
      </c>
      <c r="E327" s="314" t="s">
        <v>1746</v>
      </c>
      <c r="F327" s="315" t="s">
        <v>1747</v>
      </c>
      <c r="G327" s="316" t="s">
        <v>243</v>
      </c>
      <c r="H327" s="317">
        <v>1459.424</v>
      </c>
      <c r="I327" s="318"/>
      <c r="J327" s="319">
        <f>ROUND(I327*H327,2)</f>
        <v>0</v>
      </c>
      <c r="K327" s="315" t="s">
        <v>175</v>
      </c>
      <c r="L327" s="320"/>
      <c r="M327" s="321" t="s">
        <v>19</v>
      </c>
      <c r="N327" s="322" t="s">
        <v>45</v>
      </c>
      <c r="O327" s="87"/>
      <c r="P327" s="238">
        <f>O327*H327</f>
        <v>0</v>
      </c>
      <c r="Q327" s="238">
        <v>1</v>
      </c>
      <c r="R327" s="238">
        <f>Q327*H327</f>
        <v>1459.424</v>
      </c>
      <c r="S327" s="238">
        <v>0</v>
      </c>
      <c r="T327" s="239">
        <f>S327*H327</f>
        <v>0</v>
      </c>
      <c r="U327" s="41"/>
      <c r="V327" s="41"/>
      <c r="W327" s="41"/>
      <c r="X327" s="41"/>
      <c r="Y327" s="41"/>
      <c r="Z327" s="41"/>
      <c r="AA327" s="41"/>
      <c r="AB327" s="41"/>
      <c r="AC327" s="41"/>
      <c r="AD327" s="41"/>
      <c r="AE327" s="41"/>
      <c r="AR327" s="240" t="s">
        <v>217</v>
      </c>
      <c r="AT327" s="240" t="s">
        <v>665</v>
      </c>
      <c r="AU327" s="240" t="s">
        <v>83</v>
      </c>
      <c r="AY327" s="20" t="s">
        <v>169</v>
      </c>
      <c r="BE327" s="241">
        <f>IF(N327="základní",J327,0)</f>
        <v>0</v>
      </c>
      <c r="BF327" s="241">
        <f>IF(N327="snížená",J327,0)</f>
        <v>0</v>
      </c>
      <c r="BG327" s="241">
        <f>IF(N327="zákl. přenesená",J327,0)</f>
        <v>0</v>
      </c>
      <c r="BH327" s="241">
        <f>IF(N327="sníž. přenesená",J327,0)</f>
        <v>0</v>
      </c>
      <c r="BI327" s="241">
        <f>IF(N327="nulová",J327,0)</f>
        <v>0</v>
      </c>
      <c r="BJ327" s="20" t="s">
        <v>81</v>
      </c>
      <c r="BK327" s="241">
        <f>ROUND(I327*H327,2)</f>
        <v>0</v>
      </c>
      <c r="BL327" s="20" t="s">
        <v>176</v>
      </c>
      <c r="BM327" s="240" t="s">
        <v>1748</v>
      </c>
    </row>
    <row r="328" spans="1:51" s="13" customFormat="1" ht="12">
      <c r="A328" s="13"/>
      <c r="B328" s="246"/>
      <c r="C328" s="247"/>
      <c r="D328" s="242" t="s">
        <v>180</v>
      </c>
      <c r="E328" s="248" t="s">
        <v>19</v>
      </c>
      <c r="F328" s="249" t="s">
        <v>1749</v>
      </c>
      <c r="G328" s="247"/>
      <c r="H328" s="248" t="s">
        <v>19</v>
      </c>
      <c r="I328" s="250"/>
      <c r="J328" s="247"/>
      <c r="K328" s="247"/>
      <c r="L328" s="251"/>
      <c r="M328" s="252"/>
      <c r="N328" s="253"/>
      <c r="O328" s="253"/>
      <c r="P328" s="253"/>
      <c r="Q328" s="253"/>
      <c r="R328" s="253"/>
      <c r="S328" s="253"/>
      <c r="T328" s="254"/>
      <c r="U328" s="13"/>
      <c r="V328" s="13"/>
      <c r="W328" s="13"/>
      <c r="X328" s="13"/>
      <c r="Y328" s="13"/>
      <c r="Z328" s="13"/>
      <c r="AA328" s="13"/>
      <c r="AB328" s="13"/>
      <c r="AC328" s="13"/>
      <c r="AD328" s="13"/>
      <c r="AE328" s="13"/>
      <c r="AT328" s="255" t="s">
        <v>180</v>
      </c>
      <c r="AU328" s="255" t="s">
        <v>83</v>
      </c>
      <c r="AV328" s="13" t="s">
        <v>81</v>
      </c>
      <c r="AW328" s="13" t="s">
        <v>35</v>
      </c>
      <c r="AX328" s="13" t="s">
        <v>74</v>
      </c>
      <c r="AY328" s="255" t="s">
        <v>169</v>
      </c>
    </row>
    <row r="329" spans="1:51" s="14" customFormat="1" ht="12">
      <c r="A329" s="14"/>
      <c r="B329" s="256"/>
      <c r="C329" s="257"/>
      <c r="D329" s="242" t="s">
        <v>180</v>
      </c>
      <c r="E329" s="258" t="s">
        <v>19</v>
      </c>
      <c r="F329" s="259" t="s">
        <v>1750</v>
      </c>
      <c r="G329" s="257"/>
      <c r="H329" s="260">
        <v>810.791</v>
      </c>
      <c r="I329" s="261"/>
      <c r="J329" s="257"/>
      <c r="K329" s="257"/>
      <c r="L329" s="262"/>
      <c r="M329" s="263"/>
      <c r="N329" s="264"/>
      <c r="O329" s="264"/>
      <c r="P329" s="264"/>
      <c r="Q329" s="264"/>
      <c r="R329" s="264"/>
      <c r="S329" s="264"/>
      <c r="T329" s="265"/>
      <c r="U329" s="14"/>
      <c r="V329" s="14"/>
      <c r="W329" s="14"/>
      <c r="X329" s="14"/>
      <c r="Y329" s="14"/>
      <c r="Z329" s="14"/>
      <c r="AA329" s="14"/>
      <c r="AB329" s="14"/>
      <c r="AC329" s="14"/>
      <c r="AD329" s="14"/>
      <c r="AE329" s="14"/>
      <c r="AT329" s="266" t="s">
        <v>180</v>
      </c>
      <c r="AU329" s="266" t="s">
        <v>83</v>
      </c>
      <c r="AV329" s="14" t="s">
        <v>83</v>
      </c>
      <c r="AW329" s="14" t="s">
        <v>35</v>
      </c>
      <c r="AX329" s="14" t="s">
        <v>81</v>
      </c>
      <c r="AY329" s="266" t="s">
        <v>169</v>
      </c>
    </row>
    <row r="330" spans="1:51" s="14" customFormat="1" ht="12">
      <c r="A330" s="14"/>
      <c r="B330" s="256"/>
      <c r="C330" s="257"/>
      <c r="D330" s="242" t="s">
        <v>180</v>
      </c>
      <c r="E330" s="257"/>
      <c r="F330" s="259" t="s">
        <v>1751</v>
      </c>
      <c r="G330" s="257"/>
      <c r="H330" s="260">
        <v>1459.424</v>
      </c>
      <c r="I330" s="261"/>
      <c r="J330" s="257"/>
      <c r="K330" s="257"/>
      <c r="L330" s="262"/>
      <c r="M330" s="263"/>
      <c r="N330" s="264"/>
      <c r="O330" s="264"/>
      <c r="P330" s="264"/>
      <c r="Q330" s="264"/>
      <c r="R330" s="264"/>
      <c r="S330" s="264"/>
      <c r="T330" s="265"/>
      <c r="U330" s="14"/>
      <c r="V330" s="14"/>
      <c r="W330" s="14"/>
      <c r="X330" s="14"/>
      <c r="Y330" s="14"/>
      <c r="Z330" s="14"/>
      <c r="AA330" s="14"/>
      <c r="AB330" s="14"/>
      <c r="AC330" s="14"/>
      <c r="AD330" s="14"/>
      <c r="AE330" s="14"/>
      <c r="AT330" s="266" t="s">
        <v>180</v>
      </c>
      <c r="AU330" s="266" t="s">
        <v>83</v>
      </c>
      <c r="AV330" s="14" t="s">
        <v>83</v>
      </c>
      <c r="AW330" s="14" t="s">
        <v>4</v>
      </c>
      <c r="AX330" s="14" t="s">
        <v>81</v>
      </c>
      <c r="AY330" s="266" t="s">
        <v>169</v>
      </c>
    </row>
    <row r="331" spans="1:63" s="12" customFormat="1" ht="22.8" customHeight="1">
      <c r="A331" s="12"/>
      <c r="B331" s="213"/>
      <c r="C331" s="214"/>
      <c r="D331" s="215" t="s">
        <v>73</v>
      </c>
      <c r="E331" s="227" t="s">
        <v>83</v>
      </c>
      <c r="F331" s="227" t="s">
        <v>707</v>
      </c>
      <c r="G331" s="214"/>
      <c r="H331" s="214"/>
      <c r="I331" s="217"/>
      <c r="J331" s="228">
        <f>BK331</f>
        <v>0</v>
      </c>
      <c r="K331" s="214"/>
      <c r="L331" s="219"/>
      <c r="M331" s="220"/>
      <c r="N331" s="221"/>
      <c r="O331" s="221"/>
      <c r="P331" s="222">
        <f>SUM(P332:P342)</f>
        <v>0</v>
      </c>
      <c r="Q331" s="221"/>
      <c r="R331" s="222">
        <f>SUM(R332:R342)</f>
        <v>168.4491184</v>
      </c>
      <c r="S331" s="221"/>
      <c r="T331" s="223">
        <f>SUM(T332:T342)</f>
        <v>0</v>
      </c>
      <c r="U331" s="12"/>
      <c r="V331" s="12"/>
      <c r="W331" s="12"/>
      <c r="X331" s="12"/>
      <c r="Y331" s="12"/>
      <c r="Z331" s="12"/>
      <c r="AA331" s="12"/>
      <c r="AB331" s="12"/>
      <c r="AC331" s="12"/>
      <c r="AD331" s="12"/>
      <c r="AE331" s="12"/>
      <c r="AR331" s="224" t="s">
        <v>81</v>
      </c>
      <c r="AT331" s="225" t="s">
        <v>73</v>
      </c>
      <c r="AU331" s="225" t="s">
        <v>81</v>
      </c>
      <c r="AY331" s="224" t="s">
        <v>169</v>
      </c>
      <c r="BK331" s="226">
        <f>SUM(BK332:BK342)</f>
        <v>0</v>
      </c>
    </row>
    <row r="332" spans="1:65" s="2" customFormat="1" ht="33" customHeight="1">
      <c r="A332" s="41"/>
      <c r="B332" s="42"/>
      <c r="C332" s="229" t="s">
        <v>8</v>
      </c>
      <c r="D332" s="229" t="s">
        <v>171</v>
      </c>
      <c r="E332" s="230" t="s">
        <v>1752</v>
      </c>
      <c r="F332" s="231" t="s">
        <v>1753</v>
      </c>
      <c r="G332" s="232" t="s">
        <v>462</v>
      </c>
      <c r="H332" s="233">
        <v>768.16</v>
      </c>
      <c r="I332" s="234"/>
      <c r="J332" s="235">
        <f>ROUND(I332*H332,2)</f>
        <v>0</v>
      </c>
      <c r="K332" s="231" t="s">
        <v>175</v>
      </c>
      <c r="L332" s="47"/>
      <c r="M332" s="236" t="s">
        <v>19</v>
      </c>
      <c r="N332" s="237" t="s">
        <v>45</v>
      </c>
      <c r="O332" s="87"/>
      <c r="P332" s="238">
        <f>O332*H332</f>
        <v>0</v>
      </c>
      <c r="Q332" s="238">
        <v>0.20449</v>
      </c>
      <c r="R332" s="238">
        <f>Q332*H332</f>
        <v>157.0810384</v>
      </c>
      <c r="S332" s="238">
        <v>0</v>
      </c>
      <c r="T332" s="239">
        <f>S332*H332</f>
        <v>0</v>
      </c>
      <c r="U332" s="41"/>
      <c r="V332" s="41"/>
      <c r="W332" s="41"/>
      <c r="X332" s="41"/>
      <c r="Y332" s="41"/>
      <c r="Z332" s="41"/>
      <c r="AA332" s="41"/>
      <c r="AB332" s="41"/>
      <c r="AC332" s="41"/>
      <c r="AD332" s="41"/>
      <c r="AE332" s="41"/>
      <c r="AR332" s="240" t="s">
        <v>176</v>
      </c>
      <c r="AT332" s="240" t="s">
        <v>171</v>
      </c>
      <c r="AU332" s="240" t="s">
        <v>83</v>
      </c>
      <c r="AY332" s="20" t="s">
        <v>169</v>
      </c>
      <c r="BE332" s="241">
        <f>IF(N332="základní",J332,0)</f>
        <v>0</v>
      </c>
      <c r="BF332" s="241">
        <f>IF(N332="snížená",J332,0)</f>
        <v>0</v>
      </c>
      <c r="BG332" s="241">
        <f>IF(N332="zákl. přenesená",J332,0)</f>
        <v>0</v>
      </c>
      <c r="BH332" s="241">
        <f>IF(N332="sníž. přenesená",J332,0)</f>
        <v>0</v>
      </c>
      <c r="BI332" s="241">
        <f>IF(N332="nulová",J332,0)</f>
        <v>0</v>
      </c>
      <c r="BJ332" s="20" t="s">
        <v>81</v>
      </c>
      <c r="BK332" s="241">
        <f>ROUND(I332*H332,2)</f>
        <v>0</v>
      </c>
      <c r="BL332" s="20" t="s">
        <v>176</v>
      </c>
      <c r="BM332" s="240" t="s">
        <v>1754</v>
      </c>
    </row>
    <row r="333" spans="1:47" s="2" customFormat="1" ht="12">
      <c r="A333" s="41"/>
      <c r="B333" s="42"/>
      <c r="C333" s="43"/>
      <c r="D333" s="242" t="s">
        <v>178</v>
      </c>
      <c r="E333" s="43"/>
      <c r="F333" s="243" t="s">
        <v>711</v>
      </c>
      <c r="G333" s="43"/>
      <c r="H333" s="43"/>
      <c r="I333" s="149"/>
      <c r="J333" s="43"/>
      <c r="K333" s="43"/>
      <c r="L333" s="47"/>
      <c r="M333" s="244"/>
      <c r="N333" s="245"/>
      <c r="O333" s="87"/>
      <c r="P333" s="87"/>
      <c r="Q333" s="87"/>
      <c r="R333" s="87"/>
      <c r="S333" s="87"/>
      <c r="T333" s="88"/>
      <c r="U333" s="41"/>
      <c r="V333" s="41"/>
      <c r="W333" s="41"/>
      <c r="X333" s="41"/>
      <c r="Y333" s="41"/>
      <c r="Z333" s="41"/>
      <c r="AA333" s="41"/>
      <c r="AB333" s="41"/>
      <c r="AC333" s="41"/>
      <c r="AD333" s="41"/>
      <c r="AE333" s="41"/>
      <c r="AT333" s="20" t="s">
        <v>178</v>
      </c>
      <c r="AU333" s="20" t="s">
        <v>83</v>
      </c>
    </row>
    <row r="334" spans="1:51" s="13" customFormat="1" ht="12">
      <c r="A334" s="13"/>
      <c r="B334" s="246"/>
      <c r="C334" s="247"/>
      <c r="D334" s="242" t="s">
        <v>180</v>
      </c>
      <c r="E334" s="248" t="s">
        <v>19</v>
      </c>
      <c r="F334" s="249" t="s">
        <v>1755</v>
      </c>
      <c r="G334" s="247"/>
      <c r="H334" s="248" t="s">
        <v>19</v>
      </c>
      <c r="I334" s="250"/>
      <c r="J334" s="247"/>
      <c r="K334" s="247"/>
      <c r="L334" s="251"/>
      <c r="M334" s="252"/>
      <c r="N334" s="253"/>
      <c r="O334" s="253"/>
      <c r="P334" s="253"/>
      <c r="Q334" s="253"/>
      <c r="R334" s="253"/>
      <c r="S334" s="253"/>
      <c r="T334" s="254"/>
      <c r="U334" s="13"/>
      <c r="V334" s="13"/>
      <c r="W334" s="13"/>
      <c r="X334" s="13"/>
      <c r="Y334" s="13"/>
      <c r="Z334" s="13"/>
      <c r="AA334" s="13"/>
      <c r="AB334" s="13"/>
      <c r="AC334" s="13"/>
      <c r="AD334" s="13"/>
      <c r="AE334" s="13"/>
      <c r="AT334" s="255" t="s">
        <v>180</v>
      </c>
      <c r="AU334" s="255" t="s">
        <v>83</v>
      </c>
      <c r="AV334" s="13" t="s">
        <v>81</v>
      </c>
      <c r="AW334" s="13" t="s">
        <v>35</v>
      </c>
      <c r="AX334" s="13" t="s">
        <v>74</v>
      </c>
      <c r="AY334" s="255" t="s">
        <v>169</v>
      </c>
    </row>
    <row r="335" spans="1:51" s="14" customFormat="1" ht="12">
      <c r="A335" s="14"/>
      <c r="B335" s="256"/>
      <c r="C335" s="257"/>
      <c r="D335" s="242" t="s">
        <v>180</v>
      </c>
      <c r="E335" s="258" t="s">
        <v>19</v>
      </c>
      <c r="F335" s="259" t="s">
        <v>1756</v>
      </c>
      <c r="G335" s="257"/>
      <c r="H335" s="260">
        <v>655</v>
      </c>
      <c r="I335" s="261"/>
      <c r="J335" s="257"/>
      <c r="K335" s="257"/>
      <c r="L335" s="262"/>
      <c r="M335" s="263"/>
      <c r="N335" s="264"/>
      <c r="O335" s="264"/>
      <c r="P335" s="264"/>
      <c r="Q335" s="264"/>
      <c r="R335" s="264"/>
      <c r="S335" s="264"/>
      <c r="T335" s="265"/>
      <c r="U335" s="14"/>
      <c r="V335" s="14"/>
      <c r="W335" s="14"/>
      <c r="X335" s="14"/>
      <c r="Y335" s="14"/>
      <c r="Z335" s="14"/>
      <c r="AA335" s="14"/>
      <c r="AB335" s="14"/>
      <c r="AC335" s="14"/>
      <c r="AD335" s="14"/>
      <c r="AE335" s="14"/>
      <c r="AT335" s="266" t="s">
        <v>180</v>
      </c>
      <c r="AU335" s="266" t="s">
        <v>83</v>
      </c>
      <c r="AV335" s="14" t="s">
        <v>83</v>
      </c>
      <c r="AW335" s="14" t="s">
        <v>35</v>
      </c>
      <c r="AX335" s="14" t="s">
        <v>74</v>
      </c>
      <c r="AY335" s="266" t="s">
        <v>169</v>
      </c>
    </row>
    <row r="336" spans="1:51" s="14" customFormat="1" ht="12">
      <c r="A336" s="14"/>
      <c r="B336" s="256"/>
      <c r="C336" s="257"/>
      <c r="D336" s="242" t="s">
        <v>180</v>
      </c>
      <c r="E336" s="258" t="s">
        <v>19</v>
      </c>
      <c r="F336" s="259" t="s">
        <v>1757</v>
      </c>
      <c r="G336" s="257"/>
      <c r="H336" s="260">
        <v>113.16</v>
      </c>
      <c r="I336" s="261"/>
      <c r="J336" s="257"/>
      <c r="K336" s="257"/>
      <c r="L336" s="262"/>
      <c r="M336" s="263"/>
      <c r="N336" s="264"/>
      <c r="O336" s="264"/>
      <c r="P336" s="264"/>
      <c r="Q336" s="264"/>
      <c r="R336" s="264"/>
      <c r="S336" s="264"/>
      <c r="T336" s="265"/>
      <c r="U336" s="14"/>
      <c r="V336" s="14"/>
      <c r="W336" s="14"/>
      <c r="X336" s="14"/>
      <c r="Y336" s="14"/>
      <c r="Z336" s="14"/>
      <c r="AA336" s="14"/>
      <c r="AB336" s="14"/>
      <c r="AC336" s="14"/>
      <c r="AD336" s="14"/>
      <c r="AE336" s="14"/>
      <c r="AT336" s="266" t="s">
        <v>180</v>
      </c>
      <c r="AU336" s="266" t="s">
        <v>83</v>
      </c>
      <c r="AV336" s="14" t="s">
        <v>83</v>
      </c>
      <c r="AW336" s="14" t="s">
        <v>35</v>
      </c>
      <c r="AX336" s="14" t="s">
        <v>74</v>
      </c>
      <c r="AY336" s="266" t="s">
        <v>169</v>
      </c>
    </row>
    <row r="337" spans="1:51" s="15" customFormat="1" ht="12">
      <c r="A337" s="15"/>
      <c r="B337" s="267"/>
      <c r="C337" s="268"/>
      <c r="D337" s="242" t="s">
        <v>180</v>
      </c>
      <c r="E337" s="269" t="s">
        <v>19</v>
      </c>
      <c r="F337" s="270" t="s">
        <v>185</v>
      </c>
      <c r="G337" s="268"/>
      <c r="H337" s="271">
        <v>768.16</v>
      </c>
      <c r="I337" s="272"/>
      <c r="J337" s="268"/>
      <c r="K337" s="268"/>
      <c r="L337" s="273"/>
      <c r="M337" s="274"/>
      <c r="N337" s="275"/>
      <c r="O337" s="275"/>
      <c r="P337" s="275"/>
      <c r="Q337" s="275"/>
      <c r="R337" s="275"/>
      <c r="S337" s="275"/>
      <c r="T337" s="276"/>
      <c r="U337" s="15"/>
      <c r="V337" s="15"/>
      <c r="W337" s="15"/>
      <c r="X337" s="15"/>
      <c r="Y337" s="15"/>
      <c r="Z337" s="15"/>
      <c r="AA337" s="15"/>
      <c r="AB337" s="15"/>
      <c r="AC337" s="15"/>
      <c r="AD337" s="15"/>
      <c r="AE337" s="15"/>
      <c r="AT337" s="277" t="s">
        <v>180</v>
      </c>
      <c r="AU337" s="277" t="s">
        <v>83</v>
      </c>
      <c r="AV337" s="15" t="s">
        <v>176</v>
      </c>
      <c r="AW337" s="15" t="s">
        <v>35</v>
      </c>
      <c r="AX337" s="15" t="s">
        <v>81</v>
      </c>
      <c r="AY337" s="277" t="s">
        <v>169</v>
      </c>
    </row>
    <row r="338" spans="1:65" s="2" customFormat="1" ht="16.5" customHeight="1">
      <c r="A338" s="41"/>
      <c r="B338" s="42"/>
      <c r="C338" s="229" t="s">
        <v>236</v>
      </c>
      <c r="D338" s="229" t="s">
        <v>171</v>
      </c>
      <c r="E338" s="230" t="s">
        <v>715</v>
      </c>
      <c r="F338" s="231" t="s">
        <v>716</v>
      </c>
      <c r="G338" s="232" t="s">
        <v>213</v>
      </c>
      <c r="H338" s="233">
        <v>5.263</v>
      </c>
      <c r="I338" s="234"/>
      <c r="J338" s="235">
        <f>ROUND(I338*H338,2)</f>
        <v>0</v>
      </c>
      <c r="K338" s="231" t="s">
        <v>175</v>
      </c>
      <c r="L338" s="47"/>
      <c r="M338" s="236" t="s">
        <v>19</v>
      </c>
      <c r="N338" s="237" t="s">
        <v>45</v>
      </c>
      <c r="O338" s="87"/>
      <c r="P338" s="238">
        <f>O338*H338</f>
        <v>0</v>
      </c>
      <c r="Q338" s="238">
        <v>2.16</v>
      </c>
      <c r="R338" s="238">
        <f>Q338*H338</f>
        <v>11.36808</v>
      </c>
      <c r="S338" s="238">
        <v>0</v>
      </c>
      <c r="T338" s="239">
        <f>S338*H338</f>
        <v>0</v>
      </c>
      <c r="U338" s="41"/>
      <c r="V338" s="41"/>
      <c r="W338" s="41"/>
      <c r="X338" s="41"/>
      <c r="Y338" s="41"/>
      <c r="Z338" s="41"/>
      <c r="AA338" s="41"/>
      <c r="AB338" s="41"/>
      <c r="AC338" s="41"/>
      <c r="AD338" s="41"/>
      <c r="AE338" s="41"/>
      <c r="AR338" s="240" t="s">
        <v>176</v>
      </c>
      <c r="AT338" s="240" t="s">
        <v>171</v>
      </c>
      <c r="AU338" s="240" t="s">
        <v>83</v>
      </c>
      <c r="AY338" s="20" t="s">
        <v>169</v>
      </c>
      <c r="BE338" s="241">
        <f>IF(N338="základní",J338,0)</f>
        <v>0</v>
      </c>
      <c r="BF338" s="241">
        <f>IF(N338="snížená",J338,0)</f>
        <v>0</v>
      </c>
      <c r="BG338" s="241">
        <f>IF(N338="zákl. přenesená",J338,0)</f>
        <v>0</v>
      </c>
      <c r="BH338" s="241">
        <f>IF(N338="sníž. přenesená",J338,0)</f>
        <v>0</v>
      </c>
      <c r="BI338" s="241">
        <f>IF(N338="nulová",J338,0)</f>
        <v>0</v>
      </c>
      <c r="BJ338" s="20" t="s">
        <v>81</v>
      </c>
      <c r="BK338" s="241">
        <f>ROUND(I338*H338,2)</f>
        <v>0</v>
      </c>
      <c r="BL338" s="20" t="s">
        <v>176</v>
      </c>
      <c r="BM338" s="240" t="s">
        <v>1758</v>
      </c>
    </row>
    <row r="339" spans="1:47" s="2" customFormat="1" ht="12">
      <c r="A339" s="41"/>
      <c r="B339" s="42"/>
      <c r="C339" s="43"/>
      <c r="D339" s="242" t="s">
        <v>178</v>
      </c>
      <c r="E339" s="43"/>
      <c r="F339" s="243" t="s">
        <v>718</v>
      </c>
      <c r="G339" s="43"/>
      <c r="H339" s="43"/>
      <c r="I339" s="149"/>
      <c r="J339" s="43"/>
      <c r="K339" s="43"/>
      <c r="L339" s="47"/>
      <c r="M339" s="244"/>
      <c r="N339" s="245"/>
      <c r="O339" s="87"/>
      <c r="P339" s="87"/>
      <c r="Q339" s="87"/>
      <c r="R339" s="87"/>
      <c r="S339" s="87"/>
      <c r="T339" s="88"/>
      <c r="U339" s="41"/>
      <c r="V339" s="41"/>
      <c r="W339" s="41"/>
      <c r="X339" s="41"/>
      <c r="Y339" s="41"/>
      <c r="Z339" s="41"/>
      <c r="AA339" s="41"/>
      <c r="AB339" s="41"/>
      <c r="AC339" s="41"/>
      <c r="AD339" s="41"/>
      <c r="AE339" s="41"/>
      <c r="AT339" s="20" t="s">
        <v>178</v>
      </c>
      <c r="AU339" s="20" t="s">
        <v>83</v>
      </c>
    </row>
    <row r="340" spans="1:51" s="13" customFormat="1" ht="12">
      <c r="A340" s="13"/>
      <c r="B340" s="246"/>
      <c r="C340" s="247"/>
      <c r="D340" s="242" t="s">
        <v>180</v>
      </c>
      <c r="E340" s="248" t="s">
        <v>19</v>
      </c>
      <c r="F340" s="249" t="s">
        <v>1616</v>
      </c>
      <c r="G340" s="247"/>
      <c r="H340" s="248" t="s">
        <v>19</v>
      </c>
      <c r="I340" s="250"/>
      <c r="J340" s="247"/>
      <c r="K340" s="247"/>
      <c r="L340" s="251"/>
      <c r="M340" s="252"/>
      <c r="N340" s="253"/>
      <c r="O340" s="253"/>
      <c r="P340" s="253"/>
      <c r="Q340" s="253"/>
      <c r="R340" s="253"/>
      <c r="S340" s="253"/>
      <c r="T340" s="254"/>
      <c r="U340" s="13"/>
      <c r="V340" s="13"/>
      <c r="W340" s="13"/>
      <c r="X340" s="13"/>
      <c r="Y340" s="13"/>
      <c r="Z340" s="13"/>
      <c r="AA340" s="13"/>
      <c r="AB340" s="13"/>
      <c r="AC340" s="13"/>
      <c r="AD340" s="13"/>
      <c r="AE340" s="13"/>
      <c r="AT340" s="255" t="s">
        <v>180</v>
      </c>
      <c r="AU340" s="255" t="s">
        <v>83</v>
      </c>
      <c r="AV340" s="13" t="s">
        <v>81</v>
      </c>
      <c r="AW340" s="13" t="s">
        <v>35</v>
      </c>
      <c r="AX340" s="13" t="s">
        <v>74</v>
      </c>
      <c r="AY340" s="255" t="s">
        <v>169</v>
      </c>
    </row>
    <row r="341" spans="1:51" s="13" customFormat="1" ht="12">
      <c r="A341" s="13"/>
      <c r="B341" s="246"/>
      <c r="C341" s="247"/>
      <c r="D341" s="242" t="s">
        <v>180</v>
      </c>
      <c r="E341" s="248" t="s">
        <v>19</v>
      </c>
      <c r="F341" s="249" t="s">
        <v>1618</v>
      </c>
      <c r="G341" s="247"/>
      <c r="H341" s="248" t="s">
        <v>19</v>
      </c>
      <c r="I341" s="250"/>
      <c r="J341" s="247"/>
      <c r="K341" s="247"/>
      <c r="L341" s="251"/>
      <c r="M341" s="252"/>
      <c r="N341" s="253"/>
      <c r="O341" s="253"/>
      <c r="P341" s="253"/>
      <c r="Q341" s="253"/>
      <c r="R341" s="253"/>
      <c r="S341" s="253"/>
      <c r="T341" s="254"/>
      <c r="U341" s="13"/>
      <c r="V341" s="13"/>
      <c r="W341" s="13"/>
      <c r="X341" s="13"/>
      <c r="Y341" s="13"/>
      <c r="Z341" s="13"/>
      <c r="AA341" s="13"/>
      <c r="AB341" s="13"/>
      <c r="AC341" s="13"/>
      <c r="AD341" s="13"/>
      <c r="AE341" s="13"/>
      <c r="AT341" s="255" t="s">
        <v>180</v>
      </c>
      <c r="AU341" s="255" t="s">
        <v>83</v>
      </c>
      <c r="AV341" s="13" t="s">
        <v>81</v>
      </c>
      <c r="AW341" s="13" t="s">
        <v>35</v>
      </c>
      <c r="AX341" s="13" t="s">
        <v>74</v>
      </c>
      <c r="AY341" s="255" t="s">
        <v>169</v>
      </c>
    </row>
    <row r="342" spans="1:51" s="14" customFormat="1" ht="12">
      <c r="A342" s="14"/>
      <c r="B342" s="256"/>
      <c r="C342" s="257"/>
      <c r="D342" s="242" t="s">
        <v>180</v>
      </c>
      <c r="E342" s="258" t="s">
        <v>19</v>
      </c>
      <c r="F342" s="259" t="s">
        <v>1759</v>
      </c>
      <c r="G342" s="257"/>
      <c r="H342" s="260">
        <v>5.263</v>
      </c>
      <c r="I342" s="261"/>
      <c r="J342" s="257"/>
      <c r="K342" s="257"/>
      <c r="L342" s="262"/>
      <c r="M342" s="263"/>
      <c r="N342" s="264"/>
      <c r="O342" s="264"/>
      <c r="P342" s="264"/>
      <c r="Q342" s="264"/>
      <c r="R342" s="264"/>
      <c r="S342" s="264"/>
      <c r="T342" s="265"/>
      <c r="U342" s="14"/>
      <c r="V342" s="14"/>
      <c r="W342" s="14"/>
      <c r="X342" s="14"/>
      <c r="Y342" s="14"/>
      <c r="Z342" s="14"/>
      <c r="AA342" s="14"/>
      <c r="AB342" s="14"/>
      <c r="AC342" s="14"/>
      <c r="AD342" s="14"/>
      <c r="AE342" s="14"/>
      <c r="AT342" s="266" t="s">
        <v>180</v>
      </c>
      <c r="AU342" s="266" t="s">
        <v>83</v>
      </c>
      <c r="AV342" s="14" t="s">
        <v>83</v>
      </c>
      <c r="AW342" s="14" t="s">
        <v>35</v>
      </c>
      <c r="AX342" s="14" t="s">
        <v>81</v>
      </c>
      <c r="AY342" s="266" t="s">
        <v>169</v>
      </c>
    </row>
    <row r="343" spans="1:63" s="12" customFormat="1" ht="22.8" customHeight="1">
      <c r="A343" s="12"/>
      <c r="B343" s="213"/>
      <c r="C343" s="214"/>
      <c r="D343" s="215" t="s">
        <v>73</v>
      </c>
      <c r="E343" s="227" t="s">
        <v>192</v>
      </c>
      <c r="F343" s="227" t="s">
        <v>733</v>
      </c>
      <c r="G343" s="214"/>
      <c r="H343" s="214"/>
      <c r="I343" s="217"/>
      <c r="J343" s="228">
        <f>BK343</f>
        <v>0</v>
      </c>
      <c r="K343" s="214"/>
      <c r="L343" s="219"/>
      <c r="M343" s="220"/>
      <c r="N343" s="221"/>
      <c r="O343" s="221"/>
      <c r="P343" s="222">
        <f>SUM(P344:P346)</f>
        <v>0</v>
      </c>
      <c r="Q343" s="221"/>
      <c r="R343" s="222">
        <f>SUM(R344:R346)</f>
        <v>3.795</v>
      </c>
      <c r="S343" s="221"/>
      <c r="T343" s="223">
        <f>SUM(T344:T346)</f>
        <v>0</v>
      </c>
      <c r="U343" s="12"/>
      <c r="V343" s="12"/>
      <c r="W343" s="12"/>
      <c r="X343" s="12"/>
      <c r="Y343" s="12"/>
      <c r="Z343" s="12"/>
      <c r="AA343" s="12"/>
      <c r="AB343" s="12"/>
      <c r="AC343" s="12"/>
      <c r="AD343" s="12"/>
      <c r="AE343" s="12"/>
      <c r="AR343" s="224" t="s">
        <v>81</v>
      </c>
      <c r="AT343" s="225" t="s">
        <v>73</v>
      </c>
      <c r="AU343" s="225" t="s">
        <v>81</v>
      </c>
      <c r="AY343" s="224" t="s">
        <v>169</v>
      </c>
      <c r="BK343" s="226">
        <f>SUM(BK344:BK346)</f>
        <v>0</v>
      </c>
    </row>
    <row r="344" spans="1:65" s="2" customFormat="1" ht="16.5" customHeight="1">
      <c r="A344" s="41"/>
      <c r="B344" s="42"/>
      <c r="C344" s="229" t="s">
        <v>440</v>
      </c>
      <c r="D344" s="229" t="s">
        <v>171</v>
      </c>
      <c r="E344" s="230" t="s">
        <v>1760</v>
      </c>
      <c r="F344" s="231" t="s">
        <v>1761</v>
      </c>
      <c r="G344" s="232" t="s">
        <v>188</v>
      </c>
      <c r="H344" s="233">
        <v>1</v>
      </c>
      <c r="I344" s="234"/>
      <c r="J344" s="235">
        <f>ROUND(I344*H344,2)</f>
        <v>0</v>
      </c>
      <c r="K344" s="231" t="s">
        <v>175</v>
      </c>
      <c r="L344" s="47"/>
      <c r="M344" s="236" t="s">
        <v>19</v>
      </c>
      <c r="N344" s="237" t="s">
        <v>45</v>
      </c>
      <c r="O344" s="87"/>
      <c r="P344" s="238">
        <f>O344*H344</f>
        <v>0</v>
      </c>
      <c r="Q344" s="238">
        <v>0</v>
      </c>
      <c r="R344" s="238">
        <f>Q344*H344</f>
        <v>0</v>
      </c>
      <c r="S344" s="238">
        <v>0</v>
      </c>
      <c r="T344" s="239">
        <f>S344*H344</f>
        <v>0</v>
      </c>
      <c r="U344" s="41"/>
      <c r="V344" s="41"/>
      <c r="W344" s="41"/>
      <c r="X344" s="41"/>
      <c r="Y344" s="41"/>
      <c r="Z344" s="41"/>
      <c r="AA344" s="41"/>
      <c r="AB344" s="41"/>
      <c r="AC344" s="41"/>
      <c r="AD344" s="41"/>
      <c r="AE344" s="41"/>
      <c r="AR344" s="240" t="s">
        <v>176</v>
      </c>
      <c r="AT344" s="240" t="s">
        <v>171</v>
      </c>
      <c r="AU344" s="240" t="s">
        <v>83</v>
      </c>
      <c r="AY344" s="20" t="s">
        <v>169</v>
      </c>
      <c r="BE344" s="241">
        <f>IF(N344="základní",J344,0)</f>
        <v>0</v>
      </c>
      <c r="BF344" s="241">
        <f>IF(N344="snížená",J344,0)</f>
        <v>0</v>
      </c>
      <c r="BG344" s="241">
        <f>IF(N344="zákl. přenesená",J344,0)</f>
        <v>0</v>
      </c>
      <c r="BH344" s="241">
        <f>IF(N344="sníž. přenesená",J344,0)</f>
        <v>0</v>
      </c>
      <c r="BI344" s="241">
        <f>IF(N344="nulová",J344,0)</f>
        <v>0</v>
      </c>
      <c r="BJ344" s="20" t="s">
        <v>81</v>
      </c>
      <c r="BK344" s="241">
        <f>ROUND(I344*H344,2)</f>
        <v>0</v>
      </c>
      <c r="BL344" s="20" t="s">
        <v>176</v>
      </c>
      <c r="BM344" s="240" t="s">
        <v>1762</v>
      </c>
    </row>
    <row r="345" spans="1:47" s="2" customFormat="1" ht="12">
      <c r="A345" s="41"/>
      <c r="B345" s="42"/>
      <c r="C345" s="43"/>
      <c r="D345" s="242" t="s">
        <v>178</v>
      </c>
      <c r="E345" s="43"/>
      <c r="F345" s="243" t="s">
        <v>1763</v>
      </c>
      <c r="G345" s="43"/>
      <c r="H345" s="43"/>
      <c r="I345" s="149"/>
      <c r="J345" s="43"/>
      <c r="K345" s="43"/>
      <c r="L345" s="47"/>
      <c r="M345" s="244"/>
      <c r="N345" s="245"/>
      <c r="O345" s="87"/>
      <c r="P345" s="87"/>
      <c r="Q345" s="87"/>
      <c r="R345" s="87"/>
      <c r="S345" s="87"/>
      <c r="T345" s="88"/>
      <c r="U345" s="41"/>
      <c r="V345" s="41"/>
      <c r="W345" s="41"/>
      <c r="X345" s="41"/>
      <c r="Y345" s="41"/>
      <c r="Z345" s="41"/>
      <c r="AA345" s="41"/>
      <c r="AB345" s="41"/>
      <c r="AC345" s="41"/>
      <c r="AD345" s="41"/>
      <c r="AE345" s="41"/>
      <c r="AT345" s="20" t="s">
        <v>178</v>
      </c>
      <c r="AU345" s="20" t="s">
        <v>83</v>
      </c>
    </row>
    <row r="346" spans="1:65" s="2" customFormat="1" ht="21.75" customHeight="1">
      <c r="A346" s="41"/>
      <c r="B346" s="42"/>
      <c r="C346" s="313" t="s">
        <v>446</v>
      </c>
      <c r="D346" s="313" t="s">
        <v>665</v>
      </c>
      <c r="E346" s="314" t="s">
        <v>1764</v>
      </c>
      <c r="F346" s="315" t="s">
        <v>1765</v>
      </c>
      <c r="G346" s="316" t="s">
        <v>188</v>
      </c>
      <c r="H346" s="317">
        <v>1</v>
      </c>
      <c r="I346" s="318"/>
      <c r="J346" s="319">
        <f>ROUND(I346*H346,2)</f>
        <v>0</v>
      </c>
      <c r="K346" s="315" t="s">
        <v>19</v>
      </c>
      <c r="L346" s="320"/>
      <c r="M346" s="321" t="s">
        <v>19</v>
      </c>
      <c r="N346" s="322" t="s">
        <v>45</v>
      </c>
      <c r="O346" s="87"/>
      <c r="P346" s="238">
        <f>O346*H346</f>
        <v>0</v>
      </c>
      <c r="Q346" s="238">
        <v>3.795</v>
      </c>
      <c r="R346" s="238">
        <f>Q346*H346</f>
        <v>3.795</v>
      </c>
      <c r="S346" s="238">
        <v>0</v>
      </c>
      <c r="T346" s="239">
        <f>S346*H346</f>
        <v>0</v>
      </c>
      <c r="U346" s="41"/>
      <c r="V346" s="41"/>
      <c r="W346" s="41"/>
      <c r="X346" s="41"/>
      <c r="Y346" s="41"/>
      <c r="Z346" s="41"/>
      <c r="AA346" s="41"/>
      <c r="AB346" s="41"/>
      <c r="AC346" s="41"/>
      <c r="AD346" s="41"/>
      <c r="AE346" s="41"/>
      <c r="AR346" s="240" t="s">
        <v>217</v>
      </c>
      <c r="AT346" s="240" t="s">
        <v>665</v>
      </c>
      <c r="AU346" s="240" t="s">
        <v>83</v>
      </c>
      <c r="AY346" s="20" t="s">
        <v>169</v>
      </c>
      <c r="BE346" s="241">
        <f>IF(N346="základní",J346,0)</f>
        <v>0</v>
      </c>
      <c r="BF346" s="241">
        <f>IF(N346="snížená",J346,0)</f>
        <v>0</v>
      </c>
      <c r="BG346" s="241">
        <f>IF(N346="zákl. přenesená",J346,0)</f>
        <v>0</v>
      </c>
      <c r="BH346" s="241">
        <f>IF(N346="sníž. přenesená",J346,0)</f>
        <v>0</v>
      </c>
      <c r="BI346" s="241">
        <f>IF(N346="nulová",J346,0)</f>
        <v>0</v>
      </c>
      <c r="BJ346" s="20" t="s">
        <v>81</v>
      </c>
      <c r="BK346" s="241">
        <f>ROUND(I346*H346,2)</f>
        <v>0</v>
      </c>
      <c r="BL346" s="20" t="s">
        <v>176</v>
      </c>
      <c r="BM346" s="240" t="s">
        <v>1766</v>
      </c>
    </row>
    <row r="347" spans="1:63" s="12" customFormat="1" ht="22.8" customHeight="1">
      <c r="A347" s="12"/>
      <c r="B347" s="213"/>
      <c r="C347" s="214"/>
      <c r="D347" s="215" t="s">
        <v>73</v>
      </c>
      <c r="E347" s="227" t="s">
        <v>176</v>
      </c>
      <c r="F347" s="227" t="s">
        <v>1386</v>
      </c>
      <c r="G347" s="214"/>
      <c r="H347" s="214"/>
      <c r="I347" s="217"/>
      <c r="J347" s="228">
        <f>BK347</f>
        <v>0</v>
      </c>
      <c r="K347" s="214"/>
      <c r="L347" s="219"/>
      <c r="M347" s="220"/>
      <c r="N347" s="221"/>
      <c r="O347" s="221"/>
      <c r="P347" s="222">
        <f>SUM(P348:P457)</f>
        <v>0</v>
      </c>
      <c r="Q347" s="221"/>
      <c r="R347" s="222">
        <f>SUM(R348:R457)</f>
        <v>24.00237319</v>
      </c>
      <c r="S347" s="221"/>
      <c r="T347" s="223">
        <f>SUM(T348:T457)</f>
        <v>0</v>
      </c>
      <c r="U347" s="12"/>
      <c r="V347" s="12"/>
      <c r="W347" s="12"/>
      <c r="X347" s="12"/>
      <c r="Y347" s="12"/>
      <c r="Z347" s="12"/>
      <c r="AA347" s="12"/>
      <c r="AB347" s="12"/>
      <c r="AC347" s="12"/>
      <c r="AD347" s="12"/>
      <c r="AE347" s="12"/>
      <c r="AR347" s="224" t="s">
        <v>81</v>
      </c>
      <c r="AT347" s="225" t="s">
        <v>73</v>
      </c>
      <c r="AU347" s="225" t="s">
        <v>81</v>
      </c>
      <c r="AY347" s="224" t="s">
        <v>169</v>
      </c>
      <c r="BK347" s="226">
        <f>SUM(BK348:BK457)</f>
        <v>0</v>
      </c>
    </row>
    <row r="348" spans="1:65" s="2" customFormat="1" ht="16.5" customHeight="1">
      <c r="A348" s="41"/>
      <c r="B348" s="42"/>
      <c r="C348" s="229" t="s">
        <v>453</v>
      </c>
      <c r="D348" s="229" t="s">
        <v>171</v>
      </c>
      <c r="E348" s="230" t="s">
        <v>1767</v>
      </c>
      <c r="F348" s="231" t="s">
        <v>1768</v>
      </c>
      <c r="G348" s="232" t="s">
        <v>213</v>
      </c>
      <c r="H348" s="233">
        <v>108.546</v>
      </c>
      <c r="I348" s="234"/>
      <c r="J348" s="235">
        <f>ROUND(I348*H348,2)</f>
        <v>0</v>
      </c>
      <c r="K348" s="231" t="s">
        <v>175</v>
      </c>
      <c r="L348" s="47"/>
      <c r="M348" s="236" t="s">
        <v>19</v>
      </c>
      <c r="N348" s="237" t="s">
        <v>45</v>
      </c>
      <c r="O348" s="87"/>
      <c r="P348" s="238">
        <f>O348*H348</f>
        <v>0</v>
      </c>
      <c r="Q348" s="238">
        <v>0</v>
      </c>
      <c r="R348" s="238">
        <f>Q348*H348</f>
        <v>0</v>
      </c>
      <c r="S348" s="238">
        <v>0</v>
      </c>
      <c r="T348" s="239">
        <f>S348*H348</f>
        <v>0</v>
      </c>
      <c r="U348" s="41"/>
      <c r="V348" s="41"/>
      <c r="W348" s="41"/>
      <c r="X348" s="41"/>
      <c r="Y348" s="41"/>
      <c r="Z348" s="41"/>
      <c r="AA348" s="41"/>
      <c r="AB348" s="41"/>
      <c r="AC348" s="41"/>
      <c r="AD348" s="41"/>
      <c r="AE348" s="41"/>
      <c r="AR348" s="240" t="s">
        <v>176</v>
      </c>
      <c r="AT348" s="240" t="s">
        <v>171</v>
      </c>
      <c r="AU348" s="240" t="s">
        <v>83</v>
      </c>
      <c r="AY348" s="20" t="s">
        <v>169</v>
      </c>
      <c r="BE348" s="241">
        <f>IF(N348="základní",J348,0)</f>
        <v>0</v>
      </c>
      <c r="BF348" s="241">
        <f>IF(N348="snížená",J348,0)</f>
        <v>0</v>
      </c>
      <c r="BG348" s="241">
        <f>IF(N348="zákl. přenesená",J348,0)</f>
        <v>0</v>
      </c>
      <c r="BH348" s="241">
        <f>IF(N348="sníž. přenesená",J348,0)</f>
        <v>0</v>
      </c>
      <c r="BI348" s="241">
        <f>IF(N348="nulová",J348,0)</f>
        <v>0</v>
      </c>
      <c r="BJ348" s="20" t="s">
        <v>81</v>
      </c>
      <c r="BK348" s="241">
        <f>ROUND(I348*H348,2)</f>
        <v>0</v>
      </c>
      <c r="BL348" s="20" t="s">
        <v>176</v>
      </c>
      <c r="BM348" s="240" t="s">
        <v>1769</v>
      </c>
    </row>
    <row r="349" spans="1:47" s="2" customFormat="1" ht="12">
      <c r="A349" s="41"/>
      <c r="B349" s="42"/>
      <c r="C349" s="43"/>
      <c r="D349" s="242" t="s">
        <v>178</v>
      </c>
      <c r="E349" s="43"/>
      <c r="F349" s="243" t="s">
        <v>1770</v>
      </c>
      <c r="G349" s="43"/>
      <c r="H349" s="43"/>
      <c r="I349" s="149"/>
      <c r="J349" s="43"/>
      <c r="K349" s="43"/>
      <c r="L349" s="47"/>
      <c r="M349" s="244"/>
      <c r="N349" s="245"/>
      <c r="O349" s="87"/>
      <c r="P349" s="87"/>
      <c r="Q349" s="87"/>
      <c r="R349" s="87"/>
      <c r="S349" s="87"/>
      <c r="T349" s="88"/>
      <c r="U349" s="41"/>
      <c r="V349" s="41"/>
      <c r="W349" s="41"/>
      <c r="X349" s="41"/>
      <c r="Y349" s="41"/>
      <c r="Z349" s="41"/>
      <c r="AA349" s="41"/>
      <c r="AB349" s="41"/>
      <c r="AC349" s="41"/>
      <c r="AD349" s="41"/>
      <c r="AE349" s="41"/>
      <c r="AT349" s="20" t="s">
        <v>178</v>
      </c>
      <c r="AU349" s="20" t="s">
        <v>83</v>
      </c>
    </row>
    <row r="350" spans="1:51" s="13" customFormat="1" ht="12">
      <c r="A350" s="13"/>
      <c r="B350" s="246"/>
      <c r="C350" s="247"/>
      <c r="D350" s="242" t="s">
        <v>180</v>
      </c>
      <c r="E350" s="248" t="s">
        <v>19</v>
      </c>
      <c r="F350" s="249" t="s">
        <v>1737</v>
      </c>
      <c r="G350" s="247"/>
      <c r="H350" s="248" t="s">
        <v>19</v>
      </c>
      <c r="I350" s="250"/>
      <c r="J350" s="247"/>
      <c r="K350" s="247"/>
      <c r="L350" s="251"/>
      <c r="M350" s="252"/>
      <c r="N350" s="253"/>
      <c r="O350" s="253"/>
      <c r="P350" s="253"/>
      <c r="Q350" s="253"/>
      <c r="R350" s="253"/>
      <c r="S350" s="253"/>
      <c r="T350" s="254"/>
      <c r="U350" s="13"/>
      <c r="V350" s="13"/>
      <c r="W350" s="13"/>
      <c r="X350" s="13"/>
      <c r="Y350" s="13"/>
      <c r="Z350" s="13"/>
      <c r="AA350" s="13"/>
      <c r="AB350" s="13"/>
      <c r="AC350" s="13"/>
      <c r="AD350" s="13"/>
      <c r="AE350" s="13"/>
      <c r="AT350" s="255" t="s">
        <v>180</v>
      </c>
      <c r="AU350" s="255" t="s">
        <v>83</v>
      </c>
      <c r="AV350" s="13" t="s">
        <v>81</v>
      </c>
      <c r="AW350" s="13" t="s">
        <v>35</v>
      </c>
      <c r="AX350" s="13" t="s">
        <v>74</v>
      </c>
      <c r="AY350" s="255" t="s">
        <v>169</v>
      </c>
    </row>
    <row r="351" spans="1:51" s="14" customFormat="1" ht="12">
      <c r="A351" s="14"/>
      <c r="B351" s="256"/>
      <c r="C351" s="257"/>
      <c r="D351" s="242" t="s">
        <v>180</v>
      </c>
      <c r="E351" s="258" t="s">
        <v>19</v>
      </c>
      <c r="F351" s="259" t="s">
        <v>1771</v>
      </c>
      <c r="G351" s="257"/>
      <c r="H351" s="260">
        <v>97.23</v>
      </c>
      <c r="I351" s="261"/>
      <c r="J351" s="257"/>
      <c r="K351" s="257"/>
      <c r="L351" s="262"/>
      <c r="M351" s="263"/>
      <c r="N351" s="264"/>
      <c r="O351" s="264"/>
      <c r="P351" s="264"/>
      <c r="Q351" s="264"/>
      <c r="R351" s="264"/>
      <c r="S351" s="264"/>
      <c r="T351" s="265"/>
      <c r="U351" s="14"/>
      <c r="V351" s="14"/>
      <c r="W351" s="14"/>
      <c r="X351" s="14"/>
      <c r="Y351" s="14"/>
      <c r="Z351" s="14"/>
      <c r="AA351" s="14"/>
      <c r="AB351" s="14"/>
      <c r="AC351" s="14"/>
      <c r="AD351" s="14"/>
      <c r="AE351" s="14"/>
      <c r="AT351" s="266" t="s">
        <v>180</v>
      </c>
      <c r="AU351" s="266" t="s">
        <v>83</v>
      </c>
      <c r="AV351" s="14" t="s">
        <v>83</v>
      </c>
      <c r="AW351" s="14" t="s">
        <v>35</v>
      </c>
      <c r="AX351" s="14" t="s">
        <v>74</v>
      </c>
      <c r="AY351" s="266" t="s">
        <v>169</v>
      </c>
    </row>
    <row r="352" spans="1:51" s="17" customFormat="1" ht="12">
      <c r="A352" s="17"/>
      <c r="B352" s="299"/>
      <c r="C352" s="300"/>
      <c r="D352" s="242" t="s">
        <v>180</v>
      </c>
      <c r="E352" s="301" t="s">
        <v>19</v>
      </c>
      <c r="F352" s="302" t="s">
        <v>1739</v>
      </c>
      <c r="G352" s="300"/>
      <c r="H352" s="303">
        <v>97.23</v>
      </c>
      <c r="I352" s="304"/>
      <c r="J352" s="300"/>
      <c r="K352" s="300"/>
      <c r="L352" s="305"/>
      <c r="M352" s="306"/>
      <c r="N352" s="307"/>
      <c r="O352" s="307"/>
      <c r="P352" s="307"/>
      <c r="Q352" s="307"/>
      <c r="R352" s="307"/>
      <c r="S352" s="307"/>
      <c r="T352" s="308"/>
      <c r="U352" s="17"/>
      <c r="V352" s="17"/>
      <c r="W352" s="17"/>
      <c r="X352" s="17"/>
      <c r="Y352" s="17"/>
      <c r="Z352" s="17"/>
      <c r="AA352" s="17"/>
      <c r="AB352" s="17"/>
      <c r="AC352" s="17"/>
      <c r="AD352" s="17"/>
      <c r="AE352" s="17"/>
      <c r="AT352" s="309" t="s">
        <v>180</v>
      </c>
      <c r="AU352" s="309" t="s">
        <v>83</v>
      </c>
      <c r="AV352" s="17" t="s">
        <v>192</v>
      </c>
      <c r="AW352" s="17" t="s">
        <v>35</v>
      </c>
      <c r="AX352" s="17" t="s">
        <v>74</v>
      </c>
      <c r="AY352" s="309" t="s">
        <v>169</v>
      </c>
    </row>
    <row r="353" spans="1:51" s="13" customFormat="1" ht="12">
      <c r="A353" s="13"/>
      <c r="B353" s="246"/>
      <c r="C353" s="247"/>
      <c r="D353" s="242" t="s">
        <v>180</v>
      </c>
      <c r="E353" s="248" t="s">
        <v>19</v>
      </c>
      <c r="F353" s="249" t="s">
        <v>1740</v>
      </c>
      <c r="G353" s="247"/>
      <c r="H353" s="248" t="s">
        <v>19</v>
      </c>
      <c r="I353" s="250"/>
      <c r="J353" s="247"/>
      <c r="K353" s="247"/>
      <c r="L353" s="251"/>
      <c r="M353" s="252"/>
      <c r="N353" s="253"/>
      <c r="O353" s="253"/>
      <c r="P353" s="253"/>
      <c r="Q353" s="253"/>
      <c r="R353" s="253"/>
      <c r="S353" s="253"/>
      <c r="T353" s="254"/>
      <c r="U353" s="13"/>
      <c r="V353" s="13"/>
      <c r="W353" s="13"/>
      <c r="X353" s="13"/>
      <c r="Y353" s="13"/>
      <c r="Z353" s="13"/>
      <c r="AA353" s="13"/>
      <c r="AB353" s="13"/>
      <c r="AC353" s="13"/>
      <c r="AD353" s="13"/>
      <c r="AE353" s="13"/>
      <c r="AT353" s="255" t="s">
        <v>180</v>
      </c>
      <c r="AU353" s="255" t="s">
        <v>83</v>
      </c>
      <c r="AV353" s="13" t="s">
        <v>81</v>
      </c>
      <c r="AW353" s="13" t="s">
        <v>35</v>
      </c>
      <c r="AX353" s="13" t="s">
        <v>74</v>
      </c>
      <c r="AY353" s="255" t="s">
        <v>169</v>
      </c>
    </row>
    <row r="354" spans="1:51" s="14" customFormat="1" ht="12">
      <c r="A354" s="14"/>
      <c r="B354" s="256"/>
      <c r="C354" s="257"/>
      <c r="D354" s="242" t="s">
        <v>180</v>
      </c>
      <c r="E354" s="258" t="s">
        <v>19</v>
      </c>
      <c r="F354" s="259" t="s">
        <v>1772</v>
      </c>
      <c r="G354" s="257"/>
      <c r="H354" s="260">
        <v>2.716</v>
      </c>
      <c r="I354" s="261"/>
      <c r="J354" s="257"/>
      <c r="K354" s="257"/>
      <c r="L354" s="262"/>
      <c r="M354" s="263"/>
      <c r="N354" s="264"/>
      <c r="O354" s="264"/>
      <c r="P354" s="264"/>
      <c r="Q354" s="264"/>
      <c r="R354" s="264"/>
      <c r="S354" s="264"/>
      <c r="T354" s="265"/>
      <c r="U354" s="14"/>
      <c r="V354" s="14"/>
      <c r="W354" s="14"/>
      <c r="X354" s="14"/>
      <c r="Y354" s="14"/>
      <c r="Z354" s="14"/>
      <c r="AA354" s="14"/>
      <c r="AB354" s="14"/>
      <c r="AC354" s="14"/>
      <c r="AD354" s="14"/>
      <c r="AE354" s="14"/>
      <c r="AT354" s="266" t="s">
        <v>180</v>
      </c>
      <c r="AU354" s="266" t="s">
        <v>83</v>
      </c>
      <c r="AV354" s="14" t="s">
        <v>83</v>
      </c>
      <c r="AW354" s="14" t="s">
        <v>35</v>
      </c>
      <c r="AX354" s="14" t="s">
        <v>74</v>
      </c>
      <c r="AY354" s="266" t="s">
        <v>169</v>
      </c>
    </row>
    <row r="355" spans="1:51" s="14" customFormat="1" ht="12">
      <c r="A355" s="14"/>
      <c r="B355" s="256"/>
      <c r="C355" s="257"/>
      <c r="D355" s="242" t="s">
        <v>180</v>
      </c>
      <c r="E355" s="258" t="s">
        <v>19</v>
      </c>
      <c r="F355" s="259" t="s">
        <v>1773</v>
      </c>
      <c r="G355" s="257"/>
      <c r="H355" s="260">
        <v>5.1</v>
      </c>
      <c r="I355" s="261"/>
      <c r="J355" s="257"/>
      <c r="K355" s="257"/>
      <c r="L355" s="262"/>
      <c r="M355" s="263"/>
      <c r="N355" s="264"/>
      <c r="O355" s="264"/>
      <c r="P355" s="264"/>
      <c r="Q355" s="264"/>
      <c r="R355" s="264"/>
      <c r="S355" s="264"/>
      <c r="T355" s="265"/>
      <c r="U355" s="14"/>
      <c r="V355" s="14"/>
      <c r="W355" s="14"/>
      <c r="X355" s="14"/>
      <c r="Y355" s="14"/>
      <c r="Z355" s="14"/>
      <c r="AA355" s="14"/>
      <c r="AB355" s="14"/>
      <c r="AC355" s="14"/>
      <c r="AD355" s="14"/>
      <c r="AE355" s="14"/>
      <c r="AT355" s="266" t="s">
        <v>180</v>
      </c>
      <c r="AU355" s="266" t="s">
        <v>83</v>
      </c>
      <c r="AV355" s="14" t="s">
        <v>83</v>
      </c>
      <c r="AW355" s="14" t="s">
        <v>35</v>
      </c>
      <c r="AX355" s="14" t="s">
        <v>74</v>
      </c>
      <c r="AY355" s="266" t="s">
        <v>169</v>
      </c>
    </row>
    <row r="356" spans="1:51" s="14" customFormat="1" ht="12">
      <c r="A356" s="14"/>
      <c r="B356" s="256"/>
      <c r="C356" s="257"/>
      <c r="D356" s="242" t="s">
        <v>180</v>
      </c>
      <c r="E356" s="258" t="s">
        <v>19</v>
      </c>
      <c r="F356" s="259" t="s">
        <v>1774</v>
      </c>
      <c r="G356" s="257"/>
      <c r="H356" s="260">
        <v>1.8</v>
      </c>
      <c r="I356" s="261"/>
      <c r="J356" s="257"/>
      <c r="K356" s="257"/>
      <c r="L356" s="262"/>
      <c r="M356" s="263"/>
      <c r="N356" s="264"/>
      <c r="O356" s="264"/>
      <c r="P356" s="264"/>
      <c r="Q356" s="264"/>
      <c r="R356" s="264"/>
      <c r="S356" s="264"/>
      <c r="T356" s="265"/>
      <c r="U356" s="14"/>
      <c r="V356" s="14"/>
      <c r="W356" s="14"/>
      <c r="X356" s="14"/>
      <c r="Y356" s="14"/>
      <c r="Z356" s="14"/>
      <c r="AA356" s="14"/>
      <c r="AB356" s="14"/>
      <c r="AC356" s="14"/>
      <c r="AD356" s="14"/>
      <c r="AE356" s="14"/>
      <c r="AT356" s="266" t="s">
        <v>180</v>
      </c>
      <c r="AU356" s="266" t="s">
        <v>83</v>
      </c>
      <c r="AV356" s="14" t="s">
        <v>83</v>
      </c>
      <c r="AW356" s="14" t="s">
        <v>35</v>
      </c>
      <c r="AX356" s="14" t="s">
        <v>74</v>
      </c>
      <c r="AY356" s="266" t="s">
        <v>169</v>
      </c>
    </row>
    <row r="357" spans="1:51" s="14" customFormat="1" ht="12">
      <c r="A357" s="14"/>
      <c r="B357" s="256"/>
      <c r="C357" s="257"/>
      <c r="D357" s="242" t="s">
        <v>180</v>
      </c>
      <c r="E357" s="258" t="s">
        <v>19</v>
      </c>
      <c r="F357" s="259" t="s">
        <v>1775</v>
      </c>
      <c r="G357" s="257"/>
      <c r="H357" s="260">
        <v>1.7</v>
      </c>
      <c r="I357" s="261"/>
      <c r="J357" s="257"/>
      <c r="K357" s="257"/>
      <c r="L357" s="262"/>
      <c r="M357" s="263"/>
      <c r="N357" s="264"/>
      <c r="O357" s="264"/>
      <c r="P357" s="264"/>
      <c r="Q357" s="264"/>
      <c r="R357" s="264"/>
      <c r="S357" s="264"/>
      <c r="T357" s="265"/>
      <c r="U357" s="14"/>
      <c r="V357" s="14"/>
      <c r="W357" s="14"/>
      <c r="X357" s="14"/>
      <c r="Y357" s="14"/>
      <c r="Z357" s="14"/>
      <c r="AA357" s="14"/>
      <c r="AB357" s="14"/>
      <c r="AC357" s="14"/>
      <c r="AD357" s="14"/>
      <c r="AE357" s="14"/>
      <c r="AT357" s="266" t="s">
        <v>180</v>
      </c>
      <c r="AU357" s="266" t="s">
        <v>83</v>
      </c>
      <c r="AV357" s="14" t="s">
        <v>83</v>
      </c>
      <c r="AW357" s="14" t="s">
        <v>35</v>
      </c>
      <c r="AX357" s="14" t="s">
        <v>74</v>
      </c>
      <c r="AY357" s="266" t="s">
        <v>169</v>
      </c>
    </row>
    <row r="358" spans="1:51" s="17" customFormat="1" ht="12">
      <c r="A358" s="17"/>
      <c r="B358" s="299"/>
      <c r="C358" s="300"/>
      <c r="D358" s="242" t="s">
        <v>180</v>
      </c>
      <c r="E358" s="301" t="s">
        <v>19</v>
      </c>
      <c r="F358" s="302" t="s">
        <v>1745</v>
      </c>
      <c r="G358" s="300"/>
      <c r="H358" s="303">
        <v>11.315999999999999</v>
      </c>
      <c r="I358" s="304"/>
      <c r="J358" s="300"/>
      <c r="K358" s="300"/>
      <c r="L358" s="305"/>
      <c r="M358" s="306"/>
      <c r="N358" s="307"/>
      <c r="O358" s="307"/>
      <c r="P358" s="307"/>
      <c r="Q358" s="307"/>
      <c r="R358" s="307"/>
      <c r="S358" s="307"/>
      <c r="T358" s="308"/>
      <c r="U358" s="17"/>
      <c r="V358" s="17"/>
      <c r="W358" s="17"/>
      <c r="X358" s="17"/>
      <c r="Y358" s="17"/>
      <c r="Z358" s="17"/>
      <c r="AA358" s="17"/>
      <c r="AB358" s="17"/>
      <c r="AC358" s="17"/>
      <c r="AD358" s="17"/>
      <c r="AE358" s="17"/>
      <c r="AT358" s="309" t="s">
        <v>180</v>
      </c>
      <c r="AU358" s="309" t="s">
        <v>83</v>
      </c>
      <c r="AV358" s="17" t="s">
        <v>192</v>
      </c>
      <c r="AW358" s="17" t="s">
        <v>35</v>
      </c>
      <c r="AX358" s="17" t="s">
        <v>74</v>
      </c>
      <c r="AY358" s="309" t="s">
        <v>169</v>
      </c>
    </row>
    <row r="359" spans="1:51" s="15" customFormat="1" ht="12">
      <c r="A359" s="15"/>
      <c r="B359" s="267"/>
      <c r="C359" s="268"/>
      <c r="D359" s="242" t="s">
        <v>180</v>
      </c>
      <c r="E359" s="269" t="s">
        <v>19</v>
      </c>
      <c r="F359" s="270" t="s">
        <v>185</v>
      </c>
      <c r="G359" s="268"/>
      <c r="H359" s="271">
        <v>108.54599999999999</v>
      </c>
      <c r="I359" s="272"/>
      <c r="J359" s="268"/>
      <c r="K359" s="268"/>
      <c r="L359" s="273"/>
      <c r="M359" s="274"/>
      <c r="N359" s="275"/>
      <c r="O359" s="275"/>
      <c r="P359" s="275"/>
      <c r="Q359" s="275"/>
      <c r="R359" s="275"/>
      <c r="S359" s="275"/>
      <c r="T359" s="276"/>
      <c r="U359" s="15"/>
      <c r="V359" s="15"/>
      <c r="W359" s="15"/>
      <c r="X359" s="15"/>
      <c r="Y359" s="15"/>
      <c r="Z359" s="15"/>
      <c r="AA359" s="15"/>
      <c r="AB359" s="15"/>
      <c r="AC359" s="15"/>
      <c r="AD359" s="15"/>
      <c r="AE359" s="15"/>
      <c r="AT359" s="277" t="s">
        <v>180</v>
      </c>
      <c r="AU359" s="277" t="s">
        <v>83</v>
      </c>
      <c r="AV359" s="15" t="s">
        <v>176</v>
      </c>
      <c r="AW359" s="15" t="s">
        <v>35</v>
      </c>
      <c r="AX359" s="15" t="s">
        <v>81</v>
      </c>
      <c r="AY359" s="277" t="s">
        <v>169</v>
      </c>
    </row>
    <row r="360" spans="1:65" s="2" customFormat="1" ht="16.5" customHeight="1">
      <c r="A360" s="41"/>
      <c r="B360" s="42"/>
      <c r="C360" s="229" t="s">
        <v>459</v>
      </c>
      <c r="D360" s="229" t="s">
        <v>171</v>
      </c>
      <c r="E360" s="230" t="s">
        <v>1776</v>
      </c>
      <c r="F360" s="231" t="s">
        <v>1777</v>
      </c>
      <c r="G360" s="232" t="s">
        <v>213</v>
      </c>
      <c r="H360" s="233">
        <v>147.87</v>
      </c>
      <c r="I360" s="234"/>
      <c r="J360" s="235">
        <f>ROUND(I360*H360,2)</f>
        <v>0</v>
      </c>
      <c r="K360" s="231" t="s">
        <v>1276</v>
      </c>
      <c r="L360" s="47"/>
      <c r="M360" s="236" t="s">
        <v>19</v>
      </c>
      <c r="N360" s="237" t="s">
        <v>45</v>
      </c>
      <c r="O360" s="87"/>
      <c r="P360" s="238">
        <f>O360*H360</f>
        <v>0</v>
      </c>
      <c r="Q360" s="238">
        <v>0</v>
      </c>
      <c r="R360" s="238">
        <f>Q360*H360</f>
        <v>0</v>
      </c>
      <c r="S360" s="238">
        <v>0</v>
      </c>
      <c r="T360" s="239">
        <f>S360*H360</f>
        <v>0</v>
      </c>
      <c r="U360" s="41"/>
      <c r="V360" s="41"/>
      <c r="W360" s="41"/>
      <c r="X360" s="41"/>
      <c r="Y360" s="41"/>
      <c r="Z360" s="41"/>
      <c r="AA360" s="41"/>
      <c r="AB360" s="41"/>
      <c r="AC360" s="41"/>
      <c r="AD360" s="41"/>
      <c r="AE360" s="41"/>
      <c r="AR360" s="240" t="s">
        <v>176</v>
      </c>
      <c r="AT360" s="240" t="s">
        <v>171</v>
      </c>
      <c r="AU360" s="240" t="s">
        <v>83</v>
      </c>
      <c r="AY360" s="20" t="s">
        <v>169</v>
      </c>
      <c r="BE360" s="241">
        <f>IF(N360="základní",J360,0)</f>
        <v>0</v>
      </c>
      <c r="BF360" s="241">
        <f>IF(N360="snížená",J360,0)</f>
        <v>0</v>
      </c>
      <c r="BG360" s="241">
        <f>IF(N360="zákl. přenesená",J360,0)</f>
        <v>0</v>
      </c>
      <c r="BH360" s="241">
        <f>IF(N360="sníž. přenesená",J360,0)</f>
        <v>0</v>
      </c>
      <c r="BI360" s="241">
        <f>IF(N360="nulová",J360,0)</f>
        <v>0</v>
      </c>
      <c r="BJ360" s="20" t="s">
        <v>81</v>
      </c>
      <c r="BK360" s="241">
        <f>ROUND(I360*H360,2)</f>
        <v>0</v>
      </c>
      <c r="BL360" s="20" t="s">
        <v>176</v>
      </c>
      <c r="BM360" s="240" t="s">
        <v>1778</v>
      </c>
    </row>
    <row r="361" spans="1:51" s="14" customFormat="1" ht="12">
      <c r="A361" s="14"/>
      <c r="B361" s="256"/>
      <c r="C361" s="257"/>
      <c r="D361" s="242" t="s">
        <v>180</v>
      </c>
      <c r="E361" s="258" t="s">
        <v>19</v>
      </c>
      <c r="F361" s="259" t="s">
        <v>1779</v>
      </c>
      <c r="G361" s="257"/>
      <c r="H361" s="260">
        <v>143.438</v>
      </c>
      <c r="I361" s="261"/>
      <c r="J361" s="257"/>
      <c r="K361" s="257"/>
      <c r="L361" s="262"/>
      <c r="M361" s="263"/>
      <c r="N361" s="264"/>
      <c r="O361" s="264"/>
      <c r="P361" s="264"/>
      <c r="Q361" s="264"/>
      <c r="R361" s="264"/>
      <c r="S361" s="264"/>
      <c r="T361" s="265"/>
      <c r="U361" s="14"/>
      <c r="V361" s="14"/>
      <c r="W361" s="14"/>
      <c r="X361" s="14"/>
      <c r="Y361" s="14"/>
      <c r="Z361" s="14"/>
      <c r="AA361" s="14"/>
      <c r="AB361" s="14"/>
      <c r="AC361" s="14"/>
      <c r="AD361" s="14"/>
      <c r="AE361" s="14"/>
      <c r="AT361" s="266" t="s">
        <v>180</v>
      </c>
      <c r="AU361" s="266" t="s">
        <v>83</v>
      </c>
      <c r="AV361" s="14" t="s">
        <v>83</v>
      </c>
      <c r="AW361" s="14" t="s">
        <v>35</v>
      </c>
      <c r="AX361" s="14" t="s">
        <v>74</v>
      </c>
      <c r="AY361" s="266" t="s">
        <v>169</v>
      </c>
    </row>
    <row r="362" spans="1:51" s="14" customFormat="1" ht="12">
      <c r="A362" s="14"/>
      <c r="B362" s="256"/>
      <c r="C362" s="257"/>
      <c r="D362" s="242" t="s">
        <v>180</v>
      </c>
      <c r="E362" s="258" t="s">
        <v>19</v>
      </c>
      <c r="F362" s="259" t="s">
        <v>1780</v>
      </c>
      <c r="G362" s="257"/>
      <c r="H362" s="260">
        <v>1.132</v>
      </c>
      <c r="I362" s="261"/>
      <c r="J362" s="257"/>
      <c r="K362" s="257"/>
      <c r="L362" s="262"/>
      <c r="M362" s="263"/>
      <c r="N362" s="264"/>
      <c r="O362" s="264"/>
      <c r="P362" s="264"/>
      <c r="Q362" s="264"/>
      <c r="R362" s="264"/>
      <c r="S362" s="264"/>
      <c r="T362" s="265"/>
      <c r="U362" s="14"/>
      <c r="V362" s="14"/>
      <c r="W362" s="14"/>
      <c r="X362" s="14"/>
      <c r="Y362" s="14"/>
      <c r="Z362" s="14"/>
      <c r="AA362" s="14"/>
      <c r="AB362" s="14"/>
      <c r="AC362" s="14"/>
      <c r="AD362" s="14"/>
      <c r="AE362" s="14"/>
      <c r="AT362" s="266" t="s">
        <v>180</v>
      </c>
      <c r="AU362" s="266" t="s">
        <v>83</v>
      </c>
      <c r="AV362" s="14" t="s">
        <v>83</v>
      </c>
      <c r="AW362" s="14" t="s">
        <v>35</v>
      </c>
      <c r="AX362" s="14" t="s">
        <v>74</v>
      </c>
      <c r="AY362" s="266" t="s">
        <v>169</v>
      </c>
    </row>
    <row r="363" spans="1:51" s="14" customFormat="1" ht="12">
      <c r="A363" s="14"/>
      <c r="B363" s="256"/>
      <c r="C363" s="257"/>
      <c r="D363" s="242" t="s">
        <v>180</v>
      </c>
      <c r="E363" s="258" t="s">
        <v>19</v>
      </c>
      <c r="F363" s="259" t="s">
        <v>1781</v>
      </c>
      <c r="G363" s="257"/>
      <c r="H363" s="260">
        <v>3.3</v>
      </c>
      <c r="I363" s="261"/>
      <c r="J363" s="257"/>
      <c r="K363" s="257"/>
      <c r="L363" s="262"/>
      <c r="M363" s="263"/>
      <c r="N363" s="264"/>
      <c r="O363" s="264"/>
      <c r="P363" s="264"/>
      <c r="Q363" s="264"/>
      <c r="R363" s="264"/>
      <c r="S363" s="264"/>
      <c r="T363" s="265"/>
      <c r="U363" s="14"/>
      <c r="V363" s="14"/>
      <c r="W363" s="14"/>
      <c r="X363" s="14"/>
      <c r="Y363" s="14"/>
      <c r="Z363" s="14"/>
      <c r="AA363" s="14"/>
      <c r="AB363" s="14"/>
      <c r="AC363" s="14"/>
      <c r="AD363" s="14"/>
      <c r="AE363" s="14"/>
      <c r="AT363" s="266" t="s">
        <v>180</v>
      </c>
      <c r="AU363" s="266" t="s">
        <v>83</v>
      </c>
      <c r="AV363" s="14" t="s">
        <v>83</v>
      </c>
      <c r="AW363" s="14" t="s">
        <v>35</v>
      </c>
      <c r="AX363" s="14" t="s">
        <v>74</v>
      </c>
      <c r="AY363" s="266" t="s">
        <v>169</v>
      </c>
    </row>
    <row r="364" spans="1:51" s="15" customFormat="1" ht="12">
      <c r="A364" s="15"/>
      <c r="B364" s="267"/>
      <c r="C364" s="268"/>
      <c r="D364" s="242" t="s">
        <v>180</v>
      </c>
      <c r="E364" s="269" t="s">
        <v>19</v>
      </c>
      <c r="F364" s="270" t="s">
        <v>185</v>
      </c>
      <c r="G364" s="268"/>
      <c r="H364" s="271">
        <v>147.87</v>
      </c>
      <c r="I364" s="272"/>
      <c r="J364" s="268"/>
      <c r="K364" s="268"/>
      <c r="L364" s="273"/>
      <c r="M364" s="274"/>
      <c r="N364" s="275"/>
      <c r="O364" s="275"/>
      <c r="P364" s="275"/>
      <c r="Q364" s="275"/>
      <c r="R364" s="275"/>
      <c r="S364" s="275"/>
      <c r="T364" s="276"/>
      <c r="U364" s="15"/>
      <c r="V364" s="15"/>
      <c r="W364" s="15"/>
      <c r="X364" s="15"/>
      <c r="Y364" s="15"/>
      <c r="Z364" s="15"/>
      <c r="AA364" s="15"/>
      <c r="AB364" s="15"/>
      <c r="AC364" s="15"/>
      <c r="AD364" s="15"/>
      <c r="AE364" s="15"/>
      <c r="AT364" s="277" t="s">
        <v>180</v>
      </c>
      <c r="AU364" s="277" t="s">
        <v>83</v>
      </c>
      <c r="AV364" s="15" t="s">
        <v>176</v>
      </c>
      <c r="AW364" s="15" t="s">
        <v>35</v>
      </c>
      <c r="AX364" s="15" t="s">
        <v>81</v>
      </c>
      <c r="AY364" s="277" t="s">
        <v>169</v>
      </c>
    </row>
    <row r="365" spans="1:65" s="2" customFormat="1" ht="16.5" customHeight="1">
      <c r="A365" s="41"/>
      <c r="B365" s="42"/>
      <c r="C365" s="229" t="s">
        <v>467</v>
      </c>
      <c r="D365" s="229" t="s">
        <v>171</v>
      </c>
      <c r="E365" s="230" t="s">
        <v>1782</v>
      </c>
      <c r="F365" s="231" t="s">
        <v>1783</v>
      </c>
      <c r="G365" s="232" t="s">
        <v>243</v>
      </c>
      <c r="H365" s="233">
        <v>0.347</v>
      </c>
      <c r="I365" s="234"/>
      <c r="J365" s="235">
        <f>ROUND(I365*H365,2)</f>
        <v>0</v>
      </c>
      <c r="K365" s="231" t="s">
        <v>175</v>
      </c>
      <c r="L365" s="47"/>
      <c r="M365" s="236" t="s">
        <v>19</v>
      </c>
      <c r="N365" s="237" t="s">
        <v>45</v>
      </c>
      <c r="O365" s="87"/>
      <c r="P365" s="238">
        <f>O365*H365</f>
        <v>0</v>
      </c>
      <c r="Q365" s="238">
        <v>1.06277</v>
      </c>
      <c r="R365" s="238">
        <f>Q365*H365</f>
        <v>0.36878119</v>
      </c>
      <c r="S365" s="238">
        <v>0</v>
      </c>
      <c r="T365" s="239">
        <f>S365*H365</f>
        <v>0</v>
      </c>
      <c r="U365" s="41"/>
      <c r="V365" s="41"/>
      <c r="W365" s="41"/>
      <c r="X365" s="41"/>
      <c r="Y365" s="41"/>
      <c r="Z365" s="41"/>
      <c r="AA365" s="41"/>
      <c r="AB365" s="41"/>
      <c r="AC365" s="41"/>
      <c r="AD365" s="41"/>
      <c r="AE365" s="41"/>
      <c r="AR365" s="240" t="s">
        <v>176</v>
      </c>
      <c r="AT365" s="240" t="s">
        <v>171</v>
      </c>
      <c r="AU365" s="240" t="s">
        <v>83</v>
      </c>
      <c r="AY365" s="20" t="s">
        <v>169</v>
      </c>
      <c r="BE365" s="241">
        <f>IF(N365="základní",J365,0)</f>
        <v>0</v>
      </c>
      <c r="BF365" s="241">
        <f>IF(N365="snížená",J365,0)</f>
        <v>0</v>
      </c>
      <c r="BG365" s="241">
        <f>IF(N365="zákl. přenesená",J365,0)</f>
        <v>0</v>
      </c>
      <c r="BH365" s="241">
        <f>IF(N365="sníž. přenesená",J365,0)</f>
        <v>0</v>
      </c>
      <c r="BI365" s="241">
        <f>IF(N365="nulová",J365,0)</f>
        <v>0</v>
      </c>
      <c r="BJ365" s="20" t="s">
        <v>81</v>
      </c>
      <c r="BK365" s="241">
        <f>ROUND(I365*H365,2)</f>
        <v>0</v>
      </c>
      <c r="BL365" s="20" t="s">
        <v>176</v>
      </c>
      <c r="BM365" s="240" t="s">
        <v>1784</v>
      </c>
    </row>
    <row r="366" spans="1:47" s="2" customFormat="1" ht="12">
      <c r="A366" s="41"/>
      <c r="B366" s="42"/>
      <c r="C366" s="43"/>
      <c r="D366" s="242" t="s">
        <v>178</v>
      </c>
      <c r="E366" s="43"/>
      <c r="F366" s="243" t="s">
        <v>731</v>
      </c>
      <c r="G366" s="43"/>
      <c r="H366" s="43"/>
      <c r="I366" s="149"/>
      <c r="J366" s="43"/>
      <c r="K366" s="43"/>
      <c r="L366" s="47"/>
      <c r="M366" s="244"/>
      <c r="N366" s="245"/>
      <c r="O366" s="87"/>
      <c r="P366" s="87"/>
      <c r="Q366" s="87"/>
      <c r="R366" s="87"/>
      <c r="S366" s="87"/>
      <c r="T366" s="88"/>
      <c r="U366" s="41"/>
      <c r="V366" s="41"/>
      <c r="W366" s="41"/>
      <c r="X366" s="41"/>
      <c r="Y366" s="41"/>
      <c r="Z366" s="41"/>
      <c r="AA366" s="41"/>
      <c r="AB366" s="41"/>
      <c r="AC366" s="41"/>
      <c r="AD366" s="41"/>
      <c r="AE366" s="41"/>
      <c r="AT366" s="20" t="s">
        <v>178</v>
      </c>
      <c r="AU366" s="20" t="s">
        <v>83</v>
      </c>
    </row>
    <row r="367" spans="1:51" s="13" customFormat="1" ht="12">
      <c r="A367" s="13"/>
      <c r="B367" s="246"/>
      <c r="C367" s="247"/>
      <c r="D367" s="242" t="s">
        <v>180</v>
      </c>
      <c r="E367" s="248" t="s">
        <v>19</v>
      </c>
      <c r="F367" s="249" t="s">
        <v>1616</v>
      </c>
      <c r="G367" s="247"/>
      <c r="H367" s="248" t="s">
        <v>19</v>
      </c>
      <c r="I367" s="250"/>
      <c r="J367" s="247"/>
      <c r="K367" s="247"/>
      <c r="L367" s="251"/>
      <c r="M367" s="252"/>
      <c r="N367" s="253"/>
      <c r="O367" s="253"/>
      <c r="P367" s="253"/>
      <c r="Q367" s="253"/>
      <c r="R367" s="253"/>
      <c r="S367" s="253"/>
      <c r="T367" s="254"/>
      <c r="U367" s="13"/>
      <c r="V367" s="13"/>
      <c r="W367" s="13"/>
      <c r="X367" s="13"/>
      <c r="Y367" s="13"/>
      <c r="Z367" s="13"/>
      <c r="AA367" s="13"/>
      <c r="AB367" s="13"/>
      <c r="AC367" s="13"/>
      <c r="AD367" s="13"/>
      <c r="AE367" s="13"/>
      <c r="AT367" s="255" t="s">
        <v>180</v>
      </c>
      <c r="AU367" s="255" t="s">
        <v>83</v>
      </c>
      <c r="AV367" s="13" t="s">
        <v>81</v>
      </c>
      <c r="AW367" s="13" t="s">
        <v>35</v>
      </c>
      <c r="AX367" s="13" t="s">
        <v>74</v>
      </c>
      <c r="AY367" s="255" t="s">
        <v>169</v>
      </c>
    </row>
    <row r="368" spans="1:51" s="13" customFormat="1" ht="12">
      <c r="A368" s="13"/>
      <c r="B368" s="246"/>
      <c r="C368" s="247"/>
      <c r="D368" s="242" t="s">
        <v>180</v>
      </c>
      <c r="E368" s="248" t="s">
        <v>19</v>
      </c>
      <c r="F368" s="249" t="s">
        <v>1618</v>
      </c>
      <c r="G368" s="247"/>
      <c r="H368" s="248" t="s">
        <v>19</v>
      </c>
      <c r="I368" s="250"/>
      <c r="J368" s="247"/>
      <c r="K368" s="247"/>
      <c r="L368" s="251"/>
      <c r="M368" s="252"/>
      <c r="N368" s="253"/>
      <c r="O368" s="253"/>
      <c r="P368" s="253"/>
      <c r="Q368" s="253"/>
      <c r="R368" s="253"/>
      <c r="S368" s="253"/>
      <c r="T368" s="254"/>
      <c r="U368" s="13"/>
      <c r="V368" s="13"/>
      <c r="W368" s="13"/>
      <c r="X368" s="13"/>
      <c r="Y368" s="13"/>
      <c r="Z368" s="13"/>
      <c r="AA368" s="13"/>
      <c r="AB368" s="13"/>
      <c r="AC368" s="13"/>
      <c r="AD368" s="13"/>
      <c r="AE368" s="13"/>
      <c r="AT368" s="255" t="s">
        <v>180</v>
      </c>
      <c r="AU368" s="255" t="s">
        <v>83</v>
      </c>
      <c r="AV368" s="13" t="s">
        <v>81</v>
      </c>
      <c r="AW368" s="13" t="s">
        <v>35</v>
      </c>
      <c r="AX368" s="13" t="s">
        <v>74</v>
      </c>
      <c r="AY368" s="255" t="s">
        <v>169</v>
      </c>
    </row>
    <row r="369" spans="1:51" s="14" customFormat="1" ht="12">
      <c r="A369" s="14"/>
      <c r="B369" s="256"/>
      <c r="C369" s="257"/>
      <c r="D369" s="242" t="s">
        <v>180</v>
      </c>
      <c r="E369" s="258" t="s">
        <v>19</v>
      </c>
      <c r="F369" s="259" t="s">
        <v>1785</v>
      </c>
      <c r="G369" s="257"/>
      <c r="H369" s="260">
        <v>0.347</v>
      </c>
      <c r="I369" s="261"/>
      <c r="J369" s="257"/>
      <c r="K369" s="257"/>
      <c r="L369" s="262"/>
      <c r="M369" s="263"/>
      <c r="N369" s="264"/>
      <c r="O369" s="264"/>
      <c r="P369" s="264"/>
      <c r="Q369" s="264"/>
      <c r="R369" s="264"/>
      <c r="S369" s="264"/>
      <c r="T369" s="265"/>
      <c r="U369" s="14"/>
      <c r="V369" s="14"/>
      <c r="W369" s="14"/>
      <c r="X369" s="14"/>
      <c r="Y369" s="14"/>
      <c r="Z369" s="14"/>
      <c r="AA369" s="14"/>
      <c r="AB369" s="14"/>
      <c r="AC369" s="14"/>
      <c r="AD369" s="14"/>
      <c r="AE369" s="14"/>
      <c r="AT369" s="266" t="s">
        <v>180</v>
      </c>
      <c r="AU369" s="266" t="s">
        <v>83</v>
      </c>
      <c r="AV369" s="14" t="s">
        <v>83</v>
      </c>
      <c r="AW369" s="14" t="s">
        <v>35</v>
      </c>
      <c r="AX369" s="14" t="s">
        <v>81</v>
      </c>
      <c r="AY369" s="266" t="s">
        <v>169</v>
      </c>
    </row>
    <row r="370" spans="1:65" s="2" customFormat="1" ht="21.75" customHeight="1">
      <c r="A370" s="41"/>
      <c r="B370" s="42"/>
      <c r="C370" s="229" t="s">
        <v>7</v>
      </c>
      <c r="D370" s="229" t="s">
        <v>171</v>
      </c>
      <c r="E370" s="230" t="s">
        <v>1786</v>
      </c>
      <c r="F370" s="231" t="s">
        <v>1787</v>
      </c>
      <c r="G370" s="232" t="s">
        <v>213</v>
      </c>
      <c r="H370" s="233">
        <v>4.725</v>
      </c>
      <c r="I370" s="234"/>
      <c r="J370" s="235">
        <f>ROUND(I370*H370,2)</f>
        <v>0</v>
      </c>
      <c r="K370" s="231" t="s">
        <v>175</v>
      </c>
      <c r="L370" s="47"/>
      <c r="M370" s="236" t="s">
        <v>19</v>
      </c>
      <c r="N370" s="237" t="s">
        <v>45</v>
      </c>
      <c r="O370" s="87"/>
      <c r="P370" s="238">
        <f>O370*H370</f>
        <v>0</v>
      </c>
      <c r="Q370" s="238">
        <v>2.234</v>
      </c>
      <c r="R370" s="238">
        <f>Q370*H370</f>
        <v>10.55565</v>
      </c>
      <c r="S370" s="238">
        <v>0</v>
      </c>
      <c r="T370" s="239">
        <f>S370*H370</f>
        <v>0</v>
      </c>
      <c r="U370" s="41"/>
      <c r="V370" s="41"/>
      <c r="W370" s="41"/>
      <c r="X370" s="41"/>
      <c r="Y370" s="41"/>
      <c r="Z370" s="41"/>
      <c r="AA370" s="41"/>
      <c r="AB370" s="41"/>
      <c r="AC370" s="41"/>
      <c r="AD370" s="41"/>
      <c r="AE370" s="41"/>
      <c r="AR370" s="240" t="s">
        <v>176</v>
      </c>
      <c r="AT370" s="240" t="s">
        <v>171</v>
      </c>
      <c r="AU370" s="240" t="s">
        <v>83</v>
      </c>
      <c r="AY370" s="20" t="s">
        <v>169</v>
      </c>
      <c r="BE370" s="241">
        <f>IF(N370="základní",J370,0)</f>
        <v>0</v>
      </c>
      <c r="BF370" s="241">
        <f>IF(N370="snížená",J370,0)</f>
        <v>0</v>
      </c>
      <c r="BG370" s="241">
        <f>IF(N370="zákl. přenesená",J370,0)</f>
        <v>0</v>
      </c>
      <c r="BH370" s="241">
        <f>IF(N370="sníž. přenesená",J370,0)</f>
        <v>0</v>
      </c>
      <c r="BI370" s="241">
        <f>IF(N370="nulová",J370,0)</f>
        <v>0</v>
      </c>
      <c r="BJ370" s="20" t="s">
        <v>81</v>
      </c>
      <c r="BK370" s="241">
        <f>ROUND(I370*H370,2)</f>
        <v>0</v>
      </c>
      <c r="BL370" s="20" t="s">
        <v>176</v>
      </c>
      <c r="BM370" s="240" t="s">
        <v>1788</v>
      </c>
    </row>
    <row r="371" spans="1:47" s="2" customFormat="1" ht="12">
      <c r="A371" s="41"/>
      <c r="B371" s="42"/>
      <c r="C371" s="43"/>
      <c r="D371" s="242" t="s">
        <v>178</v>
      </c>
      <c r="E371" s="43"/>
      <c r="F371" s="243" t="s">
        <v>1789</v>
      </c>
      <c r="G371" s="43"/>
      <c r="H371" s="43"/>
      <c r="I371" s="149"/>
      <c r="J371" s="43"/>
      <c r="K371" s="43"/>
      <c r="L371" s="47"/>
      <c r="M371" s="244"/>
      <c r="N371" s="245"/>
      <c r="O371" s="87"/>
      <c r="P371" s="87"/>
      <c r="Q371" s="87"/>
      <c r="R371" s="87"/>
      <c r="S371" s="87"/>
      <c r="T371" s="88"/>
      <c r="U371" s="41"/>
      <c r="V371" s="41"/>
      <c r="W371" s="41"/>
      <c r="X371" s="41"/>
      <c r="Y371" s="41"/>
      <c r="Z371" s="41"/>
      <c r="AA371" s="41"/>
      <c r="AB371" s="41"/>
      <c r="AC371" s="41"/>
      <c r="AD371" s="41"/>
      <c r="AE371" s="41"/>
      <c r="AT371" s="20" t="s">
        <v>178</v>
      </c>
      <c r="AU371" s="20" t="s">
        <v>83</v>
      </c>
    </row>
    <row r="372" spans="1:51" s="13" customFormat="1" ht="12">
      <c r="A372" s="13"/>
      <c r="B372" s="246"/>
      <c r="C372" s="247"/>
      <c r="D372" s="242" t="s">
        <v>180</v>
      </c>
      <c r="E372" s="248" t="s">
        <v>19</v>
      </c>
      <c r="F372" s="249" t="s">
        <v>1790</v>
      </c>
      <c r="G372" s="247"/>
      <c r="H372" s="248" t="s">
        <v>19</v>
      </c>
      <c r="I372" s="250"/>
      <c r="J372" s="247"/>
      <c r="K372" s="247"/>
      <c r="L372" s="251"/>
      <c r="M372" s="252"/>
      <c r="N372" s="253"/>
      <c r="O372" s="253"/>
      <c r="P372" s="253"/>
      <c r="Q372" s="253"/>
      <c r="R372" s="253"/>
      <c r="S372" s="253"/>
      <c r="T372" s="254"/>
      <c r="U372" s="13"/>
      <c r="V372" s="13"/>
      <c r="W372" s="13"/>
      <c r="X372" s="13"/>
      <c r="Y372" s="13"/>
      <c r="Z372" s="13"/>
      <c r="AA372" s="13"/>
      <c r="AB372" s="13"/>
      <c r="AC372" s="13"/>
      <c r="AD372" s="13"/>
      <c r="AE372" s="13"/>
      <c r="AT372" s="255" t="s">
        <v>180</v>
      </c>
      <c r="AU372" s="255" t="s">
        <v>83</v>
      </c>
      <c r="AV372" s="13" t="s">
        <v>81</v>
      </c>
      <c r="AW372" s="13" t="s">
        <v>35</v>
      </c>
      <c r="AX372" s="13" t="s">
        <v>74</v>
      </c>
      <c r="AY372" s="255" t="s">
        <v>169</v>
      </c>
    </row>
    <row r="373" spans="1:51" s="14" customFormat="1" ht="12">
      <c r="A373" s="14"/>
      <c r="B373" s="256"/>
      <c r="C373" s="257"/>
      <c r="D373" s="242" t="s">
        <v>180</v>
      </c>
      <c r="E373" s="258" t="s">
        <v>19</v>
      </c>
      <c r="F373" s="259" t="s">
        <v>1791</v>
      </c>
      <c r="G373" s="257"/>
      <c r="H373" s="260">
        <v>4.725</v>
      </c>
      <c r="I373" s="261"/>
      <c r="J373" s="257"/>
      <c r="K373" s="257"/>
      <c r="L373" s="262"/>
      <c r="M373" s="263"/>
      <c r="N373" s="264"/>
      <c r="O373" s="264"/>
      <c r="P373" s="264"/>
      <c r="Q373" s="264"/>
      <c r="R373" s="264"/>
      <c r="S373" s="264"/>
      <c r="T373" s="265"/>
      <c r="U373" s="14"/>
      <c r="V373" s="14"/>
      <c r="W373" s="14"/>
      <c r="X373" s="14"/>
      <c r="Y373" s="14"/>
      <c r="Z373" s="14"/>
      <c r="AA373" s="14"/>
      <c r="AB373" s="14"/>
      <c r="AC373" s="14"/>
      <c r="AD373" s="14"/>
      <c r="AE373" s="14"/>
      <c r="AT373" s="266" t="s">
        <v>180</v>
      </c>
      <c r="AU373" s="266" t="s">
        <v>83</v>
      </c>
      <c r="AV373" s="14" t="s">
        <v>83</v>
      </c>
      <c r="AW373" s="14" t="s">
        <v>35</v>
      </c>
      <c r="AX373" s="14" t="s">
        <v>81</v>
      </c>
      <c r="AY373" s="266" t="s">
        <v>169</v>
      </c>
    </row>
    <row r="374" spans="1:65" s="2" customFormat="1" ht="16.5" customHeight="1">
      <c r="A374" s="41"/>
      <c r="B374" s="42"/>
      <c r="C374" s="229" t="s">
        <v>471</v>
      </c>
      <c r="D374" s="229" t="s">
        <v>171</v>
      </c>
      <c r="E374" s="230" t="s">
        <v>1792</v>
      </c>
      <c r="F374" s="231" t="s">
        <v>1793</v>
      </c>
      <c r="G374" s="232" t="s">
        <v>188</v>
      </c>
      <c r="H374" s="233">
        <v>22</v>
      </c>
      <c r="I374" s="234"/>
      <c r="J374" s="235">
        <f>ROUND(I374*H374,2)</f>
        <v>0</v>
      </c>
      <c r="K374" s="231" t="s">
        <v>175</v>
      </c>
      <c r="L374" s="47"/>
      <c r="M374" s="236" t="s">
        <v>19</v>
      </c>
      <c r="N374" s="237" t="s">
        <v>45</v>
      </c>
      <c r="O374" s="87"/>
      <c r="P374" s="238">
        <f>O374*H374</f>
        <v>0</v>
      </c>
      <c r="Q374" s="238">
        <v>0.0066</v>
      </c>
      <c r="R374" s="238">
        <f>Q374*H374</f>
        <v>0.1452</v>
      </c>
      <c r="S374" s="238">
        <v>0</v>
      </c>
      <c r="T374" s="239">
        <f>S374*H374</f>
        <v>0</v>
      </c>
      <c r="U374" s="41"/>
      <c r="V374" s="41"/>
      <c r="W374" s="41"/>
      <c r="X374" s="41"/>
      <c r="Y374" s="41"/>
      <c r="Z374" s="41"/>
      <c r="AA374" s="41"/>
      <c r="AB374" s="41"/>
      <c r="AC374" s="41"/>
      <c r="AD374" s="41"/>
      <c r="AE374" s="41"/>
      <c r="AR374" s="240" t="s">
        <v>176</v>
      </c>
      <c r="AT374" s="240" t="s">
        <v>171</v>
      </c>
      <c r="AU374" s="240" t="s">
        <v>83</v>
      </c>
      <c r="AY374" s="20" t="s">
        <v>169</v>
      </c>
      <c r="BE374" s="241">
        <f>IF(N374="základní",J374,0)</f>
        <v>0</v>
      </c>
      <c r="BF374" s="241">
        <f>IF(N374="snížená",J374,0)</f>
        <v>0</v>
      </c>
      <c r="BG374" s="241">
        <f>IF(N374="zákl. přenesená",J374,0)</f>
        <v>0</v>
      </c>
      <c r="BH374" s="241">
        <f>IF(N374="sníž. přenesená",J374,0)</f>
        <v>0</v>
      </c>
      <c r="BI374" s="241">
        <f>IF(N374="nulová",J374,0)</f>
        <v>0</v>
      </c>
      <c r="BJ374" s="20" t="s">
        <v>81</v>
      </c>
      <c r="BK374" s="241">
        <f>ROUND(I374*H374,2)</f>
        <v>0</v>
      </c>
      <c r="BL374" s="20" t="s">
        <v>176</v>
      </c>
      <c r="BM374" s="240" t="s">
        <v>1794</v>
      </c>
    </row>
    <row r="375" spans="1:47" s="2" customFormat="1" ht="12">
      <c r="A375" s="41"/>
      <c r="B375" s="42"/>
      <c r="C375" s="43"/>
      <c r="D375" s="242" t="s">
        <v>178</v>
      </c>
      <c r="E375" s="43"/>
      <c r="F375" s="243" t="s">
        <v>1795</v>
      </c>
      <c r="G375" s="43"/>
      <c r="H375" s="43"/>
      <c r="I375" s="149"/>
      <c r="J375" s="43"/>
      <c r="K375" s="43"/>
      <c r="L375" s="47"/>
      <c r="M375" s="244"/>
      <c r="N375" s="245"/>
      <c r="O375" s="87"/>
      <c r="P375" s="87"/>
      <c r="Q375" s="87"/>
      <c r="R375" s="87"/>
      <c r="S375" s="87"/>
      <c r="T375" s="88"/>
      <c r="U375" s="41"/>
      <c r="V375" s="41"/>
      <c r="W375" s="41"/>
      <c r="X375" s="41"/>
      <c r="Y375" s="41"/>
      <c r="Z375" s="41"/>
      <c r="AA375" s="41"/>
      <c r="AB375" s="41"/>
      <c r="AC375" s="41"/>
      <c r="AD375" s="41"/>
      <c r="AE375" s="41"/>
      <c r="AT375" s="20" t="s">
        <v>178</v>
      </c>
      <c r="AU375" s="20" t="s">
        <v>83</v>
      </c>
    </row>
    <row r="376" spans="1:51" s="14" customFormat="1" ht="12">
      <c r="A376" s="14"/>
      <c r="B376" s="256"/>
      <c r="C376" s="257"/>
      <c r="D376" s="242" t="s">
        <v>180</v>
      </c>
      <c r="E376" s="258" t="s">
        <v>19</v>
      </c>
      <c r="F376" s="259" t="s">
        <v>1796</v>
      </c>
      <c r="G376" s="257"/>
      <c r="H376" s="260">
        <v>22</v>
      </c>
      <c r="I376" s="261"/>
      <c r="J376" s="257"/>
      <c r="K376" s="257"/>
      <c r="L376" s="262"/>
      <c r="M376" s="263"/>
      <c r="N376" s="264"/>
      <c r="O376" s="264"/>
      <c r="P376" s="264"/>
      <c r="Q376" s="264"/>
      <c r="R376" s="264"/>
      <c r="S376" s="264"/>
      <c r="T376" s="265"/>
      <c r="U376" s="14"/>
      <c r="V376" s="14"/>
      <c r="W376" s="14"/>
      <c r="X376" s="14"/>
      <c r="Y376" s="14"/>
      <c r="Z376" s="14"/>
      <c r="AA376" s="14"/>
      <c r="AB376" s="14"/>
      <c r="AC376" s="14"/>
      <c r="AD376" s="14"/>
      <c r="AE376" s="14"/>
      <c r="AT376" s="266" t="s">
        <v>180</v>
      </c>
      <c r="AU376" s="266" t="s">
        <v>83</v>
      </c>
      <c r="AV376" s="14" t="s">
        <v>83</v>
      </c>
      <c r="AW376" s="14" t="s">
        <v>35</v>
      </c>
      <c r="AX376" s="14" t="s">
        <v>81</v>
      </c>
      <c r="AY376" s="266" t="s">
        <v>169</v>
      </c>
    </row>
    <row r="377" spans="1:65" s="2" customFormat="1" ht="16.5" customHeight="1">
      <c r="A377" s="41"/>
      <c r="B377" s="42"/>
      <c r="C377" s="313" t="s">
        <v>478</v>
      </c>
      <c r="D377" s="313" t="s">
        <v>665</v>
      </c>
      <c r="E377" s="314" t="s">
        <v>1797</v>
      </c>
      <c r="F377" s="315" t="s">
        <v>1798</v>
      </c>
      <c r="G377" s="316" t="s">
        <v>188</v>
      </c>
      <c r="H377" s="317">
        <v>10</v>
      </c>
      <c r="I377" s="318"/>
      <c r="J377" s="319">
        <f>ROUND(I377*H377,2)</f>
        <v>0</v>
      </c>
      <c r="K377" s="315" t="s">
        <v>175</v>
      </c>
      <c r="L377" s="320"/>
      <c r="M377" s="321" t="s">
        <v>19</v>
      </c>
      <c r="N377" s="322" t="s">
        <v>45</v>
      </c>
      <c r="O377" s="87"/>
      <c r="P377" s="238">
        <f>O377*H377</f>
        <v>0</v>
      </c>
      <c r="Q377" s="238">
        <v>0.028</v>
      </c>
      <c r="R377" s="238">
        <f>Q377*H377</f>
        <v>0.28</v>
      </c>
      <c r="S377" s="238">
        <v>0</v>
      </c>
      <c r="T377" s="239">
        <f>S377*H377</f>
        <v>0</v>
      </c>
      <c r="U377" s="41"/>
      <c r="V377" s="41"/>
      <c r="W377" s="41"/>
      <c r="X377" s="41"/>
      <c r="Y377" s="41"/>
      <c r="Z377" s="41"/>
      <c r="AA377" s="41"/>
      <c r="AB377" s="41"/>
      <c r="AC377" s="41"/>
      <c r="AD377" s="41"/>
      <c r="AE377" s="41"/>
      <c r="AR377" s="240" t="s">
        <v>217</v>
      </c>
      <c r="AT377" s="240" t="s">
        <v>665</v>
      </c>
      <c r="AU377" s="240" t="s">
        <v>83</v>
      </c>
      <c r="AY377" s="20" t="s">
        <v>169</v>
      </c>
      <c r="BE377" s="241">
        <f>IF(N377="základní",J377,0)</f>
        <v>0</v>
      </c>
      <c r="BF377" s="241">
        <f>IF(N377="snížená",J377,0)</f>
        <v>0</v>
      </c>
      <c r="BG377" s="241">
        <f>IF(N377="zákl. přenesená",J377,0)</f>
        <v>0</v>
      </c>
      <c r="BH377" s="241">
        <f>IF(N377="sníž. přenesená",J377,0)</f>
        <v>0</v>
      </c>
      <c r="BI377" s="241">
        <f>IF(N377="nulová",J377,0)</f>
        <v>0</v>
      </c>
      <c r="BJ377" s="20" t="s">
        <v>81</v>
      </c>
      <c r="BK377" s="241">
        <f>ROUND(I377*H377,2)</f>
        <v>0</v>
      </c>
      <c r="BL377" s="20" t="s">
        <v>176</v>
      </c>
      <c r="BM377" s="240" t="s">
        <v>1799</v>
      </c>
    </row>
    <row r="378" spans="1:51" s="13" customFormat="1" ht="12">
      <c r="A378" s="13"/>
      <c r="B378" s="246"/>
      <c r="C378" s="247"/>
      <c r="D378" s="242" t="s">
        <v>180</v>
      </c>
      <c r="E378" s="248" t="s">
        <v>19</v>
      </c>
      <c r="F378" s="249" t="s">
        <v>1800</v>
      </c>
      <c r="G378" s="247"/>
      <c r="H378" s="248" t="s">
        <v>19</v>
      </c>
      <c r="I378" s="250"/>
      <c r="J378" s="247"/>
      <c r="K378" s="247"/>
      <c r="L378" s="251"/>
      <c r="M378" s="252"/>
      <c r="N378" s="253"/>
      <c r="O378" s="253"/>
      <c r="P378" s="253"/>
      <c r="Q378" s="253"/>
      <c r="R378" s="253"/>
      <c r="S378" s="253"/>
      <c r="T378" s="254"/>
      <c r="U378" s="13"/>
      <c r="V378" s="13"/>
      <c r="W378" s="13"/>
      <c r="X378" s="13"/>
      <c r="Y378" s="13"/>
      <c r="Z378" s="13"/>
      <c r="AA378" s="13"/>
      <c r="AB378" s="13"/>
      <c r="AC378" s="13"/>
      <c r="AD378" s="13"/>
      <c r="AE378" s="13"/>
      <c r="AT378" s="255" t="s">
        <v>180</v>
      </c>
      <c r="AU378" s="255" t="s">
        <v>83</v>
      </c>
      <c r="AV378" s="13" t="s">
        <v>81</v>
      </c>
      <c r="AW378" s="13" t="s">
        <v>35</v>
      </c>
      <c r="AX378" s="13" t="s">
        <v>74</v>
      </c>
      <c r="AY378" s="255" t="s">
        <v>169</v>
      </c>
    </row>
    <row r="379" spans="1:51" s="14" customFormat="1" ht="12">
      <c r="A379" s="14"/>
      <c r="B379" s="256"/>
      <c r="C379" s="257"/>
      <c r="D379" s="242" t="s">
        <v>180</v>
      </c>
      <c r="E379" s="258" t="s">
        <v>19</v>
      </c>
      <c r="F379" s="259" t="s">
        <v>1801</v>
      </c>
      <c r="G379" s="257"/>
      <c r="H379" s="260">
        <v>1</v>
      </c>
      <c r="I379" s="261"/>
      <c r="J379" s="257"/>
      <c r="K379" s="257"/>
      <c r="L379" s="262"/>
      <c r="M379" s="263"/>
      <c r="N379" s="264"/>
      <c r="O379" s="264"/>
      <c r="P379" s="264"/>
      <c r="Q379" s="264"/>
      <c r="R379" s="264"/>
      <c r="S379" s="264"/>
      <c r="T379" s="265"/>
      <c r="U379" s="14"/>
      <c r="V379" s="14"/>
      <c r="W379" s="14"/>
      <c r="X379" s="14"/>
      <c r="Y379" s="14"/>
      <c r="Z379" s="14"/>
      <c r="AA379" s="14"/>
      <c r="AB379" s="14"/>
      <c r="AC379" s="14"/>
      <c r="AD379" s="14"/>
      <c r="AE379" s="14"/>
      <c r="AT379" s="266" t="s">
        <v>180</v>
      </c>
      <c r="AU379" s="266" t="s">
        <v>83</v>
      </c>
      <c r="AV379" s="14" t="s">
        <v>83</v>
      </c>
      <c r="AW379" s="14" t="s">
        <v>35</v>
      </c>
      <c r="AX379" s="14" t="s">
        <v>74</v>
      </c>
      <c r="AY379" s="266" t="s">
        <v>169</v>
      </c>
    </row>
    <row r="380" spans="1:51" s="14" customFormat="1" ht="12">
      <c r="A380" s="14"/>
      <c r="B380" s="256"/>
      <c r="C380" s="257"/>
      <c r="D380" s="242" t="s">
        <v>180</v>
      </c>
      <c r="E380" s="258" t="s">
        <v>19</v>
      </c>
      <c r="F380" s="259" t="s">
        <v>1802</v>
      </c>
      <c r="G380" s="257"/>
      <c r="H380" s="260">
        <v>0</v>
      </c>
      <c r="I380" s="261"/>
      <c r="J380" s="257"/>
      <c r="K380" s="257"/>
      <c r="L380" s="262"/>
      <c r="M380" s="263"/>
      <c r="N380" s="264"/>
      <c r="O380" s="264"/>
      <c r="P380" s="264"/>
      <c r="Q380" s="264"/>
      <c r="R380" s="264"/>
      <c r="S380" s="264"/>
      <c r="T380" s="265"/>
      <c r="U380" s="14"/>
      <c r="V380" s="14"/>
      <c r="W380" s="14"/>
      <c r="X380" s="14"/>
      <c r="Y380" s="14"/>
      <c r="Z380" s="14"/>
      <c r="AA380" s="14"/>
      <c r="AB380" s="14"/>
      <c r="AC380" s="14"/>
      <c r="AD380" s="14"/>
      <c r="AE380" s="14"/>
      <c r="AT380" s="266" t="s">
        <v>180</v>
      </c>
      <c r="AU380" s="266" t="s">
        <v>83</v>
      </c>
      <c r="AV380" s="14" t="s">
        <v>83</v>
      </c>
      <c r="AW380" s="14" t="s">
        <v>35</v>
      </c>
      <c r="AX380" s="14" t="s">
        <v>74</v>
      </c>
      <c r="AY380" s="266" t="s">
        <v>169</v>
      </c>
    </row>
    <row r="381" spans="1:51" s="14" customFormat="1" ht="12">
      <c r="A381" s="14"/>
      <c r="B381" s="256"/>
      <c r="C381" s="257"/>
      <c r="D381" s="242" t="s">
        <v>180</v>
      </c>
      <c r="E381" s="258" t="s">
        <v>19</v>
      </c>
      <c r="F381" s="259" t="s">
        <v>1803</v>
      </c>
      <c r="G381" s="257"/>
      <c r="H381" s="260">
        <v>0</v>
      </c>
      <c r="I381" s="261"/>
      <c r="J381" s="257"/>
      <c r="K381" s="257"/>
      <c r="L381" s="262"/>
      <c r="M381" s="263"/>
      <c r="N381" s="264"/>
      <c r="O381" s="264"/>
      <c r="P381" s="264"/>
      <c r="Q381" s="264"/>
      <c r="R381" s="264"/>
      <c r="S381" s="264"/>
      <c r="T381" s="265"/>
      <c r="U381" s="14"/>
      <c r="V381" s="14"/>
      <c r="W381" s="14"/>
      <c r="X381" s="14"/>
      <c r="Y381" s="14"/>
      <c r="Z381" s="14"/>
      <c r="AA381" s="14"/>
      <c r="AB381" s="14"/>
      <c r="AC381" s="14"/>
      <c r="AD381" s="14"/>
      <c r="AE381" s="14"/>
      <c r="AT381" s="266" t="s">
        <v>180</v>
      </c>
      <c r="AU381" s="266" t="s">
        <v>83</v>
      </c>
      <c r="AV381" s="14" t="s">
        <v>83</v>
      </c>
      <c r="AW381" s="14" t="s">
        <v>35</v>
      </c>
      <c r="AX381" s="14" t="s">
        <v>74</v>
      </c>
      <c r="AY381" s="266" t="s">
        <v>169</v>
      </c>
    </row>
    <row r="382" spans="1:51" s="14" customFormat="1" ht="12">
      <c r="A382" s="14"/>
      <c r="B382" s="256"/>
      <c r="C382" s="257"/>
      <c r="D382" s="242" t="s">
        <v>180</v>
      </c>
      <c r="E382" s="258" t="s">
        <v>19</v>
      </c>
      <c r="F382" s="259" t="s">
        <v>1804</v>
      </c>
      <c r="G382" s="257"/>
      <c r="H382" s="260">
        <v>1</v>
      </c>
      <c r="I382" s="261"/>
      <c r="J382" s="257"/>
      <c r="K382" s="257"/>
      <c r="L382" s="262"/>
      <c r="M382" s="263"/>
      <c r="N382" s="264"/>
      <c r="O382" s="264"/>
      <c r="P382" s="264"/>
      <c r="Q382" s="264"/>
      <c r="R382" s="264"/>
      <c r="S382" s="264"/>
      <c r="T382" s="265"/>
      <c r="U382" s="14"/>
      <c r="V382" s="14"/>
      <c r="W382" s="14"/>
      <c r="X382" s="14"/>
      <c r="Y382" s="14"/>
      <c r="Z382" s="14"/>
      <c r="AA382" s="14"/>
      <c r="AB382" s="14"/>
      <c r="AC382" s="14"/>
      <c r="AD382" s="14"/>
      <c r="AE382" s="14"/>
      <c r="AT382" s="266" t="s">
        <v>180</v>
      </c>
      <c r="AU382" s="266" t="s">
        <v>83</v>
      </c>
      <c r="AV382" s="14" t="s">
        <v>83</v>
      </c>
      <c r="AW382" s="14" t="s">
        <v>35</v>
      </c>
      <c r="AX382" s="14" t="s">
        <v>74</v>
      </c>
      <c r="AY382" s="266" t="s">
        <v>169</v>
      </c>
    </row>
    <row r="383" spans="1:51" s="14" customFormat="1" ht="12">
      <c r="A383" s="14"/>
      <c r="B383" s="256"/>
      <c r="C383" s="257"/>
      <c r="D383" s="242" t="s">
        <v>180</v>
      </c>
      <c r="E383" s="258" t="s">
        <v>19</v>
      </c>
      <c r="F383" s="259" t="s">
        <v>1805</v>
      </c>
      <c r="G383" s="257"/>
      <c r="H383" s="260">
        <v>0</v>
      </c>
      <c r="I383" s="261"/>
      <c r="J383" s="257"/>
      <c r="K383" s="257"/>
      <c r="L383" s="262"/>
      <c r="M383" s="263"/>
      <c r="N383" s="264"/>
      <c r="O383" s="264"/>
      <c r="P383" s="264"/>
      <c r="Q383" s="264"/>
      <c r="R383" s="264"/>
      <c r="S383" s="264"/>
      <c r="T383" s="265"/>
      <c r="U383" s="14"/>
      <c r="V383" s="14"/>
      <c r="W383" s="14"/>
      <c r="X383" s="14"/>
      <c r="Y383" s="14"/>
      <c r="Z383" s="14"/>
      <c r="AA383" s="14"/>
      <c r="AB383" s="14"/>
      <c r="AC383" s="14"/>
      <c r="AD383" s="14"/>
      <c r="AE383" s="14"/>
      <c r="AT383" s="266" t="s">
        <v>180</v>
      </c>
      <c r="AU383" s="266" t="s">
        <v>83</v>
      </c>
      <c r="AV383" s="14" t="s">
        <v>83</v>
      </c>
      <c r="AW383" s="14" t="s">
        <v>35</v>
      </c>
      <c r="AX383" s="14" t="s">
        <v>74</v>
      </c>
      <c r="AY383" s="266" t="s">
        <v>169</v>
      </c>
    </row>
    <row r="384" spans="1:51" s="14" customFormat="1" ht="12">
      <c r="A384" s="14"/>
      <c r="B384" s="256"/>
      <c r="C384" s="257"/>
      <c r="D384" s="242" t="s">
        <v>180</v>
      </c>
      <c r="E384" s="258" t="s">
        <v>19</v>
      </c>
      <c r="F384" s="259" t="s">
        <v>1806</v>
      </c>
      <c r="G384" s="257"/>
      <c r="H384" s="260">
        <v>1</v>
      </c>
      <c r="I384" s="261"/>
      <c r="J384" s="257"/>
      <c r="K384" s="257"/>
      <c r="L384" s="262"/>
      <c r="M384" s="263"/>
      <c r="N384" s="264"/>
      <c r="O384" s="264"/>
      <c r="P384" s="264"/>
      <c r="Q384" s="264"/>
      <c r="R384" s="264"/>
      <c r="S384" s="264"/>
      <c r="T384" s="265"/>
      <c r="U384" s="14"/>
      <c r="V384" s="14"/>
      <c r="W384" s="14"/>
      <c r="X384" s="14"/>
      <c r="Y384" s="14"/>
      <c r="Z384" s="14"/>
      <c r="AA384" s="14"/>
      <c r="AB384" s="14"/>
      <c r="AC384" s="14"/>
      <c r="AD384" s="14"/>
      <c r="AE384" s="14"/>
      <c r="AT384" s="266" t="s">
        <v>180</v>
      </c>
      <c r="AU384" s="266" t="s">
        <v>83</v>
      </c>
      <c r="AV384" s="14" t="s">
        <v>83</v>
      </c>
      <c r="AW384" s="14" t="s">
        <v>35</v>
      </c>
      <c r="AX384" s="14" t="s">
        <v>74</v>
      </c>
      <c r="AY384" s="266" t="s">
        <v>169</v>
      </c>
    </row>
    <row r="385" spans="1:51" s="14" customFormat="1" ht="12">
      <c r="A385" s="14"/>
      <c r="B385" s="256"/>
      <c r="C385" s="257"/>
      <c r="D385" s="242" t="s">
        <v>180</v>
      </c>
      <c r="E385" s="258" t="s">
        <v>19</v>
      </c>
      <c r="F385" s="259" t="s">
        <v>1807</v>
      </c>
      <c r="G385" s="257"/>
      <c r="H385" s="260">
        <v>0</v>
      </c>
      <c r="I385" s="261"/>
      <c r="J385" s="257"/>
      <c r="K385" s="257"/>
      <c r="L385" s="262"/>
      <c r="M385" s="263"/>
      <c r="N385" s="264"/>
      <c r="O385" s="264"/>
      <c r="P385" s="264"/>
      <c r="Q385" s="264"/>
      <c r="R385" s="264"/>
      <c r="S385" s="264"/>
      <c r="T385" s="265"/>
      <c r="U385" s="14"/>
      <c r="V385" s="14"/>
      <c r="W385" s="14"/>
      <c r="X385" s="14"/>
      <c r="Y385" s="14"/>
      <c r="Z385" s="14"/>
      <c r="AA385" s="14"/>
      <c r="AB385" s="14"/>
      <c r="AC385" s="14"/>
      <c r="AD385" s="14"/>
      <c r="AE385" s="14"/>
      <c r="AT385" s="266" t="s">
        <v>180</v>
      </c>
      <c r="AU385" s="266" t="s">
        <v>83</v>
      </c>
      <c r="AV385" s="14" t="s">
        <v>83</v>
      </c>
      <c r="AW385" s="14" t="s">
        <v>35</v>
      </c>
      <c r="AX385" s="14" t="s">
        <v>74</v>
      </c>
      <c r="AY385" s="266" t="s">
        <v>169</v>
      </c>
    </row>
    <row r="386" spans="1:51" s="14" customFormat="1" ht="12">
      <c r="A386" s="14"/>
      <c r="B386" s="256"/>
      <c r="C386" s="257"/>
      <c r="D386" s="242" t="s">
        <v>180</v>
      </c>
      <c r="E386" s="258" t="s">
        <v>19</v>
      </c>
      <c r="F386" s="259" t="s">
        <v>1808</v>
      </c>
      <c r="G386" s="257"/>
      <c r="H386" s="260">
        <v>1</v>
      </c>
      <c r="I386" s="261"/>
      <c r="J386" s="257"/>
      <c r="K386" s="257"/>
      <c r="L386" s="262"/>
      <c r="M386" s="263"/>
      <c r="N386" s="264"/>
      <c r="O386" s="264"/>
      <c r="P386" s="264"/>
      <c r="Q386" s="264"/>
      <c r="R386" s="264"/>
      <c r="S386" s="264"/>
      <c r="T386" s="265"/>
      <c r="U386" s="14"/>
      <c r="V386" s="14"/>
      <c r="W386" s="14"/>
      <c r="X386" s="14"/>
      <c r="Y386" s="14"/>
      <c r="Z386" s="14"/>
      <c r="AA386" s="14"/>
      <c r="AB386" s="14"/>
      <c r="AC386" s="14"/>
      <c r="AD386" s="14"/>
      <c r="AE386" s="14"/>
      <c r="AT386" s="266" t="s">
        <v>180</v>
      </c>
      <c r="AU386" s="266" t="s">
        <v>83</v>
      </c>
      <c r="AV386" s="14" t="s">
        <v>83</v>
      </c>
      <c r="AW386" s="14" t="s">
        <v>35</v>
      </c>
      <c r="AX386" s="14" t="s">
        <v>74</v>
      </c>
      <c r="AY386" s="266" t="s">
        <v>169</v>
      </c>
    </row>
    <row r="387" spans="1:51" s="14" customFormat="1" ht="12">
      <c r="A387" s="14"/>
      <c r="B387" s="256"/>
      <c r="C387" s="257"/>
      <c r="D387" s="242" t="s">
        <v>180</v>
      </c>
      <c r="E387" s="258" t="s">
        <v>19</v>
      </c>
      <c r="F387" s="259" t="s">
        <v>1809</v>
      </c>
      <c r="G387" s="257"/>
      <c r="H387" s="260">
        <v>1</v>
      </c>
      <c r="I387" s="261"/>
      <c r="J387" s="257"/>
      <c r="K387" s="257"/>
      <c r="L387" s="262"/>
      <c r="M387" s="263"/>
      <c r="N387" s="264"/>
      <c r="O387" s="264"/>
      <c r="P387" s="264"/>
      <c r="Q387" s="264"/>
      <c r="R387" s="264"/>
      <c r="S387" s="264"/>
      <c r="T387" s="265"/>
      <c r="U387" s="14"/>
      <c r="V387" s="14"/>
      <c r="W387" s="14"/>
      <c r="X387" s="14"/>
      <c r="Y387" s="14"/>
      <c r="Z387" s="14"/>
      <c r="AA387" s="14"/>
      <c r="AB387" s="14"/>
      <c r="AC387" s="14"/>
      <c r="AD387" s="14"/>
      <c r="AE387" s="14"/>
      <c r="AT387" s="266" t="s">
        <v>180</v>
      </c>
      <c r="AU387" s="266" t="s">
        <v>83</v>
      </c>
      <c r="AV387" s="14" t="s">
        <v>83</v>
      </c>
      <c r="AW387" s="14" t="s">
        <v>35</v>
      </c>
      <c r="AX387" s="14" t="s">
        <v>74</v>
      </c>
      <c r="AY387" s="266" t="s">
        <v>169</v>
      </c>
    </row>
    <row r="388" spans="1:51" s="14" customFormat="1" ht="12">
      <c r="A388" s="14"/>
      <c r="B388" s="256"/>
      <c r="C388" s="257"/>
      <c r="D388" s="242" t="s">
        <v>180</v>
      </c>
      <c r="E388" s="258" t="s">
        <v>19</v>
      </c>
      <c r="F388" s="259" t="s">
        <v>1810</v>
      </c>
      <c r="G388" s="257"/>
      <c r="H388" s="260">
        <v>1</v>
      </c>
      <c r="I388" s="261"/>
      <c r="J388" s="257"/>
      <c r="K388" s="257"/>
      <c r="L388" s="262"/>
      <c r="M388" s="263"/>
      <c r="N388" s="264"/>
      <c r="O388" s="264"/>
      <c r="P388" s="264"/>
      <c r="Q388" s="264"/>
      <c r="R388" s="264"/>
      <c r="S388" s="264"/>
      <c r="T388" s="265"/>
      <c r="U388" s="14"/>
      <c r="V388" s="14"/>
      <c r="W388" s="14"/>
      <c r="X388" s="14"/>
      <c r="Y388" s="14"/>
      <c r="Z388" s="14"/>
      <c r="AA388" s="14"/>
      <c r="AB388" s="14"/>
      <c r="AC388" s="14"/>
      <c r="AD388" s="14"/>
      <c r="AE388" s="14"/>
      <c r="AT388" s="266" t="s">
        <v>180</v>
      </c>
      <c r="AU388" s="266" t="s">
        <v>83</v>
      </c>
      <c r="AV388" s="14" t="s">
        <v>83</v>
      </c>
      <c r="AW388" s="14" t="s">
        <v>35</v>
      </c>
      <c r="AX388" s="14" t="s">
        <v>74</v>
      </c>
      <c r="AY388" s="266" t="s">
        <v>169</v>
      </c>
    </row>
    <row r="389" spans="1:51" s="14" customFormat="1" ht="12">
      <c r="A389" s="14"/>
      <c r="B389" s="256"/>
      <c r="C389" s="257"/>
      <c r="D389" s="242" t="s">
        <v>180</v>
      </c>
      <c r="E389" s="258" t="s">
        <v>19</v>
      </c>
      <c r="F389" s="259" t="s">
        <v>1811</v>
      </c>
      <c r="G389" s="257"/>
      <c r="H389" s="260">
        <v>1</v>
      </c>
      <c r="I389" s="261"/>
      <c r="J389" s="257"/>
      <c r="K389" s="257"/>
      <c r="L389" s="262"/>
      <c r="M389" s="263"/>
      <c r="N389" s="264"/>
      <c r="O389" s="264"/>
      <c r="P389" s="264"/>
      <c r="Q389" s="264"/>
      <c r="R389" s="264"/>
      <c r="S389" s="264"/>
      <c r="T389" s="265"/>
      <c r="U389" s="14"/>
      <c r="V389" s="14"/>
      <c r="W389" s="14"/>
      <c r="X389" s="14"/>
      <c r="Y389" s="14"/>
      <c r="Z389" s="14"/>
      <c r="AA389" s="14"/>
      <c r="AB389" s="14"/>
      <c r="AC389" s="14"/>
      <c r="AD389" s="14"/>
      <c r="AE389" s="14"/>
      <c r="AT389" s="266" t="s">
        <v>180</v>
      </c>
      <c r="AU389" s="266" t="s">
        <v>83</v>
      </c>
      <c r="AV389" s="14" t="s">
        <v>83</v>
      </c>
      <c r="AW389" s="14" t="s">
        <v>35</v>
      </c>
      <c r="AX389" s="14" t="s">
        <v>74</v>
      </c>
      <c r="AY389" s="266" t="s">
        <v>169</v>
      </c>
    </row>
    <row r="390" spans="1:51" s="14" customFormat="1" ht="12">
      <c r="A390" s="14"/>
      <c r="B390" s="256"/>
      <c r="C390" s="257"/>
      <c r="D390" s="242" t="s">
        <v>180</v>
      </c>
      <c r="E390" s="258" t="s">
        <v>19</v>
      </c>
      <c r="F390" s="259" t="s">
        <v>1812</v>
      </c>
      <c r="G390" s="257"/>
      <c r="H390" s="260">
        <v>1</v>
      </c>
      <c r="I390" s="261"/>
      <c r="J390" s="257"/>
      <c r="K390" s="257"/>
      <c r="L390" s="262"/>
      <c r="M390" s="263"/>
      <c r="N390" s="264"/>
      <c r="O390" s="264"/>
      <c r="P390" s="264"/>
      <c r="Q390" s="264"/>
      <c r="R390" s="264"/>
      <c r="S390" s="264"/>
      <c r="T390" s="265"/>
      <c r="U390" s="14"/>
      <c r="V390" s="14"/>
      <c r="W390" s="14"/>
      <c r="X390" s="14"/>
      <c r="Y390" s="14"/>
      <c r="Z390" s="14"/>
      <c r="AA390" s="14"/>
      <c r="AB390" s="14"/>
      <c r="AC390" s="14"/>
      <c r="AD390" s="14"/>
      <c r="AE390" s="14"/>
      <c r="AT390" s="266" t="s">
        <v>180</v>
      </c>
      <c r="AU390" s="266" t="s">
        <v>83</v>
      </c>
      <c r="AV390" s="14" t="s">
        <v>83</v>
      </c>
      <c r="AW390" s="14" t="s">
        <v>35</v>
      </c>
      <c r="AX390" s="14" t="s">
        <v>74</v>
      </c>
      <c r="AY390" s="266" t="s">
        <v>169</v>
      </c>
    </row>
    <row r="391" spans="1:51" s="14" customFormat="1" ht="12">
      <c r="A391" s="14"/>
      <c r="B391" s="256"/>
      <c r="C391" s="257"/>
      <c r="D391" s="242" t="s">
        <v>180</v>
      </c>
      <c r="E391" s="258" t="s">
        <v>19</v>
      </c>
      <c r="F391" s="259" t="s">
        <v>1813</v>
      </c>
      <c r="G391" s="257"/>
      <c r="H391" s="260">
        <v>0</v>
      </c>
      <c r="I391" s="261"/>
      <c r="J391" s="257"/>
      <c r="K391" s="257"/>
      <c r="L391" s="262"/>
      <c r="M391" s="263"/>
      <c r="N391" s="264"/>
      <c r="O391" s="264"/>
      <c r="P391" s="264"/>
      <c r="Q391" s="264"/>
      <c r="R391" s="264"/>
      <c r="S391" s="264"/>
      <c r="T391" s="265"/>
      <c r="U391" s="14"/>
      <c r="V391" s="14"/>
      <c r="W391" s="14"/>
      <c r="X391" s="14"/>
      <c r="Y391" s="14"/>
      <c r="Z391" s="14"/>
      <c r="AA391" s="14"/>
      <c r="AB391" s="14"/>
      <c r="AC391" s="14"/>
      <c r="AD391" s="14"/>
      <c r="AE391" s="14"/>
      <c r="AT391" s="266" t="s">
        <v>180</v>
      </c>
      <c r="AU391" s="266" t="s">
        <v>83</v>
      </c>
      <c r="AV391" s="14" t="s">
        <v>83</v>
      </c>
      <c r="AW391" s="14" t="s">
        <v>35</v>
      </c>
      <c r="AX391" s="14" t="s">
        <v>74</v>
      </c>
      <c r="AY391" s="266" t="s">
        <v>169</v>
      </c>
    </row>
    <row r="392" spans="1:51" s="14" customFormat="1" ht="12">
      <c r="A392" s="14"/>
      <c r="B392" s="256"/>
      <c r="C392" s="257"/>
      <c r="D392" s="242" t="s">
        <v>180</v>
      </c>
      <c r="E392" s="258" t="s">
        <v>19</v>
      </c>
      <c r="F392" s="259" t="s">
        <v>1814</v>
      </c>
      <c r="G392" s="257"/>
      <c r="H392" s="260">
        <v>0</v>
      </c>
      <c r="I392" s="261"/>
      <c r="J392" s="257"/>
      <c r="K392" s="257"/>
      <c r="L392" s="262"/>
      <c r="M392" s="263"/>
      <c r="N392" s="264"/>
      <c r="O392" s="264"/>
      <c r="P392" s="264"/>
      <c r="Q392" s="264"/>
      <c r="R392" s="264"/>
      <c r="S392" s="264"/>
      <c r="T392" s="265"/>
      <c r="U392" s="14"/>
      <c r="V392" s="14"/>
      <c r="W392" s="14"/>
      <c r="X392" s="14"/>
      <c r="Y392" s="14"/>
      <c r="Z392" s="14"/>
      <c r="AA392" s="14"/>
      <c r="AB392" s="14"/>
      <c r="AC392" s="14"/>
      <c r="AD392" s="14"/>
      <c r="AE392" s="14"/>
      <c r="AT392" s="266" t="s">
        <v>180</v>
      </c>
      <c r="AU392" s="266" t="s">
        <v>83</v>
      </c>
      <c r="AV392" s="14" t="s">
        <v>83</v>
      </c>
      <c r="AW392" s="14" t="s">
        <v>35</v>
      </c>
      <c r="AX392" s="14" t="s">
        <v>74</v>
      </c>
      <c r="AY392" s="266" t="s">
        <v>169</v>
      </c>
    </row>
    <row r="393" spans="1:51" s="17" customFormat="1" ht="12">
      <c r="A393" s="17"/>
      <c r="B393" s="299"/>
      <c r="C393" s="300"/>
      <c r="D393" s="242" t="s">
        <v>180</v>
      </c>
      <c r="E393" s="301" t="s">
        <v>19</v>
      </c>
      <c r="F393" s="302" t="s">
        <v>1815</v>
      </c>
      <c r="G393" s="300"/>
      <c r="H393" s="303">
        <v>8</v>
      </c>
      <c r="I393" s="304"/>
      <c r="J393" s="300"/>
      <c r="K393" s="300"/>
      <c r="L393" s="305"/>
      <c r="M393" s="306"/>
      <c r="N393" s="307"/>
      <c r="O393" s="307"/>
      <c r="P393" s="307"/>
      <c r="Q393" s="307"/>
      <c r="R393" s="307"/>
      <c r="S393" s="307"/>
      <c r="T393" s="308"/>
      <c r="U393" s="17"/>
      <c r="V393" s="17"/>
      <c r="W393" s="17"/>
      <c r="X393" s="17"/>
      <c r="Y393" s="17"/>
      <c r="Z393" s="17"/>
      <c r="AA393" s="17"/>
      <c r="AB393" s="17"/>
      <c r="AC393" s="17"/>
      <c r="AD393" s="17"/>
      <c r="AE393" s="17"/>
      <c r="AT393" s="309" t="s">
        <v>180</v>
      </c>
      <c r="AU393" s="309" t="s">
        <v>83</v>
      </c>
      <c r="AV393" s="17" t="s">
        <v>192</v>
      </c>
      <c r="AW393" s="17" t="s">
        <v>35</v>
      </c>
      <c r="AX393" s="17" t="s">
        <v>74</v>
      </c>
      <c r="AY393" s="309" t="s">
        <v>169</v>
      </c>
    </row>
    <row r="394" spans="1:51" s="14" customFormat="1" ht="12">
      <c r="A394" s="14"/>
      <c r="B394" s="256"/>
      <c r="C394" s="257"/>
      <c r="D394" s="242" t="s">
        <v>180</v>
      </c>
      <c r="E394" s="258" t="s">
        <v>19</v>
      </c>
      <c r="F394" s="259" t="s">
        <v>1816</v>
      </c>
      <c r="G394" s="257"/>
      <c r="H394" s="260">
        <v>2</v>
      </c>
      <c r="I394" s="261"/>
      <c r="J394" s="257"/>
      <c r="K394" s="257"/>
      <c r="L394" s="262"/>
      <c r="M394" s="263"/>
      <c r="N394" s="264"/>
      <c r="O394" s="264"/>
      <c r="P394" s="264"/>
      <c r="Q394" s="264"/>
      <c r="R394" s="264"/>
      <c r="S394" s="264"/>
      <c r="T394" s="265"/>
      <c r="U394" s="14"/>
      <c r="V394" s="14"/>
      <c r="W394" s="14"/>
      <c r="X394" s="14"/>
      <c r="Y394" s="14"/>
      <c r="Z394" s="14"/>
      <c r="AA394" s="14"/>
      <c r="AB394" s="14"/>
      <c r="AC394" s="14"/>
      <c r="AD394" s="14"/>
      <c r="AE394" s="14"/>
      <c r="AT394" s="266" t="s">
        <v>180</v>
      </c>
      <c r="AU394" s="266" t="s">
        <v>83</v>
      </c>
      <c r="AV394" s="14" t="s">
        <v>83</v>
      </c>
      <c r="AW394" s="14" t="s">
        <v>35</v>
      </c>
      <c r="AX394" s="14" t="s">
        <v>74</v>
      </c>
      <c r="AY394" s="266" t="s">
        <v>169</v>
      </c>
    </row>
    <row r="395" spans="1:51" s="17" customFormat="1" ht="12">
      <c r="A395" s="17"/>
      <c r="B395" s="299"/>
      <c r="C395" s="300"/>
      <c r="D395" s="242" t="s">
        <v>180</v>
      </c>
      <c r="E395" s="301" t="s">
        <v>19</v>
      </c>
      <c r="F395" s="302" t="s">
        <v>1817</v>
      </c>
      <c r="G395" s="300"/>
      <c r="H395" s="303">
        <v>2</v>
      </c>
      <c r="I395" s="304"/>
      <c r="J395" s="300"/>
      <c r="K395" s="300"/>
      <c r="L395" s="305"/>
      <c r="M395" s="306"/>
      <c r="N395" s="307"/>
      <c r="O395" s="307"/>
      <c r="P395" s="307"/>
      <c r="Q395" s="307"/>
      <c r="R395" s="307"/>
      <c r="S395" s="307"/>
      <c r="T395" s="308"/>
      <c r="U395" s="17"/>
      <c r="V395" s="17"/>
      <c r="W395" s="17"/>
      <c r="X395" s="17"/>
      <c r="Y395" s="17"/>
      <c r="Z395" s="17"/>
      <c r="AA395" s="17"/>
      <c r="AB395" s="17"/>
      <c r="AC395" s="17"/>
      <c r="AD395" s="17"/>
      <c r="AE395" s="17"/>
      <c r="AT395" s="309" t="s">
        <v>180</v>
      </c>
      <c r="AU395" s="309" t="s">
        <v>83</v>
      </c>
      <c r="AV395" s="17" t="s">
        <v>192</v>
      </c>
      <c r="AW395" s="17" t="s">
        <v>35</v>
      </c>
      <c r="AX395" s="17" t="s">
        <v>74</v>
      </c>
      <c r="AY395" s="309" t="s">
        <v>169</v>
      </c>
    </row>
    <row r="396" spans="1:51" s="15" customFormat="1" ht="12">
      <c r="A396" s="15"/>
      <c r="B396" s="267"/>
      <c r="C396" s="268"/>
      <c r="D396" s="242" t="s">
        <v>180</v>
      </c>
      <c r="E396" s="269" t="s">
        <v>19</v>
      </c>
      <c r="F396" s="270" t="s">
        <v>185</v>
      </c>
      <c r="G396" s="268"/>
      <c r="H396" s="271">
        <v>10</v>
      </c>
      <c r="I396" s="272"/>
      <c r="J396" s="268"/>
      <c r="K396" s="268"/>
      <c r="L396" s="273"/>
      <c r="M396" s="274"/>
      <c r="N396" s="275"/>
      <c r="O396" s="275"/>
      <c r="P396" s="275"/>
      <c r="Q396" s="275"/>
      <c r="R396" s="275"/>
      <c r="S396" s="275"/>
      <c r="T396" s="276"/>
      <c r="U396" s="15"/>
      <c r="V396" s="15"/>
      <c r="W396" s="15"/>
      <c r="X396" s="15"/>
      <c r="Y396" s="15"/>
      <c r="Z396" s="15"/>
      <c r="AA396" s="15"/>
      <c r="AB396" s="15"/>
      <c r="AC396" s="15"/>
      <c r="AD396" s="15"/>
      <c r="AE396" s="15"/>
      <c r="AT396" s="277" t="s">
        <v>180</v>
      </c>
      <c r="AU396" s="277" t="s">
        <v>83</v>
      </c>
      <c r="AV396" s="15" t="s">
        <v>176</v>
      </c>
      <c r="AW396" s="15" t="s">
        <v>35</v>
      </c>
      <c r="AX396" s="15" t="s">
        <v>81</v>
      </c>
      <c r="AY396" s="277" t="s">
        <v>169</v>
      </c>
    </row>
    <row r="397" spans="1:65" s="2" customFormat="1" ht="16.5" customHeight="1">
      <c r="A397" s="41"/>
      <c r="B397" s="42"/>
      <c r="C397" s="313" t="s">
        <v>483</v>
      </c>
      <c r="D397" s="313" t="s">
        <v>665</v>
      </c>
      <c r="E397" s="314" t="s">
        <v>1818</v>
      </c>
      <c r="F397" s="315" t="s">
        <v>1819</v>
      </c>
      <c r="G397" s="316" t="s">
        <v>188</v>
      </c>
      <c r="H397" s="317">
        <v>1</v>
      </c>
      <c r="I397" s="318"/>
      <c r="J397" s="319">
        <f>ROUND(I397*H397,2)</f>
        <v>0</v>
      </c>
      <c r="K397" s="315" t="s">
        <v>175</v>
      </c>
      <c r="L397" s="320"/>
      <c r="M397" s="321" t="s">
        <v>19</v>
      </c>
      <c r="N397" s="322" t="s">
        <v>45</v>
      </c>
      <c r="O397" s="87"/>
      <c r="P397" s="238">
        <f>O397*H397</f>
        <v>0</v>
      </c>
      <c r="Q397" s="238">
        <v>0.04</v>
      </c>
      <c r="R397" s="238">
        <f>Q397*H397</f>
        <v>0.04</v>
      </c>
      <c r="S397" s="238">
        <v>0</v>
      </c>
      <c r="T397" s="239">
        <f>S397*H397</f>
        <v>0</v>
      </c>
      <c r="U397" s="41"/>
      <c r="V397" s="41"/>
      <c r="W397" s="41"/>
      <c r="X397" s="41"/>
      <c r="Y397" s="41"/>
      <c r="Z397" s="41"/>
      <c r="AA397" s="41"/>
      <c r="AB397" s="41"/>
      <c r="AC397" s="41"/>
      <c r="AD397" s="41"/>
      <c r="AE397" s="41"/>
      <c r="AR397" s="240" t="s">
        <v>217</v>
      </c>
      <c r="AT397" s="240" t="s">
        <v>665</v>
      </c>
      <c r="AU397" s="240" t="s">
        <v>83</v>
      </c>
      <c r="AY397" s="20" t="s">
        <v>169</v>
      </c>
      <c r="BE397" s="241">
        <f>IF(N397="základní",J397,0)</f>
        <v>0</v>
      </c>
      <c r="BF397" s="241">
        <f>IF(N397="snížená",J397,0)</f>
        <v>0</v>
      </c>
      <c r="BG397" s="241">
        <f>IF(N397="zákl. přenesená",J397,0)</f>
        <v>0</v>
      </c>
      <c r="BH397" s="241">
        <f>IF(N397="sníž. přenesená",J397,0)</f>
        <v>0</v>
      </c>
      <c r="BI397" s="241">
        <f>IF(N397="nulová",J397,0)</f>
        <v>0</v>
      </c>
      <c r="BJ397" s="20" t="s">
        <v>81</v>
      </c>
      <c r="BK397" s="241">
        <f>ROUND(I397*H397,2)</f>
        <v>0</v>
      </c>
      <c r="BL397" s="20" t="s">
        <v>176</v>
      </c>
      <c r="BM397" s="240" t="s">
        <v>1820</v>
      </c>
    </row>
    <row r="398" spans="1:51" s="13" customFormat="1" ht="12">
      <c r="A398" s="13"/>
      <c r="B398" s="246"/>
      <c r="C398" s="247"/>
      <c r="D398" s="242" t="s">
        <v>180</v>
      </c>
      <c r="E398" s="248" t="s">
        <v>19</v>
      </c>
      <c r="F398" s="249" t="s">
        <v>1800</v>
      </c>
      <c r="G398" s="247"/>
      <c r="H398" s="248" t="s">
        <v>19</v>
      </c>
      <c r="I398" s="250"/>
      <c r="J398" s="247"/>
      <c r="K398" s="247"/>
      <c r="L398" s="251"/>
      <c r="M398" s="252"/>
      <c r="N398" s="253"/>
      <c r="O398" s="253"/>
      <c r="P398" s="253"/>
      <c r="Q398" s="253"/>
      <c r="R398" s="253"/>
      <c r="S398" s="253"/>
      <c r="T398" s="254"/>
      <c r="U398" s="13"/>
      <c r="V398" s="13"/>
      <c r="W398" s="13"/>
      <c r="X398" s="13"/>
      <c r="Y398" s="13"/>
      <c r="Z398" s="13"/>
      <c r="AA398" s="13"/>
      <c r="AB398" s="13"/>
      <c r="AC398" s="13"/>
      <c r="AD398" s="13"/>
      <c r="AE398" s="13"/>
      <c r="AT398" s="255" t="s">
        <v>180</v>
      </c>
      <c r="AU398" s="255" t="s">
        <v>83</v>
      </c>
      <c r="AV398" s="13" t="s">
        <v>81</v>
      </c>
      <c r="AW398" s="13" t="s">
        <v>35</v>
      </c>
      <c r="AX398" s="13" t="s">
        <v>74</v>
      </c>
      <c r="AY398" s="255" t="s">
        <v>169</v>
      </c>
    </row>
    <row r="399" spans="1:51" s="14" customFormat="1" ht="12">
      <c r="A399" s="14"/>
      <c r="B399" s="256"/>
      <c r="C399" s="257"/>
      <c r="D399" s="242" t="s">
        <v>180</v>
      </c>
      <c r="E399" s="258" t="s">
        <v>19</v>
      </c>
      <c r="F399" s="259" t="s">
        <v>1821</v>
      </c>
      <c r="G399" s="257"/>
      <c r="H399" s="260">
        <v>0</v>
      </c>
      <c r="I399" s="261"/>
      <c r="J399" s="257"/>
      <c r="K399" s="257"/>
      <c r="L399" s="262"/>
      <c r="M399" s="263"/>
      <c r="N399" s="264"/>
      <c r="O399" s="264"/>
      <c r="P399" s="264"/>
      <c r="Q399" s="264"/>
      <c r="R399" s="264"/>
      <c r="S399" s="264"/>
      <c r="T399" s="265"/>
      <c r="U399" s="14"/>
      <c r="V399" s="14"/>
      <c r="W399" s="14"/>
      <c r="X399" s="14"/>
      <c r="Y399" s="14"/>
      <c r="Z399" s="14"/>
      <c r="AA399" s="14"/>
      <c r="AB399" s="14"/>
      <c r="AC399" s="14"/>
      <c r="AD399" s="14"/>
      <c r="AE399" s="14"/>
      <c r="AT399" s="266" t="s">
        <v>180</v>
      </c>
      <c r="AU399" s="266" t="s">
        <v>83</v>
      </c>
      <c r="AV399" s="14" t="s">
        <v>83</v>
      </c>
      <c r="AW399" s="14" t="s">
        <v>35</v>
      </c>
      <c r="AX399" s="14" t="s">
        <v>74</v>
      </c>
      <c r="AY399" s="266" t="s">
        <v>169</v>
      </c>
    </row>
    <row r="400" spans="1:51" s="14" customFormat="1" ht="12">
      <c r="A400" s="14"/>
      <c r="B400" s="256"/>
      <c r="C400" s="257"/>
      <c r="D400" s="242" t="s">
        <v>180</v>
      </c>
      <c r="E400" s="258" t="s">
        <v>19</v>
      </c>
      <c r="F400" s="259" t="s">
        <v>1802</v>
      </c>
      <c r="G400" s="257"/>
      <c r="H400" s="260">
        <v>0</v>
      </c>
      <c r="I400" s="261"/>
      <c r="J400" s="257"/>
      <c r="K400" s="257"/>
      <c r="L400" s="262"/>
      <c r="M400" s="263"/>
      <c r="N400" s="264"/>
      <c r="O400" s="264"/>
      <c r="P400" s="264"/>
      <c r="Q400" s="264"/>
      <c r="R400" s="264"/>
      <c r="S400" s="264"/>
      <c r="T400" s="265"/>
      <c r="U400" s="14"/>
      <c r="V400" s="14"/>
      <c r="W400" s="14"/>
      <c r="X400" s="14"/>
      <c r="Y400" s="14"/>
      <c r="Z400" s="14"/>
      <c r="AA400" s="14"/>
      <c r="AB400" s="14"/>
      <c r="AC400" s="14"/>
      <c r="AD400" s="14"/>
      <c r="AE400" s="14"/>
      <c r="AT400" s="266" t="s">
        <v>180</v>
      </c>
      <c r="AU400" s="266" t="s">
        <v>83</v>
      </c>
      <c r="AV400" s="14" t="s">
        <v>83</v>
      </c>
      <c r="AW400" s="14" t="s">
        <v>35</v>
      </c>
      <c r="AX400" s="14" t="s">
        <v>74</v>
      </c>
      <c r="AY400" s="266" t="s">
        <v>169</v>
      </c>
    </row>
    <row r="401" spans="1:51" s="14" customFormat="1" ht="12">
      <c r="A401" s="14"/>
      <c r="B401" s="256"/>
      <c r="C401" s="257"/>
      <c r="D401" s="242" t="s">
        <v>180</v>
      </c>
      <c r="E401" s="258" t="s">
        <v>19</v>
      </c>
      <c r="F401" s="259" t="s">
        <v>1822</v>
      </c>
      <c r="G401" s="257"/>
      <c r="H401" s="260">
        <v>1</v>
      </c>
      <c r="I401" s="261"/>
      <c r="J401" s="257"/>
      <c r="K401" s="257"/>
      <c r="L401" s="262"/>
      <c r="M401" s="263"/>
      <c r="N401" s="264"/>
      <c r="O401" s="264"/>
      <c r="P401" s="264"/>
      <c r="Q401" s="264"/>
      <c r="R401" s="264"/>
      <c r="S401" s="264"/>
      <c r="T401" s="265"/>
      <c r="U401" s="14"/>
      <c r="V401" s="14"/>
      <c r="W401" s="14"/>
      <c r="X401" s="14"/>
      <c r="Y401" s="14"/>
      <c r="Z401" s="14"/>
      <c r="AA401" s="14"/>
      <c r="AB401" s="14"/>
      <c r="AC401" s="14"/>
      <c r="AD401" s="14"/>
      <c r="AE401" s="14"/>
      <c r="AT401" s="266" t="s">
        <v>180</v>
      </c>
      <c r="AU401" s="266" t="s">
        <v>83</v>
      </c>
      <c r="AV401" s="14" t="s">
        <v>83</v>
      </c>
      <c r="AW401" s="14" t="s">
        <v>35</v>
      </c>
      <c r="AX401" s="14" t="s">
        <v>74</v>
      </c>
      <c r="AY401" s="266" t="s">
        <v>169</v>
      </c>
    </row>
    <row r="402" spans="1:51" s="14" customFormat="1" ht="12">
      <c r="A402" s="14"/>
      <c r="B402" s="256"/>
      <c r="C402" s="257"/>
      <c r="D402" s="242" t="s">
        <v>180</v>
      </c>
      <c r="E402" s="258" t="s">
        <v>19</v>
      </c>
      <c r="F402" s="259" t="s">
        <v>1823</v>
      </c>
      <c r="G402" s="257"/>
      <c r="H402" s="260">
        <v>0</v>
      </c>
      <c r="I402" s="261"/>
      <c r="J402" s="257"/>
      <c r="K402" s="257"/>
      <c r="L402" s="262"/>
      <c r="M402" s="263"/>
      <c r="N402" s="264"/>
      <c r="O402" s="264"/>
      <c r="P402" s="264"/>
      <c r="Q402" s="264"/>
      <c r="R402" s="264"/>
      <c r="S402" s="264"/>
      <c r="T402" s="265"/>
      <c r="U402" s="14"/>
      <c r="V402" s="14"/>
      <c r="W402" s="14"/>
      <c r="X402" s="14"/>
      <c r="Y402" s="14"/>
      <c r="Z402" s="14"/>
      <c r="AA402" s="14"/>
      <c r="AB402" s="14"/>
      <c r="AC402" s="14"/>
      <c r="AD402" s="14"/>
      <c r="AE402" s="14"/>
      <c r="AT402" s="266" t="s">
        <v>180</v>
      </c>
      <c r="AU402" s="266" t="s">
        <v>83</v>
      </c>
      <c r="AV402" s="14" t="s">
        <v>83</v>
      </c>
      <c r="AW402" s="14" t="s">
        <v>35</v>
      </c>
      <c r="AX402" s="14" t="s">
        <v>74</v>
      </c>
      <c r="AY402" s="266" t="s">
        <v>169</v>
      </c>
    </row>
    <row r="403" spans="1:51" s="14" customFormat="1" ht="12">
      <c r="A403" s="14"/>
      <c r="B403" s="256"/>
      <c r="C403" s="257"/>
      <c r="D403" s="242" t="s">
        <v>180</v>
      </c>
      <c r="E403" s="258" t="s">
        <v>19</v>
      </c>
      <c r="F403" s="259" t="s">
        <v>1805</v>
      </c>
      <c r="G403" s="257"/>
      <c r="H403" s="260">
        <v>0</v>
      </c>
      <c r="I403" s="261"/>
      <c r="J403" s="257"/>
      <c r="K403" s="257"/>
      <c r="L403" s="262"/>
      <c r="M403" s="263"/>
      <c r="N403" s="264"/>
      <c r="O403" s="264"/>
      <c r="P403" s="264"/>
      <c r="Q403" s="264"/>
      <c r="R403" s="264"/>
      <c r="S403" s="264"/>
      <c r="T403" s="265"/>
      <c r="U403" s="14"/>
      <c r="V403" s="14"/>
      <c r="W403" s="14"/>
      <c r="X403" s="14"/>
      <c r="Y403" s="14"/>
      <c r="Z403" s="14"/>
      <c r="AA403" s="14"/>
      <c r="AB403" s="14"/>
      <c r="AC403" s="14"/>
      <c r="AD403" s="14"/>
      <c r="AE403" s="14"/>
      <c r="AT403" s="266" t="s">
        <v>180</v>
      </c>
      <c r="AU403" s="266" t="s">
        <v>83</v>
      </c>
      <c r="AV403" s="14" t="s">
        <v>83</v>
      </c>
      <c r="AW403" s="14" t="s">
        <v>35</v>
      </c>
      <c r="AX403" s="14" t="s">
        <v>74</v>
      </c>
      <c r="AY403" s="266" t="s">
        <v>169</v>
      </c>
    </row>
    <row r="404" spans="1:51" s="14" customFormat="1" ht="12">
      <c r="A404" s="14"/>
      <c r="B404" s="256"/>
      <c r="C404" s="257"/>
      <c r="D404" s="242" t="s">
        <v>180</v>
      </c>
      <c r="E404" s="258" t="s">
        <v>19</v>
      </c>
      <c r="F404" s="259" t="s">
        <v>1824</v>
      </c>
      <c r="G404" s="257"/>
      <c r="H404" s="260">
        <v>0</v>
      </c>
      <c r="I404" s="261"/>
      <c r="J404" s="257"/>
      <c r="K404" s="257"/>
      <c r="L404" s="262"/>
      <c r="M404" s="263"/>
      <c r="N404" s="264"/>
      <c r="O404" s="264"/>
      <c r="P404" s="264"/>
      <c r="Q404" s="264"/>
      <c r="R404" s="264"/>
      <c r="S404" s="264"/>
      <c r="T404" s="265"/>
      <c r="U404" s="14"/>
      <c r="V404" s="14"/>
      <c r="W404" s="14"/>
      <c r="X404" s="14"/>
      <c r="Y404" s="14"/>
      <c r="Z404" s="14"/>
      <c r="AA404" s="14"/>
      <c r="AB404" s="14"/>
      <c r="AC404" s="14"/>
      <c r="AD404" s="14"/>
      <c r="AE404" s="14"/>
      <c r="AT404" s="266" t="s">
        <v>180</v>
      </c>
      <c r="AU404" s="266" t="s">
        <v>83</v>
      </c>
      <c r="AV404" s="14" t="s">
        <v>83</v>
      </c>
      <c r="AW404" s="14" t="s">
        <v>35</v>
      </c>
      <c r="AX404" s="14" t="s">
        <v>74</v>
      </c>
      <c r="AY404" s="266" t="s">
        <v>169</v>
      </c>
    </row>
    <row r="405" spans="1:51" s="14" customFormat="1" ht="12">
      <c r="A405" s="14"/>
      <c r="B405" s="256"/>
      <c r="C405" s="257"/>
      <c r="D405" s="242" t="s">
        <v>180</v>
      </c>
      <c r="E405" s="258" t="s">
        <v>19</v>
      </c>
      <c r="F405" s="259" t="s">
        <v>1807</v>
      </c>
      <c r="G405" s="257"/>
      <c r="H405" s="260">
        <v>0</v>
      </c>
      <c r="I405" s="261"/>
      <c r="J405" s="257"/>
      <c r="K405" s="257"/>
      <c r="L405" s="262"/>
      <c r="M405" s="263"/>
      <c r="N405" s="264"/>
      <c r="O405" s="264"/>
      <c r="P405" s="264"/>
      <c r="Q405" s="264"/>
      <c r="R405" s="264"/>
      <c r="S405" s="264"/>
      <c r="T405" s="265"/>
      <c r="U405" s="14"/>
      <c r="V405" s="14"/>
      <c r="W405" s="14"/>
      <c r="X405" s="14"/>
      <c r="Y405" s="14"/>
      <c r="Z405" s="14"/>
      <c r="AA405" s="14"/>
      <c r="AB405" s="14"/>
      <c r="AC405" s="14"/>
      <c r="AD405" s="14"/>
      <c r="AE405" s="14"/>
      <c r="AT405" s="266" t="s">
        <v>180</v>
      </c>
      <c r="AU405" s="266" t="s">
        <v>83</v>
      </c>
      <c r="AV405" s="14" t="s">
        <v>83</v>
      </c>
      <c r="AW405" s="14" t="s">
        <v>35</v>
      </c>
      <c r="AX405" s="14" t="s">
        <v>74</v>
      </c>
      <c r="AY405" s="266" t="s">
        <v>169</v>
      </c>
    </row>
    <row r="406" spans="1:51" s="14" customFormat="1" ht="12">
      <c r="A406" s="14"/>
      <c r="B406" s="256"/>
      <c r="C406" s="257"/>
      <c r="D406" s="242" t="s">
        <v>180</v>
      </c>
      <c r="E406" s="258" t="s">
        <v>19</v>
      </c>
      <c r="F406" s="259" t="s">
        <v>1825</v>
      </c>
      <c r="G406" s="257"/>
      <c r="H406" s="260">
        <v>0</v>
      </c>
      <c r="I406" s="261"/>
      <c r="J406" s="257"/>
      <c r="K406" s="257"/>
      <c r="L406" s="262"/>
      <c r="M406" s="263"/>
      <c r="N406" s="264"/>
      <c r="O406" s="264"/>
      <c r="P406" s="264"/>
      <c r="Q406" s="264"/>
      <c r="R406" s="264"/>
      <c r="S406" s="264"/>
      <c r="T406" s="265"/>
      <c r="U406" s="14"/>
      <c r="V406" s="14"/>
      <c r="W406" s="14"/>
      <c r="X406" s="14"/>
      <c r="Y406" s="14"/>
      <c r="Z406" s="14"/>
      <c r="AA406" s="14"/>
      <c r="AB406" s="14"/>
      <c r="AC406" s="14"/>
      <c r="AD406" s="14"/>
      <c r="AE406" s="14"/>
      <c r="AT406" s="266" t="s">
        <v>180</v>
      </c>
      <c r="AU406" s="266" t="s">
        <v>83</v>
      </c>
      <c r="AV406" s="14" t="s">
        <v>83</v>
      </c>
      <c r="AW406" s="14" t="s">
        <v>35</v>
      </c>
      <c r="AX406" s="14" t="s">
        <v>74</v>
      </c>
      <c r="AY406" s="266" t="s">
        <v>169</v>
      </c>
    </row>
    <row r="407" spans="1:51" s="14" customFormat="1" ht="12">
      <c r="A407" s="14"/>
      <c r="B407" s="256"/>
      <c r="C407" s="257"/>
      <c r="D407" s="242" t="s">
        <v>180</v>
      </c>
      <c r="E407" s="258" t="s">
        <v>19</v>
      </c>
      <c r="F407" s="259" t="s">
        <v>1826</v>
      </c>
      <c r="G407" s="257"/>
      <c r="H407" s="260">
        <v>0</v>
      </c>
      <c r="I407" s="261"/>
      <c r="J407" s="257"/>
      <c r="K407" s="257"/>
      <c r="L407" s="262"/>
      <c r="M407" s="263"/>
      <c r="N407" s="264"/>
      <c r="O407" s="264"/>
      <c r="P407" s="264"/>
      <c r="Q407" s="264"/>
      <c r="R407" s="264"/>
      <c r="S407" s="264"/>
      <c r="T407" s="265"/>
      <c r="U407" s="14"/>
      <c r="V407" s="14"/>
      <c r="W407" s="14"/>
      <c r="X407" s="14"/>
      <c r="Y407" s="14"/>
      <c r="Z407" s="14"/>
      <c r="AA407" s="14"/>
      <c r="AB407" s="14"/>
      <c r="AC407" s="14"/>
      <c r="AD407" s="14"/>
      <c r="AE407" s="14"/>
      <c r="AT407" s="266" t="s">
        <v>180</v>
      </c>
      <c r="AU407" s="266" t="s">
        <v>83</v>
      </c>
      <c r="AV407" s="14" t="s">
        <v>83</v>
      </c>
      <c r="AW407" s="14" t="s">
        <v>35</v>
      </c>
      <c r="AX407" s="14" t="s">
        <v>74</v>
      </c>
      <c r="AY407" s="266" t="s">
        <v>169</v>
      </c>
    </row>
    <row r="408" spans="1:51" s="14" customFormat="1" ht="12">
      <c r="A408" s="14"/>
      <c r="B408" s="256"/>
      <c r="C408" s="257"/>
      <c r="D408" s="242" t="s">
        <v>180</v>
      </c>
      <c r="E408" s="258" t="s">
        <v>19</v>
      </c>
      <c r="F408" s="259" t="s">
        <v>1827</v>
      </c>
      <c r="G408" s="257"/>
      <c r="H408" s="260">
        <v>0</v>
      </c>
      <c r="I408" s="261"/>
      <c r="J408" s="257"/>
      <c r="K408" s="257"/>
      <c r="L408" s="262"/>
      <c r="M408" s="263"/>
      <c r="N408" s="264"/>
      <c r="O408" s="264"/>
      <c r="P408" s="264"/>
      <c r="Q408" s="264"/>
      <c r="R408" s="264"/>
      <c r="S408" s="264"/>
      <c r="T408" s="265"/>
      <c r="U408" s="14"/>
      <c r="V408" s="14"/>
      <c r="W408" s="14"/>
      <c r="X408" s="14"/>
      <c r="Y408" s="14"/>
      <c r="Z408" s="14"/>
      <c r="AA408" s="14"/>
      <c r="AB408" s="14"/>
      <c r="AC408" s="14"/>
      <c r="AD408" s="14"/>
      <c r="AE408" s="14"/>
      <c r="AT408" s="266" t="s">
        <v>180</v>
      </c>
      <c r="AU408" s="266" t="s">
        <v>83</v>
      </c>
      <c r="AV408" s="14" t="s">
        <v>83</v>
      </c>
      <c r="AW408" s="14" t="s">
        <v>35</v>
      </c>
      <c r="AX408" s="14" t="s">
        <v>74</v>
      </c>
      <c r="AY408" s="266" t="s">
        <v>169</v>
      </c>
    </row>
    <row r="409" spans="1:51" s="14" customFormat="1" ht="12">
      <c r="A409" s="14"/>
      <c r="B409" s="256"/>
      <c r="C409" s="257"/>
      <c r="D409" s="242" t="s">
        <v>180</v>
      </c>
      <c r="E409" s="258" t="s">
        <v>19</v>
      </c>
      <c r="F409" s="259" t="s">
        <v>1828</v>
      </c>
      <c r="G409" s="257"/>
      <c r="H409" s="260">
        <v>0</v>
      </c>
      <c r="I409" s="261"/>
      <c r="J409" s="257"/>
      <c r="K409" s="257"/>
      <c r="L409" s="262"/>
      <c r="M409" s="263"/>
      <c r="N409" s="264"/>
      <c r="O409" s="264"/>
      <c r="P409" s="264"/>
      <c r="Q409" s="264"/>
      <c r="R409" s="264"/>
      <c r="S409" s="264"/>
      <c r="T409" s="265"/>
      <c r="U409" s="14"/>
      <c r="V409" s="14"/>
      <c r="W409" s="14"/>
      <c r="X409" s="14"/>
      <c r="Y409" s="14"/>
      <c r="Z409" s="14"/>
      <c r="AA409" s="14"/>
      <c r="AB409" s="14"/>
      <c r="AC409" s="14"/>
      <c r="AD409" s="14"/>
      <c r="AE409" s="14"/>
      <c r="AT409" s="266" t="s">
        <v>180</v>
      </c>
      <c r="AU409" s="266" t="s">
        <v>83</v>
      </c>
      <c r="AV409" s="14" t="s">
        <v>83</v>
      </c>
      <c r="AW409" s="14" t="s">
        <v>35</v>
      </c>
      <c r="AX409" s="14" t="s">
        <v>74</v>
      </c>
      <c r="AY409" s="266" t="s">
        <v>169</v>
      </c>
    </row>
    <row r="410" spans="1:51" s="14" customFormat="1" ht="12">
      <c r="A410" s="14"/>
      <c r="B410" s="256"/>
      <c r="C410" s="257"/>
      <c r="D410" s="242" t="s">
        <v>180</v>
      </c>
      <c r="E410" s="258" t="s">
        <v>19</v>
      </c>
      <c r="F410" s="259" t="s">
        <v>1829</v>
      </c>
      <c r="G410" s="257"/>
      <c r="H410" s="260">
        <v>0</v>
      </c>
      <c r="I410" s="261"/>
      <c r="J410" s="257"/>
      <c r="K410" s="257"/>
      <c r="L410" s="262"/>
      <c r="M410" s="263"/>
      <c r="N410" s="264"/>
      <c r="O410" s="264"/>
      <c r="P410" s="264"/>
      <c r="Q410" s="264"/>
      <c r="R410" s="264"/>
      <c r="S410" s="264"/>
      <c r="T410" s="265"/>
      <c r="U410" s="14"/>
      <c r="V410" s="14"/>
      <c r="W410" s="14"/>
      <c r="X410" s="14"/>
      <c r="Y410" s="14"/>
      <c r="Z410" s="14"/>
      <c r="AA410" s="14"/>
      <c r="AB410" s="14"/>
      <c r="AC410" s="14"/>
      <c r="AD410" s="14"/>
      <c r="AE410" s="14"/>
      <c r="AT410" s="266" t="s">
        <v>180</v>
      </c>
      <c r="AU410" s="266" t="s">
        <v>83</v>
      </c>
      <c r="AV410" s="14" t="s">
        <v>83</v>
      </c>
      <c r="AW410" s="14" t="s">
        <v>35</v>
      </c>
      <c r="AX410" s="14" t="s">
        <v>74</v>
      </c>
      <c r="AY410" s="266" t="s">
        <v>169</v>
      </c>
    </row>
    <row r="411" spans="1:51" s="14" customFormat="1" ht="12">
      <c r="A411" s="14"/>
      <c r="B411" s="256"/>
      <c r="C411" s="257"/>
      <c r="D411" s="242" t="s">
        <v>180</v>
      </c>
      <c r="E411" s="258" t="s">
        <v>19</v>
      </c>
      <c r="F411" s="259" t="s">
        <v>1813</v>
      </c>
      <c r="G411" s="257"/>
      <c r="H411" s="260">
        <v>0</v>
      </c>
      <c r="I411" s="261"/>
      <c r="J411" s="257"/>
      <c r="K411" s="257"/>
      <c r="L411" s="262"/>
      <c r="M411" s="263"/>
      <c r="N411" s="264"/>
      <c r="O411" s="264"/>
      <c r="P411" s="264"/>
      <c r="Q411" s="264"/>
      <c r="R411" s="264"/>
      <c r="S411" s="264"/>
      <c r="T411" s="265"/>
      <c r="U411" s="14"/>
      <c r="V411" s="14"/>
      <c r="W411" s="14"/>
      <c r="X411" s="14"/>
      <c r="Y411" s="14"/>
      <c r="Z411" s="14"/>
      <c r="AA411" s="14"/>
      <c r="AB411" s="14"/>
      <c r="AC411" s="14"/>
      <c r="AD411" s="14"/>
      <c r="AE411" s="14"/>
      <c r="AT411" s="266" t="s">
        <v>180</v>
      </c>
      <c r="AU411" s="266" t="s">
        <v>83</v>
      </c>
      <c r="AV411" s="14" t="s">
        <v>83</v>
      </c>
      <c r="AW411" s="14" t="s">
        <v>35</v>
      </c>
      <c r="AX411" s="14" t="s">
        <v>74</v>
      </c>
      <c r="AY411" s="266" t="s">
        <v>169</v>
      </c>
    </row>
    <row r="412" spans="1:51" s="14" customFormat="1" ht="12">
      <c r="A412" s="14"/>
      <c r="B412" s="256"/>
      <c r="C412" s="257"/>
      <c r="D412" s="242" t="s">
        <v>180</v>
      </c>
      <c r="E412" s="258" t="s">
        <v>19</v>
      </c>
      <c r="F412" s="259" t="s">
        <v>1814</v>
      </c>
      <c r="G412" s="257"/>
      <c r="H412" s="260">
        <v>0</v>
      </c>
      <c r="I412" s="261"/>
      <c r="J412" s="257"/>
      <c r="K412" s="257"/>
      <c r="L412" s="262"/>
      <c r="M412" s="263"/>
      <c r="N412" s="264"/>
      <c r="O412" s="264"/>
      <c r="P412" s="264"/>
      <c r="Q412" s="264"/>
      <c r="R412" s="264"/>
      <c r="S412" s="264"/>
      <c r="T412" s="265"/>
      <c r="U412" s="14"/>
      <c r="V412" s="14"/>
      <c r="W412" s="14"/>
      <c r="X412" s="14"/>
      <c r="Y412" s="14"/>
      <c r="Z412" s="14"/>
      <c r="AA412" s="14"/>
      <c r="AB412" s="14"/>
      <c r="AC412" s="14"/>
      <c r="AD412" s="14"/>
      <c r="AE412" s="14"/>
      <c r="AT412" s="266" t="s">
        <v>180</v>
      </c>
      <c r="AU412" s="266" t="s">
        <v>83</v>
      </c>
      <c r="AV412" s="14" t="s">
        <v>83</v>
      </c>
      <c r="AW412" s="14" t="s">
        <v>35</v>
      </c>
      <c r="AX412" s="14" t="s">
        <v>74</v>
      </c>
      <c r="AY412" s="266" t="s">
        <v>169</v>
      </c>
    </row>
    <row r="413" spans="1:51" s="15" customFormat="1" ht="12">
      <c r="A413" s="15"/>
      <c r="B413" s="267"/>
      <c r="C413" s="268"/>
      <c r="D413" s="242" t="s">
        <v>180</v>
      </c>
      <c r="E413" s="269" t="s">
        <v>19</v>
      </c>
      <c r="F413" s="270" t="s">
        <v>185</v>
      </c>
      <c r="G413" s="268"/>
      <c r="H413" s="271">
        <v>1</v>
      </c>
      <c r="I413" s="272"/>
      <c r="J413" s="268"/>
      <c r="K413" s="268"/>
      <c r="L413" s="273"/>
      <c r="M413" s="274"/>
      <c r="N413" s="275"/>
      <c r="O413" s="275"/>
      <c r="P413" s="275"/>
      <c r="Q413" s="275"/>
      <c r="R413" s="275"/>
      <c r="S413" s="275"/>
      <c r="T413" s="276"/>
      <c r="U413" s="15"/>
      <c r="V413" s="15"/>
      <c r="W413" s="15"/>
      <c r="X413" s="15"/>
      <c r="Y413" s="15"/>
      <c r="Z413" s="15"/>
      <c r="AA413" s="15"/>
      <c r="AB413" s="15"/>
      <c r="AC413" s="15"/>
      <c r="AD413" s="15"/>
      <c r="AE413" s="15"/>
      <c r="AT413" s="277" t="s">
        <v>180</v>
      </c>
      <c r="AU413" s="277" t="s">
        <v>83</v>
      </c>
      <c r="AV413" s="15" t="s">
        <v>176</v>
      </c>
      <c r="AW413" s="15" t="s">
        <v>35</v>
      </c>
      <c r="AX413" s="15" t="s">
        <v>81</v>
      </c>
      <c r="AY413" s="277" t="s">
        <v>169</v>
      </c>
    </row>
    <row r="414" spans="1:65" s="2" customFormat="1" ht="16.5" customHeight="1">
      <c r="A414" s="41"/>
      <c r="B414" s="42"/>
      <c r="C414" s="313" t="s">
        <v>501</v>
      </c>
      <c r="D414" s="313" t="s">
        <v>665</v>
      </c>
      <c r="E414" s="314" t="s">
        <v>1830</v>
      </c>
      <c r="F414" s="315" t="s">
        <v>1831</v>
      </c>
      <c r="G414" s="316" t="s">
        <v>188</v>
      </c>
      <c r="H414" s="317">
        <v>4</v>
      </c>
      <c r="I414" s="318"/>
      <c r="J414" s="319">
        <f>ROUND(I414*H414,2)</f>
        <v>0</v>
      </c>
      <c r="K414" s="315" t="s">
        <v>175</v>
      </c>
      <c r="L414" s="320"/>
      <c r="M414" s="321" t="s">
        <v>19</v>
      </c>
      <c r="N414" s="322" t="s">
        <v>45</v>
      </c>
      <c r="O414" s="87"/>
      <c r="P414" s="238">
        <f>O414*H414</f>
        <v>0</v>
      </c>
      <c r="Q414" s="238">
        <v>0.051</v>
      </c>
      <c r="R414" s="238">
        <f>Q414*H414</f>
        <v>0.204</v>
      </c>
      <c r="S414" s="238">
        <v>0</v>
      </c>
      <c r="T414" s="239">
        <f>S414*H414</f>
        <v>0</v>
      </c>
      <c r="U414" s="41"/>
      <c r="V414" s="41"/>
      <c r="W414" s="41"/>
      <c r="X414" s="41"/>
      <c r="Y414" s="41"/>
      <c r="Z414" s="41"/>
      <c r="AA414" s="41"/>
      <c r="AB414" s="41"/>
      <c r="AC414" s="41"/>
      <c r="AD414" s="41"/>
      <c r="AE414" s="41"/>
      <c r="AR414" s="240" t="s">
        <v>217</v>
      </c>
      <c r="AT414" s="240" t="s">
        <v>665</v>
      </c>
      <c r="AU414" s="240" t="s">
        <v>83</v>
      </c>
      <c r="AY414" s="20" t="s">
        <v>169</v>
      </c>
      <c r="BE414" s="241">
        <f>IF(N414="základní",J414,0)</f>
        <v>0</v>
      </c>
      <c r="BF414" s="241">
        <f>IF(N414="snížená",J414,0)</f>
        <v>0</v>
      </c>
      <c r="BG414" s="241">
        <f>IF(N414="zákl. přenesená",J414,0)</f>
        <v>0</v>
      </c>
      <c r="BH414" s="241">
        <f>IF(N414="sníž. přenesená",J414,0)</f>
        <v>0</v>
      </c>
      <c r="BI414" s="241">
        <f>IF(N414="nulová",J414,0)</f>
        <v>0</v>
      </c>
      <c r="BJ414" s="20" t="s">
        <v>81</v>
      </c>
      <c r="BK414" s="241">
        <f>ROUND(I414*H414,2)</f>
        <v>0</v>
      </c>
      <c r="BL414" s="20" t="s">
        <v>176</v>
      </c>
      <c r="BM414" s="240" t="s">
        <v>1832</v>
      </c>
    </row>
    <row r="415" spans="1:51" s="13" customFormat="1" ht="12">
      <c r="A415" s="13"/>
      <c r="B415" s="246"/>
      <c r="C415" s="247"/>
      <c r="D415" s="242" t="s">
        <v>180</v>
      </c>
      <c r="E415" s="248" t="s">
        <v>19</v>
      </c>
      <c r="F415" s="249" t="s">
        <v>1800</v>
      </c>
      <c r="G415" s="247"/>
      <c r="H415" s="248" t="s">
        <v>19</v>
      </c>
      <c r="I415" s="250"/>
      <c r="J415" s="247"/>
      <c r="K415" s="247"/>
      <c r="L415" s="251"/>
      <c r="M415" s="252"/>
      <c r="N415" s="253"/>
      <c r="O415" s="253"/>
      <c r="P415" s="253"/>
      <c r="Q415" s="253"/>
      <c r="R415" s="253"/>
      <c r="S415" s="253"/>
      <c r="T415" s="254"/>
      <c r="U415" s="13"/>
      <c r="V415" s="13"/>
      <c r="W415" s="13"/>
      <c r="X415" s="13"/>
      <c r="Y415" s="13"/>
      <c r="Z415" s="13"/>
      <c r="AA415" s="13"/>
      <c r="AB415" s="13"/>
      <c r="AC415" s="13"/>
      <c r="AD415" s="13"/>
      <c r="AE415" s="13"/>
      <c r="AT415" s="255" t="s">
        <v>180</v>
      </c>
      <c r="AU415" s="255" t="s">
        <v>83</v>
      </c>
      <c r="AV415" s="13" t="s">
        <v>81</v>
      </c>
      <c r="AW415" s="13" t="s">
        <v>35</v>
      </c>
      <c r="AX415" s="13" t="s">
        <v>74</v>
      </c>
      <c r="AY415" s="255" t="s">
        <v>169</v>
      </c>
    </row>
    <row r="416" spans="1:51" s="14" customFormat="1" ht="12">
      <c r="A416" s="14"/>
      <c r="B416" s="256"/>
      <c r="C416" s="257"/>
      <c r="D416" s="242" t="s">
        <v>180</v>
      </c>
      <c r="E416" s="258" t="s">
        <v>19</v>
      </c>
      <c r="F416" s="259" t="s">
        <v>1801</v>
      </c>
      <c r="G416" s="257"/>
      <c r="H416" s="260">
        <v>1</v>
      </c>
      <c r="I416" s="261"/>
      <c r="J416" s="257"/>
      <c r="K416" s="257"/>
      <c r="L416" s="262"/>
      <c r="M416" s="263"/>
      <c r="N416" s="264"/>
      <c r="O416" s="264"/>
      <c r="P416" s="264"/>
      <c r="Q416" s="264"/>
      <c r="R416" s="264"/>
      <c r="S416" s="264"/>
      <c r="T416" s="265"/>
      <c r="U416" s="14"/>
      <c r="V416" s="14"/>
      <c r="W416" s="14"/>
      <c r="X416" s="14"/>
      <c r="Y416" s="14"/>
      <c r="Z416" s="14"/>
      <c r="AA416" s="14"/>
      <c r="AB416" s="14"/>
      <c r="AC416" s="14"/>
      <c r="AD416" s="14"/>
      <c r="AE416" s="14"/>
      <c r="AT416" s="266" t="s">
        <v>180</v>
      </c>
      <c r="AU416" s="266" t="s">
        <v>83</v>
      </c>
      <c r="AV416" s="14" t="s">
        <v>83</v>
      </c>
      <c r="AW416" s="14" t="s">
        <v>35</v>
      </c>
      <c r="AX416" s="14" t="s">
        <v>74</v>
      </c>
      <c r="AY416" s="266" t="s">
        <v>169</v>
      </c>
    </row>
    <row r="417" spans="1:51" s="14" customFormat="1" ht="12">
      <c r="A417" s="14"/>
      <c r="B417" s="256"/>
      <c r="C417" s="257"/>
      <c r="D417" s="242" t="s">
        <v>180</v>
      </c>
      <c r="E417" s="258" t="s">
        <v>19</v>
      </c>
      <c r="F417" s="259" t="s">
        <v>1802</v>
      </c>
      <c r="G417" s="257"/>
      <c r="H417" s="260">
        <v>0</v>
      </c>
      <c r="I417" s="261"/>
      <c r="J417" s="257"/>
      <c r="K417" s="257"/>
      <c r="L417" s="262"/>
      <c r="M417" s="263"/>
      <c r="N417" s="264"/>
      <c r="O417" s="264"/>
      <c r="P417" s="264"/>
      <c r="Q417" s="264"/>
      <c r="R417" s="264"/>
      <c r="S417" s="264"/>
      <c r="T417" s="265"/>
      <c r="U417" s="14"/>
      <c r="V417" s="14"/>
      <c r="W417" s="14"/>
      <c r="X417" s="14"/>
      <c r="Y417" s="14"/>
      <c r="Z417" s="14"/>
      <c r="AA417" s="14"/>
      <c r="AB417" s="14"/>
      <c r="AC417" s="14"/>
      <c r="AD417" s="14"/>
      <c r="AE417" s="14"/>
      <c r="AT417" s="266" t="s">
        <v>180</v>
      </c>
      <c r="AU417" s="266" t="s">
        <v>83</v>
      </c>
      <c r="AV417" s="14" t="s">
        <v>83</v>
      </c>
      <c r="AW417" s="14" t="s">
        <v>35</v>
      </c>
      <c r="AX417" s="14" t="s">
        <v>74</v>
      </c>
      <c r="AY417" s="266" t="s">
        <v>169</v>
      </c>
    </row>
    <row r="418" spans="1:51" s="14" customFormat="1" ht="12">
      <c r="A418" s="14"/>
      <c r="B418" s="256"/>
      <c r="C418" s="257"/>
      <c r="D418" s="242" t="s">
        <v>180</v>
      </c>
      <c r="E418" s="258" t="s">
        <v>19</v>
      </c>
      <c r="F418" s="259" t="s">
        <v>1803</v>
      </c>
      <c r="G418" s="257"/>
      <c r="H418" s="260">
        <v>0</v>
      </c>
      <c r="I418" s="261"/>
      <c r="J418" s="257"/>
      <c r="K418" s="257"/>
      <c r="L418" s="262"/>
      <c r="M418" s="263"/>
      <c r="N418" s="264"/>
      <c r="O418" s="264"/>
      <c r="P418" s="264"/>
      <c r="Q418" s="264"/>
      <c r="R418" s="264"/>
      <c r="S418" s="264"/>
      <c r="T418" s="265"/>
      <c r="U418" s="14"/>
      <c r="V418" s="14"/>
      <c r="W418" s="14"/>
      <c r="X418" s="14"/>
      <c r="Y418" s="14"/>
      <c r="Z418" s="14"/>
      <c r="AA418" s="14"/>
      <c r="AB418" s="14"/>
      <c r="AC418" s="14"/>
      <c r="AD418" s="14"/>
      <c r="AE418" s="14"/>
      <c r="AT418" s="266" t="s">
        <v>180</v>
      </c>
      <c r="AU418" s="266" t="s">
        <v>83</v>
      </c>
      <c r="AV418" s="14" t="s">
        <v>83</v>
      </c>
      <c r="AW418" s="14" t="s">
        <v>35</v>
      </c>
      <c r="AX418" s="14" t="s">
        <v>74</v>
      </c>
      <c r="AY418" s="266" t="s">
        <v>169</v>
      </c>
    </row>
    <row r="419" spans="1:51" s="14" customFormat="1" ht="12">
      <c r="A419" s="14"/>
      <c r="B419" s="256"/>
      <c r="C419" s="257"/>
      <c r="D419" s="242" t="s">
        <v>180</v>
      </c>
      <c r="E419" s="258" t="s">
        <v>19</v>
      </c>
      <c r="F419" s="259" t="s">
        <v>1823</v>
      </c>
      <c r="G419" s="257"/>
      <c r="H419" s="260">
        <v>0</v>
      </c>
      <c r="I419" s="261"/>
      <c r="J419" s="257"/>
      <c r="K419" s="257"/>
      <c r="L419" s="262"/>
      <c r="M419" s="263"/>
      <c r="N419" s="264"/>
      <c r="O419" s="264"/>
      <c r="P419" s="264"/>
      <c r="Q419" s="264"/>
      <c r="R419" s="264"/>
      <c r="S419" s="264"/>
      <c r="T419" s="265"/>
      <c r="U419" s="14"/>
      <c r="V419" s="14"/>
      <c r="W419" s="14"/>
      <c r="X419" s="14"/>
      <c r="Y419" s="14"/>
      <c r="Z419" s="14"/>
      <c r="AA419" s="14"/>
      <c r="AB419" s="14"/>
      <c r="AC419" s="14"/>
      <c r="AD419" s="14"/>
      <c r="AE419" s="14"/>
      <c r="AT419" s="266" t="s">
        <v>180</v>
      </c>
      <c r="AU419" s="266" t="s">
        <v>83</v>
      </c>
      <c r="AV419" s="14" t="s">
        <v>83</v>
      </c>
      <c r="AW419" s="14" t="s">
        <v>35</v>
      </c>
      <c r="AX419" s="14" t="s">
        <v>74</v>
      </c>
      <c r="AY419" s="266" t="s">
        <v>169</v>
      </c>
    </row>
    <row r="420" spans="1:51" s="14" customFormat="1" ht="12">
      <c r="A420" s="14"/>
      <c r="B420" s="256"/>
      <c r="C420" s="257"/>
      <c r="D420" s="242" t="s">
        <v>180</v>
      </c>
      <c r="E420" s="258" t="s">
        <v>19</v>
      </c>
      <c r="F420" s="259" t="s">
        <v>1805</v>
      </c>
      <c r="G420" s="257"/>
      <c r="H420" s="260">
        <v>0</v>
      </c>
      <c r="I420" s="261"/>
      <c r="J420" s="257"/>
      <c r="K420" s="257"/>
      <c r="L420" s="262"/>
      <c r="M420" s="263"/>
      <c r="N420" s="264"/>
      <c r="O420" s="264"/>
      <c r="P420" s="264"/>
      <c r="Q420" s="264"/>
      <c r="R420" s="264"/>
      <c r="S420" s="264"/>
      <c r="T420" s="265"/>
      <c r="U420" s="14"/>
      <c r="V420" s="14"/>
      <c r="W420" s="14"/>
      <c r="X420" s="14"/>
      <c r="Y420" s="14"/>
      <c r="Z420" s="14"/>
      <c r="AA420" s="14"/>
      <c r="AB420" s="14"/>
      <c r="AC420" s="14"/>
      <c r="AD420" s="14"/>
      <c r="AE420" s="14"/>
      <c r="AT420" s="266" t="s">
        <v>180</v>
      </c>
      <c r="AU420" s="266" t="s">
        <v>83</v>
      </c>
      <c r="AV420" s="14" t="s">
        <v>83</v>
      </c>
      <c r="AW420" s="14" t="s">
        <v>35</v>
      </c>
      <c r="AX420" s="14" t="s">
        <v>74</v>
      </c>
      <c r="AY420" s="266" t="s">
        <v>169</v>
      </c>
    </row>
    <row r="421" spans="1:51" s="14" customFormat="1" ht="12">
      <c r="A421" s="14"/>
      <c r="B421" s="256"/>
      <c r="C421" s="257"/>
      <c r="D421" s="242" t="s">
        <v>180</v>
      </c>
      <c r="E421" s="258" t="s">
        <v>19</v>
      </c>
      <c r="F421" s="259" t="s">
        <v>1824</v>
      </c>
      <c r="G421" s="257"/>
      <c r="H421" s="260">
        <v>0</v>
      </c>
      <c r="I421" s="261"/>
      <c r="J421" s="257"/>
      <c r="K421" s="257"/>
      <c r="L421" s="262"/>
      <c r="M421" s="263"/>
      <c r="N421" s="264"/>
      <c r="O421" s="264"/>
      <c r="P421" s="264"/>
      <c r="Q421" s="264"/>
      <c r="R421" s="264"/>
      <c r="S421" s="264"/>
      <c r="T421" s="265"/>
      <c r="U421" s="14"/>
      <c r="V421" s="14"/>
      <c r="W421" s="14"/>
      <c r="X421" s="14"/>
      <c r="Y421" s="14"/>
      <c r="Z421" s="14"/>
      <c r="AA421" s="14"/>
      <c r="AB421" s="14"/>
      <c r="AC421" s="14"/>
      <c r="AD421" s="14"/>
      <c r="AE421" s="14"/>
      <c r="AT421" s="266" t="s">
        <v>180</v>
      </c>
      <c r="AU421" s="266" t="s">
        <v>83</v>
      </c>
      <c r="AV421" s="14" t="s">
        <v>83</v>
      </c>
      <c r="AW421" s="14" t="s">
        <v>35</v>
      </c>
      <c r="AX421" s="14" t="s">
        <v>74</v>
      </c>
      <c r="AY421" s="266" t="s">
        <v>169</v>
      </c>
    </row>
    <row r="422" spans="1:51" s="14" customFormat="1" ht="12">
      <c r="A422" s="14"/>
      <c r="B422" s="256"/>
      <c r="C422" s="257"/>
      <c r="D422" s="242" t="s">
        <v>180</v>
      </c>
      <c r="E422" s="258" t="s">
        <v>19</v>
      </c>
      <c r="F422" s="259" t="s">
        <v>1833</v>
      </c>
      <c r="G422" s="257"/>
      <c r="H422" s="260">
        <v>1</v>
      </c>
      <c r="I422" s="261"/>
      <c r="J422" s="257"/>
      <c r="K422" s="257"/>
      <c r="L422" s="262"/>
      <c r="M422" s="263"/>
      <c r="N422" s="264"/>
      <c r="O422" s="264"/>
      <c r="P422" s="264"/>
      <c r="Q422" s="264"/>
      <c r="R422" s="264"/>
      <c r="S422" s="264"/>
      <c r="T422" s="265"/>
      <c r="U422" s="14"/>
      <c r="V422" s="14"/>
      <c r="W422" s="14"/>
      <c r="X422" s="14"/>
      <c r="Y422" s="14"/>
      <c r="Z422" s="14"/>
      <c r="AA422" s="14"/>
      <c r="AB422" s="14"/>
      <c r="AC422" s="14"/>
      <c r="AD422" s="14"/>
      <c r="AE422" s="14"/>
      <c r="AT422" s="266" t="s">
        <v>180</v>
      </c>
      <c r="AU422" s="266" t="s">
        <v>83</v>
      </c>
      <c r="AV422" s="14" t="s">
        <v>83</v>
      </c>
      <c r="AW422" s="14" t="s">
        <v>35</v>
      </c>
      <c r="AX422" s="14" t="s">
        <v>74</v>
      </c>
      <c r="AY422" s="266" t="s">
        <v>169</v>
      </c>
    </row>
    <row r="423" spans="1:51" s="14" customFormat="1" ht="12">
      <c r="A423" s="14"/>
      <c r="B423" s="256"/>
      <c r="C423" s="257"/>
      <c r="D423" s="242" t="s">
        <v>180</v>
      </c>
      <c r="E423" s="258" t="s">
        <v>19</v>
      </c>
      <c r="F423" s="259" t="s">
        <v>1825</v>
      </c>
      <c r="G423" s="257"/>
      <c r="H423" s="260">
        <v>0</v>
      </c>
      <c r="I423" s="261"/>
      <c r="J423" s="257"/>
      <c r="K423" s="257"/>
      <c r="L423" s="262"/>
      <c r="M423" s="263"/>
      <c r="N423" s="264"/>
      <c r="O423" s="264"/>
      <c r="P423" s="264"/>
      <c r="Q423" s="264"/>
      <c r="R423" s="264"/>
      <c r="S423" s="264"/>
      <c r="T423" s="265"/>
      <c r="U423" s="14"/>
      <c r="V423" s="14"/>
      <c r="W423" s="14"/>
      <c r="X423" s="14"/>
      <c r="Y423" s="14"/>
      <c r="Z423" s="14"/>
      <c r="AA423" s="14"/>
      <c r="AB423" s="14"/>
      <c r="AC423" s="14"/>
      <c r="AD423" s="14"/>
      <c r="AE423" s="14"/>
      <c r="AT423" s="266" t="s">
        <v>180</v>
      </c>
      <c r="AU423" s="266" t="s">
        <v>83</v>
      </c>
      <c r="AV423" s="14" t="s">
        <v>83</v>
      </c>
      <c r="AW423" s="14" t="s">
        <v>35</v>
      </c>
      <c r="AX423" s="14" t="s">
        <v>74</v>
      </c>
      <c r="AY423" s="266" t="s">
        <v>169</v>
      </c>
    </row>
    <row r="424" spans="1:51" s="14" customFormat="1" ht="12">
      <c r="A424" s="14"/>
      <c r="B424" s="256"/>
      <c r="C424" s="257"/>
      <c r="D424" s="242" t="s">
        <v>180</v>
      </c>
      <c r="E424" s="258" t="s">
        <v>19</v>
      </c>
      <c r="F424" s="259" t="s">
        <v>1809</v>
      </c>
      <c r="G424" s="257"/>
      <c r="H424" s="260">
        <v>1</v>
      </c>
      <c r="I424" s="261"/>
      <c r="J424" s="257"/>
      <c r="K424" s="257"/>
      <c r="L424" s="262"/>
      <c r="M424" s="263"/>
      <c r="N424" s="264"/>
      <c r="O424" s="264"/>
      <c r="P424" s="264"/>
      <c r="Q424" s="264"/>
      <c r="R424" s="264"/>
      <c r="S424" s="264"/>
      <c r="T424" s="265"/>
      <c r="U424" s="14"/>
      <c r="V424" s="14"/>
      <c r="W424" s="14"/>
      <c r="X424" s="14"/>
      <c r="Y424" s="14"/>
      <c r="Z424" s="14"/>
      <c r="AA424" s="14"/>
      <c r="AB424" s="14"/>
      <c r="AC424" s="14"/>
      <c r="AD424" s="14"/>
      <c r="AE424" s="14"/>
      <c r="AT424" s="266" t="s">
        <v>180</v>
      </c>
      <c r="AU424" s="266" t="s">
        <v>83</v>
      </c>
      <c r="AV424" s="14" t="s">
        <v>83</v>
      </c>
      <c r="AW424" s="14" t="s">
        <v>35</v>
      </c>
      <c r="AX424" s="14" t="s">
        <v>74</v>
      </c>
      <c r="AY424" s="266" t="s">
        <v>169</v>
      </c>
    </row>
    <row r="425" spans="1:51" s="14" customFormat="1" ht="12">
      <c r="A425" s="14"/>
      <c r="B425" s="256"/>
      <c r="C425" s="257"/>
      <c r="D425" s="242" t="s">
        <v>180</v>
      </c>
      <c r="E425" s="258" t="s">
        <v>19</v>
      </c>
      <c r="F425" s="259" t="s">
        <v>1827</v>
      </c>
      <c r="G425" s="257"/>
      <c r="H425" s="260">
        <v>0</v>
      </c>
      <c r="I425" s="261"/>
      <c r="J425" s="257"/>
      <c r="K425" s="257"/>
      <c r="L425" s="262"/>
      <c r="M425" s="263"/>
      <c r="N425" s="264"/>
      <c r="O425" s="264"/>
      <c r="P425" s="264"/>
      <c r="Q425" s="264"/>
      <c r="R425" s="264"/>
      <c r="S425" s="264"/>
      <c r="T425" s="265"/>
      <c r="U425" s="14"/>
      <c r="V425" s="14"/>
      <c r="W425" s="14"/>
      <c r="X425" s="14"/>
      <c r="Y425" s="14"/>
      <c r="Z425" s="14"/>
      <c r="AA425" s="14"/>
      <c r="AB425" s="14"/>
      <c r="AC425" s="14"/>
      <c r="AD425" s="14"/>
      <c r="AE425" s="14"/>
      <c r="AT425" s="266" t="s">
        <v>180</v>
      </c>
      <c r="AU425" s="266" t="s">
        <v>83</v>
      </c>
      <c r="AV425" s="14" t="s">
        <v>83</v>
      </c>
      <c r="AW425" s="14" t="s">
        <v>35</v>
      </c>
      <c r="AX425" s="14" t="s">
        <v>74</v>
      </c>
      <c r="AY425" s="266" t="s">
        <v>169</v>
      </c>
    </row>
    <row r="426" spans="1:51" s="14" customFormat="1" ht="12">
      <c r="A426" s="14"/>
      <c r="B426" s="256"/>
      <c r="C426" s="257"/>
      <c r="D426" s="242" t="s">
        <v>180</v>
      </c>
      <c r="E426" s="258" t="s">
        <v>19</v>
      </c>
      <c r="F426" s="259" t="s">
        <v>1828</v>
      </c>
      <c r="G426" s="257"/>
      <c r="H426" s="260">
        <v>0</v>
      </c>
      <c r="I426" s="261"/>
      <c r="J426" s="257"/>
      <c r="K426" s="257"/>
      <c r="L426" s="262"/>
      <c r="M426" s="263"/>
      <c r="N426" s="264"/>
      <c r="O426" s="264"/>
      <c r="P426" s="264"/>
      <c r="Q426" s="264"/>
      <c r="R426" s="264"/>
      <c r="S426" s="264"/>
      <c r="T426" s="265"/>
      <c r="U426" s="14"/>
      <c r="V426" s="14"/>
      <c r="W426" s="14"/>
      <c r="X426" s="14"/>
      <c r="Y426" s="14"/>
      <c r="Z426" s="14"/>
      <c r="AA426" s="14"/>
      <c r="AB426" s="14"/>
      <c r="AC426" s="14"/>
      <c r="AD426" s="14"/>
      <c r="AE426" s="14"/>
      <c r="AT426" s="266" t="s">
        <v>180</v>
      </c>
      <c r="AU426" s="266" t="s">
        <v>83</v>
      </c>
      <c r="AV426" s="14" t="s">
        <v>83</v>
      </c>
      <c r="AW426" s="14" t="s">
        <v>35</v>
      </c>
      <c r="AX426" s="14" t="s">
        <v>74</v>
      </c>
      <c r="AY426" s="266" t="s">
        <v>169</v>
      </c>
    </row>
    <row r="427" spans="1:51" s="14" customFormat="1" ht="12">
      <c r="A427" s="14"/>
      <c r="B427" s="256"/>
      <c r="C427" s="257"/>
      <c r="D427" s="242" t="s">
        <v>180</v>
      </c>
      <c r="E427" s="258" t="s">
        <v>19</v>
      </c>
      <c r="F427" s="259" t="s">
        <v>1829</v>
      </c>
      <c r="G427" s="257"/>
      <c r="H427" s="260">
        <v>0</v>
      </c>
      <c r="I427" s="261"/>
      <c r="J427" s="257"/>
      <c r="K427" s="257"/>
      <c r="L427" s="262"/>
      <c r="M427" s="263"/>
      <c r="N427" s="264"/>
      <c r="O427" s="264"/>
      <c r="P427" s="264"/>
      <c r="Q427" s="264"/>
      <c r="R427" s="264"/>
      <c r="S427" s="264"/>
      <c r="T427" s="265"/>
      <c r="U427" s="14"/>
      <c r="V427" s="14"/>
      <c r="W427" s="14"/>
      <c r="X427" s="14"/>
      <c r="Y427" s="14"/>
      <c r="Z427" s="14"/>
      <c r="AA427" s="14"/>
      <c r="AB427" s="14"/>
      <c r="AC427" s="14"/>
      <c r="AD427" s="14"/>
      <c r="AE427" s="14"/>
      <c r="AT427" s="266" t="s">
        <v>180</v>
      </c>
      <c r="AU427" s="266" t="s">
        <v>83</v>
      </c>
      <c r="AV427" s="14" t="s">
        <v>83</v>
      </c>
      <c r="AW427" s="14" t="s">
        <v>35</v>
      </c>
      <c r="AX427" s="14" t="s">
        <v>74</v>
      </c>
      <c r="AY427" s="266" t="s">
        <v>169</v>
      </c>
    </row>
    <row r="428" spans="1:51" s="14" customFormat="1" ht="12">
      <c r="A428" s="14"/>
      <c r="B428" s="256"/>
      <c r="C428" s="257"/>
      <c r="D428" s="242" t="s">
        <v>180</v>
      </c>
      <c r="E428" s="258" t="s">
        <v>19</v>
      </c>
      <c r="F428" s="259" t="s">
        <v>1834</v>
      </c>
      <c r="G428" s="257"/>
      <c r="H428" s="260">
        <v>1</v>
      </c>
      <c r="I428" s="261"/>
      <c r="J428" s="257"/>
      <c r="K428" s="257"/>
      <c r="L428" s="262"/>
      <c r="M428" s="263"/>
      <c r="N428" s="264"/>
      <c r="O428" s="264"/>
      <c r="P428" s="264"/>
      <c r="Q428" s="264"/>
      <c r="R428" s="264"/>
      <c r="S428" s="264"/>
      <c r="T428" s="265"/>
      <c r="U428" s="14"/>
      <c r="V428" s="14"/>
      <c r="W428" s="14"/>
      <c r="X428" s="14"/>
      <c r="Y428" s="14"/>
      <c r="Z428" s="14"/>
      <c r="AA428" s="14"/>
      <c r="AB428" s="14"/>
      <c r="AC428" s="14"/>
      <c r="AD428" s="14"/>
      <c r="AE428" s="14"/>
      <c r="AT428" s="266" t="s">
        <v>180</v>
      </c>
      <c r="AU428" s="266" t="s">
        <v>83</v>
      </c>
      <c r="AV428" s="14" t="s">
        <v>83</v>
      </c>
      <c r="AW428" s="14" t="s">
        <v>35</v>
      </c>
      <c r="AX428" s="14" t="s">
        <v>74</v>
      </c>
      <c r="AY428" s="266" t="s">
        <v>169</v>
      </c>
    </row>
    <row r="429" spans="1:51" s="14" customFormat="1" ht="12">
      <c r="A429" s="14"/>
      <c r="B429" s="256"/>
      <c r="C429" s="257"/>
      <c r="D429" s="242" t="s">
        <v>180</v>
      </c>
      <c r="E429" s="258" t="s">
        <v>19</v>
      </c>
      <c r="F429" s="259" t="s">
        <v>1814</v>
      </c>
      <c r="G429" s="257"/>
      <c r="H429" s="260">
        <v>0</v>
      </c>
      <c r="I429" s="261"/>
      <c r="J429" s="257"/>
      <c r="K429" s="257"/>
      <c r="L429" s="262"/>
      <c r="M429" s="263"/>
      <c r="N429" s="264"/>
      <c r="O429" s="264"/>
      <c r="P429" s="264"/>
      <c r="Q429" s="264"/>
      <c r="R429" s="264"/>
      <c r="S429" s="264"/>
      <c r="T429" s="265"/>
      <c r="U429" s="14"/>
      <c r="V429" s="14"/>
      <c r="W429" s="14"/>
      <c r="X429" s="14"/>
      <c r="Y429" s="14"/>
      <c r="Z429" s="14"/>
      <c r="AA429" s="14"/>
      <c r="AB429" s="14"/>
      <c r="AC429" s="14"/>
      <c r="AD429" s="14"/>
      <c r="AE429" s="14"/>
      <c r="AT429" s="266" t="s">
        <v>180</v>
      </c>
      <c r="AU429" s="266" t="s">
        <v>83</v>
      </c>
      <c r="AV429" s="14" t="s">
        <v>83</v>
      </c>
      <c r="AW429" s="14" t="s">
        <v>35</v>
      </c>
      <c r="AX429" s="14" t="s">
        <v>74</v>
      </c>
      <c r="AY429" s="266" t="s">
        <v>169</v>
      </c>
    </row>
    <row r="430" spans="1:51" s="15" customFormat="1" ht="12">
      <c r="A430" s="15"/>
      <c r="B430" s="267"/>
      <c r="C430" s="268"/>
      <c r="D430" s="242" t="s">
        <v>180</v>
      </c>
      <c r="E430" s="269" t="s">
        <v>19</v>
      </c>
      <c r="F430" s="270" t="s">
        <v>185</v>
      </c>
      <c r="G430" s="268"/>
      <c r="H430" s="271">
        <v>4</v>
      </c>
      <c r="I430" s="272"/>
      <c r="J430" s="268"/>
      <c r="K430" s="268"/>
      <c r="L430" s="273"/>
      <c r="M430" s="274"/>
      <c r="N430" s="275"/>
      <c r="O430" s="275"/>
      <c r="P430" s="275"/>
      <c r="Q430" s="275"/>
      <c r="R430" s="275"/>
      <c r="S430" s="275"/>
      <c r="T430" s="276"/>
      <c r="U430" s="15"/>
      <c r="V430" s="15"/>
      <c r="W430" s="15"/>
      <c r="X430" s="15"/>
      <c r="Y430" s="15"/>
      <c r="Z430" s="15"/>
      <c r="AA430" s="15"/>
      <c r="AB430" s="15"/>
      <c r="AC430" s="15"/>
      <c r="AD430" s="15"/>
      <c r="AE430" s="15"/>
      <c r="AT430" s="277" t="s">
        <v>180</v>
      </c>
      <c r="AU430" s="277" t="s">
        <v>83</v>
      </c>
      <c r="AV430" s="15" t="s">
        <v>176</v>
      </c>
      <c r="AW430" s="15" t="s">
        <v>35</v>
      </c>
      <c r="AX430" s="15" t="s">
        <v>81</v>
      </c>
      <c r="AY430" s="277" t="s">
        <v>169</v>
      </c>
    </row>
    <row r="431" spans="1:65" s="2" customFormat="1" ht="16.5" customHeight="1">
      <c r="A431" s="41"/>
      <c r="B431" s="42"/>
      <c r="C431" s="313" t="s">
        <v>503</v>
      </c>
      <c r="D431" s="313" t="s">
        <v>665</v>
      </c>
      <c r="E431" s="314" t="s">
        <v>1835</v>
      </c>
      <c r="F431" s="315" t="s">
        <v>1836</v>
      </c>
      <c r="G431" s="316" t="s">
        <v>188</v>
      </c>
      <c r="H431" s="317">
        <v>7</v>
      </c>
      <c r="I431" s="318"/>
      <c r="J431" s="319">
        <f>ROUND(I431*H431,2)</f>
        <v>0</v>
      </c>
      <c r="K431" s="315" t="s">
        <v>175</v>
      </c>
      <c r="L431" s="320"/>
      <c r="M431" s="321" t="s">
        <v>19</v>
      </c>
      <c r="N431" s="322" t="s">
        <v>45</v>
      </c>
      <c r="O431" s="87"/>
      <c r="P431" s="238">
        <f>O431*H431</f>
        <v>0</v>
      </c>
      <c r="Q431" s="238">
        <v>0.068</v>
      </c>
      <c r="R431" s="238">
        <f>Q431*H431</f>
        <v>0.47600000000000003</v>
      </c>
      <c r="S431" s="238">
        <v>0</v>
      </c>
      <c r="T431" s="239">
        <f>S431*H431</f>
        <v>0</v>
      </c>
      <c r="U431" s="41"/>
      <c r="V431" s="41"/>
      <c r="W431" s="41"/>
      <c r="X431" s="41"/>
      <c r="Y431" s="41"/>
      <c r="Z431" s="41"/>
      <c r="AA431" s="41"/>
      <c r="AB431" s="41"/>
      <c r="AC431" s="41"/>
      <c r="AD431" s="41"/>
      <c r="AE431" s="41"/>
      <c r="AR431" s="240" t="s">
        <v>217</v>
      </c>
      <c r="AT431" s="240" t="s">
        <v>665</v>
      </c>
      <c r="AU431" s="240" t="s">
        <v>83</v>
      </c>
      <c r="AY431" s="20" t="s">
        <v>169</v>
      </c>
      <c r="BE431" s="241">
        <f>IF(N431="základní",J431,0)</f>
        <v>0</v>
      </c>
      <c r="BF431" s="241">
        <f>IF(N431="snížená",J431,0)</f>
        <v>0</v>
      </c>
      <c r="BG431" s="241">
        <f>IF(N431="zákl. přenesená",J431,0)</f>
        <v>0</v>
      </c>
      <c r="BH431" s="241">
        <f>IF(N431="sníž. přenesená",J431,0)</f>
        <v>0</v>
      </c>
      <c r="BI431" s="241">
        <f>IF(N431="nulová",J431,0)</f>
        <v>0</v>
      </c>
      <c r="BJ431" s="20" t="s">
        <v>81</v>
      </c>
      <c r="BK431" s="241">
        <f>ROUND(I431*H431,2)</f>
        <v>0</v>
      </c>
      <c r="BL431" s="20" t="s">
        <v>176</v>
      </c>
      <c r="BM431" s="240" t="s">
        <v>1837</v>
      </c>
    </row>
    <row r="432" spans="1:51" s="13" customFormat="1" ht="12">
      <c r="A432" s="13"/>
      <c r="B432" s="246"/>
      <c r="C432" s="247"/>
      <c r="D432" s="242" t="s">
        <v>180</v>
      </c>
      <c r="E432" s="248" t="s">
        <v>19</v>
      </c>
      <c r="F432" s="249" t="s">
        <v>1800</v>
      </c>
      <c r="G432" s="247"/>
      <c r="H432" s="248" t="s">
        <v>19</v>
      </c>
      <c r="I432" s="250"/>
      <c r="J432" s="247"/>
      <c r="K432" s="247"/>
      <c r="L432" s="251"/>
      <c r="M432" s="252"/>
      <c r="N432" s="253"/>
      <c r="O432" s="253"/>
      <c r="P432" s="253"/>
      <c r="Q432" s="253"/>
      <c r="R432" s="253"/>
      <c r="S432" s="253"/>
      <c r="T432" s="254"/>
      <c r="U432" s="13"/>
      <c r="V432" s="13"/>
      <c r="W432" s="13"/>
      <c r="X432" s="13"/>
      <c r="Y432" s="13"/>
      <c r="Z432" s="13"/>
      <c r="AA432" s="13"/>
      <c r="AB432" s="13"/>
      <c r="AC432" s="13"/>
      <c r="AD432" s="13"/>
      <c r="AE432" s="13"/>
      <c r="AT432" s="255" t="s">
        <v>180</v>
      </c>
      <c r="AU432" s="255" t="s">
        <v>83</v>
      </c>
      <c r="AV432" s="13" t="s">
        <v>81</v>
      </c>
      <c r="AW432" s="13" t="s">
        <v>35</v>
      </c>
      <c r="AX432" s="13" t="s">
        <v>74</v>
      </c>
      <c r="AY432" s="255" t="s">
        <v>169</v>
      </c>
    </row>
    <row r="433" spans="1:51" s="14" customFormat="1" ht="12">
      <c r="A433" s="14"/>
      <c r="B433" s="256"/>
      <c r="C433" s="257"/>
      <c r="D433" s="242" t="s">
        <v>180</v>
      </c>
      <c r="E433" s="258" t="s">
        <v>19</v>
      </c>
      <c r="F433" s="259" t="s">
        <v>1821</v>
      </c>
      <c r="G433" s="257"/>
      <c r="H433" s="260">
        <v>0</v>
      </c>
      <c r="I433" s="261"/>
      <c r="J433" s="257"/>
      <c r="K433" s="257"/>
      <c r="L433" s="262"/>
      <c r="M433" s="263"/>
      <c r="N433" s="264"/>
      <c r="O433" s="264"/>
      <c r="P433" s="264"/>
      <c r="Q433" s="264"/>
      <c r="R433" s="264"/>
      <c r="S433" s="264"/>
      <c r="T433" s="265"/>
      <c r="U433" s="14"/>
      <c r="V433" s="14"/>
      <c r="W433" s="14"/>
      <c r="X433" s="14"/>
      <c r="Y433" s="14"/>
      <c r="Z433" s="14"/>
      <c r="AA433" s="14"/>
      <c r="AB433" s="14"/>
      <c r="AC433" s="14"/>
      <c r="AD433" s="14"/>
      <c r="AE433" s="14"/>
      <c r="AT433" s="266" t="s">
        <v>180</v>
      </c>
      <c r="AU433" s="266" t="s">
        <v>83</v>
      </c>
      <c r="AV433" s="14" t="s">
        <v>83</v>
      </c>
      <c r="AW433" s="14" t="s">
        <v>35</v>
      </c>
      <c r="AX433" s="14" t="s">
        <v>74</v>
      </c>
      <c r="AY433" s="266" t="s">
        <v>169</v>
      </c>
    </row>
    <row r="434" spans="1:51" s="14" customFormat="1" ht="12">
      <c r="A434" s="14"/>
      <c r="B434" s="256"/>
      <c r="C434" s="257"/>
      <c r="D434" s="242" t="s">
        <v>180</v>
      </c>
      <c r="E434" s="258" t="s">
        <v>19</v>
      </c>
      <c r="F434" s="259" t="s">
        <v>1838</v>
      </c>
      <c r="G434" s="257"/>
      <c r="H434" s="260">
        <v>2</v>
      </c>
      <c r="I434" s="261"/>
      <c r="J434" s="257"/>
      <c r="K434" s="257"/>
      <c r="L434" s="262"/>
      <c r="M434" s="263"/>
      <c r="N434" s="264"/>
      <c r="O434" s="264"/>
      <c r="P434" s="264"/>
      <c r="Q434" s="264"/>
      <c r="R434" s="264"/>
      <c r="S434" s="264"/>
      <c r="T434" s="265"/>
      <c r="U434" s="14"/>
      <c r="V434" s="14"/>
      <c r="W434" s="14"/>
      <c r="X434" s="14"/>
      <c r="Y434" s="14"/>
      <c r="Z434" s="14"/>
      <c r="AA434" s="14"/>
      <c r="AB434" s="14"/>
      <c r="AC434" s="14"/>
      <c r="AD434" s="14"/>
      <c r="AE434" s="14"/>
      <c r="AT434" s="266" t="s">
        <v>180</v>
      </c>
      <c r="AU434" s="266" t="s">
        <v>83</v>
      </c>
      <c r="AV434" s="14" t="s">
        <v>83</v>
      </c>
      <c r="AW434" s="14" t="s">
        <v>35</v>
      </c>
      <c r="AX434" s="14" t="s">
        <v>74</v>
      </c>
      <c r="AY434" s="266" t="s">
        <v>169</v>
      </c>
    </row>
    <row r="435" spans="1:51" s="14" customFormat="1" ht="12">
      <c r="A435" s="14"/>
      <c r="B435" s="256"/>
      <c r="C435" s="257"/>
      <c r="D435" s="242" t="s">
        <v>180</v>
      </c>
      <c r="E435" s="258" t="s">
        <v>19</v>
      </c>
      <c r="F435" s="259" t="s">
        <v>1822</v>
      </c>
      <c r="G435" s="257"/>
      <c r="H435" s="260">
        <v>1</v>
      </c>
      <c r="I435" s="261"/>
      <c r="J435" s="257"/>
      <c r="K435" s="257"/>
      <c r="L435" s="262"/>
      <c r="M435" s="263"/>
      <c r="N435" s="264"/>
      <c r="O435" s="264"/>
      <c r="P435" s="264"/>
      <c r="Q435" s="264"/>
      <c r="R435" s="264"/>
      <c r="S435" s="264"/>
      <c r="T435" s="265"/>
      <c r="U435" s="14"/>
      <c r="V435" s="14"/>
      <c r="W435" s="14"/>
      <c r="X435" s="14"/>
      <c r="Y435" s="14"/>
      <c r="Z435" s="14"/>
      <c r="AA435" s="14"/>
      <c r="AB435" s="14"/>
      <c r="AC435" s="14"/>
      <c r="AD435" s="14"/>
      <c r="AE435" s="14"/>
      <c r="AT435" s="266" t="s">
        <v>180</v>
      </c>
      <c r="AU435" s="266" t="s">
        <v>83</v>
      </c>
      <c r="AV435" s="14" t="s">
        <v>83</v>
      </c>
      <c r="AW435" s="14" t="s">
        <v>35</v>
      </c>
      <c r="AX435" s="14" t="s">
        <v>74</v>
      </c>
      <c r="AY435" s="266" t="s">
        <v>169</v>
      </c>
    </row>
    <row r="436" spans="1:51" s="14" customFormat="1" ht="12">
      <c r="A436" s="14"/>
      <c r="B436" s="256"/>
      <c r="C436" s="257"/>
      <c r="D436" s="242" t="s">
        <v>180</v>
      </c>
      <c r="E436" s="258" t="s">
        <v>19</v>
      </c>
      <c r="F436" s="259" t="s">
        <v>1823</v>
      </c>
      <c r="G436" s="257"/>
      <c r="H436" s="260">
        <v>0</v>
      </c>
      <c r="I436" s="261"/>
      <c r="J436" s="257"/>
      <c r="K436" s="257"/>
      <c r="L436" s="262"/>
      <c r="M436" s="263"/>
      <c r="N436" s="264"/>
      <c r="O436" s="264"/>
      <c r="P436" s="264"/>
      <c r="Q436" s="264"/>
      <c r="R436" s="264"/>
      <c r="S436" s="264"/>
      <c r="T436" s="265"/>
      <c r="U436" s="14"/>
      <c r="V436" s="14"/>
      <c r="W436" s="14"/>
      <c r="X436" s="14"/>
      <c r="Y436" s="14"/>
      <c r="Z436" s="14"/>
      <c r="AA436" s="14"/>
      <c r="AB436" s="14"/>
      <c r="AC436" s="14"/>
      <c r="AD436" s="14"/>
      <c r="AE436" s="14"/>
      <c r="AT436" s="266" t="s">
        <v>180</v>
      </c>
      <c r="AU436" s="266" t="s">
        <v>83</v>
      </c>
      <c r="AV436" s="14" t="s">
        <v>83</v>
      </c>
      <c r="AW436" s="14" t="s">
        <v>35</v>
      </c>
      <c r="AX436" s="14" t="s">
        <v>74</v>
      </c>
      <c r="AY436" s="266" t="s">
        <v>169</v>
      </c>
    </row>
    <row r="437" spans="1:51" s="14" customFormat="1" ht="12">
      <c r="A437" s="14"/>
      <c r="B437" s="256"/>
      <c r="C437" s="257"/>
      <c r="D437" s="242" t="s">
        <v>180</v>
      </c>
      <c r="E437" s="258" t="s">
        <v>19</v>
      </c>
      <c r="F437" s="259" t="s">
        <v>1839</v>
      </c>
      <c r="G437" s="257"/>
      <c r="H437" s="260">
        <v>1</v>
      </c>
      <c r="I437" s="261"/>
      <c r="J437" s="257"/>
      <c r="K437" s="257"/>
      <c r="L437" s="262"/>
      <c r="M437" s="263"/>
      <c r="N437" s="264"/>
      <c r="O437" s="264"/>
      <c r="P437" s="264"/>
      <c r="Q437" s="264"/>
      <c r="R437" s="264"/>
      <c r="S437" s="264"/>
      <c r="T437" s="265"/>
      <c r="U437" s="14"/>
      <c r="V437" s="14"/>
      <c r="W437" s="14"/>
      <c r="X437" s="14"/>
      <c r="Y437" s="14"/>
      <c r="Z437" s="14"/>
      <c r="AA437" s="14"/>
      <c r="AB437" s="14"/>
      <c r="AC437" s="14"/>
      <c r="AD437" s="14"/>
      <c r="AE437" s="14"/>
      <c r="AT437" s="266" t="s">
        <v>180</v>
      </c>
      <c r="AU437" s="266" t="s">
        <v>83</v>
      </c>
      <c r="AV437" s="14" t="s">
        <v>83</v>
      </c>
      <c r="AW437" s="14" t="s">
        <v>35</v>
      </c>
      <c r="AX437" s="14" t="s">
        <v>74</v>
      </c>
      <c r="AY437" s="266" t="s">
        <v>169</v>
      </c>
    </row>
    <row r="438" spans="1:51" s="14" customFormat="1" ht="12">
      <c r="A438" s="14"/>
      <c r="B438" s="256"/>
      <c r="C438" s="257"/>
      <c r="D438" s="242" t="s">
        <v>180</v>
      </c>
      <c r="E438" s="258" t="s">
        <v>19</v>
      </c>
      <c r="F438" s="259" t="s">
        <v>1824</v>
      </c>
      <c r="G438" s="257"/>
      <c r="H438" s="260">
        <v>0</v>
      </c>
      <c r="I438" s="261"/>
      <c r="J438" s="257"/>
      <c r="K438" s="257"/>
      <c r="L438" s="262"/>
      <c r="M438" s="263"/>
      <c r="N438" s="264"/>
      <c r="O438" s="264"/>
      <c r="P438" s="264"/>
      <c r="Q438" s="264"/>
      <c r="R438" s="264"/>
      <c r="S438" s="264"/>
      <c r="T438" s="265"/>
      <c r="U438" s="14"/>
      <c r="V438" s="14"/>
      <c r="W438" s="14"/>
      <c r="X438" s="14"/>
      <c r="Y438" s="14"/>
      <c r="Z438" s="14"/>
      <c r="AA438" s="14"/>
      <c r="AB438" s="14"/>
      <c r="AC438" s="14"/>
      <c r="AD438" s="14"/>
      <c r="AE438" s="14"/>
      <c r="AT438" s="266" t="s">
        <v>180</v>
      </c>
      <c r="AU438" s="266" t="s">
        <v>83</v>
      </c>
      <c r="AV438" s="14" t="s">
        <v>83</v>
      </c>
      <c r="AW438" s="14" t="s">
        <v>35</v>
      </c>
      <c r="AX438" s="14" t="s">
        <v>74</v>
      </c>
      <c r="AY438" s="266" t="s">
        <v>169</v>
      </c>
    </row>
    <row r="439" spans="1:51" s="14" customFormat="1" ht="12">
      <c r="A439" s="14"/>
      <c r="B439" s="256"/>
      <c r="C439" s="257"/>
      <c r="D439" s="242" t="s">
        <v>180</v>
      </c>
      <c r="E439" s="258" t="s">
        <v>19</v>
      </c>
      <c r="F439" s="259" t="s">
        <v>1833</v>
      </c>
      <c r="G439" s="257"/>
      <c r="H439" s="260">
        <v>1</v>
      </c>
      <c r="I439" s="261"/>
      <c r="J439" s="257"/>
      <c r="K439" s="257"/>
      <c r="L439" s="262"/>
      <c r="M439" s="263"/>
      <c r="N439" s="264"/>
      <c r="O439" s="264"/>
      <c r="P439" s="264"/>
      <c r="Q439" s="264"/>
      <c r="R439" s="264"/>
      <c r="S439" s="264"/>
      <c r="T439" s="265"/>
      <c r="U439" s="14"/>
      <c r="V439" s="14"/>
      <c r="W439" s="14"/>
      <c r="X439" s="14"/>
      <c r="Y439" s="14"/>
      <c r="Z439" s="14"/>
      <c r="AA439" s="14"/>
      <c r="AB439" s="14"/>
      <c r="AC439" s="14"/>
      <c r="AD439" s="14"/>
      <c r="AE439" s="14"/>
      <c r="AT439" s="266" t="s">
        <v>180</v>
      </c>
      <c r="AU439" s="266" t="s">
        <v>83</v>
      </c>
      <c r="AV439" s="14" t="s">
        <v>83</v>
      </c>
      <c r="AW439" s="14" t="s">
        <v>35</v>
      </c>
      <c r="AX439" s="14" t="s">
        <v>74</v>
      </c>
      <c r="AY439" s="266" t="s">
        <v>169</v>
      </c>
    </row>
    <row r="440" spans="1:51" s="14" customFormat="1" ht="12">
      <c r="A440" s="14"/>
      <c r="B440" s="256"/>
      <c r="C440" s="257"/>
      <c r="D440" s="242" t="s">
        <v>180</v>
      </c>
      <c r="E440" s="258" t="s">
        <v>19</v>
      </c>
      <c r="F440" s="259" t="s">
        <v>1825</v>
      </c>
      <c r="G440" s="257"/>
      <c r="H440" s="260">
        <v>0</v>
      </c>
      <c r="I440" s="261"/>
      <c r="J440" s="257"/>
      <c r="K440" s="257"/>
      <c r="L440" s="262"/>
      <c r="M440" s="263"/>
      <c r="N440" s="264"/>
      <c r="O440" s="264"/>
      <c r="P440" s="264"/>
      <c r="Q440" s="264"/>
      <c r="R440" s="264"/>
      <c r="S440" s="264"/>
      <c r="T440" s="265"/>
      <c r="U440" s="14"/>
      <c r="V440" s="14"/>
      <c r="W440" s="14"/>
      <c r="X440" s="14"/>
      <c r="Y440" s="14"/>
      <c r="Z440" s="14"/>
      <c r="AA440" s="14"/>
      <c r="AB440" s="14"/>
      <c r="AC440" s="14"/>
      <c r="AD440" s="14"/>
      <c r="AE440" s="14"/>
      <c r="AT440" s="266" t="s">
        <v>180</v>
      </c>
      <c r="AU440" s="266" t="s">
        <v>83</v>
      </c>
      <c r="AV440" s="14" t="s">
        <v>83</v>
      </c>
      <c r="AW440" s="14" t="s">
        <v>35</v>
      </c>
      <c r="AX440" s="14" t="s">
        <v>74</v>
      </c>
      <c r="AY440" s="266" t="s">
        <v>169</v>
      </c>
    </row>
    <row r="441" spans="1:51" s="14" customFormat="1" ht="12">
      <c r="A441" s="14"/>
      <c r="B441" s="256"/>
      <c r="C441" s="257"/>
      <c r="D441" s="242" t="s">
        <v>180</v>
      </c>
      <c r="E441" s="258" t="s">
        <v>19</v>
      </c>
      <c r="F441" s="259" t="s">
        <v>1826</v>
      </c>
      <c r="G441" s="257"/>
      <c r="H441" s="260">
        <v>0</v>
      </c>
      <c r="I441" s="261"/>
      <c r="J441" s="257"/>
      <c r="K441" s="257"/>
      <c r="L441" s="262"/>
      <c r="M441" s="263"/>
      <c r="N441" s="264"/>
      <c r="O441" s="264"/>
      <c r="P441" s="264"/>
      <c r="Q441" s="264"/>
      <c r="R441" s="264"/>
      <c r="S441" s="264"/>
      <c r="T441" s="265"/>
      <c r="U441" s="14"/>
      <c r="V441" s="14"/>
      <c r="W441" s="14"/>
      <c r="X441" s="14"/>
      <c r="Y441" s="14"/>
      <c r="Z441" s="14"/>
      <c r="AA441" s="14"/>
      <c r="AB441" s="14"/>
      <c r="AC441" s="14"/>
      <c r="AD441" s="14"/>
      <c r="AE441" s="14"/>
      <c r="AT441" s="266" t="s">
        <v>180</v>
      </c>
      <c r="AU441" s="266" t="s">
        <v>83</v>
      </c>
      <c r="AV441" s="14" t="s">
        <v>83</v>
      </c>
      <c r="AW441" s="14" t="s">
        <v>35</v>
      </c>
      <c r="AX441" s="14" t="s">
        <v>74</v>
      </c>
      <c r="AY441" s="266" t="s">
        <v>169</v>
      </c>
    </row>
    <row r="442" spans="1:51" s="14" customFormat="1" ht="12">
      <c r="A442" s="14"/>
      <c r="B442" s="256"/>
      <c r="C442" s="257"/>
      <c r="D442" s="242" t="s">
        <v>180</v>
      </c>
      <c r="E442" s="258" t="s">
        <v>19</v>
      </c>
      <c r="F442" s="259" t="s">
        <v>1827</v>
      </c>
      <c r="G442" s="257"/>
      <c r="H442" s="260">
        <v>0</v>
      </c>
      <c r="I442" s="261"/>
      <c r="J442" s="257"/>
      <c r="K442" s="257"/>
      <c r="L442" s="262"/>
      <c r="M442" s="263"/>
      <c r="N442" s="264"/>
      <c r="O442" s="264"/>
      <c r="P442" s="264"/>
      <c r="Q442" s="264"/>
      <c r="R442" s="264"/>
      <c r="S442" s="264"/>
      <c r="T442" s="265"/>
      <c r="U442" s="14"/>
      <c r="V442" s="14"/>
      <c r="W442" s="14"/>
      <c r="X442" s="14"/>
      <c r="Y442" s="14"/>
      <c r="Z442" s="14"/>
      <c r="AA442" s="14"/>
      <c r="AB442" s="14"/>
      <c r="AC442" s="14"/>
      <c r="AD442" s="14"/>
      <c r="AE442" s="14"/>
      <c r="AT442" s="266" t="s">
        <v>180</v>
      </c>
      <c r="AU442" s="266" t="s">
        <v>83</v>
      </c>
      <c r="AV442" s="14" t="s">
        <v>83</v>
      </c>
      <c r="AW442" s="14" t="s">
        <v>35</v>
      </c>
      <c r="AX442" s="14" t="s">
        <v>74</v>
      </c>
      <c r="AY442" s="266" t="s">
        <v>169</v>
      </c>
    </row>
    <row r="443" spans="1:51" s="14" customFormat="1" ht="12">
      <c r="A443" s="14"/>
      <c r="B443" s="256"/>
      <c r="C443" s="257"/>
      <c r="D443" s="242" t="s">
        <v>180</v>
      </c>
      <c r="E443" s="258" t="s">
        <v>19</v>
      </c>
      <c r="F443" s="259" t="s">
        <v>1811</v>
      </c>
      <c r="G443" s="257"/>
      <c r="H443" s="260">
        <v>1</v>
      </c>
      <c r="I443" s="261"/>
      <c r="J443" s="257"/>
      <c r="K443" s="257"/>
      <c r="L443" s="262"/>
      <c r="M443" s="263"/>
      <c r="N443" s="264"/>
      <c r="O443" s="264"/>
      <c r="P443" s="264"/>
      <c r="Q443" s="264"/>
      <c r="R443" s="264"/>
      <c r="S443" s="264"/>
      <c r="T443" s="265"/>
      <c r="U443" s="14"/>
      <c r="V443" s="14"/>
      <c r="W443" s="14"/>
      <c r="X443" s="14"/>
      <c r="Y443" s="14"/>
      <c r="Z443" s="14"/>
      <c r="AA443" s="14"/>
      <c r="AB443" s="14"/>
      <c r="AC443" s="14"/>
      <c r="AD443" s="14"/>
      <c r="AE443" s="14"/>
      <c r="AT443" s="266" t="s">
        <v>180</v>
      </c>
      <c r="AU443" s="266" t="s">
        <v>83</v>
      </c>
      <c r="AV443" s="14" t="s">
        <v>83</v>
      </c>
      <c r="AW443" s="14" t="s">
        <v>35</v>
      </c>
      <c r="AX443" s="14" t="s">
        <v>74</v>
      </c>
      <c r="AY443" s="266" t="s">
        <v>169</v>
      </c>
    </row>
    <row r="444" spans="1:51" s="14" customFormat="1" ht="12">
      <c r="A444" s="14"/>
      <c r="B444" s="256"/>
      <c r="C444" s="257"/>
      <c r="D444" s="242" t="s">
        <v>180</v>
      </c>
      <c r="E444" s="258" t="s">
        <v>19</v>
      </c>
      <c r="F444" s="259" t="s">
        <v>1812</v>
      </c>
      <c r="G444" s="257"/>
      <c r="H444" s="260">
        <v>1</v>
      </c>
      <c r="I444" s="261"/>
      <c r="J444" s="257"/>
      <c r="K444" s="257"/>
      <c r="L444" s="262"/>
      <c r="M444" s="263"/>
      <c r="N444" s="264"/>
      <c r="O444" s="264"/>
      <c r="P444" s="264"/>
      <c r="Q444" s="264"/>
      <c r="R444" s="264"/>
      <c r="S444" s="264"/>
      <c r="T444" s="265"/>
      <c r="U444" s="14"/>
      <c r="V444" s="14"/>
      <c r="W444" s="14"/>
      <c r="X444" s="14"/>
      <c r="Y444" s="14"/>
      <c r="Z444" s="14"/>
      <c r="AA444" s="14"/>
      <c r="AB444" s="14"/>
      <c r="AC444" s="14"/>
      <c r="AD444" s="14"/>
      <c r="AE444" s="14"/>
      <c r="AT444" s="266" t="s">
        <v>180</v>
      </c>
      <c r="AU444" s="266" t="s">
        <v>83</v>
      </c>
      <c r="AV444" s="14" t="s">
        <v>83</v>
      </c>
      <c r="AW444" s="14" t="s">
        <v>35</v>
      </c>
      <c r="AX444" s="14" t="s">
        <v>74</v>
      </c>
      <c r="AY444" s="266" t="s">
        <v>169</v>
      </c>
    </row>
    <row r="445" spans="1:51" s="14" customFormat="1" ht="12">
      <c r="A445" s="14"/>
      <c r="B445" s="256"/>
      <c r="C445" s="257"/>
      <c r="D445" s="242" t="s">
        <v>180</v>
      </c>
      <c r="E445" s="258" t="s">
        <v>19</v>
      </c>
      <c r="F445" s="259" t="s">
        <v>1813</v>
      </c>
      <c r="G445" s="257"/>
      <c r="H445" s="260">
        <v>0</v>
      </c>
      <c r="I445" s="261"/>
      <c r="J445" s="257"/>
      <c r="K445" s="257"/>
      <c r="L445" s="262"/>
      <c r="M445" s="263"/>
      <c r="N445" s="264"/>
      <c r="O445" s="264"/>
      <c r="P445" s="264"/>
      <c r="Q445" s="264"/>
      <c r="R445" s="264"/>
      <c r="S445" s="264"/>
      <c r="T445" s="265"/>
      <c r="U445" s="14"/>
      <c r="V445" s="14"/>
      <c r="W445" s="14"/>
      <c r="X445" s="14"/>
      <c r="Y445" s="14"/>
      <c r="Z445" s="14"/>
      <c r="AA445" s="14"/>
      <c r="AB445" s="14"/>
      <c r="AC445" s="14"/>
      <c r="AD445" s="14"/>
      <c r="AE445" s="14"/>
      <c r="AT445" s="266" t="s">
        <v>180</v>
      </c>
      <c r="AU445" s="266" t="s">
        <v>83</v>
      </c>
      <c r="AV445" s="14" t="s">
        <v>83</v>
      </c>
      <c r="AW445" s="14" t="s">
        <v>35</v>
      </c>
      <c r="AX445" s="14" t="s">
        <v>74</v>
      </c>
      <c r="AY445" s="266" t="s">
        <v>169</v>
      </c>
    </row>
    <row r="446" spans="1:51" s="14" customFormat="1" ht="12">
      <c r="A446" s="14"/>
      <c r="B446" s="256"/>
      <c r="C446" s="257"/>
      <c r="D446" s="242" t="s">
        <v>180</v>
      </c>
      <c r="E446" s="258" t="s">
        <v>19</v>
      </c>
      <c r="F446" s="259" t="s">
        <v>1814</v>
      </c>
      <c r="G446" s="257"/>
      <c r="H446" s="260">
        <v>0</v>
      </c>
      <c r="I446" s="261"/>
      <c r="J446" s="257"/>
      <c r="K446" s="257"/>
      <c r="L446" s="262"/>
      <c r="M446" s="263"/>
      <c r="N446" s="264"/>
      <c r="O446" s="264"/>
      <c r="P446" s="264"/>
      <c r="Q446" s="264"/>
      <c r="R446" s="264"/>
      <c r="S446" s="264"/>
      <c r="T446" s="265"/>
      <c r="U446" s="14"/>
      <c r="V446" s="14"/>
      <c r="W446" s="14"/>
      <c r="X446" s="14"/>
      <c r="Y446" s="14"/>
      <c r="Z446" s="14"/>
      <c r="AA446" s="14"/>
      <c r="AB446" s="14"/>
      <c r="AC446" s="14"/>
      <c r="AD446" s="14"/>
      <c r="AE446" s="14"/>
      <c r="AT446" s="266" t="s">
        <v>180</v>
      </c>
      <c r="AU446" s="266" t="s">
        <v>83</v>
      </c>
      <c r="AV446" s="14" t="s">
        <v>83</v>
      </c>
      <c r="AW446" s="14" t="s">
        <v>35</v>
      </c>
      <c r="AX446" s="14" t="s">
        <v>74</v>
      </c>
      <c r="AY446" s="266" t="s">
        <v>169</v>
      </c>
    </row>
    <row r="447" spans="1:51" s="15" customFormat="1" ht="12">
      <c r="A447" s="15"/>
      <c r="B447" s="267"/>
      <c r="C447" s="268"/>
      <c r="D447" s="242" t="s">
        <v>180</v>
      </c>
      <c r="E447" s="269" t="s">
        <v>19</v>
      </c>
      <c r="F447" s="270" t="s">
        <v>185</v>
      </c>
      <c r="G447" s="268"/>
      <c r="H447" s="271">
        <v>7</v>
      </c>
      <c r="I447" s="272"/>
      <c r="J447" s="268"/>
      <c r="K447" s="268"/>
      <c r="L447" s="273"/>
      <c r="M447" s="274"/>
      <c r="N447" s="275"/>
      <c r="O447" s="275"/>
      <c r="P447" s="275"/>
      <c r="Q447" s="275"/>
      <c r="R447" s="275"/>
      <c r="S447" s="275"/>
      <c r="T447" s="276"/>
      <c r="U447" s="15"/>
      <c r="V447" s="15"/>
      <c r="W447" s="15"/>
      <c r="X447" s="15"/>
      <c r="Y447" s="15"/>
      <c r="Z447" s="15"/>
      <c r="AA447" s="15"/>
      <c r="AB447" s="15"/>
      <c r="AC447" s="15"/>
      <c r="AD447" s="15"/>
      <c r="AE447" s="15"/>
      <c r="AT447" s="277" t="s">
        <v>180</v>
      </c>
      <c r="AU447" s="277" t="s">
        <v>83</v>
      </c>
      <c r="AV447" s="15" t="s">
        <v>176</v>
      </c>
      <c r="AW447" s="15" t="s">
        <v>35</v>
      </c>
      <c r="AX447" s="15" t="s">
        <v>81</v>
      </c>
      <c r="AY447" s="277" t="s">
        <v>169</v>
      </c>
    </row>
    <row r="448" spans="1:65" s="2" customFormat="1" ht="16.5" customHeight="1">
      <c r="A448" s="41"/>
      <c r="B448" s="42"/>
      <c r="C448" s="229" t="s">
        <v>507</v>
      </c>
      <c r="D448" s="229" t="s">
        <v>171</v>
      </c>
      <c r="E448" s="230" t="s">
        <v>1840</v>
      </c>
      <c r="F448" s="231" t="s">
        <v>1841</v>
      </c>
      <c r="G448" s="232" t="s">
        <v>188</v>
      </c>
      <c r="H448" s="233">
        <v>2</v>
      </c>
      <c r="I448" s="234"/>
      <c r="J448" s="235">
        <f>ROUND(I448*H448,2)</f>
        <v>0</v>
      </c>
      <c r="K448" s="231" t="s">
        <v>175</v>
      </c>
      <c r="L448" s="47"/>
      <c r="M448" s="236" t="s">
        <v>19</v>
      </c>
      <c r="N448" s="237" t="s">
        <v>45</v>
      </c>
      <c r="O448" s="87"/>
      <c r="P448" s="238">
        <f>O448*H448</f>
        <v>0</v>
      </c>
      <c r="Q448" s="238">
        <v>0.0066</v>
      </c>
      <c r="R448" s="238">
        <f>Q448*H448</f>
        <v>0.0132</v>
      </c>
      <c r="S448" s="238">
        <v>0</v>
      </c>
      <c r="T448" s="239">
        <f>S448*H448</f>
        <v>0</v>
      </c>
      <c r="U448" s="41"/>
      <c r="V448" s="41"/>
      <c r="W448" s="41"/>
      <c r="X448" s="41"/>
      <c r="Y448" s="41"/>
      <c r="Z448" s="41"/>
      <c r="AA448" s="41"/>
      <c r="AB448" s="41"/>
      <c r="AC448" s="41"/>
      <c r="AD448" s="41"/>
      <c r="AE448" s="41"/>
      <c r="AR448" s="240" t="s">
        <v>176</v>
      </c>
      <c r="AT448" s="240" t="s">
        <v>171</v>
      </c>
      <c r="AU448" s="240" t="s">
        <v>83</v>
      </c>
      <c r="AY448" s="20" t="s">
        <v>169</v>
      </c>
      <c r="BE448" s="241">
        <f>IF(N448="základní",J448,0)</f>
        <v>0</v>
      </c>
      <c r="BF448" s="241">
        <f>IF(N448="snížená",J448,0)</f>
        <v>0</v>
      </c>
      <c r="BG448" s="241">
        <f>IF(N448="zákl. přenesená",J448,0)</f>
        <v>0</v>
      </c>
      <c r="BH448" s="241">
        <f>IF(N448="sníž. přenesená",J448,0)</f>
        <v>0</v>
      </c>
      <c r="BI448" s="241">
        <f>IF(N448="nulová",J448,0)</f>
        <v>0</v>
      </c>
      <c r="BJ448" s="20" t="s">
        <v>81</v>
      </c>
      <c r="BK448" s="241">
        <f>ROUND(I448*H448,2)</f>
        <v>0</v>
      </c>
      <c r="BL448" s="20" t="s">
        <v>176</v>
      </c>
      <c r="BM448" s="240" t="s">
        <v>1842</v>
      </c>
    </row>
    <row r="449" spans="1:47" s="2" customFormat="1" ht="12">
      <c r="A449" s="41"/>
      <c r="B449" s="42"/>
      <c r="C449" s="43"/>
      <c r="D449" s="242" t="s">
        <v>178</v>
      </c>
      <c r="E449" s="43"/>
      <c r="F449" s="243" t="s">
        <v>1795</v>
      </c>
      <c r="G449" s="43"/>
      <c r="H449" s="43"/>
      <c r="I449" s="149"/>
      <c r="J449" s="43"/>
      <c r="K449" s="43"/>
      <c r="L449" s="47"/>
      <c r="M449" s="244"/>
      <c r="N449" s="245"/>
      <c r="O449" s="87"/>
      <c r="P449" s="87"/>
      <c r="Q449" s="87"/>
      <c r="R449" s="87"/>
      <c r="S449" s="87"/>
      <c r="T449" s="88"/>
      <c r="U449" s="41"/>
      <c r="V449" s="41"/>
      <c r="W449" s="41"/>
      <c r="X449" s="41"/>
      <c r="Y449" s="41"/>
      <c r="Z449" s="41"/>
      <c r="AA449" s="41"/>
      <c r="AB449" s="41"/>
      <c r="AC449" s="41"/>
      <c r="AD449" s="41"/>
      <c r="AE449" s="41"/>
      <c r="AT449" s="20" t="s">
        <v>178</v>
      </c>
      <c r="AU449" s="20" t="s">
        <v>83</v>
      </c>
    </row>
    <row r="450" spans="1:65" s="2" customFormat="1" ht="16.5" customHeight="1">
      <c r="A450" s="41"/>
      <c r="B450" s="42"/>
      <c r="C450" s="313" t="s">
        <v>512</v>
      </c>
      <c r="D450" s="313" t="s">
        <v>665</v>
      </c>
      <c r="E450" s="314" t="s">
        <v>1843</v>
      </c>
      <c r="F450" s="315" t="s">
        <v>1844</v>
      </c>
      <c r="G450" s="316" t="s">
        <v>188</v>
      </c>
      <c r="H450" s="317">
        <v>2</v>
      </c>
      <c r="I450" s="318"/>
      <c r="J450" s="319">
        <f>ROUND(I450*H450,2)</f>
        <v>0</v>
      </c>
      <c r="K450" s="315" t="s">
        <v>175</v>
      </c>
      <c r="L450" s="320"/>
      <c r="M450" s="321" t="s">
        <v>19</v>
      </c>
      <c r="N450" s="322" t="s">
        <v>45</v>
      </c>
      <c r="O450" s="87"/>
      <c r="P450" s="238">
        <f>O450*H450</f>
        <v>0</v>
      </c>
      <c r="Q450" s="238">
        <v>0.081</v>
      </c>
      <c r="R450" s="238">
        <f>Q450*H450</f>
        <v>0.162</v>
      </c>
      <c r="S450" s="238">
        <v>0</v>
      </c>
      <c r="T450" s="239">
        <f>S450*H450</f>
        <v>0</v>
      </c>
      <c r="U450" s="41"/>
      <c r="V450" s="41"/>
      <c r="W450" s="41"/>
      <c r="X450" s="41"/>
      <c r="Y450" s="41"/>
      <c r="Z450" s="41"/>
      <c r="AA450" s="41"/>
      <c r="AB450" s="41"/>
      <c r="AC450" s="41"/>
      <c r="AD450" s="41"/>
      <c r="AE450" s="41"/>
      <c r="AR450" s="240" t="s">
        <v>217</v>
      </c>
      <c r="AT450" s="240" t="s">
        <v>665</v>
      </c>
      <c r="AU450" s="240" t="s">
        <v>83</v>
      </c>
      <c r="AY450" s="20" t="s">
        <v>169</v>
      </c>
      <c r="BE450" s="241">
        <f>IF(N450="základní",J450,0)</f>
        <v>0</v>
      </c>
      <c r="BF450" s="241">
        <f>IF(N450="snížená",J450,0)</f>
        <v>0</v>
      </c>
      <c r="BG450" s="241">
        <f>IF(N450="zákl. přenesená",J450,0)</f>
        <v>0</v>
      </c>
      <c r="BH450" s="241">
        <f>IF(N450="sníž. přenesená",J450,0)</f>
        <v>0</v>
      </c>
      <c r="BI450" s="241">
        <f>IF(N450="nulová",J450,0)</f>
        <v>0</v>
      </c>
      <c r="BJ450" s="20" t="s">
        <v>81</v>
      </c>
      <c r="BK450" s="241">
        <f>ROUND(I450*H450,2)</f>
        <v>0</v>
      </c>
      <c r="BL450" s="20" t="s">
        <v>176</v>
      </c>
      <c r="BM450" s="240" t="s">
        <v>1845</v>
      </c>
    </row>
    <row r="451" spans="1:51" s="13" customFormat="1" ht="12">
      <c r="A451" s="13"/>
      <c r="B451" s="246"/>
      <c r="C451" s="247"/>
      <c r="D451" s="242" t="s">
        <v>180</v>
      </c>
      <c r="E451" s="248" t="s">
        <v>19</v>
      </c>
      <c r="F451" s="249" t="s">
        <v>1800</v>
      </c>
      <c r="G451" s="247"/>
      <c r="H451" s="248" t="s">
        <v>19</v>
      </c>
      <c r="I451" s="250"/>
      <c r="J451" s="247"/>
      <c r="K451" s="247"/>
      <c r="L451" s="251"/>
      <c r="M451" s="252"/>
      <c r="N451" s="253"/>
      <c r="O451" s="253"/>
      <c r="P451" s="253"/>
      <c r="Q451" s="253"/>
      <c r="R451" s="253"/>
      <c r="S451" s="253"/>
      <c r="T451" s="254"/>
      <c r="U451" s="13"/>
      <c r="V451" s="13"/>
      <c r="W451" s="13"/>
      <c r="X451" s="13"/>
      <c r="Y451" s="13"/>
      <c r="Z451" s="13"/>
      <c r="AA451" s="13"/>
      <c r="AB451" s="13"/>
      <c r="AC451" s="13"/>
      <c r="AD451" s="13"/>
      <c r="AE451" s="13"/>
      <c r="AT451" s="255" t="s">
        <v>180</v>
      </c>
      <c r="AU451" s="255" t="s">
        <v>83</v>
      </c>
      <c r="AV451" s="13" t="s">
        <v>81</v>
      </c>
      <c r="AW451" s="13" t="s">
        <v>35</v>
      </c>
      <c r="AX451" s="13" t="s">
        <v>74</v>
      </c>
      <c r="AY451" s="255" t="s">
        <v>169</v>
      </c>
    </row>
    <row r="452" spans="1:51" s="14" customFormat="1" ht="12">
      <c r="A452" s="14"/>
      <c r="B452" s="256"/>
      <c r="C452" s="257"/>
      <c r="D452" s="242" t="s">
        <v>180</v>
      </c>
      <c r="E452" s="258" t="s">
        <v>19</v>
      </c>
      <c r="F452" s="259" t="s">
        <v>1846</v>
      </c>
      <c r="G452" s="257"/>
      <c r="H452" s="260">
        <v>2</v>
      </c>
      <c r="I452" s="261"/>
      <c r="J452" s="257"/>
      <c r="K452" s="257"/>
      <c r="L452" s="262"/>
      <c r="M452" s="263"/>
      <c r="N452" s="264"/>
      <c r="O452" s="264"/>
      <c r="P452" s="264"/>
      <c r="Q452" s="264"/>
      <c r="R452" s="264"/>
      <c r="S452" s="264"/>
      <c r="T452" s="265"/>
      <c r="U452" s="14"/>
      <c r="V452" s="14"/>
      <c r="W452" s="14"/>
      <c r="X452" s="14"/>
      <c r="Y452" s="14"/>
      <c r="Z452" s="14"/>
      <c r="AA452" s="14"/>
      <c r="AB452" s="14"/>
      <c r="AC452" s="14"/>
      <c r="AD452" s="14"/>
      <c r="AE452" s="14"/>
      <c r="AT452" s="266" t="s">
        <v>180</v>
      </c>
      <c r="AU452" s="266" t="s">
        <v>83</v>
      </c>
      <c r="AV452" s="14" t="s">
        <v>83</v>
      </c>
      <c r="AW452" s="14" t="s">
        <v>35</v>
      </c>
      <c r="AX452" s="14" t="s">
        <v>81</v>
      </c>
      <c r="AY452" s="266" t="s">
        <v>169</v>
      </c>
    </row>
    <row r="453" spans="1:65" s="2" customFormat="1" ht="21.75" customHeight="1">
      <c r="A453" s="41"/>
      <c r="B453" s="42"/>
      <c r="C453" s="229" t="s">
        <v>516</v>
      </c>
      <c r="D453" s="229" t="s">
        <v>171</v>
      </c>
      <c r="E453" s="230" t="s">
        <v>1847</v>
      </c>
      <c r="F453" s="231" t="s">
        <v>1848</v>
      </c>
      <c r="G453" s="232" t="s">
        <v>213</v>
      </c>
      <c r="H453" s="233">
        <v>5.263</v>
      </c>
      <c r="I453" s="234"/>
      <c r="J453" s="235">
        <f>ROUND(I453*H453,2)</f>
        <v>0</v>
      </c>
      <c r="K453" s="231" t="s">
        <v>175</v>
      </c>
      <c r="L453" s="47"/>
      <c r="M453" s="236" t="s">
        <v>19</v>
      </c>
      <c r="N453" s="237" t="s">
        <v>45</v>
      </c>
      <c r="O453" s="87"/>
      <c r="P453" s="238">
        <f>O453*H453</f>
        <v>0</v>
      </c>
      <c r="Q453" s="238">
        <v>2.234</v>
      </c>
      <c r="R453" s="238">
        <f>Q453*H453</f>
        <v>11.757541999999999</v>
      </c>
      <c r="S453" s="238">
        <v>0</v>
      </c>
      <c r="T453" s="239">
        <f>S453*H453</f>
        <v>0</v>
      </c>
      <c r="U453" s="41"/>
      <c r="V453" s="41"/>
      <c r="W453" s="41"/>
      <c r="X453" s="41"/>
      <c r="Y453" s="41"/>
      <c r="Z453" s="41"/>
      <c r="AA453" s="41"/>
      <c r="AB453" s="41"/>
      <c r="AC453" s="41"/>
      <c r="AD453" s="41"/>
      <c r="AE453" s="41"/>
      <c r="AR453" s="240" t="s">
        <v>176</v>
      </c>
      <c r="AT453" s="240" t="s">
        <v>171</v>
      </c>
      <c r="AU453" s="240" t="s">
        <v>83</v>
      </c>
      <c r="AY453" s="20" t="s">
        <v>169</v>
      </c>
      <c r="BE453" s="241">
        <f>IF(N453="základní",J453,0)</f>
        <v>0</v>
      </c>
      <c r="BF453" s="241">
        <f>IF(N453="snížená",J453,0)</f>
        <v>0</v>
      </c>
      <c r="BG453" s="241">
        <f>IF(N453="zákl. přenesená",J453,0)</f>
        <v>0</v>
      </c>
      <c r="BH453" s="241">
        <f>IF(N453="sníž. přenesená",J453,0)</f>
        <v>0</v>
      </c>
      <c r="BI453" s="241">
        <f>IF(N453="nulová",J453,0)</f>
        <v>0</v>
      </c>
      <c r="BJ453" s="20" t="s">
        <v>81</v>
      </c>
      <c r="BK453" s="241">
        <f>ROUND(I453*H453,2)</f>
        <v>0</v>
      </c>
      <c r="BL453" s="20" t="s">
        <v>176</v>
      </c>
      <c r="BM453" s="240" t="s">
        <v>1849</v>
      </c>
    </row>
    <row r="454" spans="1:47" s="2" customFormat="1" ht="12">
      <c r="A454" s="41"/>
      <c r="B454" s="42"/>
      <c r="C454" s="43"/>
      <c r="D454" s="242" t="s">
        <v>178</v>
      </c>
      <c r="E454" s="43"/>
      <c r="F454" s="243" t="s">
        <v>1789</v>
      </c>
      <c r="G454" s="43"/>
      <c r="H454" s="43"/>
      <c r="I454" s="149"/>
      <c r="J454" s="43"/>
      <c r="K454" s="43"/>
      <c r="L454" s="47"/>
      <c r="M454" s="244"/>
      <c r="N454" s="245"/>
      <c r="O454" s="87"/>
      <c r="P454" s="87"/>
      <c r="Q454" s="87"/>
      <c r="R454" s="87"/>
      <c r="S454" s="87"/>
      <c r="T454" s="88"/>
      <c r="U454" s="41"/>
      <c r="V454" s="41"/>
      <c r="W454" s="41"/>
      <c r="X454" s="41"/>
      <c r="Y454" s="41"/>
      <c r="Z454" s="41"/>
      <c r="AA454" s="41"/>
      <c r="AB454" s="41"/>
      <c r="AC454" s="41"/>
      <c r="AD454" s="41"/>
      <c r="AE454" s="41"/>
      <c r="AT454" s="20" t="s">
        <v>178</v>
      </c>
      <c r="AU454" s="20" t="s">
        <v>83</v>
      </c>
    </row>
    <row r="455" spans="1:51" s="13" customFormat="1" ht="12">
      <c r="A455" s="13"/>
      <c r="B455" s="246"/>
      <c r="C455" s="247"/>
      <c r="D455" s="242" t="s">
        <v>180</v>
      </c>
      <c r="E455" s="248" t="s">
        <v>19</v>
      </c>
      <c r="F455" s="249" t="s">
        <v>1616</v>
      </c>
      <c r="G455" s="247"/>
      <c r="H455" s="248" t="s">
        <v>19</v>
      </c>
      <c r="I455" s="250"/>
      <c r="J455" s="247"/>
      <c r="K455" s="247"/>
      <c r="L455" s="251"/>
      <c r="M455" s="252"/>
      <c r="N455" s="253"/>
      <c r="O455" s="253"/>
      <c r="P455" s="253"/>
      <c r="Q455" s="253"/>
      <c r="R455" s="253"/>
      <c r="S455" s="253"/>
      <c r="T455" s="254"/>
      <c r="U455" s="13"/>
      <c r="V455" s="13"/>
      <c r="W455" s="13"/>
      <c r="X455" s="13"/>
      <c r="Y455" s="13"/>
      <c r="Z455" s="13"/>
      <c r="AA455" s="13"/>
      <c r="AB455" s="13"/>
      <c r="AC455" s="13"/>
      <c r="AD455" s="13"/>
      <c r="AE455" s="13"/>
      <c r="AT455" s="255" t="s">
        <v>180</v>
      </c>
      <c r="AU455" s="255" t="s">
        <v>83</v>
      </c>
      <c r="AV455" s="13" t="s">
        <v>81</v>
      </c>
      <c r="AW455" s="13" t="s">
        <v>35</v>
      </c>
      <c r="AX455" s="13" t="s">
        <v>74</v>
      </c>
      <c r="AY455" s="255" t="s">
        <v>169</v>
      </c>
    </row>
    <row r="456" spans="1:51" s="13" customFormat="1" ht="12">
      <c r="A456" s="13"/>
      <c r="B456" s="246"/>
      <c r="C456" s="247"/>
      <c r="D456" s="242" t="s">
        <v>180</v>
      </c>
      <c r="E456" s="248" t="s">
        <v>19</v>
      </c>
      <c r="F456" s="249" t="s">
        <v>1618</v>
      </c>
      <c r="G456" s="247"/>
      <c r="H456" s="248" t="s">
        <v>19</v>
      </c>
      <c r="I456" s="250"/>
      <c r="J456" s="247"/>
      <c r="K456" s="247"/>
      <c r="L456" s="251"/>
      <c r="M456" s="252"/>
      <c r="N456" s="253"/>
      <c r="O456" s="253"/>
      <c r="P456" s="253"/>
      <c r="Q456" s="253"/>
      <c r="R456" s="253"/>
      <c r="S456" s="253"/>
      <c r="T456" s="254"/>
      <c r="U456" s="13"/>
      <c r="V456" s="13"/>
      <c r="W456" s="13"/>
      <c r="X456" s="13"/>
      <c r="Y456" s="13"/>
      <c r="Z456" s="13"/>
      <c r="AA456" s="13"/>
      <c r="AB456" s="13"/>
      <c r="AC456" s="13"/>
      <c r="AD456" s="13"/>
      <c r="AE456" s="13"/>
      <c r="AT456" s="255" t="s">
        <v>180</v>
      </c>
      <c r="AU456" s="255" t="s">
        <v>83</v>
      </c>
      <c r="AV456" s="13" t="s">
        <v>81</v>
      </c>
      <c r="AW456" s="13" t="s">
        <v>35</v>
      </c>
      <c r="AX456" s="13" t="s">
        <v>74</v>
      </c>
      <c r="AY456" s="255" t="s">
        <v>169</v>
      </c>
    </row>
    <row r="457" spans="1:51" s="14" customFormat="1" ht="12">
      <c r="A457" s="14"/>
      <c r="B457" s="256"/>
      <c r="C457" s="257"/>
      <c r="D457" s="242" t="s">
        <v>180</v>
      </c>
      <c r="E457" s="258" t="s">
        <v>19</v>
      </c>
      <c r="F457" s="259" t="s">
        <v>1850</v>
      </c>
      <c r="G457" s="257"/>
      <c r="H457" s="260">
        <v>5.263</v>
      </c>
      <c r="I457" s="261"/>
      <c r="J457" s="257"/>
      <c r="K457" s="257"/>
      <c r="L457" s="262"/>
      <c r="M457" s="263"/>
      <c r="N457" s="264"/>
      <c r="O457" s="264"/>
      <c r="P457" s="264"/>
      <c r="Q457" s="264"/>
      <c r="R457" s="264"/>
      <c r="S457" s="264"/>
      <c r="T457" s="265"/>
      <c r="U457" s="14"/>
      <c r="V457" s="14"/>
      <c r="W457" s="14"/>
      <c r="X457" s="14"/>
      <c r="Y457" s="14"/>
      <c r="Z457" s="14"/>
      <c r="AA457" s="14"/>
      <c r="AB457" s="14"/>
      <c r="AC457" s="14"/>
      <c r="AD457" s="14"/>
      <c r="AE457" s="14"/>
      <c r="AT457" s="266" t="s">
        <v>180</v>
      </c>
      <c r="AU457" s="266" t="s">
        <v>83</v>
      </c>
      <c r="AV457" s="14" t="s">
        <v>83</v>
      </c>
      <c r="AW457" s="14" t="s">
        <v>35</v>
      </c>
      <c r="AX457" s="14" t="s">
        <v>81</v>
      </c>
      <c r="AY457" s="266" t="s">
        <v>169</v>
      </c>
    </row>
    <row r="458" spans="1:63" s="12" customFormat="1" ht="22.8" customHeight="1">
      <c r="A458" s="12"/>
      <c r="B458" s="213"/>
      <c r="C458" s="214"/>
      <c r="D458" s="215" t="s">
        <v>73</v>
      </c>
      <c r="E458" s="227" t="s">
        <v>217</v>
      </c>
      <c r="F458" s="227" t="s">
        <v>1851</v>
      </c>
      <c r="G458" s="214"/>
      <c r="H458" s="214"/>
      <c r="I458" s="217"/>
      <c r="J458" s="228">
        <f>BK458</f>
        <v>0</v>
      </c>
      <c r="K458" s="214"/>
      <c r="L458" s="219"/>
      <c r="M458" s="220"/>
      <c r="N458" s="221"/>
      <c r="O458" s="221"/>
      <c r="P458" s="222">
        <f>SUM(P459:P724)</f>
        <v>0</v>
      </c>
      <c r="Q458" s="221"/>
      <c r="R458" s="222">
        <f>SUM(R459:R724)</f>
        <v>91.36900576000001</v>
      </c>
      <c r="S458" s="221"/>
      <c r="T458" s="223">
        <f>SUM(T459:T724)</f>
        <v>0</v>
      </c>
      <c r="U458" s="12"/>
      <c r="V458" s="12"/>
      <c r="W458" s="12"/>
      <c r="X458" s="12"/>
      <c r="Y458" s="12"/>
      <c r="Z458" s="12"/>
      <c r="AA458" s="12"/>
      <c r="AB458" s="12"/>
      <c r="AC458" s="12"/>
      <c r="AD458" s="12"/>
      <c r="AE458" s="12"/>
      <c r="AR458" s="224" t="s">
        <v>81</v>
      </c>
      <c r="AT458" s="225" t="s">
        <v>73</v>
      </c>
      <c r="AU458" s="225" t="s">
        <v>81</v>
      </c>
      <c r="AY458" s="224" t="s">
        <v>169</v>
      </c>
      <c r="BK458" s="226">
        <f>SUM(BK459:BK724)</f>
        <v>0</v>
      </c>
    </row>
    <row r="459" spans="1:65" s="2" customFormat="1" ht="16.5" customHeight="1">
      <c r="A459" s="41"/>
      <c r="B459" s="42"/>
      <c r="C459" s="229" t="s">
        <v>520</v>
      </c>
      <c r="D459" s="229" t="s">
        <v>171</v>
      </c>
      <c r="E459" s="230" t="s">
        <v>1852</v>
      </c>
      <c r="F459" s="231" t="s">
        <v>1853</v>
      </c>
      <c r="G459" s="232" t="s">
        <v>462</v>
      </c>
      <c r="H459" s="233">
        <v>113.16</v>
      </c>
      <c r="I459" s="234"/>
      <c r="J459" s="235">
        <f>ROUND(I459*H459,2)</f>
        <v>0</v>
      </c>
      <c r="K459" s="231" t="s">
        <v>175</v>
      </c>
      <c r="L459" s="47"/>
      <c r="M459" s="236" t="s">
        <v>19</v>
      </c>
      <c r="N459" s="237" t="s">
        <v>45</v>
      </c>
      <c r="O459" s="87"/>
      <c r="P459" s="238">
        <f>O459*H459</f>
        <v>0</v>
      </c>
      <c r="Q459" s="238">
        <v>1E-05</v>
      </c>
      <c r="R459" s="238">
        <f>Q459*H459</f>
        <v>0.0011316</v>
      </c>
      <c r="S459" s="238">
        <v>0</v>
      </c>
      <c r="T459" s="239">
        <f>S459*H459</f>
        <v>0</v>
      </c>
      <c r="U459" s="41"/>
      <c r="V459" s="41"/>
      <c r="W459" s="41"/>
      <c r="X459" s="41"/>
      <c r="Y459" s="41"/>
      <c r="Z459" s="41"/>
      <c r="AA459" s="41"/>
      <c r="AB459" s="41"/>
      <c r="AC459" s="41"/>
      <c r="AD459" s="41"/>
      <c r="AE459" s="41"/>
      <c r="AR459" s="240" t="s">
        <v>176</v>
      </c>
      <c r="AT459" s="240" t="s">
        <v>171</v>
      </c>
      <c r="AU459" s="240" t="s">
        <v>83</v>
      </c>
      <c r="AY459" s="20" t="s">
        <v>169</v>
      </c>
      <c r="BE459" s="241">
        <f>IF(N459="základní",J459,0)</f>
        <v>0</v>
      </c>
      <c r="BF459" s="241">
        <f>IF(N459="snížená",J459,0)</f>
        <v>0</v>
      </c>
      <c r="BG459" s="241">
        <f>IF(N459="zákl. přenesená",J459,0)</f>
        <v>0</v>
      </c>
      <c r="BH459" s="241">
        <f>IF(N459="sníž. přenesená",J459,0)</f>
        <v>0</v>
      </c>
      <c r="BI459" s="241">
        <f>IF(N459="nulová",J459,0)</f>
        <v>0</v>
      </c>
      <c r="BJ459" s="20" t="s">
        <v>81</v>
      </c>
      <c r="BK459" s="241">
        <f>ROUND(I459*H459,2)</f>
        <v>0</v>
      </c>
      <c r="BL459" s="20" t="s">
        <v>176</v>
      </c>
      <c r="BM459" s="240" t="s">
        <v>1854</v>
      </c>
    </row>
    <row r="460" spans="1:47" s="2" customFormat="1" ht="12">
      <c r="A460" s="41"/>
      <c r="B460" s="42"/>
      <c r="C460" s="43"/>
      <c r="D460" s="242" t="s">
        <v>178</v>
      </c>
      <c r="E460" s="43"/>
      <c r="F460" s="243" t="s">
        <v>1855</v>
      </c>
      <c r="G460" s="43"/>
      <c r="H460" s="43"/>
      <c r="I460" s="149"/>
      <c r="J460" s="43"/>
      <c r="K460" s="43"/>
      <c r="L460" s="47"/>
      <c r="M460" s="244"/>
      <c r="N460" s="245"/>
      <c r="O460" s="87"/>
      <c r="P460" s="87"/>
      <c r="Q460" s="87"/>
      <c r="R460" s="87"/>
      <c r="S460" s="87"/>
      <c r="T460" s="88"/>
      <c r="U460" s="41"/>
      <c r="V460" s="41"/>
      <c r="W460" s="41"/>
      <c r="X460" s="41"/>
      <c r="Y460" s="41"/>
      <c r="Z460" s="41"/>
      <c r="AA460" s="41"/>
      <c r="AB460" s="41"/>
      <c r="AC460" s="41"/>
      <c r="AD460" s="41"/>
      <c r="AE460" s="41"/>
      <c r="AT460" s="20" t="s">
        <v>178</v>
      </c>
      <c r="AU460" s="20" t="s">
        <v>83</v>
      </c>
    </row>
    <row r="461" spans="1:51" s="13" customFormat="1" ht="12">
      <c r="A461" s="13"/>
      <c r="B461" s="246"/>
      <c r="C461" s="247"/>
      <c r="D461" s="242" t="s">
        <v>180</v>
      </c>
      <c r="E461" s="248" t="s">
        <v>19</v>
      </c>
      <c r="F461" s="249" t="s">
        <v>1856</v>
      </c>
      <c r="G461" s="247"/>
      <c r="H461" s="248" t="s">
        <v>19</v>
      </c>
      <c r="I461" s="250"/>
      <c r="J461" s="247"/>
      <c r="K461" s="247"/>
      <c r="L461" s="251"/>
      <c r="M461" s="252"/>
      <c r="N461" s="253"/>
      <c r="O461" s="253"/>
      <c r="P461" s="253"/>
      <c r="Q461" s="253"/>
      <c r="R461" s="253"/>
      <c r="S461" s="253"/>
      <c r="T461" s="254"/>
      <c r="U461" s="13"/>
      <c r="V461" s="13"/>
      <c r="W461" s="13"/>
      <c r="X461" s="13"/>
      <c r="Y461" s="13"/>
      <c r="Z461" s="13"/>
      <c r="AA461" s="13"/>
      <c r="AB461" s="13"/>
      <c r="AC461" s="13"/>
      <c r="AD461" s="13"/>
      <c r="AE461" s="13"/>
      <c r="AT461" s="255" t="s">
        <v>180</v>
      </c>
      <c r="AU461" s="255" t="s">
        <v>83</v>
      </c>
      <c r="AV461" s="13" t="s">
        <v>81</v>
      </c>
      <c r="AW461" s="13" t="s">
        <v>35</v>
      </c>
      <c r="AX461" s="13" t="s">
        <v>74</v>
      </c>
      <c r="AY461" s="255" t="s">
        <v>169</v>
      </c>
    </row>
    <row r="462" spans="1:51" s="14" customFormat="1" ht="12">
      <c r="A462" s="14"/>
      <c r="B462" s="256"/>
      <c r="C462" s="257"/>
      <c r="D462" s="242" t="s">
        <v>180</v>
      </c>
      <c r="E462" s="258" t="s">
        <v>19</v>
      </c>
      <c r="F462" s="259" t="s">
        <v>1857</v>
      </c>
      <c r="G462" s="257"/>
      <c r="H462" s="260">
        <v>27.16</v>
      </c>
      <c r="I462" s="261"/>
      <c r="J462" s="257"/>
      <c r="K462" s="257"/>
      <c r="L462" s="262"/>
      <c r="M462" s="263"/>
      <c r="N462" s="264"/>
      <c r="O462" s="264"/>
      <c r="P462" s="264"/>
      <c r="Q462" s="264"/>
      <c r="R462" s="264"/>
      <c r="S462" s="264"/>
      <c r="T462" s="265"/>
      <c r="U462" s="14"/>
      <c r="V462" s="14"/>
      <c r="W462" s="14"/>
      <c r="X462" s="14"/>
      <c r="Y462" s="14"/>
      <c r="Z462" s="14"/>
      <c r="AA462" s="14"/>
      <c r="AB462" s="14"/>
      <c r="AC462" s="14"/>
      <c r="AD462" s="14"/>
      <c r="AE462" s="14"/>
      <c r="AT462" s="266" t="s">
        <v>180</v>
      </c>
      <c r="AU462" s="266" t="s">
        <v>83</v>
      </c>
      <c r="AV462" s="14" t="s">
        <v>83</v>
      </c>
      <c r="AW462" s="14" t="s">
        <v>35</v>
      </c>
      <c r="AX462" s="14" t="s">
        <v>74</v>
      </c>
      <c r="AY462" s="266" t="s">
        <v>169</v>
      </c>
    </row>
    <row r="463" spans="1:51" s="14" customFormat="1" ht="12">
      <c r="A463" s="14"/>
      <c r="B463" s="256"/>
      <c r="C463" s="257"/>
      <c r="D463" s="242" t="s">
        <v>180</v>
      </c>
      <c r="E463" s="258" t="s">
        <v>19</v>
      </c>
      <c r="F463" s="259" t="s">
        <v>1858</v>
      </c>
      <c r="G463" s="257"/>
      <c r="H463" s="260">
        <v>3</v>
      </c>
      <c r="I463" s="261"/>
      <c r="J463" s="257"/>
      <c r="K463" s="257"/>
      <c r="L463" s="262"/>
      <c r="M463" s="263"/>
      <c r="N463" s="264"/>
      <c r="O463" s="264"/>
      <c r="P463" s="264"/>
      <c r="Q463" s="264"/>
      <c r="R463" s="264"/>
      <c r="S463" s="264"/>
      <c r="T463" s="265"/>
      <c r="U463" s="14"/>
      <c r="V463" s="14"/>
      <c r="W463" s="14"/>
      <c r="X463" s="14"/>
      <c r="Y463" s="14"/>
      <c r="Z463" s="14"/>
      <c r="AA463" s="14"/>
      <c r="AB463" s="14"/>
      <c r="AC463" s="14"/>
      <c r="AD463" s="14"/>
      <c r="AE463" s="14"/>
      <c r="AT463" s="266" t="s">
        <v>180</v>
      </c>
      <c r="AU463" s="266" t="s">
        <v>83</v>
      </c>
      <c r="AV463" s="14" t="s">
        <v>83</v>
      </c>
      <c r="AW463" s="14" t="s">
        <v>35</v>
      </c>
      <c r="AX463" s="14" t="s">
        <v>74</v>
      </c>
      <c r="AY463" s="266" t="s">
        <v>169</v>
      </c>
    </row>
    <row r="464" spans="1:51" s="14" customFormat="1" ht="12">
      <c r="A464" s="14"/>
      <c r="B464" s="256"/>
      <c r="C464" s="257"/>
      <c r="D464" s="242" t="s">
        <v>180</v>
      </c>
      <c r="E464" s="258" t="s">
        <v>19</v>
      </c>
      <c r="F464" s="259" t="s">
        <v>1859</v>
      </c>
      <c r="G464" s="257"/>
      <c r="H464" s="260">
        <v>3</v>
      </c>
      <c r="I464" s="261"/>
      <c r="J464" s="257"/>
      <c r="K464" s="257"/>
      <c r="L464" s="262"/>
      <c r="M464" s="263"/>
      <c r="N464" s="264"/>
      <c r="O464" s="264"/>
      <c r="P464" s="264"/>
      <c r="Q464" s="264"/>
      <c r="R464" s="264"/>
      <c r="S464" s="264"/>
      <c r="T464" s="265"/>
      <c r="U464" s="14"/>
      <c r="V464" s="14"/>
      <c r="W464" s="14"/>
      <c r="X464" s="14"/>
      <c r="Y464" s="14"/>
      <c r="Z464" s="14"/>
      <c r="AA464" s="14"/>
      <c r="AB464" s="14"/>
      <c r="AC464" s="14"/>
      <c r="AD464" s="14"/>
      <c r="AE464" s="14"/>
      <c r="AT464" s="266" t="s">
        <v>180</v>
      </c>
      <c r="AU464" s="266" t="s">
        <v>83</v>
      </c>
      <c r="AV464" s="14" t="s">
        <v>83</v>
      </c>
      <c r="AW464" s="14" t="s">
        <v>35</v>
      </c>
      <c r="AX464" s="14" t="s">
        <v>74</v>
      </c>
      <c r="AY464" s="266" t="s">
        <v>169</v>
      </c>
    </row>
    <row r="465" spans="1:51" s="14" customFormat="1" ht="12">
      <c r="A465" s="14"/>
      <c r="B465" s="256"/>
      <c r="C465" s="257"/>
      <c r="D465" s="242" t="s">
        <v>180</v>
      </c>
      <c r="E465" s="258" t="s">
        <v>19</v>
      </c>
      <c r="F465" s="259" t="s">
        <v>1860</v>
      </c>
      <c r="G465" s="257"/>
      <c r="H465" s="260">
        <v>3</v>
      </c>
      <c r="I465" s="261"/>
      <c r="J465" s="257"/>
      <c r="K465" s="257"/>
      <c r="L465" s="262"/>
      <c r="M465" s="263"/>
      <c r="N465" s="264"/>
      <c r="O465" s="264"/>
      <c r="P465" s="264"/>
      <c r="Q465" s="264"/>
      <c r="R465" s="264"/>
      <c r="S465" s="264"/>
      <c r="T465" s="265"/>
      <c r="U465" s="14"/>
      <c r="V465" s="14"/>
      <c r="W465" s="14"/>
      <c r="X465" s="14"/>
      <c r="Y465" s="14"/>
      <c r="Z465" s="14"/>
      <c r="AA465" s="14"/>
      <c r="AB465" s="14"/>
      <c r="AC465" s="14"/>
      <c r="AD465" s="14"/>
      <c r="AE465" s="14"/>
      <c r="AT465" s="266" t="s">
        <v>180</v>
      </c>
      <c r="AU465" s="266" t="s">
        <v>83</v>
      </c>
      <c r="AV465" s="14" t="s">
        <v>83</v>
      </c>
      <c r="AW465" s="14" t="s">
        <v>35</v>
      </c>
      <c r="AX465" s="14" t="s">
        <v>74</v>
      </c>
      <c r="AY465" s="266" t="s">
        <v>169</v>
      </c>
    </row>
    <row r="466" spans="1:51" s="14" customFormat="1" ht="12">
      <c r="A466" s="14"/>
      <c r="B466" s="256"/>
      <c r="C466" s="257"/>
      <c r="D466" s="242" t="s">
        <v>180</v>
      </c>
      <c r="E466" s="258" t="s">
        <v>19</v>
      </c>
      <c r="F466" s="259" t="s">
        <v>1861</v>
      </c>
      <c r="G466" s="257"/>
      <c r="H466" s="260">
        <v>3</v>
      </c>
      <c r="I466" s="261"/>
      <c r="J466" s="257"/>
      <c r="K466" s="257"/>
      <c r="L466" s="262"/>
      <c r="M466" s="263"/>
      <c r="N466" s="264"/>
      <c r="O466" s="264"/>
      <c r="P466" s="264"/>
      <c r="Q466" s="264"/>
      <c r="R466" s="264"/>
      <c r="S466" s="264"/>
      <c r="T466" s="265"/>
      <c r="U466" s="14"/>
      <c r="V466" s="14"/>
      <c r="W466" s="14"/>
      <c r="X466" s="14"/>
      <c r="Y466" s="14"/>
      <c r="Z466" s="14"/>
      <c r="AA466" s="14"/>
      <c r="AB466" s="14"/>
      <c r="AC466" s="14"/>
      <c r="AD466" s="14"/>
      <c r="AE466" s="14"/>
      <c r="AT466" s="266" t="s">
        <v>180</v>
      </c>
      <c r="AU466" s="266" t="s">
        <v>83</v>
      </c>
      <c r="AV466" s="14" t="s">
        <v>83</v>
      </c>
      <c r="AW466" s="14" t="s">
        <v>35</v>
      </c>
      <c r="AX466" s="14" t="s">
        <v>74</v>
      </c>
      <c r="AY466" s="266" t="s">
        <v>169</v>
      </c>
    </row>
    <row r="467" spans="1:51" s="14" customFormat="1" ht="12">
      <c r="A467" s="14"/>
      <c r="B467" s="256"/>
      <c r="C467" s="257"/>
      <c r="D467" s="242" t="s">
        <v>180</v>
      </c>
      <c r="E467" s="258" t="s">
        <v>19</v>
      </c>
      <c r="F467" s="259" t="s">
        <v>1862</v>
      </c>
      <c r="G467" s="257"/>
      <c r="H467" s="260">
        <v>3</v>
      </c>
      <c r="I467" s="261"/>
      <c r="J467" s="257"/>
      <c r="K467" s="257"/>
      <c r="L467" s="262"/>
      <c r="M467" s="263"/>
      <c r="N467" s="264"/>
      <c r="O467" s="264"/>
      <c r="P467" s="264"/>
      <c r="Q467" s="264"/>
      <c r="R467" s="264"/>
      <c r="S467" s="264"/>
      <c r="T467" s="265"/>
      <c r="U467" s="14"/>
      <c r="V467" s="14"/>
      <c r="W467" s="14"/>
      <c r="X467" s="14"/>
      <c r="Y467" s="14"/>
      <c r="Z467" s="14"/>
      <c r="AA467" s="14"/>
      <c r="AB467" s="14"/>
      <c r="AC467" s="14"/>
      <c r="AD467" s="14"/>
      <c r="AE467" s="14"/>
      <c r="AT467" s="266" t="s">
        <v>180</v>
      </c>
      <c r="AU467" s="266" t="s">
        <v>83</v>
      </c>
      <c r="AV467" s="14" t="s">
        <v>83</v>
      </c>
      <c r="AW467" s="14" t="s">
        <v>35</v>
      </c>
      <c r="AX467" s="14" t="s">
        <v>74</v>
      </c>
      <c r="AY467" s="266" t="s">
        <v>169</v>
      </c>
    </row>
    <row r="468" spans="1:51" s="14" customFormat="1" ht="12">
      <c r="A468" s="14"/>
      <c r="B468" s="256"/>
      <c r="C468" s="257"/>
      <c r="D468" s="242" t="s">
        <v>180</v>
      </c>
      <c r="E468" s="258" t="s">
        <v>19</v>
      </c>
      <c r="F468" s="259" t="s">
        <v>1863</v>
      </c>
      <c r="G468" s="257"/>
      <c r="H468" s="260">
        <v>3</v>
      </c>
      <c r="I468" s="261"/>
      <c r="J468" s="257"/>
      <c r="K468" s="257"/>
      <c r="L468" s="262"/>
      <c r="M468" s="263"/>
      <c r="N468" s="264"/>
      <c r="O468" s="264"/>
      <c r="P468" s="264"/>
      <c r="Q468" s="264"/>
      <c r="R468" s="264"/>
      <c r="S468" s="264"/>
      <c r="T468" s="265"/>
      <c r="U468" s="14"/>
      <c r="V468" s="14"/>
      <c r="W468" s="14"/>
      <c r="X468" s="14"/>
      <c r="Y468" s="14"/>
      <c r="Z468" s="14"/>
      <c r="AA468" s="14"/>
      <c r="AB468" s="14"/>
      <c r="AC468" s="14"/>
      <c r="AD468" s="14"/>
      <c r="AE468" s="14"/>
      <c r="AT468" s="266" t="s">
        <v>180</v>
      </c>
      <c r="AU468" s="266" t="s">
        <v>83</v>
      </c>
      <c r="AV468" s="14" t="s">
        <v>83</v>
      </c>
      <c r="AW468" s="14" t="s">
        <v>35</v>
      </c>
      <c r="AX468" s="14" t="s">
        <v>74</v>
      </c>
      <c r="AY468" s="266" t="s">
        <v>169</v>
      </c>
    </row>
    <row r="469" spans="1:51" s="14" customFormat="1" ht="12">
      <c r="A469" s="14"/>
      <c r="B469" s="256"/>
      <c r="C469" s="257"/>
      <c r="D469" s="242" t="s">
        <v>180</v>
      </c>
      <c r="E469" s="258" t="s">
        <v>19</v>
      </c>
      <c r="F469" s="259" t="s">
        <v>1864</v>
      </c>
      <c r="G469" s="257"/>
      <c r="H469" s="260">
        <v>3</v>
      </c>
      <c r="I469" s="261"/>
      <c r="J469" s="257"/>
      <c r="K469" s="257"/>
      <c r="L469" s="262"/>
      <c r="M469" s="263"/>
      <c r="N469" s="264"/>
      <c r="O469" s="264"/>
      <c r="P469" s="264"/>
      <c r="Q469" s="264"/>
      <c r="R469" s="264"/>
      <c r="S469" s="264"/>
      <c r="T469" s="265"/>
      <c r="U469" s="14"/>
      <c r="V469" s="14"/>
      <c r="W469" s="14"/>
      <c r="X469" s="14"/>
      <c r="Y469" s="14"/>
      <c r="Z469" s="14"/>
      <c r="AA469" s="14"/>
      <c r="AB469" s="14"/>
      <c r="AC469" s="14"/>
      <c r="AD469" s="14"/>
      <c r="AE469" s="14"/>
      <c r="AT469" s="266" t="s">
        <v>180</v>
      </c>
      <c r="AU469" s="266" t="s">
        <v>83</v>
      </c>
      <c r="AV469" s="14" t="s">
        <v>83</v>
      </c>
      <c r="AW469" s="14" t="s">
        <v>35</v>
      </c>
      <c r="AX469" s="14" t="s">
        <v>74</v>
      </c>
      <c r="AY469" s="266" t="s">
        <v>169</v>
      </c>
    </row>
    <row r="470" spans="1:51" s="14" customFormat="1" ht="12">
      <c r="A470" s="14"/>
      <c r="B470" s="256"/>
      <c r="C470" s="257"/>
      <c r="D470" s="242" t="s">
        <v>180</v>
      </c>
      <c r="E470" s="258" t="s">
        <v>19</v>
      </c>
      <c r="F470" s="259" t="s">
        <v>1865</v>
      </c>
      <c r="G470" s="257"/>
      <c r="H470" s="260">
        <v>3</v>
      </c>
      <c r="I470" s="261"/>
      <c r="J470" s="257"/>
      <c r="K470" s="257"/>
      <c r="L470" s="262"/>
      <c r="M470" s="263"/>
      <c r="N470" s="264"/>
      <c r="O470" s="264"/>
      <c r="P470" s="264"/>
      <c r="Q470" s="264"/>
      <c r="R470" s="264"/>
      <c r="S470" s="264"/>
      <c r="T470" s="265"/>
      <c r="U470" s="14"/>
      <c r="V470" s="14"/>
      <c r="W470" s="14"/>
      <c r="X470" s="14"/>
      <c r="Y470" s="14"/>
      <c r="Z470" s="14"/>
      <c r="AA470" s="14"/>
      <c r="AB470" s="14"/>
      <c r="AC470" s="14"/>
      <c r="AD470" s="14"/>
      <c r="AE470" s="14"/>
      <c r="AT470" s="266" t="s">
        <v>180</v>
      </c>
      <c r="AU470" s="266" t="s">
        <v>83</v>
      </c>
      <c r="AV470" s="14" t="s">
        <v>83</v>
      </c>
      <c r="AW470" s="14" t="s">
        <v>35</v>
      </c>
      <c r="AX470" s="14" t="s">
        <v>74</v>
      </c>
      <c r="AY470" s="266" t="s">
        <v>169</v>
      </c>
    </row>
    <row r="471" spans="1:51" s="14" customFormat="1" ht="12">
      <c r="A471" s="14"/>
      <c r="B471" s="256"/>
      <c r="C471" s="257"/>
      <c r="D471" s="242" t="s">
        <v>180</v>
      </c>
      <c r="E471" s="258" t="s">
        <v>19</v>
      </c>
      <c r="F471" s="259" t="s">
        <v>1866</v>
      </c>
      <c r="G471" s="257"/>
      <c r="H471" s="260">
        <v>3</v>
      </c>
      <c r="I471" s="261"/>
      <c r="J471" s="257"/>
      <c r="K471" s="257"/>
      <c r="L471" s="262"/>
      <c r="M471" s="263"/>
      <c r="N471" s="264"/>
      <c r="O471" s="264"/>
      <c r="P471" s="264"/>
      <c r="Q471" s="264"/>
      <c r="R471" s="264"/>
      <c r="S471" s="264"/>
      <c r="T471" s="265"/>
      <c r="U471" s="14"/>
      <c r="V471" s="14"/>
      <c r="W471" s="14"/>
      <c r="X471" s="14"/>
      <c r="Y471" s="14"/>
      <c r="Z471" s="14"/>
      <c r="AA471" s="14"/>
      <c r="AB471" s="14"/>
      <c r="AC471" s="14"/>
      <c r="AD471" s="14"/>
      <c r="AE471" s="14"/>
      <c r="AT471" s="266" t="s">
        <v>180</v>
      </c>
      <c r="AU471" s="266" t="s">
        <v>83</v>
      </c>
      <c r="AV471" s="14" t="s">
        <v>83</v>
      </c>
      <c r="AW471" s="14" t="s">
        <v>35</v>
      </c>
      <c r="AX471" s="14" t="s">
        <v>74</v>
      </c>
      <c r="AY471" s="266" t="s">
        <v>169</v>
      </c>
    </row>
    <row r="472" spans="1:51" s="14" customFormat="1" ht="12">
      <c r="A472" s="14"/>
      <c r="B472" s="256"/>
      <c r="C472" s="257"/>
      <c r="D472" s="242" t="s">
        <v>180</v>
      </c>
      <c r="E472" s="258" t="s">
        <v>19</v>
      </c>
      <c r="F472" s="259" t="s">
        <v>1867</v>
      </c>
      <c r="G472" s="257"/>
      <c r="H472" s="260">
        <v>3</v>
      </c>
      <c r="I472" s="261"/>
      <c r="J472" s="257"/>
      <c r="K472" s="257"/>
      <c r="L472" s="262"/>
      <c r="M472" s="263"/>
      <c r="N472" s="264"/>
      <c r="O472" s="264"/>
      <c r="P472" s="264"/>
      <c r="Q472" s="264"/>
      <c r="R472" s="264"/>
      <c r="S472" s="264"/>
      <c r="T472" s="265"/>
      <c r="U472" s="14"/>
      <c r="V472" s="14"/>
      <c r="W472" s="14"/>
      <c r="X472" s="14"/>
      <c r="Y472" s="14"/>
      <c r="Z472" s="14"/>
      <c r="AA472" s="14"/>
      <c r="AB472" s="14"/>
      <c r="AC472" s="14"/>
      <c r="AD472" s="14"/>
      <c r="AE472" s="14"/>
      <c r="AT472" s="266" t="s">
        <v>180</v>
      </c>
      <c r="AU472" s="266" t="s">
        <v>83</v>
      </c>
      <c r="AV472" s="14" t="s">
        <v>83</v>
      </c>
      <c r="AW472" s="14" t="s">
        <v>35</v>
      </c>
      <c r="AX472" s="14" t="s">
        <v>74</v>
      </c>
      <c r="AY472" s="266" t="s">
        <v>169</v>
      </c>
    </row>
    <row r="473" spans="1:51" s="14" customFormat="1" ht="12">
      <c r="A473" s="14"/>
      <c r="B473" s="256"/>
      <c r="C473" s="257"/>
      <c r="D473" s="242" t="s">
        <v>180</v>
      </c>
      <c r="E473" s="258" t="s">
        <v>19</v>
      </c>
      <c r="F473" s="259" t="s">
        <v>1868</v>
      </c>
      <c r="G473" s="257"/>
      <c r="H473" s="260">
        <v>3</v>
      </c>
      <c r="I473" s="261"/>
      <c r="J473" s="257"/>
      <c r="K473" s="257"/>
      <c r="L473" s="262"/>
      <c r="M473" s="263"/>
      <c r="N473" s="264"/>
      <c r="O473" s="264"/>
      <c r="P473" s="264"/>
      <c r="Q473" s="264"/>
      <c r="R473" s="264"/>
      <c r="S473" s="264"/>
      <c r="T473" s="265"/>
      <c r="U473" s="14"/>
      <c r="V473" s="14"/>
      <c r="W473" s="14"/>
      <c r="X473" s="14"/>
      <c r="Y473" s="14"/>
      <c r="Z473" s="14"/>
      <c r="AA473" s="14"/>
      <c r="AB473" s="14"/>
      <c r="AC473" s="14"/>
      <c r="AD473" s="14"/>
      <c r="AE473" s="14"/>
      <c r="AT473" s="266" t="s">
        <v>180</v>
      </c>
      <c r="AU473" s="266" t="s">
        <v>83</v>
      </c>
      <c r="AV473" s="14" t="s">
        <v>83</v>
      </c>
      <c r="AW473" s="14" t="s">
        <v>35</v>
      </c>
      <c r="AX473" s="14" t="s">
        <v>74</v>
      </c>
      <c r="AY473" s="266" t="s">
        <v>169</v>
      </c>
    </row>
    <row r="474" spans="1:51" s="14" customFormat="1" ht="12">
      <c r="A474" s="14"/>
      <c r="B474" s="256"/>
      <c r="C474" s="257"/>
      <c r="D474" s="242" t="s">
        <v>180</v>
      </c>
      <c r="E474" s="258" t="s">
        <v>19</v>
      </c>
      <c r="F474" s="259" t="s">
        <v>1869</v>
      </c>
      <c r="G474" s="257"/>
      <c r="H474" s="260">
        <v>3</v>
      </c>
      <c r="I474" s="261"/>
      <c r="J474" s="257"/>
      <c r="K474" s="257"/>
      <c r="L474" s="262"/>
      <c r="M474" s="263"/>
      <c r="N474" s="264"/>
      <c r="O474" s="264"/>
      <c r="P474" s="264"/>
      <c r="Q474" s="264"/>
      <c r="R474" s="264"/>
      <c r="S474" s="264"/>
      <c r="T474" s="265"/>
      <c r="U474" s="14"/>
      <c r="V474" s="14"/>
      <c r="W474" s="14"/>
      <c r="X474" s="14"/>
      <c r="Y474" s="14"/>
      <c r="Z474" s="14"/>
      <c r="AA474" s="14"/>
      <c r="AB474" s="14"/>
      <c r="AC474" s="14"/>
      <c r="AD474" s="14"/>
      <c r="AE474" s="14"/>
      <c r="AT474" s="266" t="s">
        <v>180</v>
      </c>
      <c r="AU474" s="266" t="s">
        <v>83</v>
      </c>
      <c r="AV474" s="14" t="s">
        <v>83</v>
      </c>
      <c r="AW474" s="14" t="s">
        <v>35</v>
      </c>
      <c r="AX474" s="14" t="s">
        <v>74</v>
      </c>
      <c r="AY474" s="266" t="s">
        <v>169</v>
      </c>
    </row>
    <row r="475" spans="1:51" s="14" customFormat="1" ht="12">
      <c r="A475" s="14"/>
      <c r="B475" s="256"/>
      <c r="C475" s="257"/>
      <c r="D475" s="242" t="s">
        <v>180</v>
      </c>
      <c r="E475" s="258" t="s">
        <v>19</v>
      </c>
      <c r="F475" s="259" t="s">
        <v>1870</v>
      </c>
      <c r="G475" s="257"/>
      <c r="H475" s="260">
        <v>3</v>
      </c>
      <c r="I475" s="261"/>
      <c r="J475" s="257"/>
      <c r="K475" s="257"/>
      <c r="L475" s="262"/>
      <c r="M475" s="263"/>
      <c r="N475" s="264"/>
      <c r="O475" s="264"/>
      <c r="P475" s="264"/>
      <c r="Q475" s="264"/>
      <c r="R475" s="264"/>
      <c r="S475" s="264"/>
      <c r="T475" s="265"/>
      <c r="U475" s="14"/>
      <c r="V475" s="14"/>
      <c r="W475" s="14"/>
      <c r="X475" s="14"/>
      <c r="Y475" s="14"/>
      <c r="Z475" s="14"/>
      <c r="AA475" s="14"/>
      <c r="AB475" s="14"/>
      <c r="AC475" s="14"/>
      <c r="AD475" s="14"/>
      <c r="AE475" s="14"/>
      <c r="AT475" s="266" t="s">
        <v>180</v>
      </c>
      <c r="AU475" s="266" t="s">
        <v>83</v>
      </c>
      <c r="AV475" s="14" t="s">
        <v>83</v>
      </c>
      <c r="AW475" s="14" t="s">
        <v>35</v>
      </c>
      <c r="AX475" s="14" t="s">
        <v>74</v>
      </c>
      <c r="AY475" s="266" t="s">
        <v>169</v>
      </c>
    </row>
    <row r="476" spans="1:51" s="14" customFormat="1" ht="12">
      <c r="A476" s="14"/>
      <c r="B476" s="256"/>
      <c r="C476" s="257"/>
      <c r="D476" s="242" t="s">
        <v>180</v>
      </c>
      <c r="E476" s="258" t="s">
        <v>19</v>
      </c>
      <c r="F476" s="259" t="s">
        <v>1871</v>
      </c>
      <c r="G476" s="257"/>
      <c r="H476" s="260">
        <v>3</v>
      </c>
      <c r="I476" s="261"/>
      <c r="J476" s="257"/>
      <c r="K476" s="257"/>
      <c r="L476" s="262"/>
      <c r="M476" s="263"/>
      <c r="N476" s="264"/>
      <c r="O476" s="264"/>
      <c r="P476" s="264"/>
      <c r="Q476" s="264"/>
      <c r="R476" s="264"/>
      <c r="S476" s="264"/>
      <c r="T476" s="265"/>
      <c r="U476" s="14"/>
      <c r="V476" s="14"/>
      <c r="W476" s="14"/>
      <c r="X476" s="14"/>
      <c r="Y476" s="14"/>
      <c r="Z476" s="14"/>
      <c r="AA476" s="14"/>
      <c r="AB476" s="14"/>
      <c r="AC476" s="14"/>
      <c r="AD476" s="14"/>
      <c r="AE476" s="14"/>
      <c r="AT476" s="266" t="s">
        <v>180</v>
      </c>
      <c r="AU476" s="266" t="s">
        <v>83</v>
      </c>
      <c r="AV476" s="14" t="s">
        <v>83</v>
      </c>
      <c r="AW476" s="14" t="s">
        <v>35</v>
      </c>
      <c r="AX476" s="14" t="s">
        <v>74</v>
      </c>
      <c r="AY476" s="266" t="s">
        <v>169</v>
      </c>
    </row>
    <row r="477" spans="1:51" s="14" customFormat="1" ht="12">
      <c r="A477" s="14"/>
      <c r="B477" s="256"/>
      <c r="C477" s="257"/>
      <c r="D477" s="242" t="s">
        <v>180</v>
      </c>
      <c r="E477" s="258" t="s">
        <v>19</v>
      </c>
      <c r="F477" s="259" t="s">
        <v>1872</v>
      </c>
      <c r="G477" s="257"/>
      <c r="H477" s="260">
        <v>3</v>
      </c>
      <c r="I477" s="261"/>
      <c r="J477" s="257"/>
      <c r="K477" s="257"/>
      <c r="L477" s="262"/>
      <c r="M477" s="263"/>
      <c r="N477" s="264"/>
      <c r="O477" s="264"/>
      <c r="P477" s="264"/>
      <c r="Q477" s="264"/>
      <c r="R477" s="264"/>
      <c r="S477" s="264"/>
      <c r="T477" s="265"/>
      <c r="U477" s="14"/>
      <c r="V477" s="14"/>
      <c r="W477" s="14"/>
      <c r="X477" s="14"/>
      <c r="Y477" s="14"/>
      <c r="Z477" s="14"/>
      <c r="AA477" s="14"/>
      <c r="AB477" s="14"/>
      <c r="AC477" s="14"/>
      <c r="AD477" s="14"/>
      <c r="AE477" s="14"/>
      <c r="AT477" s="266" t="s">
        <v>180</v>
      </c>
      <c r="AU477" s="266" t="s">
        <v>83</v>
      </c>
      <c r="AV477" s="14" t="s">
        <v>83</v>
      </c>
      <c r="AW477" s="14" t="s">
        <v>35</v>
      </c>
      <c r="AX477" s="14" t="s">
        <v>74</v>
      </c>
      <c r="AY477" s="266" t="s">
        <v>169</v>
      </c>
    </row>
    <row r="478" spans="1:51" s="14" customFormat="1" ht="12">
      <c r="A478" s="14"/>
      <c r="B478" s="256"/>
      <c r="C478" s="257"/>
      <c r="D478" s="242" t="s">
        <v>180</v>
      </c>
      <c r="E478" s="258" t="s">
        <v>19</v>
      </c>
      <c r="F478" s="259" t="s">
        <v>1873</v>
      </c>
      <c r="G478" s="257"/>
      <c r="H478" s="260">
        <v>3</v>
      </c>
      <c r="I478" s="261"/>
      <c r="J478" s="257"/>
      <c r="K478" s="257"/>
      <c r="L478" s="262"/>
      <c r="M478" s="263"/>
      <c r="N478" s="264"/>
      <c r="O478" s="264"/>
      <c r="P478" s="264"/>
      <c r="Q478" s="264"/>
      <c r="R478" s="264"/>
      <c r="S478" s="264"/>
      <c r="T478" s="265"/>
      <c r="U478" s="14"/>
      <c r="V478" s="14"/>
      <c r="W478" s="14"/>
      <c r="X478" s="14"/>
      <c r="Y478" s="14"/>
      <c r="Z478" s="14"/>
      <c r="AA478" s="14"/>
      <c r="AB478" s="14"/>
      <c r="AC478" s="14"/>
      <c r="AD478" s="14"/>
      <c r="AE478" s="14"/>
      <c r="AT478" s="266" t="s">
        <v>180</v>
      </c>
      <c r="AU478" s="266" t="s">
        <v>83</v>
      </c>
      <c r="AV478" s="14" t="s">
        <v>83</v>
      </c>
      <c r="AW478" s="14" t="s">
        <v>35</v>
      </c>
      <c r="AX478" s="14" t="s">
        <v>74</v>
      </c>
      <c r="AY478" s="266" t="s">
        <v>169</v>
      </c>
    </row>
    <row r="479" spans="1:51" s="14" customFormat="1" ht="12">
      <c r="A479" s="14"/>
      <c r="B479" s="256"/>
      <c r="C479" s="257"/>
      <c r="D479" s="242" t="s">
        <v>180</v>
      </c>
      <c r="E479" s="258" t="s">
        <v>19</v>
      </c>
      <c r="F479" s="259" t="s">
        <v>1874</v>
      </c>
      <c r="G479" s="257"/>
      <c r="H479" s="260">
        <v>3</v>
      </c>
      <c r="I479" s="261"/>
      <c r="J479" s="257"/>
      <c r="K479" s="257"/>
      <c r="L479" s="262"/>
      <c r="M479" s="263"/>
      <c r="N479" s="264"/>
      <c r="O479" s="264"/>
      <c r="P479" s="264"/>
      <c r="Q479" s="264"/>
      <c r="R479" s="264"/>
      <c r="S479" s="264"/>
      <c r="T479" s="265"/>
      <c r="U479" s="14"/>
      <c r="V479" s="14"/>
      <c r="W479" s="14"/>
      <c r="X479" s="14"/>
      <c r="Y479" s="14"/>
      <c r="Z479" s="14"/>
      <c r="AA479" s="14"/>
      <c r="AB479" s="14"/>
      <c r="AC479" s="14"/>
      <c r="AD479" s="14"/>
      <c r="AE479" s="14"/>
      <c r="AT479" s="266" t="s">
        <v>180</v>
      </c>
      <c r="AU479" s="266" t="s">
        <v>83</v>
      </c>
      <c r="AV479" s="14" t="s">
        <v>83</v>
      </c>
      <c r="AW479" s="14" t="s">
        <v>35</v>
      </c>
      <c r="AX479" s="14" t="s">
        <v>74</v>
      </c>
      <c r="AY479" s="266" t="s">
        <v>169</v>
      </c>
    </row>
    <row r="480" spans="1:51" s="14" customFormat="1" ht="12">
      <c r="A480" s="14"/>
      <c r="B480" s="256"/>
      <c r="C480" s="257"/>
      <c r="D480" s="242" t="s">
        <v>180</v>
      </c>
      <c r="E480" s="258" t="s">
        <v>19</v>
      </c>
      <c r="F480" s="259" t="s">
        <v>1875</v>
      </c>
      <c r="G480" s="257"/>
      <c r="H480" s="260">
        <v>18</v>
      </c>
      <c r="I480" s="261"/>
      <c r="J480" s="257"/>
      <c r="K480" s="257"/>
      <c r="L480" s="262"/>
      <c r="M480" s="263"/>
      <c r="N480" s="264"/>
      <c r="O480" s="264"/>
      <c r="P480" s="264"/>
      <c r="Q480" s="264"/>
      <c r="R480" s="264"/>
      <c r="S480" s="264"/>
      <c r="T480" s="265"/>
      <c r="U480" s="14"/>
      <c r="V480" s="14"/>
      <c r="W480" s="14"/>
      <c r="X480" s="14"/>
      <c r="Y480" s="14"/>
      <c r="Z480" s="14"/>
      <c r="AA480" s="14"/>
      <c r="AB480" s="14"/>
      <c r="AC480" s="14"/>
      <c r="AD480" s="14"/>
      <c r="AE480" s="14"/>
      <c r="AT480" s="266" t="s">
        <v>180</v>
      </c>
      <c r="AU480" s="266" t="s">
        <v>83</v>
      </c>
      <c r="AV480" s="14" t="s">
        <v>83</v>
      </c>
      <c r="AW480" s="14" t="s">
        <v>35</v>
      </c>
      <c r="AX480" s="14" t="s">
        <v>74</v>
      </c>
      <c r="AY480" s="266" t="s">
        <v>169</v>
      </c>
    </row>
    <row r="481" spans="1:51" s="14" customFormat="1" ht="12">
      <c r="A481" s="14"/>
      <c r="B481" s="256"/>
      <c r="C481" s="257"/>
      <c r="D481" s="242" t="s">
        <v>180</v>
      </c>
      <c r="E481" s="258" t="s">
        <v>19</v>
      </c>
      <c r="F481" s="259" t="s">
        <v>1876</v>
      </c>
      <c r="G481" s="257"/>
      <c r="H481" s="260">
        <v>17</v>
      </c>
      <c r="I481" s="261"/>
      <c r="J481" s="257"/>
      <c r="K481" s="257"/>
      <c r="L481" s="262"/>
      <c r="M481" s="263"/>
      <c r="N481" s="264"/>
      <c r="O481" s="264"/>
      <c r="P481" s="264"/>
      <c r="Q481" s="264"/>
      <c r="R481" s="264"/>
      <c r="S481" s="264"/>
      <c r="T481" s="265"/>
      <c r="U481" s="14"/>
      <c r="V481" s="14"/>
      <c r="W481" s="14"/>
      <c r="X481" s="14"/>
      <c r="Y481" s="14"/>
      <c r="Z481" s="14"/>
      <c r="AA481" s="14"/>
      <c r="AB481" s="14"/>
      <c r="AC481" s="14"/>
      <c r="AD481" s="14"/>
      <c r="AE481" s="14"/>
      <c r="AT481" s="266" t="s">
        <v>180</v>
      </c>
      <c r="AU481" s="266" t="s">
        <v>83</v>
      </c>
      <c r="AV481" s="14" t="s">
        <v>83</v>
      </c>
      <c r="AW481" s="14" t="s">
        <v>35</v>
      </c>
      <c r="AX481" s="14" t="s">
        <v>74</v>
      </c>
      <c r="AY481" s="266" t="s">
        <v>169</v>
      </c>
    </row>
    <row r="482" spans="1:51" s="15" customFormat="1" ht="12">
      <c r="A482" s="15"/>
      <c r="B482" s="267"/>
      <c r="C482" s="268"/>
      <c r="D482" s="242" t="s">
        <v>180</v>
      </c>
      <c r="E482" s="269" t="s">
        <v>19</v>
      </c>
      <c r="F482" s="270" t="s">
        <v>185</v>
      </c>
      <c r="G482" s="268"/>
      <c r="H482" s="271">
        <v>113.16</v>
      </c>
      <c r="I482" s="272"/>
      <c r="J482" s="268"/>
      <c r="K482" s="268"/>
      <c r="L482" s="273"/>
      <c r="M482" s="274"/>
      <c r="N482" s="275"/>
      <c r="O482" s="275"/>
      <c r="P482" s="275"/>
      <c r="Q482" s="275"/>
      <c r="R482" s="275"/>
      <c r="S482" s="275"/>
      <c r="T482" s="276"/>
      <c r="U482" s="15"/>
      <c r="V482" s="15"/>
      <c r="W482" s="15"/>
      <c r="X482" s="15"/>
      <c r="Y482" s="15"/>
      <c r="Z482" s="15"/>
      <c r="AA482" s="15"/>
      <c r="AB482" s="15"/>
      <c r="AC482" s="15"/>
      <c r="AD482" s="15"/>
      <c r="AE482" s="15"/>
      <c r="AT482" s="277" t="s">
        <v>180</v>
      </c>
      <c r="AU482" s="277" t="s">
        <v>83</v>
      </c>
      <c r="AV482" s="15" t="s">
        <v>176</v>
      </c>
      <c r="AW482" s="15" t="s">
        <v>35</v>
      </c>
      <c r="AX482" s="15" t="s">
        <v>81</v>
      </c>
      <c r="AY482" s="277" t="s">
        <v>169</v>
      </c>
    </row>
    <row r="483" spans="1:65" s="2" customFormat="1" ht="16.5" customHeight="1">
      <c r="A483" s="41"/>
      <c r="B483" s="42"/>
      <c r="C483" s="313" t="s">
        <v>525</v>
      </c>
      <c r="D483" s="313" t="s">
        <v>665</v>
      </c>
      <c r="E483" s="314" t="s">
        <v>1877</v>
      </c>
      <c r="F483" s="315" t="s">
        <v>1878</v>
      </c>
      <c r="G483" s="316" t="s">
        <v>462</v>
      </c>
      <c r="H483" s="317">
        <v>114.857</v>
      </c>
      <c r="I483" s="318"/>
      <c r="J483" s="319">
        <f>ROUND(I483*H483,2)</f>
        <v>0</v>
      </c>
      <c r="K483" s="315" t="s">
        <v>175</v>
      </c>
      <c r="L483" s="320"/>
      <c r="M483" s="321" t="s">
        <v>19</v>
      </c>
      <c r="N483" s="322" t="s">
        <v>45</v>
      </c>
      <c r="O483" s="87"/>
      <c r="P483" s="238">
        <f>O483*H483</f>
        <v>0</v>
      </c>
      <c r="Q483" s="238">
        <v>0.0036</v>
      </c>
      <c r="R483" s="238">
        <f>Q483*H483</f>
        <v>0.4134852</v>
      </c>
      <c r="S483" s="238">
        <v>0</v>
      </c>
      <c r="T483" s="239">
        <f>S483*H483</f>
        <v>0</v>
      </c>
      <c r="U483" s="41"/>
      <c r="V483" s="41"/>
      <c r="W483" s="41"/>
      <c r="X483" s="41"/>
      <c r="Y483" s="41"/>
      <c r="Z483" s="41"/>
      <c r="AA483" s="41"/>
      <c r="AB483" s="41"/>
      <c r="AC483" s="41"/>
      <c r="AD483" s="41"/>
      <c r="AE483" s="41"/>
      <c r="AR483" s="240" t="s">
        <v>217</v>
      </c>
      <c r="AT483" s="240" t="s">
        <v>665</v>
      </c>
      <c r="AU483" s="240" t="s">
        <v>83</v>
      </c>
      <c r="AY483" s="20" t="s">
        <v>169</v>
      </c>
      <c r="BE483" s="241">
        <f>IF(N483="základní",J483,0)</f>
        <v>0</v>
      </c>
      <c r="BF483" s="241">
        <f>IF(N483="snížená",J483,0)</f>
        <v>0</v>
      </c>
      <c r="BG483" s="241">
        <f>IF(N483="zákl. přenesená",J483,0)</f>
        <v>0</v>
      </c>
      <c r="BH483" s="241">
        <f>IF(N483="sníž. přenesená",J483,0)</f>
        <v>0</v>
      </c>
      <c r="BI483" s="241">
        <f>IF(N483="nulová",J483,0)</f>
        <v>0</v>
      </c>
      <c r="BJ483" s="20" t="s">
        <v>81</v>
      </c>
      <c r="BK483" s="241">
        <f>ROUND(I483*H483,2)</f>
        <v>0</v>
      </c>
      <c r="BL483" s="20" t="s">
        <v>176</v>
      </c>
      <c r="BM483" s="240" t="s">
        <v>1879</v>
      </c>
    </row>
    <row r="484" spans="1:51" s="14" customFormat="1" ht="12">
      <c r="A484" s="14"/>
      <c r="B484" s="256"/>
      <c r="C484" s="257"/>
      <c r="D484" s="242" t="s">
        <v>180</v>
      </c>
      <c r="E484" s="257"/>
      <c r="F484" s="259" t="s">
        <v>1880</v>
      </c>
      <c r="G484" s="257"/>
      <c r="H484" s="260">
        <v>114.857</v>
      </c>
      <c r="I484" s="261"/>
      <c r="J484" s="257"/>
      <c r="K484" s="257"/>
      <c r="L484" s="262"/>
      <c r="M484" s="263"/>
      <c r="N484" s="264"/>
      <c r="O484" s="264"/>
      <c r="P484" s="264"/>
      <c r="Q484" s="264"/>
      <c r="R484" s="264"/>
      <c r="S484" s="264"/>
      <c r="T484" s="265"/>
      <c r="U484" s="14"/>
      <c r="V484" s="14"/>
      <c r="W484" s="14"/>
      <c r="X484" s="14"/>
      <c r="Y484" s="14"/>
      <c r="Z484" s="14"/>
      <c r="AA484" s="14"/>
      <c r="AB484" s="14"/>
      <c r="AC484" s="14"/>
      <c r="AD484" s="14"/>
      <c r="AE484" s="14"/>
      <c r="AT484" s="266" t="s">
        <v>180</v>
      </c>
      <c r="AU484" s="266" t="s">
        <v>83</v>
      </c>
      <c r="AV484" s="14" t="s">
        <v>83</v>
      </c>
      <c r="AW484" s="14" t="s">
        <v>4</v>
      </c>
      <c r="AX484" s="14" t="s">
        <v>81</v>
      </c>
      <c r="AY484" s="266" t="s">
        <v>169</v>
      </c>
    </row>
    <row r="485" spans="1:65" s="2" customFormat="1" ht="16.5" customHeight="1">
      <c r="A485" s="41"/>
      <c r="B485" s="42"/>
      <c r="C485" s="229" t="s">
        <v>530</v>
      </c>
      <c r="D485" s="229" t="s">
        <v>171</v>
      </c>
      <c r="E485" s="230" t="s">
        <v>1881</v>
      </c>
      <c r="F485" s="231" t="s">
        <v>1882</v>
      </c>
      <c r="G485" s="232" t="s">
        <v>462</v>
      </c>
      <c r="H485" s="233">
        <v>648.2</v>
      </c>
      <c r="I485" s="234"/>
      <c r="J485" s="235">
        <f>ROUND(I485*H485,2)</f>
        <v>0</v>
      </c>
      <c r="K485" s="231" t="s">
        <v>175</v>
      </c>
      <c r="L485" s="47"/>
      <c r="M485" s="236" t="s">
        <v>19</v>
      </c>
      <c r="N485" s="237" t="s">
        <v>45</v>
      </c>
      <c r="O485" s="87"/>
      <c r="P485" s="238">
        <f>O485*H485</f>
        <v>0</v>
      </c>
      <c r="Q485" s="238">
        <v>3E-05</v>
      </c>
      <c r="R485" s="238">
        <f>Q485*H485</f>
        <v>0.019446</v>
      </c>
      <c r="S485" s="238">
        <v>0</v>
      </c>
      <c r="T485" s="239">
        <f>S485*H485</f>
        <v>0</v>
      </c>
      <c r="U485" s="41"/>
      <c r="V485" s="41"/>
      <c r="W485" s="41"/>
      <c r="X485" s="41"/>
      <c r="Y485" s="41"/>
      <c r="Z485" s="41"/>
      <c r="AA485" s="41"/>
      <c r="AB485" s="41"/>
      <c r="AC485" s="41"/>
      <c r="AD485" s="41"/>
      <c r="AE485" s="41"/>
      <c r="AR485" s="240" t="s">
        <v>176</v>
      </c>
      <c r="AT485" s="240" t="s">
        <v>171</v>
      </c>
      <c r="AU485" s="240" t="s">
        <v>83</v>
      </c>
      <c r="AY485" s="20" t="s">
        <v>169</v>
      </c>
      <c r="BE485" s="241">
        <f>IF(N485="základní",J485,0)</f>
        <v>0</v>
      </c>
      <c r="BF485" s="241">
        <f>IF(N485="snížená",J485,0)</f>
        <v>0</v>
      </c>
      <c r="BG485" s="241">
        <f>IF(N485="zákl. přenesená",J485,0)</f>
        <v>0</v>
      </c>
      <c r="BH485" s="241">
        <f>IF(N485="sníž. přenesená",J485,0)</f>
        <v>0</v>
      </c>
      <c r="BI485" s="241">
        <f>IF(N485="nulová",J485,0)</f>
        <v>0</v>
      </c>
      <c r="BJ485" s="20" t="s">
        <v>81</v>
      </c>
      <c r="BK485" s="241">
        <f>ROUND(I485*H485,2)</f>
        <v>0</v>
      </c>
      <c r="BL485" s="20" t="s">
        <v>176</v>
      </c>
      <c r="BM485" s="240" t="s">
        <v>1883</v>
      </c>
    </row>
    <row r="486" spans="1:47" s="2" customFormat="1" ht="12">
      <c r="A486" s="41"/>
      <c r="B486" s="42"/>
      <c r="C486" s="43"/>
      <c r="D486" s="242" t="s">
        <v>178</v>
      </c>
      <c r="E486" s="43"/>
      <c r="F486" s="243" t="s">
        <v>1855</v>
      </c>
      <c r="G486" s="43"/>
      <c r="H486" s="43"/>
      <c r="I486" s="149"/>
      <c r="J486" s="43"/>
      <c r="K486" s="43"/>
      <c r="L486" s="47"/>
      <c r="M486" s="244"/>
      <c r="N486" s="245"/>
      <c r="O486" s="87"/>
      <c r="P486" s="87"/>
      <c r="Q486" s="87"/>
      <c r="R486" s="87"/>
      <c r="S486" s="87"/>
      <c r="T486" s="88"/>
      <c r="U486" s="41"/>
      <c r="V486" s="41"/>
      <c r="W486" s="41"/>
      <c r="X486" s="41"/>
      <c r="Y486" s="41"/>
      <c r="Z486" s="41"/>
      <c r="AA486" s="41"/>
      <c r="AB486" s="41"/>
      <c r="AC486" s="41"/>
      <c r="AD486" s="41"/>
      <c r="AE486" s="41"/>
      <c r="AT486" s="20" t="s">
        <v>178</v>
      </c>
      <c r="AU486" s="20" t="s">
        <v>83</v>
      </c>
    </row>
    <row r="487" spans="1:51" s="13" customFormat="1" ht="12">
      <c r="A487" s="13"/>
      <c r="B487" s="246"/>
      <c r="C487" s="247"/>
      <c r="D487" s="242" t="s">
        <v>180</v>
      </c>
      <c r="E487" s="248" t="s">
        <v>19</v>
      </c>
      <c r="F487" s="249" t="s">
        <v>1884</v>
      </c>
      <c r="G487" s="247"/>
      <c r="H487" s="248" t="s">
        <v>19</v>
      </c>
      <c r="I487" s="250"/>
      <c r="J487" s="247"/>
      <c r="K487" s="247"/>
      <c r="L487" s="251"/>
      <c r="M487" s="252"/>
      <c r="N487" s="253"/>
      <c r="O487" s="253"/>
      <c r="P487" s="253"/>
      <c r="Q487" s="253"/>
      <c r="R487" s="253"/>
      <c r="S487" s="253"/>
      <c r="T487" s="254"/>
      <c r="U487" s="13"/>
      <c r="V487" s="13"/>
      <c r="W487" s="13"/>
      <c r="X487" s="13"/>
      <c r="Y487" s="13"/>
      <c r="Z487" s="13"/>
      <c r="AA487" s="13"/>
      <c r="AB487" s="13"/>
      <c r="AC487" s="13"/>
      <c r="AD487" s="13"/>
      <c r="AE487" s="13"/>
      <c r="AT487" s="255" t="s">
        <v>180</v>
      </c>
      <c r="AU487" s="255" t="s">
        <v>83</v>
      </c>
      <c r="AV487" s="13" t="s">
        <v>81</v>
      </c>
      <c r="AW487" s="13" t="s">
        <v>35</v>
      </c>
      <c r="AX487" s="13" t="s">
        <v>74</v>
      </c>
      <c r="AY487" s="255" t="s">
        <v>169</v>
      </c>
    </row>
    <row r="488" spans="1:51" s="14" customFormat="1" ht="12">
      <c r="A488" s="14"/>
      <c r="B488" s="256"/>
      <c r="C488" s="257"/>
      <c r="D488" s="242" t="s">
        <v>180</v>
      </c>
      <c r="E488" s="258" t="s">
        <v>19</v>
      </c>
      <c r="F488" s="259" t="s">
        <v>1885</v>
      </c>
      <c r="G488" s="257"/>
      <c r="H488" s="260">
        <v>648.2</v>
      </c>
      <c r="I488" s="261"/>
      <c r="J488" s="257"/>
      <c r="K488" s="257"/>
      <c r="L488" s="262"/>
      <c r="M488" s="263"/>
      <c r="N488" s="264"/>
      <c r="O488" s="264"/>
      <c r="P488" s="264"/>
      <c r="Q488" s="264"/>
      <c r="R488" s="264"/>
      <c r="S488" s="264"/>
      <c r="T488" s="265"/>
      <c r="U488" s="14"/>
      <c r="V488" s="14"/>
      <c r="W488" s="14"/>
      <c r="X488" s="14"/>
      <c r="Y488" s="14"/>
      <c r="Z488" s="14"/>
      <c r="AA488" s="14"/>
      <c r="AB488" s="14"/>
      <c r="AC488" s="14"/>
      <c r="AD488" s="14"/>
      <c r="AE488" s="14"/>
      <c r="AT488" s="266" t="s">
        <v>180</v>
      </c>
      <c r="AU488" s="266" t="s">
        <v>83</v>
      </c>
      <c r="AV488" s="14" t="s">
        <v>83</v>
      </c>
      <c r="AW488" s="14" t="s">
        <v>35</v>
      </c>
      <c r="AX488" s="14" t="s">
        <v>81</v>
      </c>
      <c r="AY488" s="266" t="s">
        <v>169</v>
      </c>
    </row>
    <row r="489" spans="1:65" s="2" customFormat="1" ht="16.5" customHeight="1">
      <c r="A489" s="41"/>
      <c r="B489" s="42"/>
      <c r="C489" s="313" t="s">
        <v>538</v>
      </c>
      <c r="D489" s="313" t="s">
        <v>665</v>
      </c>
      <c r="E489" s="314" t="s">
        <v>1886</v>
      </c>
      <c r="F489" s="315" t="s">
        <v>1887</v>
      </c>
      <c r="G489" s="316" t="s">
        <v>462</v>
      </c>
      <c r="H489" s="317">
        <v>661.164</v>
      </c>
      <c r="I489" s="318"/>
      <c r="J489" s="319">
        <f>ROUND(I489*H489,2)</f>
        <v>0</v>
      </c>
      <c r="K489" s="315" t="s">
        <v>175</v>
      </c>
      <c r="L489" s="320"/>
      <c r="M489" s="321" t="s">
        <v>19</v>
      </c>
      <c r="N489" s="322" t="s">
        <v>45</v>
      </c>
      <c r="O489" s="87"/>
      <c r="P489" s="238">
        <f>O489*H489</f>
        <v>0</v>
      </c>
      <c r="Q489" s="238">
        <v>0.02044</v>
      </c>
      <c r="R489" s="238">
        <f>Q489*H489</f>
        <v>13.51419216</v>
      </c>
      <c r="S489" s="238">
        <v>0</v>
      </c>
      <c r="T489" s="239">
        <f>S489*H489</f>
        <v>0</v>
      </c>
      <c r="U489" s="41"/>
      <c r="V489" s="41"/>
      <c r="W489" s="41"/>
      <c r="X489" s="41"/>
      <c r="Y489" s="41"/>
      <c r="Z489" s="41"/>
      <c r="AA489" s="41"/>
      <c r="AB489" s="41"/>
      <c r="AC489" s="41"/>
      <c r="AD489" s="41"/>
      <c r="AE489" s="41"/>
      <c r="AR489" s="240" t="s">
        <v>217</v>
      </c>
      <c r="AT489" s="240" t="s">
        <v>665</v>
      </c>
      <c r="AU489" s="240" t="s">
        <v>83</v>
      </c>
      <c r="AY489" s="20" t="s">
        <v>169</v>
      </c>
      <c r="BE489" s="241">
        <f>IF(N489="základní",J489,0)</f>
        <v>0</v>
      </c>
      <c r="BF489" s="241">
        <f>IF(N489="snížená",J489,0)</f>
        <v>0</v>
      </c>
      <c r="BG489" s="241">
        <f>IF(N489="zákl. přenesená",J489,0)</f>
        <v>0</v>
      </c>
      <c r="BH489" s="241">
        <f>IF(N489="sníž. přenesená",J489,0)</f>
        <v>0</v>
      </c>
      <c r="BI489" s="241">
        <f>IF(N489="nulová",J489,0)</f>
        <v>0</v>
      </c>
      <c r="BJ489" s="20" t="s">
        <v>81</v>
      </c>
      <c r="BK489" s="241">
        <f>ROUND(I489*H489,2)</f>
        <v>0</v>
      </c>
      <c r="BL489" s="20" t="s">
        <v>176</v>
      </c>
      <c r="BM489" s="240" t="s">
        <v>1888</v>
      </c>
    </row>
    <row r="490" spans="1:51" s="13" customFormat="1" ht="12">
      <c r="A490" s="13"/>
      <c r="B490" s="246"/>
      <c r="C490" s="247"/>
      <c r="D490" s="242" t="s">
        <v>180</v>
      </c>
      <c r="E490" s="248" t="s">
        <v>19</v>
      </c>
      <c r="F490" s="249" t="s">
        <v>1884</v>
      </c>
      <c r="G490" s="247"/>
      <c r="H490" s="248" t="s">
        <v>19</v>
      </c>
      <c r="I490" s="250"/>
      <c r="J490" s="247"/>
      <c r="K490" s="247"/>
      <c r="L490" s="251"/>
      <c r="M490" s="252"/>
      <c r="N490" s="253"/>
      <c r="O490" s="253"/>
      <c r="P490" s="253"/>
      <c r="Q490" s="253"/>
      <c r="R490" s="253"/>
      <c r="S490" s="253"/>
      <c r="T490" s="254"/>
      <c r="U490" s="13"/>
      <c r="V490" s="13"/>
      <c r="W490" s="13"/>
      <c r="X490" s="13"/>
      <c r="Y490" s="13"/>
      <c r="Z490" s="13"/>
      <c r="AA490" s="13"/>
      <c r="AB490" s="13"/>
      <c r="AC490" s="13"/>
      <c r="AD490" s="13"/>
      <c r="AE490" s="13"/>
      <c r="AT490" s="255" t="s">
        <v>180</v>
      </c>
      <c r="AU490" s="255" t="s">
        <v>83</v>
      </c>
      <c r="AV490" s="13" t="s">
        <v>81</v>
      </c>
      <c r="AW490" s="13" t="s">
        <v>35</v>
      </c>
      <c r="AX490" s="13" t="s">
        <v>74</v>
      </c>
      <c r="AY490" s="255" t="s">
        <v>169</v>
      </c>
    </row>
    <row r="491" spans="1:51" s="14" customFormat="1" ht="12">
      <c r="A491" s="14"/>
      <c r="B491" s="256"/>
      <c r="C491" s="257"/>
      <c r="D491" s="242" t="s">
        <v>180</v>
      </c>
      <c r="E491" s="258" t="s">
        <v>19</v>
      </c>
      <c r="F491" s="259" t="s">
        <v>1885</v>
      </c>
      <c r="G491" s="257"/>
      <c r="H491" s="260">
        <v>648.2</v>
      </c>
      <c r="I491" s="261"/>
      <c r="J491" s="257"/>
      <c r="K491" s="257"/>
      <c r="L491" s="262"/>
      <c r="M491" s="263"/>
      <c r="N491" s="264"/>
      <c r="O491" s="264"/>
      <c r="P491" s="264"/>
      <c r="Q491" s="264"/>
      <c r="R491" s="264"/>
      <c r="S491" s="264"/>
      <c r="T491" s="265"/>
      <c r="U491" s="14"/>
      <c r="V491" s="14"/>
      <c r="W491" s="14"/>
      <c r="X491" s="14"/>
      <c r="Y491" s="14"/>
      <c r="Z491" s="14"/>
      <c r="AA491" s="14"/>
      <c r="AB491" s="14"/>
      <c r="AC491" s="14"/>
      <c r="AD491" s="14"/>
      <c r="AE491" s="14"/>
      <c r="AT491" s="266" t="s">
        <v>180</v>
      </c>
      <c r="AU491" s="266" t="s">
        <v>83</v>
      </c>
      <c r="AV491" s="14" t="s">
        <v>83</v>
      </c>
      <c r="AW491" s="14" t="s">
        <v>35</v>
      </c>
      <c r="AX491" s="14" t="s">
        <v>81</v>
      </c>
      <c r="AY491" s="266" t="s">
        <v>169</v>
      </c>
    </row>
    <row r="492" spans="1:51" s="14" customFormat="1" ht="12">
      <c r="A492" s="14"/>
      <c r="B492" s="256"/>
      <c r="C492" s="257"/>
      <c r="D492" s="242" t="s">
        <v>180</v>
      </c>
      <c r="E492" s="257"/>
      <c r="F492" s="259" t="s">
        <v>1889</v>
      </c>
      <c r="G492" s="257"/>
      <c r="H492" s="260">
        <v>661.164</v>
      </c>
      <c r="I492" s="261"/>
      <c r="J492" s="257"/>
      <c r="K492" s="257"/>
      <c r="L492" s="262"/>
      <c r="M492" s="263"/>
      <c r="N492" s="264"/>
      <c r="O492" s="264"/>
      <c r="P492" s="264"/>
      <c r="Q492" s="264"/>
      <c r="R492" s="264"/>
      <c r="S492" s="264"/>
      <c r="T492" s="265"/>
      <c r="U492" s="14"/>
      <c r="V492" s="14"/>
      <c r="W492" s="14"/>
      <c r="X492" s="14"/>
      <c r="Y492" s="14"/>
      <c r="Z492" s="14"/>
      <c r="AA492" s="14"/>
      <c r="AB492" s="14"/>
      <c r="AC492" s="14"/>
      <c r="AD492" s="14"/>
      <c r="AE492" s="14"/>
      <c r="AT492" s="266" t="s">
        <v>180</v>
      </c>
      <c r="AU492" s="266" t="s">
        <v>83</v>
      </c>
      <c r="AV492" s="14" t="s">
        <v>83</v>
      </c>
      <c r="AW492" s="14" t="s">
        <v>4</v>
      </c>
      <c r="AX492" s="14" t="s">
        <v>81</v>
      </c>
      <c r="AY492" s="266" t="s">
        <v>169</v>
      </c>
    </row>
    <row r="493" spans="1:65" s="2" customFormat="1" ht="21.75" customHeight="1">
      <c r="A493" s="41"/>
      <c r="B493" s="42"/>
      <c r="C493" s="229" t="s">
        <v>548</v>
      </c>
      <c r="D493" s="229" t="s">
        <v>171</v>
      </c>
      <c r="E493" s="230" t="s">
        <v>1890</v>
      </c>
      <c r="F493" s="231" t="s">
        <v>1891</v>
      </c>
      <c r="G493" s="232" t="s">
        <v>188</v>
      </c>
      <c r="H493" s="233">
        <v>20</v>
      </c>
      <c r="I493" s="234"/>
      <c r="J493" s="235">
        <f>ROUND(I493*H493,2)</f>
        <v>0</v>
      </c>
      <c r="K493" s="231" t="s">
        <v>175</v>
      </c>
      <c r="L493" s="47"/>
      <c r="M493" s="236" t="s">
        <v>19</v>
      </c>
      <c r="N493" s="237" t="s">
        <v>45</v>
      </c>
      <c r="O493" s="87"/>
      <c r="P493" s="238">
        <f>O493*H493</f>
        <v>0</v>
      </c>
      <c r="Q493" s="238">
        <v>0</v>
      </c>
      <c r="R493" s="238">
        <f>Q493*H493</f>
        <v>0</v>
      </c>
      <c r="S493" s="238">
        <v>0</v>
      </c>
      <c r="T493" s="239">
        <f>S493*H493</f>
        <v>0</v>
      </c>
      <c r="U493" s="41"/>
      <c r="V493" s="41"/>
      <c r="W493" s="41"/>
      <c r="X493" s="41"/>
      <c r="Y493" s="41"/>
      <c r="Z493" s="41"/>
      <c r="AA493" s="41"/>
      <c r="AB493" s="41"/>
      <c r="AC493" s="41"/>
      <c r="AD493" s="41"/>
      <c r="AE493" s="41"/>
      <c r="AR493" s="240" t="s">
        <v>176</v>
      </c>
      <c r="AT493" s="240" t="s">
        <v>171</v>
      </c>
      <c r="AU493" s="240" t="s">
        <v>83</v>
      </c>
      <c r="AY493" s="20" t="s">
        <v>169</v>
      </c>
      <c r="BE493" s="241">
        <f>IF(N493="základní",J493,0)</f>
        <v>0</v>
      </c>
      <c r="BF493" s="241">
        <f>IF(N493="snížená",J493,0)</f>
        <v>0</v>
      </c>
      <c r="BG493" s="241">
        <f>IF(N493="zákl. přenesená",J493,0)</f>
        <v>0</v>
      </c>
      <c r="BH493" s="241">
        <f>IF(N493="sníž. přenesená",J493,0)</f>
        <v>0</v>
      </c>
      <c r="BI493" s="241">
        <f>IF(N493="nulová",J493,0)</f>
        <v>0</v>
      </c>
      <c r="BJ493" s="20" t="s">
        <v>81</v>
      </c>
      <c r="BK493" s="241">
        <f>ROUND(I493*H493,2)</f>
        <v>0</v>
      </c>
      <c r="BL493" s="20" t="s">
        <v>176</v>
      </c>
      <c r="BM493" s="240" t="s">
        <v>1892</v>
      </c>
    </row>
    <row r="494" spans="1:47" s="2" customFormat="1" ht="12">
      <c r="A494" s="41"/>
      <c r="B494" s="42"/>
      <c r="C494" s="43"/>
      <c r="D494" s="242" t="s">
        <v>178</v>
      </c>
      <c r="E494" s="43"/>
      <c r="F494" s="243" t="s">
        <v>1893</v>
      </c>
      <c r="G494" s="43"/>
      <c r="H494" s="43"/>
      <c r="I494" s="149"/>
      <c r="J494" s="43"/>
      <c r="K494" s="43"/>
      <c r="L494" s="47"/>
      <c r="M494" s="244"/>
      <c r="N494" s="245"/>
      <c r="O494" s="87"/>
      <c r="P494" s="87"/>
      <c r="Q494" s="87"/>
      <c r="R494" s="87"/>
      <c r="S494" s="87"/>
      <c r="T494" s="88"/>
      <c r="U494" s="41"/>
      <c r="V494" s="41"/>
      <c r="W494" s="41"/>
      <c r="X494" s="41"/>
      <c r="Y494" s="41"/>
      <c r="Z494" s="41"/>
      <c r="AA494" s="41"/>
      <c r="AB494" s="41"/>
      <c r="AC494" s="41"/>
      <c r="AD494" s="41"/>
      <c r="AE494" s="41"/>
      <c r="AT494" s="20" t="s">
        <v>178</v>
      </c>
      <c r="AU494" s="20" t="s">
        <v>83</v>
      </c>
    </row>
    <row r="495" spans="1:51" s="13" customFormat="1" ht="12">
      <c r="A495" s="13"/>
      <c r="B495" s="246"/>
      <c r="C495" s="247"/>
      <c r="D495" s="242" t="s">
        <v>180</v>
      </c>
      <c r="E495" s="248" t="s">
        <v>19</v>
      </c>
      <c r="F495" s="249" t="s">
        <v>1884</v>
      </c>
      <c r="G495" s="247"/>
      <c r="H495" s="248" t="s">
        <v>19</v>
      </c>
      <c r="I495" s="250"/>
      <c r="J495" s="247"/>
      <c r="K495" s="247"/>
      <c r="L495" s="251"/>
      <c r="M495" s="252"/>
      <c r="N495" s="253"/>
      <c r="O495" s="253"/>
      <c r="P495" s="253"/>
      <c r="Q495" s="253"/>
      <c r="R495" s="253"/>
      <c r="S495" s="253"/>
      <c r="T495" s="254"/>
      <c r="U495" s="13"/>
      <c r="V495" s="13"/>
      <c r="W495" s="13"/>
      <c r="X495" s="13"/>
      <c r="Y495" s="13"/>
      <c r="Z495" s="13"/>
      <c r="AA495" s="13"/>
      <c r="AB495" s="13"/>
      <c r="AC495" s="13"/>
      <c r="AD495" s="13"/>
      <c r="AE495" s="13"/>
      <c r="AT495" s="255" t="s">
        <v>180</v>
      </c>
      <c r="AU495" s="255" t="s">
        <v>83</v>
      </c>
      <c r="AV495" s="13" t="s">
        <v>81</v>
      </c>
      <c r="AW495" s="13" t="s">
        <v>35</v>
      </c>
      <c r="AX495" s="13" t="s">
        <v>74</v>
      </c>
      <c r="AY495" s="255" t="s">
        <v>169</v>
      </c>
    </row>
    <row r="496" spans="1:51" s="14" customFormat="1" ht="12">
      <c r="A496" s="14"/>
      <c r="B496" s="256"/>
      <c r="C496" s="257"/>
      <c r="D496" s="242" t="s">
        <v>180</v>
      </c>
      <c r="E496" s="258" t="s">
        <v>19</v>
      </c>
      <c r="F496" s="259" t="s">
        <v>1894</v>
      </c>
      <c r="G496" s="257"/>
      <c r="H496" s="260">
        <v>20</v>
      </c>
      <c r="I496" s="261"/>
      <c r="J496" s="257"/>
      <c r="K496" s="257"/>
      <c r="L496" s="262"/>
      <c r="M496" s="263"/>
      <c r="N496" s="264"/>
      <c r="O496" s="264"/>
      <c r="P496" s="264"/>
      <c r="Q496" s="264"/>
      <c r="R496" s="264"/>
      <c r="S496" s="264"/>
      <c r="T496" s="265"/>
      <c r="U496" s="14"/>
      <c r="V496" s="14"/>
      <c r="W496" s="14"/>
      <c r="X496" s="14"/>
      <c r="Y496" s="14"/>
      <c r="Z496" s="14"/>
      <c r="AA496" s="14"/>
      <c r="AB496" s="14"/>
      <c r="AC496" s="14"/>
      <c r="AD496" s="14"/>
      <c r="AE496" s="14"/>
      <c r="AT496" s="266" t="s">
        <v>180</v>
      </c>
      <c r="AU496" s="266" t="s">
        <v>83</v>
      </c>
      <c r="AV496" s="14" t="s">
        <v>83</v>
      </c>
      <c r="AW496" s="14" t="s">
        <v>35</v>
      </c>
      <c r="AX496" s="14" t="s">
        <v>81</v>
      </c>
      <c r="AY496" s="266" t="s">
        <v>169</v>
      </c>
    </row>
    <row r="497" spans="1:65" s="2" customFormat="1" ht="16.5" customHeight="1">
      <c r="A497" s="41"/>
      <c r="B497" s="42"/>
      <c r="C497" s="313" t="s">
        <v>556</v>
      </c>
      <c r="D497" s="313" t="s">
        <v>665</v>
      </c>
      <c r="E497" s="314" t="s">
        <v>1895</v>
      </c>
      <c r="F497" s="315" t="s">
        <v>1896</v>
      </c>
      <c r="G497" s="316" t="s">
        <v>188</v>
      </c>
      <c r="H497" s="317">
        <v>20</v>
      </c>
      <c r="I497" s="318"/>
      <c r="J497" s="319">
        <f>ROUND(I497*H497,2)</f>
        <v>0</v>
      </c>
      <c r="K497" s="315" t="s">
        <v>175</v>
      </c>
      <c r="L497" s="320"/>
      <c r="M497" s="321" t="s">
        <v>19</v>
      </c>
      <c r="N497" s="322" t="s">
        <v>45</v>
      </c>
      <c r="O497" s="87"/>
      <c r="P497" s="238">
        <f>O497*H497</f>
        <v>0</v>
      </c>
      <c r="Q497" s="238">
        <v>0.0167</v>
      </c>
      <c r="R497" s="238">
        <f>Q497*H497</f>
        <v>0.33399999999999996</v>
      </c>
      <c r="S497" s="238">
        <v>0</v>
      </c>
      <c r="T497" s="239">
        <f>S497*H497</f>
        <v>0</v>
      </c>
      <c r="U497" s="41"/>
      <c r="V497" s="41"/>
      <c r="W497" s="41"/>
      <c r="X497" s="41"/>
      <c r="Y497" s="41"/>
      <c r="Z497" s="41"/>
      <c r="AA497" s="41"/>
      <c r="AB497" s="41"/>
      <c r="AC497" s="41"/>
      <c r="AD497" s="41"/>
      <c r="AE497" s="41"/>
      <c r="AR497" s="240" t="s">
        <v>217</v>
      </c>
      <c r="AT497" s="240" t="s">
        <v>665</v>
      </c>
      <c r="AU497" s="240" t="s">
        <v>83</v>
      </c>
      <c r="AY497" s="20" t="s">
        <v>169</v>
      </c>
      <c r="BE497" s="241">
        <f>IF(N497="základní",J497,0)</f>
        <v>0</v>
      </c>
      <c r="BF497" s="241">
        <f>IF(N497="snížená",J497,0)</f>
        <v>0</v>
      </c>
      <c r="BG497" s="241">
        <f>IF(N497="zákl. přenesená",J497,0)</f>
        <v>0</v>
      </c>
      <c r="BH497" s="241">
        <f>IF(N497="sníž. přenesená",J497,0)</f>
        <v>0</v>
      </c>
      <c r="BI497" s="241">
        <f>IF(N497="nulová",J497,0)</f>
        <v>0</v>
      </c>
      <c r="BJ497" s="20" t="s">
        <v>81</v>
      </c>
      <c r="BK497" s="241">
        <f>ROUND(I497*H497,2)</f>
        <v>0</v>
      </c>
      <c r="BL497" s="20" t="s">
        <v>176</v>
      </c>
      <c r="BM497" s="240" t="s">
        <v>1897</v>
      </c>
    </row>
    <row r="498" spans="1:65" s="2" customFormat="1" ht="16.5" customHeight="1">
      <c r="A498" s="41"/>
      <c r="B498" s="42"/>
      <c r="C498" s="229" t="s">
        <v>561</v>
      </c>
      <c r="D498" s="229" t="s">
        <v>171</v>
      </c>
      <c r="E498" s="230" t="s">
        <v>1898</v>
      </c>
      <c r="F498" s="231" t="s">
        <v>1899</v>
      </c>
      <c r="G498" s="232" t="s">
        <v>188</v>
      </c>
      <c r="H498" s="233">
        <v>1</v>
      </c>
      <c r="I498" s="234"/>
      <c r="J498" s="235">
        <f>ROUND(I498*H498,2)</f>
        <v>0</v>
      </c>
      <c r="K498" s="231" t="s">
        <v>19</v>
      </c>
      <c r="L498" s="47"/>
      <c r="M498" s="236" t="s">
        <v>19</v>
      </c>
      <c r="N498" s="237" t="s">
        <v>45</v>
      </c>
      <c r="O498" s="87"/>
      <c r="P498" s="238">
        <f>O498*H498</f>
        <v>0</v>
      </c>
      <c r="Q498" s="238">
        <v>0.00151</v>
      </c>
      <c r="R498" s="238">
        <f>Q498*H498</f>
        <v>0.00151</v>
      </c>
      <c r="S498" s="238">
        <v>0</v>
      </c>
      <c r="T498" s="239">
        <f>S498*H498</f>
        <v>0</v>
      </c>
      <c r="U498" s="41"/>
      <c r="V498" s="41"/>
      <c r="W498" s="41"/>
      <c r="X498" s="41"/>
      <c r="Y498" s="41"/>
      <c r="Z498" s="41"/>
      <c r="AA498" s="41"/>
      <c r="AB498" s="41"/>
      <c r="AC498" s="41"/>
      <c r="AD498" s="41"/>
      <c r="AE498" s="41"/>
      <c r="AR498" s="240" t="s">
        <v>176</v>
      </c>
      <c r="AT498" s="240" t="s">
        <v>171</v>
      </c>
      <c r="AU498" s="240" t="s">
        <v>83</v>
      </c>
      <c r="AY498" s="20" t="s">
        <v>169</v>
      </c>
      <c r="BE498" s="241">
        <f>IF(N498="základní",J498,0)</f>
        <v>0</v>
      </c>
      <c r="BF498" s="241">
        <f>IF(N498="snížená",J498,0)</f>
        <v>0</v>
      </c>
      <c r="BG498" s="241">
        <f>IF(N498="zákl. přenesená",J498,0)</f>
        <v>0</v>
      </c>
      <c r="BH498" s="241">
        <f>IF(N498="sníž. přenesená",J498,0)</f>
        <v>0</v>
      </c>
      <c r="BI498" s="241">
        <f>IF(N498="nulová",J498,0)</f>
        <v>0</v>
      </c>
      <c r="BJ498" s="20" t="s">
        <v>81</v>
      </c>
      <c r="BK498" s="241">
        <f>ROUND(I498*H498,2)</f>
        <v>0</v>
      </c>
      <c r="BL498" s="20" t="s">
        <v>176</v>
      </c>
      <c r="BM498" s="240" t="s">
        <v>1900</v>
      </c>
    </row>
    <row r="499" spans="1:47" s="2" customFormat="1" ht="12">
      <c r="A499" s="41"/>
      <c r="B499" s="42"/>
      <c r="C499" s="43"/>
      <c r="D499" s="242" t="s">
        <v>178</v>
      </c>
      <c r="E499" s="43"/>
      <c r="F499" s="243" t="s">
        <v>1901</v>
      </c>
      <c r="G499" s="43"/>
      <c r="H499" s="43"/>
      <c r="I499" s="149"/>
      <c r="J499" s="43"/>
      <c r="K499" s="43"/>
      <c r="L499" s="47"/>
      <c r="M499" s="244"/>
      <c r="N499" s="245"/>
      <c r="O499" s="87"/>
      <c r="P499" s="87"/>
      <c r="Q499" s="87"/>
      <c r="R499" s="87"/>
      <c r="S499" s="87"/>
      <c r="T499" s="88"/>
      <c r="U499" s="41"/>
      <c r="V499" s="41"/>
      <c r="W499" s="41"/>
      <c r="X499" s="41"/>
      <c r="Y499" s="41"/>
      <c r="Z499" s="41"/>
      <c r="AA499" s="41"/>
      <c r="AB499" s="41"/>
      <c r="AC499" s="41"/>
      <c r="AD499" s="41"/>
      <c r="AE499" s="41"/>
      <c r="AT499" s="20" t="s">
        <v>178</v>
      </c>
      <c r="AU499" s="20" t="s">
        <v>83</v>
      </c>
    </row>
    <row r="500" spans="1:51" s="13" customFormat="1" ht="12">
      <c r="A500" s="13"/>
      <c r="B500" s="246"/>
      <c r="C500" s="247"/>
      <c r="D500" s="242" t="s">
        <v>180</v>
      </c>
      <c r="E500" s="248" t="s">
        <v>19</v>
      </c>
      <c r="F500" s="249" t="s">
        <v>1902</v>
      </c>
      <c r="G500" s="247"/>
      <c r="H500" s="248" t="s">
        <v>19</v>
      </c>
      <c r="I500" s="250"/>
      <c r="J500" s="247"/>
      <c r="K500" s="247"/>
      <c r="L500" s="251"/>
      <c r="M500" s="252"/>
      <c r="N500" s="253"/>
      <c r="O500" s="253"/>
      <c r="P500" s="253"/>
      <c r="Q500" s="253"/>
      <c r="R500" s="253"/>
      <c r="S500" s="253"/>
      <c r="T500" s="254"/>
      <c r="U500" s="13"/>
      <c r="V500" s="13"/>
      <c r="W500" s="13"/>
      <c r="X500" s="13"/>
      <c r="Y500" s="13"/>
      <c r="Z500" s="13"/>
      <c r="AA500" s="13"/>
      <c r="AB500" s="13"/>
      <c r="AC500" s="13"/>
      <c r="AD500" s="13"/>
      <c r="AE500" s="13"/>
      <c r="AT500" s="255" t="s">
        <v>180</v>
      </c>
      <c r="AU500" s="255" t="s">
        <v>83</v>
      </c>
      <c r="AV500" s="13" t="s">
        <v>81</v>
      </c>
      <c r="AW500" s="13" t="s">
        <v>35</v>
      </c>
      <c r="AX500" s="13" t="s">
        <v>74</v>
      </c>
      <c r="AY500" s="255" t="s">
        <v>169</v>
      </c>
    </row>
    <row r="501" spans="1:51" s="14" customFormat="1" ht="12">
      <c r="A501" s="14"/>
      <c r="B501" s="256"/>
      <c r="C501" s="257"/>
      <c r="D501" s="242" t="s">
        <v>180</v>
      </c>
      <c r="E501" s="258" t="s">
        <v>19</v>
      </c>
      <c r="F501" s="259" t="s">
        <v>1903</v>
      </c>
      <c r="G501" s="257"/>
      <c r="H501" s="260">
        <v>1</v>
      </c>
      <c r="I501" s="261"/>
      <c r="J501" s="257"/>
      <c r="K501" s="257"/>
      <c r="L501" s="262"/>
      <c r="M501" s="263"/>
      <c r="N501" s="264"/>
      <c r="O501" s="264"/>
      <c r="P501" s="264"/>
      <c r="Q501" s="264"/>
      <c r="R501" s="264"/>
      <c r="S501" s="264"/>
      <c r="T501" s="265"/>
      <c r="U501" s="14"/>
      <c r="V501" s="14"/>
      <c r="W501" s="14"/>
      <c r="X501" s="14"/>
      <c r="Y501" s="14"/>
      <c r="Z501" s="14"/>
      <c r="AA501" s="14"/>
      <c r="AB501" s="14"/>
      <c r="AC501" s="14"/>
      <c r="AD501" s="14"/>
      <c r="AE501" s="14"/>
      <c r="AT501" s="266" t="s">
        <v>180</v>
      </c>
      <c r="AU501" s="266" t="s">
        <v>83</v>
      </c>
      <c r="AV501" s="14" t="s">
        <v>83</v>
      </c>
      <c r="AW501" s="14" t="s">
        <v>35</v>
      </c>
      <c r="AX501" s="14" t="s">
        <v>81</v>
      </c>
      <c r="AY501" s="266" t="s">
        <v>169</v>
      </c>
    </row>
    <row r="502" spans="1:65" s="2" customFormat="1" ht="16.5" customHeight="1">
      <c r="A502" s="41"/>
      <c r="B502" s="42"/>
      <c r="C502" s="313" t="s">
        <v>566</v>
      </c>
      <c r="D502" s="313" t="s">
        <v>665</v>
      </c>
      <c r="E502" s="314" t="s">
        <v>1904</v>
      </c>
      <c r="F502" s="315" t="s">
        <v>1905</v>
      </c>
      <c r="G502" s="316" t="s">
        <v>188</v>
      </c>
      <c r="H502" s="317">
        <v>1</v>
      </c>
      <c r="I502" s="318"/>
      <c r="J502" s="319">
        <f>ROUND(I502*H502,2)</f>
        <v>0</v>
      </c>
      <c r="K502" s="315" t="s">
        <v>19</v>
      </c>
      <c r="L502" s="320"/>
      <c r="M502" s="321" t="s">
        <v>19</v>
      </c>
      <c r="N502" s="322" t="s">
        <v>45</v>
      </c>
      <c r="O502" s="87"/>
      <c r="P502" s="238">
        <f>O502*H502</f>
        <v>0</v>
      </c>
      <c r="Q502" s="238">
        <v>0.025</v>
      </c>
      <c r="R502" s="238">
        <f>Q502*H502</f>
        <v>0.025</v>
      </c>
      <c r="S502" s="238">
        <v>0</v>
      </c>
      <c r="T502" s="239">
        <f>S502*H502</f>
        <v>0</v>
      </c>
      <c r="U502" s="41"/>
      <c r="V502" s="41"/>
      <c r="W502" s="41"/>
      <c r="X502" s="41"/>
      <c r="Y502" s="41"/>
      <c r="Z502" s="41"/>
      <c r="AA502" s="41"/>
      <c r="AB502" s="41"/>
      <c r="AC502" s="41"/>
      <c r="AD502" s="41"/>
      <c r="AE502" s="41"/>
      <c r="AR502" s="240" t="s">
        <v>217</v>
      </c>
      <c r="AT502" s="240" t="s">
        <v>665</v>
      </c>
      <c r="AU502" s="240" t="s">
        <v>83</v>
      </c>
      <c r="AY502" s="20" t="s">
        <v>169</v>
      </c>
      <c r="BE502" s="241">
        <f>IF(N502="základní",J502,0)</f>
        <v>0</v>
      </c>
      <c r="BF502" s="241">
        <f>IF(N502="snížená",J502,0)</f>
        <v>0</v>
      </c>
      <c r="BG502" s="241">
        <f>IF(N502="zákl. přenesená",J502,0)</f>
        <v>0</v>
      </c>
      <c r="BH502" s="241">
        <f>IF(N502="sníž. přenesená",J502,0)</f>
        <v>0</v>
      </c>
      <c r="BI502" s="241">
        <f>IF(N502="nulová",J502,0)</f>
        <v>0</v>
      </c>
      <c r="BJ502" s="20" t="s">
        <v>81</v>
      </c>
      <c r="BK502" s="241">
        <f>ROUND(I502*H502,2)</f>
        <v>0</v>
      </c>
      <c r="BL502" s="20" t="s">
        <v>176</v>
      </c>
      <c r="BM502" s="240" t="s">
        <v>1906</v>
      </c>
    </row>
    <row r="503" spans="1:65" s="2" customFormat="1" ht="16.5" customHeight="1">
      <c r="A503" s="41"/>
      <c r="B503" s="42"/>
      <c r="C503" s="229" t="s">
        <v>573</v>
      </c>
      <c r="D503" s="229" t="s">
        <v>171</v>
      </c>
      <c r="E503" s="230" t="s">
        <v>1907</v>
      </c>
      <c r="F503" s="231" t="s">
        <v>1908</v>
      </c>
      <c r="G503" s="232" t="s">
        <v>1909</v>
      </c>
      <c r="H503" s="233">
        <v>20</v>
      </c>
      <c r="I503" s="234"/>
      <c r="J503" s="235">
        <f>ROUND(I503*H503,2)</f>
        <v>0</v>
      </c>
      <c r="K503" s="231" t="s">
        <v>175</v>
      </c>
      <c r="L503" s="47"/>
      <c r="M503" s="236" t="s">
        <v>19</v>
      </c>
      <c r="N503" s="237" t="s">
        <v>45</v>
      </c>
      <c r="O503" s="87"/>
      <c r="P503" s="238">
        <f>O503*H503</f>
        <v>0</v>
      </c>
      <c r="Q503" s="238">
        <v>0.0001</v>
      </c>
      <c r="R503" s="238">
        <f>Q503*H503</f>
        <v>0.002</v>
      </c>
      <c r="S503" s="238">
        <v>0</v>
      </c>
      <c r="T503" s="239">
        <f>S503*H503</f>
        <v>0</v>
      </c>
      <c r="U503" s="41"/>
      <c r="V503" s="41"/>
      <c r="W503" s="41"/>
      <c r="X503" s="41"/>
      <c r="Y503" s="41"/>
      <c r="Z503" s="41"/>
      <c r="AA503" s="41"/>
      <c r="AB503" s="41"/>
      <c r="AC503" s="41"/>
      <c r="AD503" s="41"/>
      <c r="AE503" s="41"/>
      <c r="AR503" s="240" t="s">
        <v>176</v>
      </c>
      <c r="AT503" s="240" t="s">
        <v>171</v>
      </c>
      <c r="AU503" s="240" t="s">
        <v>83</v>
      </c>
      <c r="AY503" s="20" t="s">
        <v>169</v>
      </c>
      <c r="BE503" s="241">
        <f>IF(N503="základní",J503,0)</f>
        <v>0</v>
      </c>
      <c r="BF503" s="241">
        <f>IF(N503="snížená",J503,0)</f>
        <v>0</v>
      </c>
      <c r="BG503" s="241">
        <f>IF(N503="zákl. přenesená",J503,0)</f>
        <v>0</v>
      </c>
      <c r="BH503" s="241">
        <f>IF(N503="sníž. přenesená",J503,0)</f>
        <v>0</v>
      </c>
      <c r="BI503" s="241">
        <f>IF(N503="nulová",J503,0)</f>
        <v>0</v>
      </c>
      <c r="BJ503" s="20" t="s">
        <v>81</v>
      </c>
      <c r="BK503" s="241">
        <f>ROUND(I503*H503,2)</f>
        <v>0</v>
      </c>
      <c r="BL503" s="20" t="s">
        <v>176</v>
      </c>
      <c r="BM503" s="240" t="s">
        <v>1910</v>
      </c>
    </row>
    <row r="504" spans="1:47" s="2" customFormat="1" ht="12">
      <c r="A504" s="41"/>
      <c r="B504" s="42"/>
      <c r="C504" s="43"/>
      <c r="D504" s="242" t="s">
        <v>178</v>
      </c>
      <c r="E504" s="43"/>
      <c r="F504" s="243" t="s">
        <v>1911</v>
      </c>
      <c r="G504" s="43"/>
      <c r="H504" s="43"/>
      <c r="I504" s="149"/>
      <c r="J504" s="43"/>
      <c r="K504" s="43"/>
      <c r="L504" s="47"/>
      <c r="M504" s="244"/>
      <c r="N504" s="245"/>
      <c r="O504" s="87"/>
      <c r="P504" s="87"/>
      <c r="Q504" s="87"/>
      <c r="R504" s="87"/>
      <c r="S504" s="87"/>
      <c r="T504" s="88"/>
      <c r="U504" s="41"/>
      <c r="V504" s="41"/>
      <c r="W504" s="41"/>
      <c r="X504" s="41"/>
      <c r="Y504" s="41"/>
      <c r="Z504" s="41"/>
      <c r="AA504" s="41"/>
      <c r="AB504" s="41"/>
      <c r="AC504" s="41"/>
      <c r="AD504" s="41"/>
      <c r="AE504" s="41"/>
      <c r="AT504" s="20" t="s">
        <v>178</v>
      </c>
      <c r="AU504" s="20" t="s">
        <v>83</v>
      </c>
    </row>
    <row r="505" spans="1:51" s="14" customFormat="1" ht="12">
      <c r="A505" s="14"/>
      <c r="B505" s="256"/>
      <c r="C505" s="257"/>
      <c r="D505" s="242" t="s">
        <v>180</v>
      </c>
      <c r="E505" s="258" t="s">
        <v>19</v>
      </c>
      <c r="F505" s="259" t="s">
        <v>1912</v>
      </c>
      <c r="G505" s="257"/>
      <c r="H505" s="260">
        <v>20</v>
      </c>
      <c r="I505" s="261"/>
      <c r="J505" s="257"/>
      <c r="K505" s="257"/>
      <c r="L505" s="262"/>
      <c r="M505" s="263"/>
      <c r="N505" s="264"/>
      <c r="O505" s="264"/>
      <c r="P505" s="264"/>
      <c r="Q505" s="264"/>
      <c r="R505" s="264"/>
      <c r="S505" s="264"/>
      <c r="T505" s="265"/>
      <c r="U505" s="14"/>
      <c r="V505" s="14"/>
      <c r="W505" s="14"/>
      <c r="X505" s="14"/>
      <c r="Y505" s="14"/>
      <c r="Z505" s="14"/>
      <c r="AA505" s="14"/>
      <c r="AB505" s="14"/>
      <c r="AC505" s="14"/>
      <c r="AD505" s="14"/>
      <c r="AE505" s="14"/>
      <c r="AT505" s="266" t="s">
        <v>180</v>
      </c>
      <c r="AU505" s="266" t="s">
        <v>83</v>
      </c>
      <c r="AV505" s="14" t="s">
        <v>83</v>
      </c>
      <c r="AW505" s="14" t="s">
        <v>35</v>
      </c>
      <c r="AX505" s="14" t="s">
        <v>81</v>
      </c>
      <c r="AY505" s="266" t="s">
        <v>169</v>
      </c>
    </row>
    <row r="506" spans="1:65" s="2" customFormat="1" ht="16.5" customHeight="1">
      <c r="A506" s="41"/>
      <c r="B506" s="42"/>
      <c r="C506" s="229" t="s">
        <v>581</v>
      </c>
      <c r="D506" s="229" t="s">
        <v>171</v>
      </c>
      <c r="E506" s="230" t="s">
        <v>1913</v>
      </c>
      <c r="F506" s="231" t="s">
        <v>1914</v>
      </c>
      <c r="G506" s="232" t="s">
        <v>1909</v>
      </c>
      <c r="H506" s="233">
        <v>13</v>
      </c>
      <c r="I506" s="234"/>
      <c r="J506" s="235">
        <f>ROUND(I506*H506,2)</f>
        <v>0</v>
      </c>
      <c r="K506" s="231" t="s">
        <v>175</v>
      </c>
      <c r="L506" s="47"/>
      <c r="M506" s="236" t="s">
        <v>19</v>
      </c>
      <c r="N506" s="237" t="s">
        <v>45</v>
      </c>
      <c r="O506" s="87"/>
      <c r="P506" s="238">
        <f>O506*H506</f>
        <v>0</v>
      </c>
      <c r="Q506" s="238">
        <v>0.00025</v>
      </c>
      <c r="R506" s="238">
        <f>Q506*H506</f>
        <v>0.0032500000000000003</v>
      </c>
      <c r="S506" s="238">
        <v>0</v>
      </c>
      <c r="T506" s="239">
        <f>S506*H506</f>
        <v>0</v>
      </c>
      <c r="U506" s="41"/>
      <c r="V506" s="41"/>
      <c r="W506" s="41"/>
      <c r="X506" s="41"/>
      <c r="Y506" s="41"/>
      <c r="Z506" s="41"/>
      <c r="AA506" s="41"/>
      <c r="AB506" s="41"/>
      <c r="AC506" s="41"/>
      <c r="AD506" s="41"/>
      <c r="AE506" s="41"/>
      <c r="AR506" s="240" t="s">
        <v>176</v>
      </c>
      <c r="AT506" s="240" t="s">
        <v>171</v>
      </c>
      <c r="AU506" s="240" t="s">
        <v>83</v>
      </c>
      <c r="AY506" s="20" t="s">
        <v>169</v>
      </c>
      <c r="BE506" s="241">
        <f>IF(N506="základní",J506,0)</f>
        <v>0</v>
      </c>
      <c r="BF506" s="241">
        <f>IF(N506="snížená",J506,0)</f>
        <v>0</v>
      </c>
      <c r="BG506" s="241">
        <f>IF(N506="zákl. přenesená",J506,0)</f>
        <v>0</v>
      </c>
      <c r="BH506" s="241">
        <f>IF(N506="sníž. přenesená",J506,0)</f>
        <v>0</v>
      </c>
      <c r="BI506" s="241">
        <f>IF(N506="nulová",J506,0)</f>
        <v>0</v>
      </c>
      <c r="BJ506" s="20" t="s">
        <v>81</v>
      </c>
      <c r="BK506" s="241">
        <f>ROUND(I506*H506,2)</f>
        <v>0</v>
      </c>
      <c r="BL506" s="20" t="s">
        <v>176</v>
      </c>
      <c r="BM506" s="240" t="s">
        <v>1915</v>
      </c>
    </row>
    <row r="507" spans="1:47" s="2" customFormat="1" ht="12">
      <c r="A507" s="41"/>
      <c r="B507" s="42"/>
      <c r="C507" s="43"/>
      <c r="D507" s="242" t="s">
        <v>178</v>
      </c>
      <c r="E507" s="43"/>
      <c r="F507" s="243" t="s">
        <v>1911</v>
      </c>
      <c r="G507" s="43"/>
      <c r="H507" s="43"/>
      <c r="I507" s="149"/>
      <c r="J507" s="43"/>
      <c r="K507" s="43"/>
      <c r="L507" s="47"/>
      <c r="M507" s="244"/>
      <c r="N507" s="245"/>
      <c r="O507" s="87"/>
      <c r="P507" s="87"/>
      <c r="Q507" s="87"/>
      <c r="R507" s="87"/>
      <c r="S507" s="87"/>
      <c r="T507" s="88"/>
      <c r="U507" s="41"/>
      <c r="V507" s="41"/>
      <c r="W507" s="41"/>
      <c r="X507" s="41"/>
      <c r="Y507" s="41"/>
      <c r="Z507" s="41"/>
      <c r="AA507" s="41"/>
      <c r="AB507" s="41"/>
      <c r="AC507" s="41"/>
      <c r="AD507" s="41"/>
      <c r="AE507" s="41"/>
      <c r="AT507" s="20" t="s">
        <v>178</v>
      </c>
      <c r="AU507" s="20" t="s">
        <v>83</v>
      </c>
    </row>
    <row r="508" spans="1:51" s="13" customFormat="1" ht="12">
      <c r="A508" s="13"/>
      <c r="B508" s="246"/>
      <c r="C508" s="247"/>
      <c r="D508" s="242" t="s">
        <v>180</v>
      </c>
      <c r="E508" s="248" t="s">
        <v>19</v>
      </c>
      <c r="F508" s="249" t="s">
        <v>1916</v>
      </c>
      <c r="G508" s="247"/>
      <c r="H508" s="248" t="s">
        <v>19</v>
      </c>
      <c r="I508" s="250"/>
      <c r="J508" s="247"/>
      <c r="K508" s="247"/>
      <c r="L508" s="251"/>
      <c r="M508" s="252"/>
      <c r="N508" s="253"/>
      <c r="O508" s="253"/>
      <c r="P508" s="253"/>
      <c r="Q508" s="253"/>
      <c r="R508" s="253"/>
      <c r="S508" s="253"/>
      <c r="T508" s="254"/>
      <c r="U508" s="13"/>
      <c r="V508" s="13"/>
      <c r="W508" s="13"/>
      <c r="X508" s="13"/>
      <c r="Y508" s="13"/>
      <c r="Z508" s="13"/>
      <c r="AA508" s="13"/>
      <c r="AB508" s="13"/>
      <c r="AC508" s="13"/>
      <c r="AD508" s="13"/>
      <c r="AE508" s="13"/>
      <c r="AT508" s="255" t="s">
        <v>180</v>
      </c>
      <c r="AU508" s="255" t="s">
        <v>83</v>
      </c>
      <c r="AV508" s="13" t="s">
        <v>81</v>
      </c>
      <c r="AW508" s="13" t="s">
        <v>35</v>
      </c>
      <c r="AX508" s="13" t="s">
        <v>74</v>
      </c>
      <c r="AY508" s="255" t="s">
        <v>169</v>
      </c>
    </row>
    <row r="509" spans="1:51" s="14" customFormat="1" ht="12">
      <c r="A509" s="14"/>
      <c r="B509" s="256"/>
      <c r="C509" s="257"/>
      <c r="D509" s="242" t="s">
        <v>180</v>
      </c>
      <c r="E509" s="258" t="s">
        <v>19</v>
      </c>
      <c r="F509" s="259" t="s">
        <v>257</v>
      </c>
      <c r="G509" s="257"/>
      <c r="H509" s="260">
        <v>13</v>
      </c>
      <c r="I509" s="261"/>
      <c r="J509" s="257"/>
      <c r="K509" s="257"/>
      <c r="L509" s="262"/>
      <c r="M509" s="263"/>
      <c r="N509" s="264"/>
      <c r="O509" s="264"/>
      <c r="P509" s="264"/>
      <c r="Q509" s="264"/>
      <c r="R509" s="264"/>
      <c r="S509" s="264"/>
      <c r="T509" s="265"/>
      <c r="U509" s="14"/>
      <c r="V509" s="14"/>
      <c r="W509" s="14"/>
      <c r="X509" s="14"/>
      <c r="Y509" s="14"/>
      <c r="Z509" s="14"/>
      <c r="AA509" s="14"/>
      <c r="AB509" s="14"/>
      <c r="AC509" s="14"/>
      <c r="AD509" s="14"/>
      <c r="AE509" s="14"/>
      <c r="AT509" s="266" t="s">
        <v>180</v>
      </c>
      <c r="AU509" s="266" t="s">
        <v>83</v>
      </c>
      <c r="AV509" s="14" t="s">
        <v>83</v>
      </c>
      <c r="AW509" s="14" t="s">
        <v>35</v>
      </c>
      <c r="AX509" s="14" t="s">
        <v>81</v>
      </c>
      <c r="AY509" s="266" t="s">
        <v>169</v>
      </c>
    </row>
    <row r="510" spans="1:65" s="2" customFormat="1" ht="16.5" customHeight="1">
      <c r="A510" s="41"/>
      <c r="B510" s="42"/>
      <c r="C510" s="229" t="s">
        <v>588</v>
      </c>
      <c r="D510" s="229" t="s">
        <v>171</v>
      </c>
      <c r="E510" s="230" t="s">
        <v>1917</v>
      </c>
      <c r="F510" s="231" t="s">
        <v>1918</v>
      </c>
      <c r="G510" s="232" t="s">
        <v>188</v>
      </c>
      <c r="H510" s="233">
        <v>26</v>
      </c>
      <c r="I510" s="234"/>
      <c r="J510" s="235">
        <f>ROUND(I510*H510,2)</f>
        <v>0</v>
      </c>
      <c r="K510" s="231" t="s">
        <v>175</v>
      </c>
      <c r="L510" s="47"/>
      <c r="M510" s="236" t="s">
        <v>19</v>
      </c>
      <c r="N510" s="237" t="s">
        <v>45</v>
      </c>
      <c r="O510" s="87"/>
      <c r="P510" s="238">
        <f>O510*H510</f>
        <v>0</v>
      </c>
      <c r="Q510" s="238">
        <v>0.01019</v>
      </c>
      <c r="R510" s="238">
        <f>Q510*H510</f>
        <v>0.26494</v>
      </c>
      <c r="S510" s="238">
        <v>0</v>
      </c>
      <c r="T510" s="239">
        <f>S510*H510</f>
        <v>0</v>
      </c>
      <c r="U510" s="41"/>
      <c r="V510" s="41"/>
      <c r="W510" s="41"/>
      <c r="X510" s="41"/>
      <c r="Y510" s="41"/>
      <c r="Z510" s="41"/>
      <c r="AA510" s="41"/>
      <c r="AB510" s="41"/>
      <c r="AC510" s="41"/>
      <c r="AD510" s="41"/>
      <c r="AE510" s="41"/>
      <c r="AR510" s="240" t="s">
        <v>176</v>
      </c>
      <c r="AT510" s="240" t="s">
        <v>171</v>
      </c>
      <c r="AU510" s="240" t="s">
        <v>83</v>
      </c>
      <c r="AY510" s="20" t="s">
        <v>169</v>
      </c>
      <c r="BE510" s="241">
        <f>IF(N510="základní",J510,0)</f>
        <v>0</v>
      </c>
      <c r="BF510" s="241">
        <f>IF(N510="snížená",J510,0)</f>
        <v>0</v>
      </c>
      <c r="BG510" s="241">
        <f>IF(N510="zákl. přenesená",J510,0)</f>
        <v>0</v>
      </c>
      <c r="BH510" s="241">
        <f>IF(N510="sníž. přenesená",J510,0)</f>
        <v>0</v>
      </c>
      <c r="BI510" s="241">
        <f>IF(N510="nulová",J510,0)</f>
        <v>0</v>
      </c>
      <c r="BJ510" s="20" t="s">
        <v>81</v>
      </c>
      <c r="BK510" s="241">
        <f>ROUND(I510*H510,2)</f>
        <v>0</v>
      </c>
      <c r="BL510" s="20" t="s">
        <v>176</v>
      </c>
      <c r="BM510" s="240" t="s">
        <v>1919</v>
      </c>
    </row>
    <row r="511" spans="1:47" s="2" customFormat="1" ht="12">
      <c r="A511" s="41"/>
      <c r="B511" s="42"/>
      <c r="C511" s="43"/>
      <c r="D511" s="242" t="s">
        <v>178</v>
      </c>
      <c r="E511" s="43"/>
      <c r="F511" s="243" t="s">
        <v>1920</v>
      </c>
      <c r="G511" s="43"/>
      <c r="H511" s="43"/>
      <c r="I511" s="149"/>
      <c r="J511" s="43"/>
      <c r="K511" s="43"/>
      <c r="L511" s="47"/>
      <c r="M511" s="244"/>
      <c r="N511" s="245"/>
      <c r="O511" s="87"/>
      <c r="P511" s="87"/>
      <c r="Q511" s="87"/>
      <c r="R511" s="87"/>
      <c r="S511" s="87"/>
      <c r="T511" s="88"/>
      <c r="U511" s="41"/>
      <c r="V511" s="41"/>
      <c r="W511" s="41"/>
      <c r="X511" s="41"/>
      <c r="Y511" s="41"/>
      <c r="Z511" s="41"/>
      <c r="AA511" s="41"/>
      <c r="AB511" s="41"/>
      <c r="AC511" s="41"/>
      <c r="AD511" s="41"/>
      <c r="AE511" s="41"/>
      <c r="AT511" s="20" t="s">
        <v>178</v>
      </c>
      <c r="AU511" s="20" t="s">
        <v>83</v>
      </c>
    </row>
    <row r="512" spans="1:65" s="2" customFormat="1" ht="16.5" customHeight="1">
      <c r="A512" s="41"/>
      <c r="B512" s="42"/>
      <c r="C512" s="313" t="s">
        <v>596</v>
      </c>
      <c r="D512" s="313" t="s">
        <v>665</v>
      </c>
      <c r="E512" s="314" t="s">
        <v>1921</v>
      </c>
      <c r="F512" s="315" t="s">
        <v>1922</v>
      </c>
      <c r="G512" s="316" t="s">
        <v>188</v>
      </c>
      <c r="H512" s="317">
        <v>10</v>
      </c>
      <c r="I512" s="318"/>
      <c r="J512" s="319">
        <f>ROUND(I512*H512,2)</f>
        <v>0</v>
      </c>
      <c r="K512" s="315" t="s">
        <v>175</v>
      </c>
      <c r="L512" s="320"/>
      <c r="M512" s="321" t="s">
        <v>19</v>
      </c>
      <c r="N512" s="322" t="s">
        <v>45</v>
      </c>
      <c r="O512" s="87"/>
      <c r="P512" s="238">
        <f>O512*H512</f>
        <v>0</v>
      </c>
      <c r="Q512" s="238">
        <v>0.254</v>
      </c>
      <c r="R512" s="238">
        <f>Q512*H512</f>
        <v>2.54</v>
      </c>
      <c r="S512" s="238">
        <v>0</v>
      </c>
      <c r="T512" s="239">
        <f>S512*H512</f>
        <v>0</v>
      </c>
      <c r="U512" s="41"/>
      <c r="V512" s="41"/>
      <c r="W512" s="41"/>
      <c r="X512" s="41"/>
      <c r="Y512" s="41"/>
      <c r="Z512" s="41"/>
      <c r="AA512" s="41"/>
      <c r="AB512" s="41"/>
      <c r="AC512" s="41"/>
      <c r="AD512" s="41"/>
      <c r="AE512" s="41"/>
      <c r="AR512" s="240" t="s">
        <v>217</v>
      </c>
      <c r="AT512" s="240" t="s">
        <v>665</v>
      </c>
      <c r="AU512" s="240" t="s">
        <v>83</v>
      </c>
      <c r="AY512" s="20" t="s">
        <v>169</v>
      </c>
      <c r="BE512" s="241">
        <f>IF(N512="základní",J512,0)</f>
        <v>0</v>
      </c>
      <c r="BF512" s="241">
        <f>IF(N512="snížená",J512,0)</f>
        <v>0</v>
      </c>
      <c r="BG512" s="241">
        <f>IF(N512="zákl. přenesená",J512,0)</f>
        <v>0</v>
      </c>
      <c r="BH512" s="241">
        <f>IF(N512="sníž. přenesená",J512,0)</f>
        <v>0</v>
      </c>
      <c r="BI512" s="241">
        <f>IF(N512="nulová",J512,0)</f>
        <v>0</v>
      </c>
      <c r="BJ512" s="20" t="s">
        <v>81</v>
      </c>
      <c r="BK512" s="241">
        <f>ROUND(I512*H512,2)</f>
        <v>0</v>
      </c>
      <c r="BL512" s="20" t="s">
        <v>176</v>
      </c>
      <c r="BM512" s="240" t="s">
        <v>1923</v>
      </c>
    </row>
    <row r="513" spans="1:51" s="13" customFormat="1" ht="12">
      <c r="A513" s="13"/>
      <c r="B513" s="246"/>
      <c r="C513" s="247"/>
      <c r="D513" s="242" t="s">
        <v>180</v>
      </c>
      <c r="E513" s="248" t="s">
        <v>19</v>
      </c>
      <c r="F513" s="249" t="s">
        <v>1800</v>
      </c>
      <c r="G513" s="247"/>
      <c r="H513" s="248" t="s">
        <v>19</v>
      </c>
      <c r="I513" s="250"/>
      <c r="J513" s="247"/>
      <c r="K513" s="247"/>
      <c r="L513" s="251"/>
      <c r="M513" s="252"/>
      <c r="N513" s="253"/>
      <c r="O513" s="253"/>
      <c r="P513" s="253"/>
      <c r="Q513" s="253"/>
      <c r="R513" s="253"/>
      <c r="S513" s="253"/>
      <c r="T513" s="254"/>
      <c r="U513" s="13"/>
      <c r="V513" s="13"/>
      <c r="W513" s="13"/>
      <c r="X513" s="13"/>
      <c r="Y513" s="13"/>
      <c r="Z513" s="13"/>
      <c r="AA513" s="13"/>
      <c r="AB513" s="13"/>
      <c r="AC513" s="13"/>
      <c r="AD513" s="13"/>
      <c r="AE513" s="13"/>
      <c r="AT513" s="255" t="s">
        <v>180</v>
      </c>
      <c r="AU513" s="255" t="s">
        <v>83</v>
      </c>
      <c r="AV513" s="13" t="s">
        <v>81</v>
      </c>
      <c r="AW513" s="13" t="s">
        <v>35</v>
      </c>
      <c r="AX513" s="13" t="s">
        <v>74</v>
      </c>
      <c r="AY513" s="255" t="s">
        <v>169</v>
      </c>
    </row>
    <row r="514" spans="1:51" s="14" customFormat="1" ht="12">
      <c r="A514" s="14"/>
      <c r="B514" s="256"/>
      <c r="C514" s="257"/>
      <c r="D514" s="242" t="s">
        <v>180</v>
      </c>
      <c r="E514" s="258" t="s">
        <v>19</v>
      </c>
      <c r="F514" s="259" t="s">
        <v>1801</v>
      </c>
      <c r="G514" s="257"/>
      <c r="H514" s="260">
        <v>1</v>
      </c>
      <c r="I514" s="261"/>
      <c r="J514" s="257"/>
      <c r="K514" s="257"/>
      <c r="L514" s="262"/>
      <c r="M514" s="263"/>
      <c r="N514" s="264"/>
      <c r="O514" s="264"/>
      <c r="P514" s="264"/>
      <c r="Q514" s="264"/>
      <c r="R514" s="264"/>
      <c r="S514" s="264"/>
      <c r="T514" s="265"/>
      <c r="U514" s="14"/>
      <c r="V514" s="14"/>
      <c r="W514" s="14"/>
      <c r="X514" s="14"/>
      <c r="Y514" s="14"/>
      <c r="Z514" s="14"/>
      <c r="AA514" s="14"/>
      <c r="AB514" s="14"/>
      <c r="AC514" s="14"/>
      <c r="AD514" s="14"/>
      <c r="AE514" s="14"/>
      <c r="AT514" s="266" t="s">
        <v>180</v>
      </c>
      <c r="AU514" s="266" t="s">
        <v>83</v>
      </c>
      <c r="AV514" s="14" t="s">
        <v>83</v>
      </c>
      <c r="AW514" s="14" t="s">
        <v>35</v>
      </c>
      <c r="AX514" s="14" t="s">
        <v>74</v>
      </c>
      <c r="AY514" s="266" t="s">
        <v>169</v>
      </c>
    </row>
    <row r="515" spans="1:51" s="14" customFormat="1" ht="12">
      <c r="A515" s="14"/>
      <c r="B515" s="256"/>
      <c r="C515" s="257"/>
      <c r="D515" s="242" t="s">
        <v>180</v>
      </c>
      <c r="E515" s="258" t="s">
        <v>19</v>
      </c>
      <c r="F515" s="259" t="s">
        <v>1924</v>
      </c>
      <c r="G515" s="257"/>
      <c r="H515" s="260">
        <v>1</v>
      </c>
      <c r="I515" s="261"/>
      <c r="J515" s="257"/>
      <c r="K515" s="257"/>
      <c r="L515" s="262"/>
      <c r="M515" s="263"/>
      <c r="N515" s="264"/>
      <c r="O515" s="264"/>
      <c r="P515" s="264"/>
      <c r="Q515" s="264"/>
      <c r="R515" s="264"/>
      <c r="S515" s="264"/>
      <c r="T515" s="265"/>
      <c r="U515" s="14"/>
      <c r="V515" s="14"/>
      <c r="W515" s="14"/>
      <c r="X515" s="14"/>
      <c r="Y515" s="14"/>
      <c r="Z515" s="14"/>
      <c r="AA515" s="14"/>
      <c r="AB515" s="14"/>
      <c r="AC515" s="14"/>
      <c r="AD515" s="14"/>
      <c r="AE515" s="14"/>
      <c r="AT515" s="266" t="s">
        <v>180</v>
      </c>
      <c r="AU515" s="266" t="s">
        <v>83</v>
      </c>
      <c r="AV515" s="14" t="s">
        <v>83</v>
      </c>
      <c r="AW515" s="14" t="s">
        <v>35</v>
      </c>
      <c r="AX515" s="14" t="s">
        <v>74</v>
      </c>
      <c r="AY515" s="266" t="s">
        <v>169</v>
      </c>
    </row>
    <row r="516" spans="1:51" s="14" customFormat="1" ht="12">
      <c r="A516" s="14"/>
      <c r="B516" s="256"/>
      <c r="C516" s="257"/>
      <c r="D516" s="242" t="s">
        <v>180</v>
      </c>
      <c r="E516" s="258" t="s">
        <v>19</v>
      </c>
      <c r="F516" s="259" t="s">
        <v>1803</v>
      </c>
      <c r="G516" s="257"/>
      <c r="H516" s="260">
        <v>0</v>
      </c>
      <c r="I516" s="261"/>
      <c r="J516" s="257"/>
      <c r="K516" s="257"/>
      <c r="L516" s="262"/>
      <c r="M516" s="263"/>
      <c r="N516" s="264"/>
      <c r="O516" s="264"/>
      <c r="P516" s="264"/>
      <c r="Q516" s="264"/>
      <c r="R516" s="264"/>
      <c r="S516" s="264"/>
      <c r="T516" s="265"/>
      <c r="U516" s="14"/>
      <c r="V516" s="14"/>
      <c r="W516" s="14"/>
      <c r="X516" s="14"/>
      <c r="Y516" s="14"/>
      <c r="Z516" s="14"/>
      <c r="AA516" s="14"/>
      <c r="AB516" s="14"/>
      <c r="AC516" s="14"/>
      <c r="AD516" s="14"/>
      <c r="AE516" s="14"/>
      <c r="AT516" s="266" t="s">
        <v>180</v>
      </c>
      <c r="AU516" s="266" t="s">
        <v>83</v>
      </c>
      <c r="AV516" s="14" t="s">
        <v>83</v>
      </c>
      <c r="AW516" s="14" t="s">
        <v>35</v>
      </c>
      <c r="AX516" s="14" t="s">
        <v>74</v>
      </c>
      <c r="AY516" s="266" t="s">
        <v>169</v>
      </c>
    </row>
    <row r="517" spans="1:51" s="14" customFormat="1" ht="12">
      <c r="A517" s="14"/>
      <c r="B517" s="256"/>
      <c r="C517" s="257"/>
      <c r="D517" s="242" t="s">
        <v>180</v>
      </c>
      <c r="E517" s="258" t="s">
        <v>19</v>
      </c>
      <c r="F517" s="259" t="s">
        <v>1804</v>
      </c>
      <c r="G517" s="257"/>
      <c r="H517" s="260">
        <v>1</v>
      </c>
      <c r="I517" s="261"/>
      <c r="J517" s="257"/>
      <c r="K517" s="257"/>
      <c r="L517" s="262"/>
      <c r="M517" s="263"/>
      <c r="N517" s="264"/>
      <c r="O517" s="264"/>
      <c r="P517" s="264"/>
      <c r="Q517" s="264"/>
      <c r="R517" s="264"/>
      <c r="S517" s="264"/>
      <c r="T517" s="265"/>
      <c r="U517" s="14"/>
      <c r="V517" s="14"/>
      <c r="W517" s="14"/>
      <c r="X517" s="14"/>
      <c r="Y517" s="14"/>
      <c r="Z517" s="14"/>
      <c r="AA517" s="14"/>
      <c r="AB517" s="14"/>
      <c r="AC517" s="14"/>
      <c r="AD517" s="14"/>
      <c r="AE517" s="14"/>
      <c r="AT517" s="266" t="s">
        <v>180</v>
      </c>
      <c r="AU517" s="266" t="s">
        <v>83</v>
      </c>
      <c r="AV517" s="14" t="s">
        <v>83</v>
      </c>
      <c r="AW517" s="14" t="s">
        <v>35</v>
      </c>
      <c r="AX517" s="14" t="s">
        <v>74</v>
      </c>
      <c r="AY517" s="266" t="s">
        <v>169</v>
      </c>
    </row>
    <row r="518" spans="1:51" s="14" customFormat="1" ht="12">
      <c r="A518" s="14"/>
      <c r="B518" s="256"/>
      <c r="C518" s="257"/>
      <c r="D518" s="242" t="s">
        <v>180</v>
      </c>
      <c r="E518" s="258" t="s">
        <v>19</v>
      </c>
      <c r="F518" s="259" t="s">
        <v>1805</v>
      </c>
      <c r="G518" s="257"/>
      <c r="H518" s="260">
        <v>0</v>
      </c>
      <c r="I518" s="261"/>
      <c r="J518" s="257"/>
      <c r="K518" s="257"/>
      <c r="L518" s="262"/>
      <c r="M518" s="263"/>
      <c r="N518" s="264"/>
      <c r="O518" s="264"/>
      <c r="P518" s="264"/>
      <c r="Q518" s="264"/>
      <c r="R518" s="264"/>
      <c r="S518" s="264"/>
      <c r="T518" s="265"/>
      <c r="U518" s="14"/>
      <c r="V518" s="14"/>
      <c r="W518" s="14"/>
      <c r="X518" s="14"/>
      <c r="Y518" s="14"/>
      <c r="Z518" s="14"/>
      <c r="AA518" s="14"/>
      <c r="AB518" s="14"/>
      <c r="AC518" s="14"/>
      <c r="AD518" s="14"/>
      <c r="AE518" s="14"/>
      <c r="AT518" s="266" t="s">
        <v>180</v>
      </c>
      <c r="AU518" s="266" t="s">
        <v>83</v>
      </c>
      <c r="AV518" s="14" t="s">
        <v>83</v>
      </c>
      <c r="AW518" s="14" t="s">
        <v>35</v>
      </c>
      <c r="AX518" s="14" t="s">
        <v>74</v>
      </c>
      <c r="AY518" s="266" t="s">
        <v>169</v>
      </c>
    </row>
    <row r="519" spans="1:51" s="14" customFormat="1" ht="12">
      <c r="A519" s="14"/>
      <c r="B519" s="256"/>
      <c r="C519" s="257"/>
      <c r="D519" s="242" t="s">
        <v>180</v>
      </c>
      <c r="E519" s="258" t="s">
        <v>19</v>
      </c>
      <c r="F519" s="259" t="s">
        <v>1824</v>
      </c>
      <c r="G519" s="257"/>
      <c r="H519" s="260">
        <v>0</v>
      </c>
      <c r="I519" s="261"/>
      <c r="J519" s="257"/>
      <c r="K519" s="257"/>
      <c r="L519" s="262"/>
      <c r="M519" s="263"/>
      <c r="N519" s="264"/>
      <c r="O519" s="264"/>
      <c r="P519" s="264"/>
      <c r="Q519" s="264"/>
      <c r="R519" s="264"/>
      <c r="S519" s="264"/>
      <c r="T519" s="265"/>
      <c r="U519" s="14"/>
      <c r="V519" s="14"/>
      <c r="W519" s="14"/>
      <c r="X519" s="14"/>
      <c r="Y519" s="14"/>
      <c r="Z519" s="14"/>
      <c r="AA519" s="14"/>
      <c r="AB519" s="14"/>
      <c r="AC519" s="14"/>
      <c r="AD519" s="14"/>
      <c r="AE519" s="14"/>
      <c r="AT519" s="266" t="s">
        <v>180</v>
      </c>
      <c r="AU519" s="266" t="s">
        <v>83</v>
      </c>
      <c r="AV519" s="14" t="s">
        <v>83</v>
      </c>
      <c r="AW519" s="14" t="s">
        <v>35</v>
      </c>
      <c r="AX519" s="14" t="s">
        <v>74</v>
      </c>
      <c r="AY519" s="266" t="s">
        <v>169</v>
      </c>
    </row>
    <row r="520" spans="1:51" s="14" customFormat="1" ht="12">
      <c r="A520" s="14"/>
      <c r="B520" s="256"/>
      <c r="C520" s="257"/>
      <c r="D520" s="242" t="s">
        <v>180</v>
      </c>
      <c r="E520" s="258" t="s">
        <v>19</v>
      </c>
      <c r="F520" s="259" t="s">
        <v>1833</v>
      </c>
      <c r="G520" s="257"/>
      <c r="H520" s="260">
        <v>1</v>
      </c>
      <c r="I520" s="261"/>
      <c r="J520" s="257"/>
      <c r="K520" s="257"/>
      <c r="L520" s="262"/>
      <c r="M520" s="263"/>
      <c r="N520" s="264"/>
      <c r="O520" s="264"/>
      <c r="P520" s="264"/>
      <c r="Q520" s="264"/>
      <c r="R520" s="264"/>
      <c r="S520" s="264"/>
      <c r="T520" s="265"/>
      <c r="U520" s="14"/>
      <c r="V520" s="14"/>
      <c r="W520" s="14"/>
      <c r="X520" s="14"/>
      <c r="Y520" s="14"/>
      <c r="Z520" s="14"/>
      <c r="AA520" s="14"/>
      <c r="AB520" s="14"/>
      <c r="AC520" s="14"/>
      <c r="AD520" s="14"/>
      <c r="AE520" s="14"/>
      <c r="AT520" s="266" t="s">
        <v>180</v>
      </c>
      <c r="AU520" s="266" t="s">
        <v>83</v>
      </c>
      <c r="AV520" s="14" t="s">
        <v>83</v>
      </c>
      <c r="AW520" s="14" t="s">
        <v>35</v>
      </c>
      <c r="AX520" s="14" t="s">
        <v>74</v>
      </c>
      <c r="AY520" s="266" t="s">
        <v>169</v>
      </c>
    </row>
    <row r="521" spans="1:51" s="14" customFormat="1" ht="12">
      <c r="A521" s="14"/>
      <c r="B521" s="256"/>
      <c r="C521" s="257"/>
      <c r="D521" s="242" t="s">
        <v>180</v>
      </c>
      <c r="E521" s="258" t="s">
        <v>19</v>
      </c>
      <c r="F521" s="259" t="s">
        <v>1808</v>
      </c>
      <c r="G521" s="257"/>
      <c r="H521" s="260">
        <v>1</v>
      </c>
      <c r="I521" s="261"/>
      <c r="J521" s="257"/>
      <c r="K521" s="257"/>
      <c r="L521" s="262"/>
      <c r="M521" s="263"/>
      <c r="N521" s="264"/>
      <c r="O521" s="264"/>
      <c r="P521" s="264"/>
      <c r="Q521" s="264"/>
      <c r="R521" s="264"/>
      <c r="S521" s="264"/>
      <c r="T521" s="265"/>
      <c r="U521" s="14"/>
      <c r="V521" s="14"/>
      <c r="W521" s="14"/>
      <c r="X521" s="14"/>
      <c r="Y521" s="14"/>
      <c r="Z521" s="14"/>
      <c r="AA521" s="14"/>
      <c r="AB521" s="14"/>
      <c r="AC521" s="14"/>
      <c r="AD521" s="14"/>
      <c r="AE521" s="14"/>
      <c r="AT521" s="266" t="s">
        <v>180</v>
      </c>
      <c r="AU521" s="266" t="s">
        <v>83</v>
      </c>
      <c r="AV521" s="14" t="s">
        <v>83</v>
      </c>
      <c r="AW521" s="14" t="s">
        <v>35</v>
      </c>
      <c r="AX521" s="14" t="s">
        <v>74</v>
      </c>
      <c r="AY521" s="266" t="s">
        <v>169</v>
      </c>
    </row>
    <row r="522" spans="1:51" s="14" customFormat="1" ht="12">
      <c r="A522" s="14"/>
      <c r="B522" s="256"/>
      <c r="C522" s="257"/>
      <c r="D522" s="242" t="s">
        <v>180</v>
      </c>
      <c r="E522" s="258" t="s">
        <v>19</v>
      </c>
      <c r="F522" s="259" t="s">
        <v>1826</v>
      </c>
      <c r="G522" s="257"/>
      <c r="H522" s="260">
        <v>0</v>
      </c>
      <c r="I522" s="261"/>
      <c r="J522" s="257"/>
      <c r="K522" s="257"/>
      <c r="L522" s="262"/>
      <c r="M522" s="263"/>
      <c r="N522" s="264"/>
      <c r="O522" s="264"/>
      <c r="P522" s="264"/>
      <c r="Q522" s="264"/>
      <c r="R522" s="264"/>
      <c r="S522" s="264"/>
      <c r="T522" s="265"/>
      <c r="U522" s="14"/>
      <c r="V522" s="14"/>
      <c r="W522" s="14"/>
      <c r="X522" s="14"/>
      <c r="Y522" s="14"/>
      <c r="Z522" s="14"/>
      <c r="AA522" s="14"/>
      <c r="AB522" s="14"/>
      <c r="AC522" s="14"/>
      <c r="AD522" s="14"/>
      <c r="AE522" s="14"/>
      <c r="AT522" s="266" t="s">
        <v>180</v>
      </c>
      <c r="AU522" s="266" t="s">
        <v>83</v>
      </c>
      <c r="AV522" s="14" t="s">
        <v>83</v>
      </c>
      <c r="AW522" s="14" t="s">
        <v>35</v>
      </c>
      <c r="AX522" s="14" t="s">
        <v>74</v>
      </c>
      <c r="AY522" s="266" t="s">
        <v>169</v>
      </c>
    </row>
    <row r="523" spans="1:51" s="14" customFormat="1" ht="12">
      <c r="A523" s="14"/>
      <c r="B523" s="256"/>
      <c r="C523" s="257"/>
      <c r="D523" s="242" t="s">
        <v>180</v>
      </c>
      <c r="E523" s="258" t="s">
        <v>19</v>
      </c>
      <c r="F523" s="259" t="s">
        <v>1810</v>
      </c>
      <c r="G523" s="257"/>
      <c r="H523" s="260">
        <v>1</v>
      </c>
      <c r="I523" s="261"/>
      <c r="J523" s="257"/>
      <c r="K523" s="257"/>
      <c r="L523" s="262"/>
      <c r="M523" s="263"/>
      <c r="N523" s="264"/>
      <c r="O523" s="264"/>
      <c r="P523" s="264"/>
      <c r="Q523" s="264"/>
      <c r="R523" s="264"/>
      <c r="S523" s="264"/>
      <c r="T523" s="265"/>
      <c r="U523" s="14"/>
      <c r="V523" s="14"/>
      <c r="W523" s="14"/>
      <c r="X523" s="14"/>
      <c r="Y523" s="14"/>
      <c r="Z523" s="14"/>
      <c r="AA523" s="14"/>
      <c r="AB523" s="14"/>
      <c r="AC523" s="14"/>
      <c r="AD523" s="14"/>
      <c r="AE523" s="14"/>
      <c r="AT523" s="266" t="s">
        <v>180</v>
      </c>
      <c r="AU523" s="266" t="s">
        <v>83</v>
      </c>
      <c r="AV523" s="14" t="s">
        <v>83</v>
      </c>
      <c r="AW523" s="14" t="s">
        <v>35</v>
      </c>
      <c r="AX523" s="14" t="s">
        <v>74</v>
      </c>
      <c r="AY523" s="266" t="s">
        <v>169</v>
      </c>
    </row>
    <row r="524" spans="1:51" s="14" customFormat="1" ht="12">
      <c r="A524" s="14"/>
      <c r="B524" s="256"/>
      <c r="C524" s="257"/>
      <c r="D524" s="242" t="s">
        <v>180</v>
      </c>
      <c r="E524" s="258" t="s">
        <v>19</v>
      </c>
      <c r="F524" s="259" t="s">
        <v>1811</v>
      </c>
      <c r="G524" s="257"/>
      <c r="H524" s="260">
        <v>1</v>
      </c>
      <c r="I524" s="261"/>
      <c r="J524" s="257"/>
      <c r="K524" s="257"/>
      <c r="L524" s="262"/>
      <c r="M524" s="263"/>
      <c r="N524" s="264"/>
      <c r="O524" s="264"/>
      <c r="P524" s="264"/>
      <c r="Q524" s="264"/>
      <c r="R524" s="264"/>
      <c r="S524" s="264"/>
      <c r="T524" s="265"/>
      <c r="U524" s="14"/>
      <c r="V524" s="14"/>
      <c r="W524" s="14"/>
      <c r="X524" s="14"/>
      <c r="Y524" s="14"/>
      <c r="Z524" s="14"/>
      <c r="AA524" s="14"/>
      <c r="AB524" s="14"/>
      <c r="AC524" s="14"/>
      <c r="AD524" s="14"/>
      <c r="AE524" s="14"/>
      <c r="AT524" s="266" t="s">
        <v>180</v>
      </c>
      <c r="AU524" s="266" t="s">
        <v>83</v>
      </c>
      <c r="AV524" s="14" t="s">
        <v>83</v>
      </c>
      <c r="AW524" s="14" t="s">
        <v>35</v>
      </c>
      <c r="AX524" s="14" t="s">
        <v>74</v>
      </c>
      <c r="AY524" s="266" t="s">
        <v>169</v>
      </c>
    </row>
    <row r="525" spans="1:51" s="14" customFormat="1" ht="12">
      <c r="A525" s="14"/>
      <c r="B525" s="256"/>
      <c r="C525" s="257"/>
      <c r="D525" s="242" t="s">
        <v>180</v>
      </c>
      <c r="E525" s="258" t="s">
        <v>19</v>
      </c>
      <c r="F525" s="259" t="s">
        <v>1812</v>
      </c>
      <c r="G525" s="257"/>
      <c r="H525" s="260">
        <v>1</v>
      </c>
      <c r="I525" s="261"/>
      <c r="J525" s="257"/>
      <c r="K525" s="257"/>
      <c r="L525" s="262"/>
      <c r="M525" s="263"/>
      <c r="N525" s="264"/>
      <c r="O525" s="264"/>
      <c r="P525" s="264"/>
      <c r="Q525" s="264"/>
      <c r="R525" s="264"/>
      <c r="S525" s="264"/>
      <c r="T525" s="265"/>
      <c r="U525" s="14"/>
      <c r="V525" s="14"/>
      <c r="W525" s="14"/>
      <c r="X525" s="14"/>
      <c r="Y525" s="14"/>
      <c r="Z525" s="14"/>
      <c r="AA525" s="14"/>
      <c r="AB525" s="14"/>
      <c r="AC525" s="14"/>
      <c r="AD525" s="14"/>
      <c r="AE525" s="14"/>
      <c r="AT525" s="266" t="s">
        <v>180</v>
      </c>
      <c r="AU525" s="266" t="s">
        <v>83</v>
      </c>
      <c r="AV525" s="14" t="s">
        <v>83</v>
      </c>
      <c r="AW525" s="14" t="s">
        <v>35</v>
      </c>
      <c r="AX525" s="14" t="s">
        <v>74</v>
      </c>
      <c r="AY525" s="266" t="s">
        <v>169</v>
      </c>
    </row>
    <row r="526" spans="1:51" s="14" customFormat="1" ht="12">
      <c r="A526" s="14"/>
      <c r="B526" s="256"/>
      <c r="C526" s="257"/>
      <c r="D526" s="242" t="s">
        <v>180</v>
      </c>
      <c r="E526" s="258" t="s">
        <v>19</v>
      </c>
      <c r="F526" s="259" t="s">
        <v>1813</v>
      </c>
      <c r="G526" s="257"/>
      <c r="H526" s="260">
        <v>0</v>
      </c>
      <c r="I526" s="261"/>
      <c r="J526" s="257"/>
      <c r="K526" s="257"/>
      <c r="L526" s="262"/>
      <c r="M526" s="263"/>
      <c r="N526" s="264"/>
      <c r="O526" s="264"/>
      <c r="P526" s="264"/>
      <c r="Q526" s="264"/>
      <c r="R526" s="264"/>
      <c r="S526" s="264"/>
      <c r="T526" s="265"/>
      <c r="U526" s="14"/>
      <c r="V526" s="14"/>
      <c r="W526" s="14"/>
      <c r="X526" s="14"/>
      <c r="Y526" s="14"/>
      <c r="Z526" s="14"/>
      <c r="AA526" s="14"/>
      <c r="AB526" s="14"/>
      <c r="AC526" s="14"/>
      <c r="AD526" s="14"/>
      <c r="AE526" s="14"/>
      <c r="AT526" s="266" t="s">
        <v>180</v>
      </c>
      <c r="AU526" s="266" t="s">
        <v>83</v>
      </c>
      <c r="AV526" s="14" t="s">
        <v>83</v>
      </c>
      <c r="AW526" s="14" t="s">
        <v>35</v>
      </c>
      <c r="AX526" s="14" t="s">
        <v>74</v>
      </c>
      <c r="AY526" s="266" t="s">
        <v>169</v>
      </c>
    </row>
    <row r="527" spans="1:51" s="14" customFormat="1" ht="12">
      <c r="A527" s="14"/>
      <c r="B527" s="256"/>
      <c r="C527" s="257"/>
      <c r="D527" s="242" t="s">
        <v>180</v>
      </c>
      <c r="E527" s="258" t="s">
        <v>19</v>
      </c>
      <c r="F527" s="259" t="s">
        <v>1814</v>
      </c>
      <c r="G527" s="257"/>
      <c r="H527" s="260">
        <v>0</v>
      </c>
      <c r="I527" s="261"/>
      <c r="J527" s="257"/>
      <c r="K527" s="257"/>
      <c r="L527" s="262"/>
      <c r="M527" s="263"/>
      <c r="N527" s="264"/>
      <c r="O527" s="264"/>
      <c r="P527" s="264"/>
      <c r="Q527" s="264"/>
      <c r="R527" s="264"/>
      <c r="S527" s="264"/>
      <c r="T527" s="265"/>
      <c r="U527" s="14"/>
      <c r="V527" s="14"/>
      <c r="W527" s="14"/>
      <c r="X527" s="14"/>
      <c r="Y527" s="14"/>
      <c r="Z527" s="14"/>
      <c r="AA527" s="14"/>
      <c r="AB527" s="14"/>
      <c r="AC527" s="14"/>
      <c r="AD527" s="14"/>
      <c r="AE527" s="14"/>
      <c r="AT527" s="266" t="s">
        <v>180</v>
      </c>
      <c r="AU527" s="266" t="s">
        <v>83</v>
      </c>
      <c r="AV527" s="14" t="s">
        <v>83</v>
      </c>
      <c r="AW527" s="14" t="s">
        <v>35</v>
      </c>
      <c r="AX527" s="14" t="s">
        <v>74</v>
      </c>
      <c r="AY527" s="266" t="s">
        <v>169</v>
      </c>
    </row>
    <row r="528" spans="1:51" s="17" customFormat="1" ht="12">
      <c r="A528" s="17"/>
      <c r="B528" s="299"/>
      <c r="C528" s="300"/>
      <c r="D528" s="242" t="s">
        <v>180</v>
      </c>
      <c r="E528" s="301" t="s">
        <v>19</v>
      </c>
      <c r="F528" s="302" t="s">
        <v>1815</v>
      </c>
      <c r="G528" s="300"/>
      <c r="H528" s="303">
        <v>8</v>
      </c>
      <c r="I528" s="304"/>
      <c r="J528" s="300"/>
      <c r="K528" s="300"/>
      <c r="L528" s="305"/>
      <c r="M528" s="306"/>
      <c r="N528" s="307"/>
      <c r="O528" s="307"/>
      <c r="P528" s="307"/>
      <c r="Q528" s="307"/>
      <c r="R528" s="307"/>
      <c r="S528" s="307"/>
      <c r="T528" s="308"/>
      <c r="U528" s="17"/>
      <c r="V528" s="17"/>
      <c r="W528" s="17"/>
      <c r="X528" s="17"/>
      <c r="Y528" s="17"/>
      <c r="Z528" s="17"/>
      <c r="AA528" s="17"/>
      <c r="AB528" s="17"/>
      <c r="AC528" s="17"/>
      <c r="AD528" s="17"/>
      <c r="AE528" s="17"/>
      <c r="AT528" s="309" t="s">
        <v>180</v>
      </c>
      <c r="AU528" s="309" t="s">
        <v>83</v>
      </c>
      <c r="AV528" s="17" t="s">
        <v>192</v>
      </c>
      <c r="AW528" s="17" t="s">
        <v>35</v>
      </c>
      <c r="AX528" s="17" t="s">
        <v>74</v>
      </c>
      <c r="AY528" s="309" t="s">
        <v>169</v>
      </c>
    </row>
    <row r="529" spans="1:51" s="14" customFormat="1" ht="12">
      <c r="A529" s="14"/>
      <c r="B529" s="256"/>
      <c r="C529" s="257"/>
      <c r="D529" s="242" t="s">
        <v>180</v>
      </c>
      <c r="E529" s="258" t="s">
        <v>19</v>
      </c>
      <c r="F529" s="259" t="s">
        <v>1816</v>
      </c>
      <c r="G529" s="257"/>
      <c r="H529" s="260">
        <v>2</v>
      </c>
      <c r="I529" s="261"/>
      <c r="J529" s="257"/>
      <c r="K529" s="257"/>
      <c r="L529" s="262"/>
      <c r="M529" s="263"/>
      <c r="N529" s="264"/>
      <c r="O529" s="264"/>
      <c r="P529" s="264"/>
      <c r="Q529" s="264"/>
      <c r="R529" s="264"/>
      <c r="S529" s="264"/>
      <c r="T529" s="265"/>
      <c r="U529" s="14"/>
      <c r="V529" s="14"/>
      <c r="W529" s="14"/>
      <c r="X529" s="14"/>
      <c r="Y529" s="14"/>
      <c r="Z529" s="14"/>
      <c r="AA529" s="14"/>
      <c r="AB529" s="14"/>
      <c r="AC529" s="14"/>
      <c r="AD529" s="14"/>
      <c r="AE529" s="14"/>
      <c r="AT529" s="266" t="s">
        <v>180</v>
      </c>
      <c r="AU529" s="266" t="s">
        <v>83</v>
      </c>
      <c r="AV529" s="14" t="s">
        <v>83</v>
      </c>
      <c r="AW529" s="14" t="s">
        <v>35</v>
      </c>
      <c r="AX529" s="14" t="s">
        <v>74</v>
      </c>
      <c r="AY529" s="266" t="s">
        <v>169</v>
      </c>
    </row>
    <row r="530" spans="1:51" s="17" customFormat="1" ht="12">
      <c r="A530" s="17"/>
      <c r="B530" s="299"/>
      <c r="C530" s="300"/>
      <c r="D530" s="242" t="s">
        <v>180</v>
      </c>
      <c r="E530" s="301" t="s">
        <v>19</v>
      </c>
      <c r="F530" s="302" t="s">
        <v>1817</v>
      </c>
      <c r="G530" s="300"/>
      <c r="H530" s="303">
        <v>2</v>
      </c>
      <c r="I530" s="304"/>
      <c r="J530" s="300"/>
      <c r="K530" s="300"/>
      <c r="L530" s="305"/>
      <c r="M530" s="306"/>
      <c r="N530" s="307"/>
      <c r="O530" s="307"/>
      <c r="P530" s="307"/>
      <c r="Q530" s="307"/>
      <c r="R530" s="307"/>
      <c r="S530" s="307"/>
      <c r="T530" s="308"/>
      <c r="U530" s="17"/>
      <c r="V530" s="17"/>
      <c r="W530" s="17"/>
      <c r="X530" s="17"/>
      <c r="Y530" s="17"/>
      <c r="Z530" s="17"/>
      <c r="AA530" s="17"/>
      <c r="AB530" s="17"/>
      <c r="AC530" s="17"/>
      <c r="AD530" s="17"/>
      <c r="AE530" s="17"/>
      <c r="AT530" s="309" t="s">
        <v>180</v>
      </c>
      <c r="AU530" s="309" t="s">
        <v>83</v>
      </c>
      <c r="AV530" s="17" t="s">
        <v>192</v>
      </c>
      <c r="AW530" s="17" t="s">
        <v>35</v>
      </c>
      <c r="AX530" s="17" t="s">
        <v>74</v>
      </c>
      <c r="AY530" s="309" t="s">
        <v>169</v>
      </c>
    </row>
    <row r="531" spans="1:51" s="15" customFormat="1" ht="12">
      <c r="A531" s="15"/>
      <c r="B531" s="267"/>
      <c r="C531" s="268"/>
      <c r="D531" s="242" t="s">
        <v>180</v>
      </c>
      <c r="E531" s="269" t="s">
        <v>19</v>
      </c>
      <c r="F531" s="270" t="s">
        <v>185</v>
      </c>
      <c r="G531" s="268"/>
      <c r="H531" s="271">
        <v>10</v>
      </c>
      <c r="I531" s="272"/>
      <c r="J531" s="268"/>
      <c r="K531" s="268"/>
      <c r="L531" s="273"/>
      <c r="M531" s="274"/>
      <c r="N531" s="275"/>
      <c r="O531" s="275"/>
      <c r="P531" s="275"/>
      <c r="Q531" s="275"/>
      <c r="R531" s="275"/>
      <c r="S531" s="275"/>
      <c r="T531" s="276"/>
      <c r="U531" s="15"/>
      <c r="V531" s="15"/>
      <c r="W531" s="15"/>
      <c r="X531" s="15"/>
      <c r="Y531" s="15"/>
      <c r="Z531" s="15"/>
      <c r="AA531" s="15"/>
      <c r="AB531" s="15"/>
      <c r="AC531" s="15"/>
      <c r="AD531" s="15"/>
      <c r="AE531" s="15"/>
      <c r="AT531" s="277" t="s">
        <v>180</v>
      </c>
      <c r="AU531" s="277" t="s">
        <v>83</v>
      </c>
      <c r="AV531" s="15" t="s">
        <v>176</v>
      </c>
      <c r="AW531" s="15" t="s">
        <v>35</v>
      </c>
      <c r="AX531" s="15" t="s">
        <v>81</v>
      </c>
      <c r="AY531" s="277" t="s">
        <v>169</v>
      </c>
    </row>
    <row r="532" spans="1:65" s="2" customFormat="1" ht="16.5" customHeight="1">
      <c r="A532" s="41"/>
      <c r="B532" s="42"/>
      <c r="C532" s="313" t="s">
        <v>602</v>
      </c>
      <c r="D532" s="313" t="s">
        <v>665</v>
      </c>
      <c r="E532" s="314" t="s">
        <v>1925</v>
      </c>
      <c r="F532" s="315" t="s">
        <v>1926</v>
      </c>
      <c r="G532" s="316" t="s">
        <v>188</v>
      </c>
      <c r="H532" s="317">
        <v>8</v>
      </c>
      <c r="I532" s="318"/>
      <c r="J532" s="319">
        <f>ROUND(I532*H532,2)</f>
        <v>0</v>
      </c>
      <c r="K532" s="315" t="s">
        <v>175</v>
      </c>
      <c r="L532" s="320"/>
      <c r="M532" s="321" t="s">
        <v>19</v>
      </c>
      <c r="N532" s="322" t="s">
        <v>45</v>
      </c>
      <c r="O532" s="87"/>
      <c r="P532" s="238">
        <f>O532*H532</f>
        <v>0</v>
      </c>
      <c r="Q532" s="238">
        <v>0.506</v>
      </c>
      <c r="R532" s="238">
        <f>Q532*H532</f>
        <v>4.048</v>
      </c>
      <c r="S532" s="238">
        <v>0</v>
      </c>
      <c r="T532" s="239">
        <f>S532*H532</f>
        <v>0</v>
      </c>
      <c r="U532" s="41"/>
      <c r="V532" s="41"/>
      <c r="W532" s="41"/>
      <c r="X532" s="41"/>
      <c r="Y532" s="41"/>
      <c r="Z532" s="41"/>
      <c r="AA532" s="41"/>
      <c r="AB532" s="41"/>
      <c r="AC532" s="41"/>
      <c r="AD532" s="41"/>
      <c r="AE532" s="41"/>
      <c r="AR532" s="240" t="s">
        <v>217</v>
      </c>
      <c r="AT532" s="240" t="s">
        <v>665</v>
      </c>
      <c r="AU532" s="240" t="s">
        <v>83</v>
      </c>
      <c r="AY532" s="20" t="s">
        <v>169</v>
      </c>
      <c r="BE532" s="241">
        <f>IF(N532="základní",J532,0)</f>
        <v>0</v>
      </c>
      <c r="BF532" s="241">
        <f>IF(N532="snížená",J532,0)</f>
        <v>0</v>
      </c>
      <c r="BG532" s="241">
        <f>IF(N532="zákl. přenesená",J532,0)</f>
        <v>0</v>
      </c>
      <c r="BH532" s="241">
        <f>IF(N532="sníž. přenesená",J532,0)</f>
        <v>0</v>
      </c>
      <c r="BI532" s="241">
        <f>IF(N532="nulová",J532,0)</f>
        <v>0</v>
      </c>
      <c r="BJ532" s="20" t="s">
        <v>81</v>
      </c>
      <c r="BK532" s="241">
        <f>ROUND(I532*H532,2)</f>
        <v>0</v>
      </c>
      <c r="BL532" s="20" t="s">
        <v>176</v>
      </c>
      <c r="BM532" s="240" t="s">
        <v>1927</v>
      </c>
    </row>
    <row r="533" spans="1:51" s="13" customFormat="1" ht="12">
      <c r="A533" s="13"/>
      <c r="B533" s="246"/>
      <c r="C533" s="247"/>
      <c r="D533" s="242" t="s">
        <v>180</v>
      </c>
      <c r="E533" s="248" t="s">
        <v>19</v>
      </c>
      <c r="F533" s="249" t="s">
        <v>1800</v>
      </c>
      <c r="G533" s="247"/>
      <c r="H533" s="248" t="s">
        <v>19</v>
      </c>
      <c r="I533" s="250"/>
      <c r="J533" s="247"/>
      <c r="K533" s="247"/>
      <c r="L533" s="251"/>
      <c r="M533" s="252"/>
      <c r="N533" s="253"/>
      <c r="O533" s="253"/>
      <c r="P533" s="253"/>
      <c r="Q533" s="253"/>
      <c r="R533" s="253"/>
      <c r="S533" s="253"/>
      <c r="T533" s="254"/>
      <c r="U533" s="13"/>
      <c r="V533" s="13"/>
      <c r="W533" s="13"/>
      <c r="X533" s="13"/>
      <c r="Y533" s="13"/>
      <c r="Z533" s="13"/>
      <c r="AA533" s="13"/>
      <c r="AB533" s="13"/>
      <c r="AC533" s="13"/>
      <c r="AD533" s="13"/>
      <c r="AE533" s="13"/>
      <c r="AT533" s="255" t="s">
        <v>180</v>
      </c>
      <c r="AU533" s="255" t="s">
        <v>83</v>
      </c>
      <c r="AV533" s="13" t="s">
        <v>81</v>
      </c>
      <c r="AW533" s="13" t="s">
        <v>35</v>
      </c>
      <c r="AX533" s="13" t="s">
        <v>74</v>
      </c>
      <c r="AY533" s="255" t="s">
        <v>169</v>
      </c>
    </row>
    <row r="534" spans="1:51" s="14" customFormat="1" ht="12">
      <c r="A534" s="14"/>
      <c r="B534" s="256"/>
      <c r="C534" s="257"/>
      <c r="D534" s="242" t="s">
        <v>180</v>
      </c>
      <c r="E534" s="258" t="s">
        <v>19</v>
      </c>
      <c r="F534" s="259" t="s">
        <v>1801</v>
      </c>
      <c r="G534" s="257"/>
      <c r="H534" s="260">
        <v>1</v>
      </c>
      <c r="I534" s="261"/>
      <c r="J534" s="257"/>
      <c r="K534" s="257"/>
      <c r="L534" s="262"/>
      <c r="M534" s="263"/>
      <c r="N534" s="264"/>
      <c r="O534" s="264"/>
      <c r="P534" s="264"/>
      <c r="Q534" s="264"/>
      <c r="R534" s="264"/>
      <c r="S534" s="264"/>
      <c r="T534" s="265"/>
      <c r="U534" s="14"/>
      <c r="V534" s="14"/>
      <c r="W534" s="14"/>
      <c r="X534" s="14"/>
      <c r="Y534" s="14"/>
      <c r="Z534" s="14"/>
      <c r="AA534" s="14"/>
      <c r="AB534" s="14"/>
      <c r="AC534" s="14"/>
      <c r="AD534" s="14"/>
      <c r="AE534" s="14"/>
      <c r="AT534" s="266" t="s">
        <v>180</v>
      </c>
      <c r="AU534" s="266" t="s">
        <v>83</v>
      </c>
      <c r="AV534" s="14" t="s">
        <v>83</v>
      </c>
      <c r="AW534" s="14" t="s">
        <v>35</v>
      </c>
      <c r="AX534" s="14" t="s">
        <v>74</v>
      </c>
      <c r="AY534" s="266" t="s">
        <v>169</v>
      </c>
    </row>
    <row r="535" spans="1:51" s="14" customFormat="1" ht="12">
      <c r="A535" s="14"/>
      <c r="B535" s="256"/>
      <c r="C535" s="257"/>
      <c r="D535" s="242" t="s">
        <v>180</v>
      </c>
      <c r="E535" s="258" t="s">
        <v>19</v>
      </c>
      <c r="F535" s="259" t="s">
        <v>1924</v>
      </c>
      <c r="G535" s="257"/>
      <c r="H535" s="260">
        <v>1</v>
      </c>
      <c r="I535" s="261"/>
      <c r="J535" s="257"/>
      <c r="K535" s="257"/>
      <c r="L535" s="262"/>
      <c r="M535" s="263"/>
      <c r="N535" s="264"/>
      <c r="O535" s="264"/>
      <c r="P535" s="264"/>
      <c r="Q535" s="264"/>
      <c r="R535" s="264"/>
      <c r="S535" s="264"/>
      <c r="T535" s="265"/>
      <c r="U535" s="14"/>
      <c r="V535" s="14"/>
      <c r="W535" s="14"/>
      <c r="X535" s="14"/>
      <c r="Y535" s="14"/>
      <c r="Z535" s="14"/>
      <c r="AA535" s="14"/>
      <c r="AB535" s="14"/>
      <c r="AC535" s="14"/>
      <c r="AD535" s="14"/>
      <c r="AE535" s="14"/>
      <c r="AT535" s="266" t="s">
        <v>180</v>
      </c>
      <c r="AU535" s="266" t="s">
        <v>83</v>
      </c>
      <c r="AV535" s="14" t="s">
        <v>83</v>
      </c>
      <c r="AW535" s="14" t="s">
        <v>35</v>
      </c>
      <c r="AX535" s="14" t="s">
        <v>74</v>
      </c>
      <c r="AY535" s="266" t="s">
        <v>169</v>
      </c>
    </row>
    <row r="536" spans="1:51" s="14" customFormat="1" ht="12">
      <c r="A536" s="14"/>
      <c r="B536" s="256"/>
      <c r="C536" s="257"/>
      <c r="D536" s="242" t="s">
        <v>180</v>
      </c>
      <c r="E536" s="258" t="s">
        <v>19</v>
      </c>
      <c r="F536" s="259" t="s">
        <v>1822</v>
      </c>
      <c r="G536" s="257"/>
      <c r="H536" s="260">
        <v>1</v>
      </c>
      <c r="I536" s="261"/>
      <c r="J536" s="257"/>
      <c r="K536" s="257"/>
      <c r="L536" s="262"/>
      <c r="M536" s="263"/>
      <c r="N536" s="264"/>
      <c r="O536" s="264"/>
      <c r="P536" s="264"/>
      <c r="Q536" s="264"/>
      <c r="R536" s="264"/>
      <c r="S536" s="264"/>
      <c r="T536" s="265"/>
      <c r="U536" s="14"/>
      <c r="V536" s="14"/>
      <c r="W536" s="14"/>
      <c r="X536" s="14"/>
      <c r="Y536" s="14"/>
      <c r="Z536" s="14"/>
      <c r="AA536" s="14"/>
      <c r="AB536" s="14"/>
      <c r="AC536" s="14"/>
      <c r="AD536" s="14"/>
      <c r="AE536" s="14"/>
      <c r="AT536" s="266" t="s">
        <v>180</v>
      </c>
      <c r="AU536" s="266" t="s">
        <v>83</v>
      </c>
      <c r="AV536" s="14" t="s">
        <v>83</v>
      </c>
      <c r="AW536" s="14" t="s">
        <v>35</v>
      </c>
      <c r="AX536" s="14" t="s">
        <v>74</v>
      </c>
      <c r="AY536" s="266" t="s">
        <v>169</v>
      </c>
    </row>
    <row r="537" spans="1:51" s="14" customFormat="1" ht="12">
      <c r="A537" s="14"/>
      <c r="B537" s="256"/>
      <c r="C537" s="257"/>
      <c r="D537" s="242" t="s">
        <v>180</v>
      </c>
      <c r="E537" s="258" t="s">
        <v>19</v>
      </c>
      <c r="F537" s="259" t="s">
        <v>1823</v>
      </c>
      <c r="G537" s="257"/>
      <c r="H537" s="260">
        <v>0</v>
      </c>
      <c r="I537" s="261"/>
      <c r="J537" s="257"/>
      <c r="K537" s="257"/>
      <c r="L537" s="262"/>
      <c r="M537" s="263"/>
      <c r="N537" s="264"/>
      <c r="O537" s="264"/>
      <c r="P537" s="264"/>
      <c r="Q537" s="264"/>
      <c r="R537" s="264"/>
      <c r="S537" s="264"/>
      <c r="T537" s="265"/>
      <c r="U537" s="14"/>
      <c r="V537" s="14"/>
      <c r="W537" s="14"/>
      <c r="X537" s="14"/>
      <c r="Y537" s="14"/>
      <c r="Z537" s="14"/>
      <c r="AA537" s="14"/>
      <c r="AB537" s="14"/>
      <c r="AC537" s="14"/>
      <c r="AD537" s="14"/>
      <c r="AE537" s="14"/>
      <c r="AT537" s="266" t="s">
        <v>180</v>
      </c>
      <c r="AU537" s="266" t="s">
        <v>83</v>
      </c>
      <c r="AV537" s="14" t="s">
        <v>83</v>
      </c>
      <c r="AW537" s="14" t="s">
        <v>35</v>
      </c>
      <c r="AX537" s="14" t="s">
        <v>74</v>
      </c>
      <c r="AY537" s="266" t="s">
        <v>169</v>
      </c>
    </row>
    <row r="538" spans="1:51" s="14" customFormat="1" ht="12">
      <c r="A538" s="14"/>
      <c r="B538" s="256"/>
      <c r="C538" s="257"/>
      <c r="D538" s="242" t="s">
        <v>180</v>
      </c>
      <c r="E538" s="258" t="s">
        <v>19</v>
      </c>
      <c r="F538" s="259" t="s">
        <v>1839</v>
      </c>
      <c r="G538" s="257"/>
      <c r="H538" s="260">
        <v>1</v>
      </c>
      <c r="I538" s="261"/>
      <c r="J538" s="257"/>
      <c r="K538" s="257"/>
      <c r="L538" s="262"/>
      <c r="M538" s="263"/>
      <c r="N538" s="264"/>
      <c r="O538" s="264"/>
      <c r="P538" s="264"/>
      <c r="Q538" s="264"/>
      <c r="R538" s="264"/>
      <c r="S538" s="264"/>
      <c r="T538" s="265"/>
      <c r="U538" s="14"/>
      <c r="V538" s="14"/>
      <c r="W538" s="14"/>
      <c r="X538" s="14"/>
      <c r="Y538" s="14"/>
      <c r="Z538" s="14"/>
      <c r="AA538" s="14"/>
      <c r="AB538" s="14"/>
      <c r="AC538" s="14"/>
      <c r="AD538" s="14"/>
      <c r="AE538" s="14"/>
      <c r="AT538" s="266" t="s">
        <v>180</v>
      </c>
      <c r="AU538" s="266" t="s">
        <v>83</v>
      </c>
      <c r="AV538" s="14" t="s">
        <v>83</v>
      </c>
      <c r="AW538" s="14" t="s">
        <v>35</v>
      </c>
      <c r="AX538" s="14" t="s">
        <v>74</v>
      </c>
      <c r="AY538" s="266" t="s">
        <v>169</v>
      </c>
    </row>
    <row r="539" spans="1:51" s="14" customFormat="1" ht="12">
      <c r="A539" s="14"/>
      <c r="B539" s="256"/>
      <c r="C539" s="257"/>
      <c r="D539" s="242" t="s">
        <v>180</v>
      </c>
      <c r="E539" s="258" t="s">
        <v>19</v>
      </c>
      <c r="F539" s="259" t="s">
        <v>1806</v>
      </c>
      <c r="G539" s="257"/>
      <c r="H539" s="260">
        <v>1</v>
      </c>
      <c r="I539" s="261"/>
      <c r="J539" s="257"/>
      <c r="K539" s="257"/>
      <c r="L539" s="262"/>
      <c r="M539" s="263"/>
      <c r="N539" s="264"/>
      <c r="O539" s="264"/>
      <c r="P539" s="264"/>
      <c r="Q539" s="264"/>
      <c r="R539" s="264"/>
      <c r="S539" s="264"/>
      <c r="T539" s="265"/>
      <c r="U539" s="14"/>
      <c r="V539" s="14"/>
      <c r="W539" s="14"/>
      <c r="X539" s="14"/>
      <c r="Y539" s="14"/>
      <c r="Z539" s="14"/>
      <c r="AA539" s="14"/>
      <c r="AB539" s="14"/>
      <c r="AC539" s="14"/>
      <c r="AD539" s="14"/>
      <c r="AE539" s="14"/>
      <c r="AT539" s="266" t="s">
        <v>180</v>
      </c>
      <c r="AU539" s="266" t="s">
        <v>83</v>
      </c>
      <c r="AV539" s="14" t="s">
        <v>83</v>
      </c>
      <c r="AW539" s="14" t="s">
        <v>35</v>
      </c>
      <c r="AX539" s="14" t="s">
        <v>74</v>
      </c>
      <c r="AY539" s="266" t="s">
        <v>169</v>
      </c>
    </row>
    <row r="540" spans="1:51" s="14" customFormat="1" ht="12">
      <c r="A540" s="14"/>
      <c r="B540" s="256"/>
      <c r="C540" s="257"/>
      <c r="D540" s="242" t="s">
        <v>180</v>
      </c>
      <c r="E540" s="258" t="s">
        <v>19</v>
      </c>
      <c r="F540" s="259" t="s">
        <v>1833</v>
      </c>
      <c r="G540" s="257"/>
      <c r="H540" s="260">
        <v>1</v>
      </c>
      <c r="I540" s="261"/>
      <c r="J540" s="257"/>
      <c r="K540" s="257"/>
      <c r="L540" s="262"/>
      <c r="M540" s="263"/>
      <c r="N540" s="264"/>
      <c r="O540" s="264"/>
      <c r="P540" s="264"/>
      <c r="Q540" s="264"/>
      <c r="R540" s="264"/>
      <c r="S540" s="264"/>
      <c r="T540" s="265"/>
      <c r="U540" s="14"/>
      <c r="V540" s="14"/>
      <c r="W540" s="14"/>
      <c r="X540" s="14"/>
      <c r="Y540" s="14"/>
      <c r="Z540" s="14"/>
      <c r="AA540" s="14"/>
      <c r="AB540" s="14"/>
      <c r="AC540" s="14"/>
      <c r="AD540" s="14"/>
      <c r="AE540" s="14"/>
      <c r="AT540" s="266" t="s">
        <v>180</v>
      </c>
      <c r="AU540" s="266" t="s">
        <v>83</v>
      </c>
      <c r="AV540" s="14" t="s">
        <v>83</v>
      </c>
      <c r="AW540" s="14" t="s">
        <v>35</v>
      </c>
      <c r="AX540" s="14" t="s">
        <v>74</v>
      </c>
      <c r="AY540" s="266" t="s">
        <v>169</v>
      </c>
    </row>
    <row r="541" spans="1:51" s="14" customFormat="1" ht="12">
      <c r="A541" s="14"/>
      <c r="B541" s="256"/>
      <c r="C541" s="257"/>
      <c r="D541" s="242" t="s">
        <v>180</v>
      </c>
      <c r="E541" s="258" t="s">
        <v>19</v>
      </c>
      <c r="F541" s="259" t="s">
        <v>1825</v>
      </c>
      <c r="G541" s="257"/>
      <c r="H541" s="260">
        <v>0</v>
      </c>
      <c r="I541" s="261"/>
      <c r="J541" s="257"/>
      <c r="K541" s="257"/>
      <c r="L541" s="262"/>
      <c r="M541" s="263"/>
      <c r="N541" s="264"/>
      <c r="O541" s="264"/>
      <c r="P541" s="264"/>
      <c r="Q541" s="264"/>
      <c r="R541" s="264"/>
      <c r="S541" s="264"/>
      <c r="T541" s="265"/>
      <c r="U541" s="14"/>
      <c r="V541" s="14"/>
      <c r="W541" s="14"/>
      <c r="X541" s="14"/>
      <c r="Y541" s="14"/>
      <c r="Z541" s="14"/>
      <c r="AA541" s="14"/>
      <c r="AB541" s="14"/>
      <c r="AC541" s="14"/>
      <c r="AD541" s="14"/>
      <c r="AE541" s="14"/>
      <c r="AT541" s="266" t="s">
        <v>180</v>
      </c>
      <c r="AU541" s="266" t="s">
        <v>83</v>
      </c>
      <c r="AV541" s="14" t="s">
        <v>83</v>
      </c>
      <c r="AW541" s="14" t="s">
        <v>35</v>
      </c>
      <c r="AX541" s="14" t="s">
        <v>74</v>
      </c>
      <c r="AY541" s="266" t="s">
        <v>169</v>
      </c>
    </row>
    <row r="542" spans="1:51" s="14" customFormat="1" ht="12">
      <c r="A542" s="14"/>
      <c r="B542" s="256"/>
      <c r="C542" s="257"/>
      <c r="D542" s="242" t="s">
        <v>180</v>
      </c>
      <c r="E542" s="258" t="s">
        <v>19</v>
      </c>
      <c r="F542" s="259" t="s">
        <v>1826</v>
      </c>
      <c r="G542" s="257"/>
      <c r="H542" s="260">
        <v>0</v>
      </c>
      <c r="I542" s="261"/>
      <c r="J542" s="257"/>
      <c r="K542" s="257"/>
      <c r="L542" s="262"/>
      <c r="M542" s="263"/>
      <c r="N542" s="264"/>
      <c r="O542" s="264"/>
      <c r="P542" s="264"/>
      <c r="Q542" s="264"/>
      <c r="R542" s="264"/>
      <c r="S542" s="264"/>
      <c r="T542" s="265"/>
      <c r="U542" s="14"/>
      <c r="V542" s="14"/>
      <c r="W542" s="14"/>
      <c r="X542" s="14"/>
      <c r="Y542" s="14"/>
      <c r="Z542" s="14"/>
      <c r="AA542" s="14"/>
      <c r="AB542" s="14"/>
      <c r="AC542" s="14"/>
      <c r="AD542" s="14"/>
      <c r="AE542" s="14"/>
      <c r="AT542" s="266" t="s">
        <v>180</v>
      </c>
      <c r="AU542" s="266" t="s">
        <v>83</v>
      </c>
      <c r="AV542" s="14" t="s">
        <v>83</v>
      </c>
      <c r="AW542" s="14" t="s">
        <v>35</v>
      </c>
      <c r="AX542" s="14" t="s">
        <v>74</v>
      </c>
      <c r="AY542" s="266" t="s">
        <v>169</v>
      </c>
    </row>
    <row r="543" spans="1:51" s="14" customFormat="1" ht="12">
      <c r="A543" s="14"/>
      <c r="B543" s="256"/>
      <c r="C543" s="257"/>
      <c r="D543" s="242" t="s">
        <v>180</v>
      </c>
      <c r="E543" s="258" t="s">
        <v>19</v>
      </c>
      <c r="F543" s="259" t="s">
        <v>1810</v>
      </c>
      <c r="G543" s="257"/>
      <c r="H543" s="260">
        <v>1</v>
      </c>
      <c r="I543" s="261"/>
      <c r="J543" s="257"/>
      <c r="K543" s="257"/>
      <c r="L543" s="262"/>
      <c r="M543" s="263"/>
      <c r="N543" s="264"/>
      <c r="O543" s="264"/>
      <c r="P543" s="264"/>
      <c r="Q543" s="264"/>
      <c r="R543" s="264"/>
      <c r="S543" s="264"/>
      <c r="T543" s="265"/>
      <c r="U543" s="14"/>
      <c r="V543" s="14"/>
      <c r="W543" s="14"/>
      <c r="X543" s="14"/>
      <c r="Y543" s="14"/>
      <c r="Z543" s="14"/>
      <c r="AA543" s="14"/>
      <c r="AB543" s="14"/>
      <c r="AC543" s="14"/>
      <c r="AD543" s="14"/>
      <c r="AE543" s="14"/>
      <c r="AT543" s="266" t="s">
        <v>180</v>
      </c>
      <c r="AU543" s="266" t="s">
        <v>83</v>
      </c>
      <c r="AV543" s="14" t="s">
        <v>83</v>
      </c>
      <c r="AW543" s="14" t="s">
        <v>35</v>
      </c>
      <c r="AX543" s="14" t="s">
        <v>74</v>
      </c>
      <c r="AY543" s="266" t="s">
        <v>169</v>
      </c>
    </row>
    <row r="544" spans="1:51" s="14" customFormat="1" ht="12">
      <c r="A544" s="14"/>
      <c r="B544" s="256"/>
      <c r="C544" s="257"/>
      <c r="D544" s="242" t="s">
        <v>180</v>
      </c>
      <c r="E544" s="258" t="s">
        <v>19</v>
      </c>
      <c r="F544" s="259" t="s">
        <v>1828</v>
      </c>
      <c r="G544" s="257"/>
      <c r="H544" s="260">
        <v>0</v>
      </c>
      <c r="I544" s="261"/>
      <c r="J544" s="257"/>
      <c r="K544" s="257"/>
      <c r="L544" s="262"/>
      <c r="M544" s="263"/>
      <c r="N544" s="264"/>
      <c r="O544" s="264"/>
      <c r="P544" s="264"/>
      <c r="Q544" s="264"/>
      <c r="R544" s="264"/>
      <c r="S544" s="264"/>
      <c r="T544" s="265"/>
      <c r="U544" s="14"/>
      <c r="V544" s="14"/>
      <c r="W544" s="14"/>
      <c r="X544" s="14"/>
      <c r="Y544" s="14"/>
      <c r="Z544" s="14"/>
      <c r="AA544" s="14"/>
      <c r="AB544" s="14"/>
      <c r="AC544" s="14"/>
      <c r="AD544" s="14"/>
      <c r="AE544" s="14"/>
      <c r="AT544" s="266" t="s">
        <v>180</v>
      </c>
      <c r="AU544" s="266" t="s">
        <v>83</v>
      </c>
      <c r="AV544" s="14" t="s">
        <v>83</v>
      </c>
      <c r="AW544" s="14" t="s">
        <v>35</v>
      </c>
      <c r="AX544" s="14" t="s">
        <v>74</v>
      </c>
      <c r="AY544" s="266" t="s">
        <v>169</v>
      </c>
    </row>
    <row r="545" spans="1:51" s="14" customFormat="1" ht="12">
      <c r="A545" s="14"/>
      <c r="B545" s="256"/>
      <c r="C545" s="257"/>
      <c r="D545" s="242" t="s">
        <v>180</v>
      </c>
      <c r="E545" s="258" t="s">
        <v>19</v>
      </c>
      <c r="F545" s="259" t="s">
        <v>1829</v>
      </c>
      <c r="G545" s="257"/>
      <c r="H545" s="260">
        <v>0</v>
      </c>
      <c r="I545" s="261"/>
      <c r="J545" s="257"/>
      <c r="K545" s="257"/>
      <c r="L545" s="262"/>
      <c r="M545" s="263"/>
      <c r="N545" s="264"/>
      <c r="O545" s="264"/>
      <c r="P545" s="264"/>
      <c r="Q545" s="264"/>
      <c r="R545" s="264"/>
      <c r="S545" s="264"/>
      <c r="T545" s="265"/>
      <c r="U545" s="14"/>
      <c r="V545" s="14"/>
      <c r="W545" s="14"/>
      <c r="X545" s="14"/>
      <c r="Y545" s="14"/>
      <c r="Z545" s="14"/>
      <c r="AA545" s="14"/>
      <c r="AB545" s="14"/>
      <c r="AC545" s="14"/>
      <c r="AD545" s="14"/>
      <c r="AE545" s="14"/>
      <c r="AT545" s="266" t="s">
        <v>180</v>
      </c>
      <c r="AU545" s="266" t="s">
        <v>83</v>
      </c>
      <c r="AV545" s="14" t="s">
        <v>83</v>
      </c>
      <c r="AW545" s="14" t="s">
        <v>35</v>
      </c>
      <c r="AX545" s="14" t="s">
        <v>74</v>
      </c>
      <c r="AY545" s="266" t="s">
        <v>169</v>
      </c>
    </row>
    <row r="546" spans="1:51" s="14" customFormat="1" ht="12">
      <c r="A546" s="14"/>
      <c r="B546" s="256"/>
      <c r="C546" s="257"/>
      <c r="D546" s="242" t="s">
        <v>180</v>
      </c>
      <c r="E546" s="258" t="s">
        <v>19</v>
      </c>
      <c r="F546" s="259" t="s">
        <v>1813</v>
      </c>
      <c r="G546" s="257"/>
      <c r="H546" s="260">
        <v>0</v>
      </c>
      <c r="I546" s="261"/>
      <c r="J546" s="257"/>
      <c r="K546" s="257"/>
      <c r="L546" s="262"/>
      <c r="M546" s="263"/>
      <c r="N546" s="264"/>
      <c r="O546" s="264"/>
      <c r="P546" s="264"/>
      <c r="Q546" s="264"/>
      <c r="R546" s="264"/>
      <c r="S546" s="264"/>
      <c r="T546" s="265"/>
      <c r="U546" s="14"/>
      <c r="V546" s="14"/>
      <c r="W546" s="14"/>
      <c r="X546" s="14"/>
      <c r="Y546" s="14"/>
      <c r="Z546" s="14"/>
      <c r="AA546" s="14"/>
      <c r="AB546" s="14"/>
      <c r="AC546" s="14"/>
      <c r="AD546" s="14"/>
      <c r="AE546" s="14"/>
      <c r="AT546" s="266" t="s">
        <v>180</v>
      </c>
      <c r="AU546" s="266" t="s">
        <v>83</v>
      </c>
      <c r="AV546" s="14" t="s">
        <v>83</v>
      </c>
      <c r="AW546" s="14" t="s">
        <v>35</v>
      </c>
      <c r="AX546" s="14" t="s">
        <v>74</v>
      </c>
      <c r="AY546" s="266" t="s">
        <v>169</v>
      </c>
    </row>
    <row r="547" spans="1:51" s="14" customFormat="1" ht="12">
      <c r="A547" s="14"/>
      <c r="B547" s="256"/>
      <c r="C547" s="257"/>
      <c r="D547" s="242" t="s">
        <v>180</v>
      </c>
      <c r="E547" s="258" t="s">
        <v>19</v>
      </c>
      <c r="F547" s="259" t="s">
        <v>1928</v>
      </c>
      <c r="G547" s="257"/>
      <c r="H547" s="260">
        <v>1</v>
      </c>
      <c r="I547" s="261"/>
      <c r="J547" s="257"/>
      <c r="K547" s="257"/>
      <c r="L547" s="262"/>
      <c r="M547" s="263"/>
      <c r="N547" s="264"/>
      <c r="O547" s="264"/>
      <c r="P547" s="264"/>
      <c r="Q547" s="264"/>
      <c r="R547" s="264"/>
      <c r="S547" s="264"/>
      <c r="T547" s="265"/>
      <c r="U547" s="14"/>
      <c r="V547" s="14"/>
      <c r="W547" s="14"/>
      <c r="X547" s="14"/>
      <c r="Y547" s="14"/>
      <c r="Z547" s="14"/>
      <c r="AA547" s="14"/>
      <c r="AB547" s="14"/>
      <c r="AC547" s="14"/>
      <c r="AD547" s="14"/>
      <c r="AE547" s="14"/>
      <c r="AT547" s="266" t="s">
        <v>180</v>
      </c>
      <c r="AU547" s="266" t="s">
        <v>83</v>
      </c>
      <c r="AV547" s="14" t="s">
        <v>83</v>
      </c>
      <c r="AW547" s="14" t="s">
        <v>35</v>
      </c>
      <c r="AX547" s="14" t="s">
        <v>74</v>
      </c>
      <c r="AY547" s="266" t="s">
        <v>169</v>
      </c>
    </row>
    <row r="548" spans="1:51" s="15" customFormat="1" ht="12">
      <c r="A548" s="15"/>
      <c r="B548" s="267"/>
      <c r="C548" s="268"/>
      <c r="D548" s="242" t="s">
        <v>180</v>
      </c>
      <c r="E548" s="269" t="s">
        <v>19</v>
      </c>
      <c r="F548" s="270" t="s">
        <v>185</v>
      </c>
      <c r="G548" s="268"/>
      <c r="H548" s="271">
        <v>8</v>
      </c>
      <c r="I548" s="272"/>
      <c r="J548" s="268"/>
      <c r="K548" s="268"/>
      <c r="L548" s="273"/>
      <c r="M548" s="274"/>
      <c r="N548" s="275"/>
      <c r="O548" s="275"/>
      <c r="P548" s="275"/>
      <c r="Q548" s="275"/>
      <c r="R548" s="275"/>
      <c r="S548" s="275"/>
      <c r="T548" s="276"/>
      <c r="U548" s="15"/>
      <c r="V548" s="15"/>
      <c r="W548" s="15"/>
      <c r="X548" s="15"/>
      <c r="Y548" s="15"/>
      <c r="Z548" s="15"/>
      <c r="AA548" s="15"/>
      <c r="AB548" s="15"/>
      <c r="AC548" s="15"/>
      <c r="AD548" s="15"/>
      <c r="AE548" s="15"/>
      <c r="AT548" s="277" t="s">
        <v>180</v>
      </c>
      <c r="AU548" s="277" t="s">
        <v>83</v>
      </c>
      <c r="AV548" s="15" t="s">
        <v>176</v>
      </c>
      <c r="AW548" s="15" t="s">
        <v>35</v>
      </c>
      <c r="AX548" s="15" t="s">
        <v>81</v>
      </c>
      <c r="AY548" s="277" t="s">
        <v>169</v>
      </c>
    </row>
    <row r="549" spans="1:65" s="2" customFormat="1" ht="16.5" customHeight="1">
      <c r="A549" s="41"/>
      <c r="B549" s="42"/>
      <c r="C549" s="313" t="s">
        <v>607</v>
      </c>
      <c r="D549" s="313" t="s">
        <v>665</v>
      </c>
      <c r="E549" s="314" t="s">
        <v>1929</v>
      </c>
      <c r="F549" s="315" t="s">
        <v>1930</v>
      </c>
      <c r="G549" s="316" t="s">
        <v>188</v>
      </c>
      <c r="H549" s="317">
        <v>8</v>
      </c>
      <c r="I549" s="318"/>
      <c r="J549" s="319">
        <f>ROUND(I549*H549,2)</f>
        <v>0</v>
      </c>
      <c r="K549" s="315" t="s">
        <v>175</v>
      </c>
      <c r="L549" s="320"/>
      <c r="M549" s="321" t="s">
        <v>19</v>
      </c>
      <c r="N549" s="322" t="s">
        <v>45</v>
      </c>
      <c r="O549" s="87"/>
      <c r="P549" s="238">
        <f>O549*H549</f>
        <v>0</v>
      </c>
      <c r="Q549" s="238">
        <v>1.013</v>
      </c>
      <c r="R549" s="238">
        <f>Q549*H549</f>
        <v>8.104</v>
      </c>
      <c r="S549" s="238">
        <v>0</v>
      </c>
      <c r="T549" s="239">
        <f>S549*H549</f>
        <v>0</v>
      </c>
      <c r="U549" s="41"/>
      <c r="V549" s="41"/>
      <c r="W549" s="41"/>
      <c r="X549" s="41"/>
      <c r="Y549" s="41"/>
      <c r="Z549" s="41"/>
      <c r="AA549" s="41"/>
      <c r="AB549" s="41"/>
      <c r="AC549" s="41"/>
      <c r="AD549" s="41"/>
      <c r="AE549" s="41"/>
      <c r="AR549" s="240" t="s">
        <v>217</v>
      </c>
      <c r="AT549" s="240" t="s">
        <v>665</v>
      </c>
      <c r="AU549" s="240" t="s">
        <v>83</v>
      </c>
      <c r="AY549" s="20" t="s">
        <v>169</v>
      </c>
      <c r="BE549" s="241">
        <f>IF(N549="základní",J549,0)</f>
        <v>0</v>
      </c>
      <c r="BF549" s="241">
        <f>IF(N549="snížená",J549,0)</f>
        <v>0</v>
      </c>
      <c r="BG549" s="241">
        <f>IF(N549="zákl. přenesená",J549,0)</f>
        <v>0</v>
      </c>
      <c r="BH549" s="241">
        <f>IF(N549="sníž. přenesená",J549,0)</f>
        <v>0</v>
      </c>
      <c r="BI549" s="241">
        <f>IF(N549="nulová",J549,0)</f>
        <v>0</v>
      </c>
      <c r="BJ549" s="20" t="s">
        <v>81</v>
      </c>
      <c r="BK549" s="241">
        <f>ROUND(I549*H549,2)</f>
        <v>0</v>
      </c>
      <c r="BL549" s="20" t="s">
        <v>176</v>
      </c>
      <c r="BM549" s="240" t="s">
        <v>1931</v>
      </c>
    </row>
    <row r="550" spans="1:51" s="13" customFormat="1" ht="12">
      <c r="A550" s="13"/>
      <c r="B550" s="246"/>
      <c r="C550" s="247"/>
      <c r="D550" s="242" t="s">
        <v>180</v>
      </c>
      <c r="E550" s="248" t="s">
        <v>19</v>
      </c>
      <c r="F550" s="249" t="s">
        <v>1800</v>
      </c>
      <c r="G550" s="247"/>
      <c r="H550" s="248" t="s">
        <v>19</v>
      </c>
      <c r="I550" s="250"/>
      <c r="J550" s="247"/>
      <c r="K550" s="247"/>
      <c r="L550" s="251"/>
      <c r="M550" s="252"/>
      <c r="N550" s="253"/>
      <c r="O550" s="253"/>
      <c r="P550" s="253"/>
      <c r="Q550" s="253"/>
      <c r="R550" s="253"/>
      <c r="S550" s="253"/>
      <c r="T550" s="254"/>
      <c r="U550" s="13"/>
      <c r="V550" s="13"/>
      <c r="W550" s="13"/>
      <c r="X550" s="13"/>
      <c r="Y550" s="13"/>
      <c r="Z550" s="13"/>
      <c r="AA550" s="13"/>
      <c r="AB550" s="13"/>
      <c r="AC550" s="13"/>
      <c r="AD550" s="13"/>
      <c r="AE550" s="13"/>
      <c r="AT550" s="255" t="s">
        <v>180</v>
      </c>
      <c r="AU550" s="255" t="s">
        <v>83</v>
      </c>
      <c r="AV550" s="13" t="s">
        <v>81</v>
      </c>
      <c r="AW550" s="13" t="s">
        <v>35</v>
      </c>
      <c r="AX550" s="13" t="s">
        <v>74</v>
      </c>
      <c r="AY550" s="255" t="s">
        <v>169</v>
      </c>
    </row>
    <row r="551" spans="1:51" s="14" customFormat="1" ht="12">
      <c r="A551" s="14"/>
      <c r="B551" s="256"/>
      <c r="C551" s="257"/>
      <c r="D551" s="242" t="s">
        <v>180</v>
      </c>
      <c r="E551" s="258" t="s">
        <v>19</v>
      </c>
      <c r="F551" s="259" t="s">
        <v>1801</v>
      </c>
      <c r="G551" s="257"/>
      <c r="H551" s="260">
        <v>1</v>
      </c>
      <c r="I551" s="261"/>
      <c r="J551" s="257"/>
      <c r="K551" s="257"/>
      <c r="L551" s="262"/>
      <c r="M551" s="263"/>
      <c r="N551" s="264"/>
      <c r="O551" s="264"/>
      <c r="P551" s="264"/>
      <c r="Q551" s="264"/>
      <c r="R551" s="264"/>
      <c r="S551" s="264"/>
      <c r="T551" s="265"/>
      <c r="U551" s="14"/>
      <c r="V551" s="14"/>
      <c r="W551" s="14"/>
      <c r="X551" s="14"/>
      <c r="Y551" s="14"/>
      <c r="Z551" s="14"/>
      <c r="AA551" s="14"/>
      <c r="AB551" s="14"/>
      <c r="AC551" s="14"/>
      <c r="AD551" s="14"/>
      <c r="AE551" s="14"/>
      <c r="AT551" s="266" t="s">
        <v>180</v>
      </c>
      <c r="AU551" s="266" t="s">
        <v>83</v>
      </c>
      <c r="AV551" s="14" t="s">
        <v>83</v>
      </c>
      <c r="AW551" s="14" t="s">
        <v>35</v>
      </c>
      <c r="AX551" s="14" t="s">
        <v>74</v>
      </c>
      <c r="AY551" s="266" t="s">
        <v>169</v>
      </c>
    </row>
    <row r="552" spans="1:51" s="14" customFormat="1" ht="12">
      <c r="A552" s="14"/>
      <c r="B552" s="256"/>
      <c r="C552" s="257"/>
      <c r="D552" s="242" t="s">
        <v>180</v>
      </c>
      <c r="E552" s="258" t="s">
        <v>19</v>
      </c>
      <c r="F552" s="259" t="s">
        <v>1924</v>
      </c>
      <c r="G552" s="257"/>
      <c r="H552" s="260">
        <v>1</v>
      </c>
      <c r="I552" s="261"/>
      <c r="J552" s="257"/>
      <c r="K552" s="257"/>
      <c r="L552" s="262"/>
      <c r="M552" s="263"/>
      <c r="N552" s="264"/>
      <c r="O552" s="264"/>
      <c r="P552" s="264"/>
      <c r="Q552" s="264"/>
      <c r="R552" s="264"/>
      <c r="S552" s="264"/>
      <c r="T552" s="265"/>
      <c r="U552" s="14"/>
      <c r="V552" s="14"/>
      <c r="W552" s="14"/>
      <c r="X552" s="14"/>
      <c r="Y552" s="14"/>
      <c r="Z552" s="14"/>
      <c r="AA552" s="14"/>
      <c r="AB552" s="14"/>
      <c r="AC552" s="14"/>
      <c r="AD552" s="14"/>
      <c r="AE552" s="14"/>
      <c r="AT552" s="266" t="s">
        <v>180</v>
      </c>
      <c r="AU552" s="266" t="s">
        <v>83</v>
      </c>
      <c r="AV552" s="14" t="s">
        <v>83</v>
      </c>
      <c r="AW552" s="14" t="s">
        <v>35</v>
      </c>
      <c r="AX552" s="14" t="s">
        <v>74</v>
      </c>
      <c r="AY552" s="266" t="s">
        <v>169</v>
      </c>
    </row>
    <row r="553" spans="1:51" s="14" customFormat="1" ht="12">
      <c r="A553" s="14"/>
      <c r="B553" s="256"/>
      <c r="C553" s="257"/>
      <c r="D553" s="242" t="s">
        <v>180</v>
      </c>
      <c r="E553" s="258" t="s">
        <v>19</v>
      </c>
      <c r="F553" s="259" t="s">
        <v>1822</v>
      </c>
      <c r="G553" s="257"/>
      <c r="H553" s="260">
        <v>1</v>
      </c>
      <c r="I553" s="261"/>
      <c r="J553" s="257"/>
      <c r="K553" s="257"/>
      <c r="L553" s="262"/>
      <c r="M553" s="263"/>
      <c r="N553" s="264"/>
      <c r="O553" s="264"/>
      <c r="P553" s="264"/>
      <c r="Q553" s="264"/>
      <c r="R553" s="264"/>
      <c r="S553" s="264"/>
      <c r="T553" s="265"/>
      <c r="U553" s="14"/>
      <c r="V553" s="14"/>
      <c r="W553" s="14"/>
      <c r="X553" s="14"/>
      <c r="Y553" s="14"/>
      <c r="Z553" s="14"/>
      <c r="AA553" s="14"/>
      <c r="AB553" s="14"/>
      <c r="AC553" s="14"/>
      <c r="AD553" s="14"/>
      <c r="AE553" s="14"/>
      <c r="AT553" s="266" t="s">
        <v>180</v>
      </c>
      <c r="AU553" s="266" t="s">
        <v>83</v>
      </c>
      <c r="AV553" s="14" t="s">
        <v>83</v>
      </c>
      <c r="AW553" s="14" t="s">
        <v>35</v>
      </c>
      <c r="AX553" s="14" t="s">
        <v>74</v>
      </c>
      <c r="AY553" s="266" t="s">
        <v>169</v>
      </c>
    </row>
    <row r="554" spans="1:51" s="14" customFormat="1" ht="12">
      <c r="A554" s="14"/>
      <c r="B554" s="256"/>
      <c r="C554" s="257"/>
      <c r="D554" s="242" t="s">
        <v>180</v>
      </c>
      <c r="E554" s="258" t="s">
        <v>19</v>
      </c>
      <c r="F554" s="259" t="s">
        <v>1804</v>
      </c>
      <c r="G554" s="257"/>
      <c r="H554" s="260">
        <v>1</v>
      </c>
      <c r="I554" s="261"/>
      <c r="J554" s="257"/>
      <c r="K554" s="257"/>
      <c r="L554" s="262"/>
      <c r="M554" s="263"/>
      <c r="N554" s="264"/>
      <c r="O554" s="264"/>
      <c r="P554" s="264"/>
      <c r="Q554" s="264"/>
      <c r="R554" s="264"/>
      <c r="S554" s="264"/>
      <c r="T554" s="265"/>
      <c r="U554" s="14"/>
      <c r="V554" s="14"/>
      <c r="W554" s="14"/>
      <c r="X554" s="14"/>
      <c r="Y554" s="14"/>
      <c r="Z554" s="14"/>
      <c r="AA554" s="14"/>
      <c r="AB554" s="14"/>
      <c r="AC554" s="14"/>
      <c r="AD554" s="14"/>
      <c r="AE554" s="14"/>
      <c r="AT554" s="266" t="s">
        <v>180</v>
      </c>
      <c r="AU554" s="266" t="s">
        <v>83</v>
      </c>
      <c r="AV554" s="14" t="s">
        <v>83</v>
      </c>
      <c r="AW554" s="14" t="s">
        <v>35</v>
      </c>
      <c r="AX554" s="14" t="s">
        <v>74</v>
      </c>
      <c r="AY554" s="266" t="s">
        <v>169</v>
      </c>
    </row>
    <row r="555" spans="1:51" s="14" customFormat="1" ht="12">
      <c r="A555" s="14"/>
      <c r="B555" s="256"/>
      <c r="C555" s="257"/>
      <c r="D555" s="242" t="s">
        <v>180</v>
      </c>
      <c r="E555" s="258" t="s">
        <v>19</v>
      </c>
      <c r="F555" s="259" t="s">
        <v>1805</v>
      </c>
      <c r="G555" s="257"/>
      <c r="H555" s="260">
        <v>0</v>
      </c>
      <c r="I555" s="261"/>
      <c r="J555" s="257"/>
      <c r="K555" s="257"/>
      <c r="L555" s="262"/>
      <c r="M555" s="263"/>
      <c r="N555" s="264"/>
      <c r="O555" s="264"/>
      <c r="P555" s="264"/>
      <c r="Q555" s="264"/>
      <c r="R555" s="264"/>
      <c r="S555" s="264"/>
      <c r="T555" s="265"/>
      <c r="U555" s="14"/>
      <c r="V555" s="14"/>
      <c r="W555" s="14"/>
      <c r="X555" s="14"/>
      <c r="Y555" s="14"/>
      <c r="Z555" s="14"/>
      <c r="AA555" s="14"/>
      <c r="AB555" s="14"/>
      <c r="AC555" s="14"/>
      <c r="AD555" s="14"/>
      <c r="AE555" s="14"/>
      <c r="AT555" s="266" t="s">
        <v>180</v>
      </c>
      <c r="AU555" s="266" t="s">
        <v>83</v>
      </c>
      <c r="AV555" s="14" t="s">
        <v>83</v>
      </c>
      <c r="AW555" s="14" t="s">
        <v>35</v>
      </c>
      <c r="AX555" s="14" t="s">
        <v>74</v>
      </c>
      <c r="AY555" s="266" t="s">
        <v>169</v>
      </c>
    </row>
    <row r="556" spans="1:51" s="14" customFormat="1" ht="12">
      <c r="A556" s="14"/>
      <c r="B556" s="256"/>
      <c r="C556" s="257"/>
      <c r="D556" s="242" t="s">
        <v>180</v>
      </c>
      <c r="E556" s="258" t="s">
        <v>19</v>
      </c>
      <c r="F556" s="259" t="s">
        <v>1824</v>
      </c>
      <c r="G556" s="257"/>
      <c r="H556" s="260">
        <v>0</v>
      </c>
      <c r="I556" s="261"/>
      <c r="J556" s="257"/>
      <c r="K556" s="257"/>
      <c r="L556" s="262"/>
      <c r="M556" s="263"/>
      <c r="N556" s="264"/>
      <c r="O556" s="264"/>
      <c r="P556" s="264"/>
      <c r="Q556" s="264"/>
      <c r="R556" s="264"/>
      <c r="S556" s="264"/>
      <c r="T556" s="265"/>
      <c r="U556" s="14"/>
      <c r="V556" s="14"/>
      <c r="W556" s="14"/>
      <c r="X556" s="14"/>
      <c r="Y556" s="14"/>
      <c r="Z556" s="14"/>
      <c r="AA556" s="14"/>
      <c r="AB556" s="14"/>
      <c r="AC556" s="14"/>
      <c r="AD556" s="14"/>
      <c r="AE556" s="14"/>
      <c r="AT556" s="266" t="s">
        <v>180</v>
      </c>
      <c r="AU556" s="266" t="s">
        <v>83</v>
      </c>
      <c r="AV556" s="14" t="s">
        <v>83</v>
      </c>
      <c r="AW556" s="14" t="s">
        <v>35</v>
      </c>
      <c r="AX556" s="14" t="s">
        <v>74</v>
      </c>
      <c r="AY556" s="266" t="s">
        <v>169</v>
      </c>
    </row>
    <row r="557" spans="1:51" s="14" customFormat="1" ht="12">
      <c r="A557" s="14"/>
      <c r="B557" s="256"/>
      <c r="C557" s="257"/>
      <c r="D557" s="242" t="s">
        <v>180</v>
      </c>
      <c r="E557" s="258" t="s">
        <v>19</v>
      </c>
      <c r="F557" s="259" t="s">
        <v>1807</v>
      </c>
      <c r="G557" s="257"/>
      <c r="H557" s="260">
        <v>0</v>
      </c>
      <c r="I557" s="261"/>
      <c r="J557" s="257"/>
      <c r="K557" s="257"/>
      <c r="L557" s="262"/>
      <c r="M557" s="263"/>
      <c r="N557" s="264"/>
      <c r="O557" s="264"/>
      <c r="P557" s="264"/>
      <c r="Q557" s="264"/>
      <c r="R557" s="264"/>
      <c r="S557" s="264"/>
      <c r="T557" s="265"/>
      <c r="U557" s="14"/>
      <c r="V557" s="14"/>
      <c r="W557" s="14"/>
      <c r="X557" s="14"/>
      <c r="Y557" s="14"/>
      <c r="Z557" s="14"/>
      <c r="AA557" s="14"/>
      <c r="AB557" s="14"/>
      <c r="AC557" s="14"/>
      <c r="AD557" s="14"/>
      <c r="AE557" s="14"/>
      <c r="AT557" s="266" t="s">
        <v>180</v>
      </c>
      <c r="AU557" s="266" t="s">
        <v>83</v>
      </c>
      <c r="AV557" s="14" t="s">
        <v>83</v>
      </c>
      <c r="AW557" s="14" t="s">
        <v>35</v>
      </c>
      <c r="AX557" s="14" t="s">
        <v>74</v>
      </c>
      <c r="AY557" s="266" t="s">
        <v>169</v>
      </c>
    </row>
    <row r="558" spans="1:51" s="14" customFormat="1" ht="12">
      <c r="A558" s="14"/>
      <c r="B558" s="256"/>
      <c r="C558" s="257"/>
      <c r="D558" s="242" t="s">
        <v>180</v>
      </c>
      <c r="E558" s="258" t="s">
        <v>19</v>
      </c>
      <c r="F558" s="259" t="s">
        <v>1808</v>
      </c>
      <c r="G558" s="257"/>
      <c r="H558" s="260">
        <v>1</v>
      </c>
      <c r="I558" s="261"/>
      <c r="J558" s="257"/>
      <c r="K558" s="257"/>
      <c r="L558" s="262"/>
      <c r="M558" s="263"/>
      <c r="N558" s="264"/>
      <c r="O558" s="264"/>
      <c r="P558" s="264"/>
      <c r="Q558" s="264"/>
      <c r="R558" s="264"/>
      <c r="S558" s="264"/>
      <c r="T558" s="265"/>
      <c r="U558" s="14"/>
      <c r="V558" s="14"/>
      <c r="W558" s="14"/>
      <c r="X558" s="14"/>
      <c r="Y558" s="14"/>
      <c r="Z558" s="14"/>
      <c r="AA558" s="14"/>
      <c r="AB558" s="14"/>
      <c r="AC558" s="14"/>
      <c r="AD558" s="14"/>
      <c r="AE558" s="14"/>
      <c r="AT558" s="266" t="s">
        <v>180</v>
      </c>
      <c r="AU558" s="266" t="s">
        <v>83</v>
      </c>
      <c r="AV558" s="14" t="s">
        <v>83</v>
      </c>
      <c r="AW558" s="14" t="s">
        <v>35</v>
      </c>
      <c r="AX558" s="14" t="s">
        <v>74</v>
      </c>
      <c r="AY558" s="266" t="s">
        <v>169</v>
      </c>
    </row>
    <row r="559" spans="1:51" s="14" customFormat="1" ht="12">
      <c r="A559" s="14"/>
      <c r="B559" s="256"/>
      <c r="C559" s="257"/>
      <c r="D559" s="242" t="s">
        <v>180</v>
      </c>
      <c r="E559" s="258" t="s">
        <v>19</v>
      </c>
      <c r="F559" s="259" t="s">
        <v>1809</v>
      </c>
      <c r="G559" s="257"/>
      <c r="H559" s="260">
        <v>1</v>
      </c>
      <c r="I559" s="261"/>
      <c r="J559" s="257"/>
      <c r="K559" s="257"/>
      <c r="L559" s="262"/>
      <c r="M559" s="263"/>
      <c r="N559" s="264"/>
      <c r="O559" s="264"/>
      <c r="P559" s="264"/>
      <c r="Q559" s="264"/>
      <c r="R559" s="264"/>
      <c r="S559" s="264"/>
      <c r="T559" s="265"/>
      <c r="U559" s="14"/>
      <c r="V559" s="14"/>
      <c r="W559" s="14"/>
      <c r="X559" s="14"/>
      <c r="Y559" s="14"/>
      <c r="Z559" s="14"/>
      <c r="AA559" s="14"/>
      <c r="AB559" s="14"/>
      <c r="AC559" s="14"/>
      <c r="AD559" s="14"/>
      <c r="AE559" s="14"/>
      <c r="AT559" s="266" t="s">
        <v>180</v>
      </c>
      <c r="AU559" s="266" t="s">
        <v>83</v>
      </c>
      <c r="AV559" s="14" t="s">
        <v>83</v>
      </c>
      <c r="AW559" s="14" t="s">
        <v>35</v>
      </c>
      <c r="AX559" s="14" t="s">
        <v>74</v>
      </c>
      <c r="AY559" s="266" t="s">
        <v>169</v>
      </c>
    </row>
    <row r="560" spans="1:51" s="14" customFormat="1" ht="12">
      <c r="A560" s="14"/>
      <c r="B560" s="256"/>
      <c r="C560" s="257"/>
      <c r="D560" s="242" t="s">
        <v>180</v>
      </c>
      <c r="E560" s="258" t="s">
        <v>19</v>
      </c>
      <c r="F560" s="259" t="s">
        <v>1827</v>
      </c>
      <c r="G560" s="257"/>
      <c r="H560" s="260">
        <v>0</v>
      </c>
      <c r="I560" s="261"/>
      <c r="J560" s="257"/>
      <c r="K560" s="257"/>
      <c r="L560" s="262"/>
      <c r="M560" s="263"/>
      <c r="N560" s="264"/>
      <c r="O560" s="264"/>
      <c r="P560" s="264"/>
      <c r="Q560" s="264"/>
      <c r="R560" s="264"/>
      <c r="S560" s="264"/>
      <c r="T560" s="265"/>
      <c r="U560" s="14"/>
      <c r="V560" s="14"/>
      <c r="W560" s="14"/>
      <c r="X560" s="14"/>
      <c r="Y560" s="14"/>
      <c r="Z560" s="14"/>
      <c r="AA560" s="14"/>
      <c r="AB560" s="14"/>
      <c r="AC560" s="14"/>
      <c r="AD560" s="14"/>
      <c r="AE560" s="14"/>
      <c r="AT560" s="266" t="s">
        <v>180</v>
      </c>
      <c r="AU560" s="266" t="s">
        <v>83</v>
      </c>
      <c r="AV560" s="14" t="s">
        <v>83</v>
      </c>
      <c r="AW560" s="14" t="s">
        <v>35</v>
      </c>
      <c r="AX560" s="14" t="s">
        <v>74</v>
      </c>
      <c r="AY560" s="266" t="s">
        <v>169</v>
      </c>
    </row>
    <row r="561" spans="1:51" s="14" customFormat="1" ht="12">
      <c r="A561" s="14"/>
      <c r="B561" s="256"/>
      <c r="C561" s="257"/>
      <c r="D561" s="242" t="s">
        <v>180</v>
      </c>
      <c r="E561" s="258" t="s">
        <v>19</v>
      </c>
      <c r="F561" s="259" t="s">
        <v>1828</v>
      </c>
      <c r="G561" s="257"/>
      <c r="H561" s="260">
        <v>0</v>
      </c>
      <c r="I561" s="261"/>
      <c r="J561" s="257"/>
      <c r="K561" s="257"/>
      <c r="L561" s="262"/>
      <c r="M561" s="263"/>
      <c r="N561" s="264"/>
      <c r="O561" s="264"/>
      <c r="P561" s="264"/>
      <c r="Q561" s="264"/>
      <c r="R561" s="264"/>
      <c r="S561" s="264"/>
      <c r="T561" s="265"/>
      <c r="U561" s="14"/>
      <c r="V561" s="14"/>
      <c r="W561" s="14"/>
      <c r="X561" s="14"/>
      <c r="Y561" s="14"/>
      <c r="Z561" s="14"/>
      <c r="AA561" s="14"/>
      <c r="AB561" s="14"/>
      <c r="AC561" s="14"/>
      <c r="AD561" s="14"/>
      <c r="AE561" s="14"/>
      <c r="AT561" s="266" t="s">
        <v>180</v>
      </c>
      <c r="AU561" s="266" t="s">
        <v>83</v>
      </c>
      <c r="AV561" s="14" t="s">
        <v>83</v>
      </c>
      <c r="AW561" s="14" t="s">
        <v>35</v>
      </c>
      <c r="AX561" s="14" t="s">
        <v>74</v>
      </c>
      <c r="AY561" s="266" t="s">
        <v>169</v>
      </c>
    </row>
    <row r="562" spans="1:51" s="14" customFormat="1" ht="12">
      <c r="A562" s="14"/>
      <c r="B562" s="256"/>
      <c r="C562" s="257"/>
      <c r="D562" s="242" t="s">
        <v>180</v>
      </c>
      <c r="E562" s="258" t="s">
        <v>19</v>
      </c>
      <c r="F562" s="259" t="s">
        <v>1829</v>
      </c>
      <c r="G562" s="257"/>
      <c r="H562" s="260">
        <v>0</v>
      </c>
      <c r="I562" s="261"/>
      <c r="J562" s="257"/>
      <c r="K562" s="257"/>
      <c r="L562" s="262"/>
      <c r="M562" s="263"/>
      <c r="N562" s="264"/>
      <c r="O562" s="264"/>
      <c r="P562" s="264"/>
      <c r="Q562" s="264"/>
      <c r="R562" s="264"/>
      <c r="S562" s="264"/>
      <c r="T562" s="265"/>
      <c r="U562" s="14"/>
      <c r="V562" s="14"/>
      <c r="W562" s="14"/>
      <c r="X562" s="14"/>
      <c r="Y562" s="14"/>
      <c r="Z562" s="14"/>
      <c r="AA562" s="14"/>
      <c r="AB562" s="14"/>
      <c r="AC562" s="14"/>
      <c r="AD562" s="14"/>
      <c r="AE562" s="14"/>
      <c r="AT562" s="266" t="s">
        <v>180</v>
      </c>
      <c r="AU562" s="266" t="s">
        <v>83</v>
      </c>
      <c r="AV562" s="14" t="s">
        <v>83</v>
      </c>
      <c r="AW562" s="14" t="s">
        <v>35</v>
      </c>
      <c r="AX562" s="14" t="s">
        <v>74</v>
      </c>
      <c r="AY562" s="266" t="s">
        <v>169</v>
      </c>
    </row>
    <row r="563" spans="1:51" s="14" customFormat="1" ht="12">
      <c r="A563" s="14"/>
      <c r="B563" s="256"/>
      <c r="C563" s="257"/>
      <c r="D563" s="242" t="s">
        <v>180</v>
      </c>
      <c r="E563" s="258" t="s">
        <v>19</v>
      </c>
      <c r="F563" s="259" t="s">
        <v>1834</v>
      </c>
      <c r="G563" s="257"/>
      <c r="H563" s="260">
        <v>1</v>
      </c>
      <c r="I563" s="261"/>
      <c r="J563" s="257"/>
      <c r="K563" s="257"/>
      <c r="L563" s="262"/>
      <c r="M563" s="263"/>
      <c r="N563" s="264"/>
      <c r="O563" s="264"/>
      <c r="P563" s="264"/>
      <c r="Q563" s="264"/>
      <c r="R563" s="264"/>
      <c r="S563" s="264"/>
      <c r="T563" s="265"/>
      <c r="U563" s="14"/>
      <c r="V563" s="14"/>
      <c r="W563" s="14"/>
      <c r="X563" s="14"/>
      <c r="Y563" s="14"/>
      <c r="Z563" s="14"/>
      <c r="AA563" s="14"/>
      <c r="AB563" s="14"/>
      <c r="AC563" s="14"/>
      <c r="AD563" s="14"/>
      <c r="AE563" s="14"/>
      <c r="AT563" s="266" t="s">
        <v>180</v>
      </c>
      <c r="AU563" s="266" t="s">
        <v>83</v>
      </c>
      <c r="AV563" s="14" t="s">
        <v>83</v>
      </c>
      <c r="AW563" s="14" t="s">
        <v>35</v>
      </c>
      <c r="AX563" s="14" t="s">
        <v>74</v>
      </c>
      <c r="AY563" s="266" t="s">
        <v>169</v>
      </c>
    </row>
    <row r="564" spans="1:51" s="14" customFormat="1" ht="12">
      <c r="A564" s="14"/>
      <c r="B564" s="256"/>
      <c r="C564" s="257"/>
      <c r="D564" s="242" t="s">
        <v>180</v>
      </c>
      <c r="E564" s="258" t="s">
        <v>19</v>
      </c>
      <c r="F564" s="259" t="s">
        <v>1928</v>
      </c>
      <c r="G564" s="257"/>
      <c r="H564" s="260">
        <v>1</v>
      </c>
      <c r="I564" s="261"/>
      <c r="J564" s="257"/>
      <c r="K564" s="257"/>
      <c r="L564" s="262"/>
      <c r="M564" s="263"/>
      <c r="N564" s="264"/>
      <c r="O564" s="264"/>
      <c r="P564" s="264"/>
      <c r="Q564" s="264"/>
      <c r="R564" s="264"/>
      <c r="S564" s="264"/>
      <c r="T564" s="265"/>
      <c r="U564" s="14"/>
      <c r="V564" s="14"/>
      <c r="W564" s="14"/>
      <c r="X564" s="14"/>
      <c r="Y564" s="14"/>
      <c r="Z564" s="14"/>
      <c r="AA564" s="14"/>
      <c r="AB564" s="14"/>
      <c r="AC564" s="14"/>
      <c r="AD564" s="14"/>
      <c r="AE564" s="14"/>
      <c r="AT564" s="266" t="s">
        <v>180</v>
      </c>
      <c r="AU564" s="266" t="s">
        <v>83</v>
      </c>
      <c r="AV564" s="14" t="s">
        <v>83</v>
      </c>
      <c r="AW564" s="14" t="s">
        <v>35</v>
      </c>
      <c r="AX564" s="14" t="s">
        <v>74</v>
      </c>
      <c r="AY564" s="266" t="s">
        <v>169</v>
      </c>
    </row>
    <row r="565" spans="1:51" s="15" customFormat="1" ht="12">
      <c r="A565" s="15"/>
      <c r="B565" s="267"/>
      <c r="C565" s="268"/>
      <c r="D565" s="242" t="s">
        <v>180</v>
      </c>
      <c r="E565" s="269" t="s">
        <v>19</v>
      </c>
      <c r="F565" s="270" t="s">
        <v>185</v>
      </c>
      <c r="G565" s="268"/>
      <c r="H565" s="271">
        <v>8</v>
      </c>
      <c r="I565" s="272"/>
      <c r="J565" s="268"/>
      <c r="K565" s="268"/>
      <c r="L565" s="273"/>
      <c r="M565" s="274"/>
      <c r="N565" s="275"/>
      <c r="O565" s="275"/>
      <c r="P565" s="275"/>
      <c r="Q565" s="275"/>
      <c r="R565" s="275"/>
      <c r="S565" s="275"/>
      <c r="T565" s="276"/>
      <c r="U565" s="15"/>
      <c r="V565" s="15"/>
      <c r="W565" s="15"/>
      <c r="X565" s="15"/>
      <c r="Y565" s="15"/>
      <c r="Z565" s="15"/>
      <c r="AA565" s="15"/>
      <c r="AB565" s="15"/>
      <c r="AC565" s="15"/>
      <c r="AD565" s="15"/>
      <c r="AE565" s="15"/>
      <c r="AT565" s="277" t="s">
        <v>180</v>
      </c>
      <c r="AU565" s="277" t="s">
        <v>83</v>
      </c>
      <c r="AV565" s="15" t="s">
        <v>176</v>
      </c>
      <c r="AW565" s="15" t="s">
        <v>35</v>
      </c>
      <c r="AX565" s="15" t="s">
        <v>81</v>
      </c>
      <c r="AY565" s="277" t="s">
        <v>169</v>
      </c>
    </row>
    <row r="566" spans="1:65" s="2" customFormat="1" ht="16.5" customHeight="1">
      <c r="A566" s="41"/>
      <c r="B566" s="42"/>
      <c r="C566" s="229" t="s">
        <v>860</v>
      </c>
      <c r="D566" s="229" t="s">
        <v>171</v>
      </c>
      <c r="E566" s="230" t="s">
        <v>1932</v>
      </c>
      <c r="F566" s="231" t="s">
        <v>1933</v>
      </c>
      <c r="G566" s="232" t="s">
        <v>188</v>
      </c>
      <c r="H566" s="233">
        <v>16</v>
      </c>
      <c r="I566" s="234"/>
      <c r="J566" s="235">
        <f>ROUND(I566*H566,2)</f>
        <v>0</v>
      </c>
      <c r="K566" s="231" t="s">
        <v>175</v>
      </c>
      <c r="L566" s="47"/>
      <c r="M566" s="236" t="s">
        <v>19</v>
      </c>
      <c r="N566" s="237" t="s">
        <v>45</v>
      </c>
      <c r="O566" s="87"/>
      <c r="P566" s="238">
        <f>O566*H566</f>
        <v>0</v>
      </c>
      <c r="Q566" s="238">
        <v>0.01248</v>
      </c>
      <c r="R566" s="238">
        <f>Q566*H566</f>
        <v>0.19968</v>
      </c>
      <c r="S566" s="238">
        <v>0</v>
      </c>
      <c r="T566" s="239">
        <f>S566*H566</f>
        <v>0</v>
      </c>
      <c r="U566" s="41"/>
      <c r="V566" s="41"/>
      <c r="W566" s="41"/>
      <c r="X566" s="41"/>
      <c r="Y566" s="41"/>
      <c r="Z566" s="41"/>
      <c r="AA566" s="41"/>
      <c r="AB566" s="41"/>
      <c r="AC566" s="41"/>
      <c r="AD566" s="41"/>
      <c r="AE566" s="41"/>
      <c r="AR566" s="240" t="s">
        <v>176</v>
      </c>
      <c r="AT566" s="240" t="s">
        <v>171</v>
      </c>
      <c r="AU566" s="240" t="s">
        <v>83</v>
      </c>
      <c r="AY566" s="20" t="s">
        <v>169</v>
      </c>
      <c r="BE566" s="241">
        <f>IF(N566="základní",J566,0)</f>
        <v>0</v>
      </c>
      <c r="BF566" s="241">
        <f>IF(N566="snížená",J566,0)</f>
        <v>0</v>
      </c>
      <c r="BG566" s="241">
        <f>IF(N566="zákl. přenesená",J566,0)</f>
        <v>0</v>
      </c>
      <c r="BH566" s="241">
        <f>IF(N566="sníž. přenesená",J566,0)</f>
        <v>0</v>
      </c>
      <c r="BI566" s="241">
        <f>IF(N566="nulová",J566,0)</f>
        <v>0</v>
      </c>
      <c r="BJ566" s="20" t="s">
        <v>81</v>
      </c>
      <c r="BK566" s="241">
        <f>ROUND(I566*H566,2)</f>
        <v>0</v>
      </c>
      <c r="BL566" s="20" t="s">
        <v>176</v>
      </c>
      <c r="BM566" s="240" t="s">
        <v>1934</v>
      </c>
    </row>
    <row r="567" spans="1:47" s="2" customFormat="1" ht="12">
      <c r="A567" s="41"/>
      <c r="B567" s="42"/>
      <c r="C567" s="43"/>
      <c r="D567" s="242" t="s">
        <v>178</v>
      </c>
      <c r="E567" s="43"/>
      <c r="F567" s="243" t="s">
        <v>1920</v>
      </c>
      <c r="G567" s="43"/>
      <c r="H567" s="43"/>
      <c r="I567" s="149"/>
      <c r="J567" s="43"/>
      <c r="K567" s="43"/>
      <c r="L567" s="47"/>
      <c r="M567" s="244"/>
      <c r="N567" s="245"/>
      <c r="O567" s="87"/>
      <c r="P567" s="87"/>
      <c r="Q567" s="87"/>
      <c r="R567" s="87"/>
      <c r="S567" s="87"/>
      <c r="T567" s="88"/>
      <c r="U567" s="41"/>
      <c r="V567" s="41"/>
      <c r="W567" s="41"/>
      <c r="X567" s="41"/>
      <c r="Y567" s="41"/>
      <c r="Z567" s="41"/>
      <c r="AA567" s="41"/>
      <c r="AB567" s="41"/>
      <c r="AC567" s="41"/>
      <c r="AD567" s="41"/>
      <c r="AE567" s="41"/>
      <c r="AT567" s="20" t="s">
        <v>178</v>
      </c>
      <c r="AU567" s="20" t="s">
        <v>83</v>
      </c>
    </row>
    <row r="568" spans="1:65" s="2" customFormat="1" ht="16.5" customHeight="1">
      <c r="A568" s="41"/>
      <c r="B568" s="42"/>
      <c r="C568" s="313" t="s">
        <v>864</v>
      </c>
      <c r="D568" s="313" t="s">
        <v>665</v>
      </c>
      <c r="E568" s="314" t="s">
        <v>1935</v>
      </c>
      <c r="F568" s="315" t="s">
        <v>1936</v>
      </c>
      <c r="G568" s="316" t="s">
        <v>188</v>
      </c>
      <c r="H568" s="317">
        <v>16</v>
      </c>
      <c r="I568" s="318"/>
      <c r="J568" s="319">
        <f>ROUND(I568*H568,2)</f>
        <v>0</v>
      </c>
      <c r="K568" s="315" t="s">
        <v>175</v>
      </c>
      <c r="L568" s="320"/>
      <c r="M568" s="321" t="s">
        <v>19</v>
      </c>
      <c r="N568" s="322" t="s">
        <v>45</v>
      </c>
      <c r="O568" s="87"/>
      <c r="P568" s="238">
        <f>O568*H568</f>
        <v>0</v>
      </c>
      <c r="Q568" s="238">
        <v>0.585</v>
      </c>
      <c r="R568" s="238">
        <f>Q568*H568</f>
        <v>9.36</v>
      </c>
      <c r="S568" s="238">
        <v>0</v>
      </c>
      <c r="T568" s="239">
        <f>S568*H568</f>
        <v>0</v>
      </c>
      <c r="U568" s="41"/>
      <c r="V568" s="41"/>
      <c r="W568" s="41"/>
      <c r="X568" s="41"/>
      <c r="Y568" s="41"/>
      <c r="Z568" s="41"/>
      <c r="AA568" s="41"/>
      <c r="AB568" s="41"/>
      <c r="AC568" s="41"/>
      <c r="AD568" s="41"/>
      <c r="AE568" s="41"/>
      <c r="AR568" s="240" t="s">
        <v>217</v>
      </c>
      <c r="AT568" s="240" t="s">
        <v>665</v>
      </c>
      <c r="AU568" s="240" t="s">
        <v>83</v>
      </c>
      <c r="AY568" s="20" t="s">
        <v>169</v>
      </c>
      <c r="BE568" s="241">
        <f>IF(N568="základní",J568,0)</f>
        <v>0</v>
      </c>
      <c r="BF568" s="241">
        <f>IF(N568="snížená",J568,0)</f>
        <v>0</v>
      </c>
      <c r="BG568" s="241">
        <f>IF(N568="zákl. přenesená",J568,0)</f>
        <v>0</v>
      </c>
      <c r="BH568" s="241">
        <f>IF(N568="sníž. přenesená",J568,0)</f>
        <v>0</v>
      </c>
      <c r="BI568" s="241">
        <f>IF(N568="nulová",J568,0)</f>
        <v>0</v>
      </c>
      <c r="BJ568" s="20" t="s">
        <v>81</v>
      </c>
      <c r="BK568" s="241">
        <f>ROUND(I568*H568,2)</f>
        <v>0</v>
      </c>
      <c r="BL568" s="20" t="s">
        <v>176</v>
      </c>
      <c r="BM568" s="240" t="s">
        <v>1937</v>
      </c>
    </row>
    <row r="569" spans="1:51" s="13" customFormat="1" ht="12">
      <c r="A569" s="13"/>
      <c r="B569" s="246"/>
      <c r="C569" s="247"/>
      <c r="D569" s="242" t="s">
        <v>180</v>
      </c>
      <c r="E569" s="248" t="s">
        <v>19</v>
      </c>
      <c r="F569" s="249" t="s">
        <v>1800</v>
      </c>
      <c r="G569" s="247"/>
      <c r="H569" s="248" t="s">
        <v>19</v>
      </c>
      <c r="I569" s="250"/>
      <c r="J569" s="247"/>
      <c r="K569" s="247"/>
      <c r="L569" s="251"/>
      <c r="M569" s="252"/>
      <c r="N569" s="253"/>
      <c r="O569" s="253"/>
      <c r="P569" s="253"/>
      <c r="Q569" s="253"/>
      <c r="R569" s="253"/>
      <c r="S569" s="253"/>
      <c r="T569" s="254"/>
      <c r="U569" s="13"/>
      <c r="V569" s="13"/>
      <c r="W569" s="13"/>
      <c r="X569" s="13"/>
      <c r="Y569" s="13"/>
      <c r="Z569" s="13"/>
      <c r="AA569" s="13"/>
      <c r="AB569" s="13"/>
      <c r="AC569" s="13"/>
      <c r="AD569" s="13"/>
      <c r="AE569" s="13"/>
      <c r="AT569" s="255" t="s">
        <v>180</v>
      </c>
      <c r="AU569" s="255" t="s">
        <v>83</v>
      </c>
      <c r="AV569" s="13" t="s">
        <v>81</v>
      </c>
      <c r="AW569" s="13" t="s">
        <v>35</v>
      </c>
      <c r="AX569" s="13" t="s">
        <v>74</v>
      </c>
      <c r="AY569" s="255" t="s">
        <v>169</v>
      </c>
    </row>
    <row r="570" spans="1:51" s="14" customFormat="1" ht="12">
      <c r="A570" s="14"/>
      <c r="B570" s="256"/>
      <c r="C570" s="257"/>
      <c r="D570" s="242" t="s">
        <v>180</v>
      </c>
      <c r="E570" s="258" t="s">
        <v>19</v>
      </c>
      <c r="F570" s="259" t="s">
        <v>1801</v>
      </c>
      <c r="G570" s="257"/>
      <c r="H570" s="260">
        <v>1</v>
      </c>
      <c r="I570" s="261"/>
      <c r="J570" s="257"/>
      <c r="K570" s="257"/>
      <c r="L570" s="262"/>
      <c r="M570" s="263"/>
      <c r="N570" s="264"/>
      <c r="O570" s="264"/>
      <c r="P570" s="264"/>
      <c r="Q570" s="264"/>
      <c r="R570" s="264"/>
      <c r="S570" s="264"/>
      <c r="T570" s="265"/>
      <c r="U570" s="14"/>
      <c r="V570" s="14"/>
      <c r="W570" s="14"/>
      <c r="X570" s="14"/>
      <c r="Y570" s="14"/>
      <c r="Z570" s="14"/>
      <c r="AA570" s="14"/>
      <c r="AB570" s="14"/>
      <c r="AC570" s="14"/>
      <c r="AD570" s="14"/>
      <c r="AE570" s="14"/>
      <c r="AT570" s="266" t="s">
        <v>180</v>
      </c>
      <c r="AU570" s="266" t="s">
        <v>83</v>
      </c>
      <c r="AV570" s="14" t="s">
        <v>83</v>
      </c>
      <c r="AW570" s="14" t="s">
        <v>35</v>
      </c>
      <c r="AX570" s="14" t="s">
        <v>74</v>
      </c>
      <c r="AY570" s="266" t="s">
        <v>169</v>
      </c>
    </row>
    <row r="571" spans="1:51" s="14" customFormat="1" ht="12">
      <c r="A571" s="14"/>
      <c r="B571" s="256"/>
      <c r="C571" s="257"/>
      <c r="D571" s="242" t="s">
        <v>180</v>
      </c>
      <c r="E571" s="258" t="s">
        <v>19</v>
      </c>
      <c r="F571" s="259" t="s">
        <v>1924</v>
      </c>
      <c r="G571" s="257"/>
      <c r="H571" s="260">
        <v>1</v>
      </c>
      <c r="I571" s="261"/>
      <c r="J571" s="257"/>
      <c r="K571" s="257"/>
      <c r="L571" s="262"/>
      <c r="M571" s="263"/>
      <c r="N571" s="264"/>
      <c r="O571" s="264"/>
      <c r="P571" s="264"/>
      <c r="Q571" s="264"/>
      <c r="R571" s="264"/>
      <c r="S571" s="264"/>
      <c r="T571" s="265"/>
      <c r="U571" s="14"/>
      <c r="V571" s="14"/>
      <c r="W571" s="14"/>
      <c r="X571" s="14"/>
      <c r="Y571" s="14"/>
      <c r="Z571" s="14"/>
      <c r="AA571" s="14"/>
      <c r="AB571" s="14"/>
      <c r="AC571" s="14"/>
      <c r="AD571" s="14"/>
      <c r="AE571" s="14"/>
      <c r="AT571" s="266" t="s">
        <v>180</v>
      </c>
      <c r="AU571" s="266" t="s">
        <v>83</v>
      </c>
      <c r="AV571" s="14" t="s">
        <v>83</v>
      </c>
      <c r="AW571" s="14" t="s">
        <v>35</v>
      </c>
      <c r="AX571" s="14" t="s">
        <v>74</v>
      </c>
      <c r="AY571" s="266" t="s">
        <v>169</v>
      </c>
    </row>
    <row r="572" spans="1:51" s="14" customFormat="1" ht="12">
      <c r="A572" s="14"/>
      <c r="B572" s="256"/>
      <c r="C572" s="257"/>
      <c r="D572" s="242" t="s">
        <v>180</v>
      </c>
      <c r="E572" s="258" t="s">
        <v>19</v>
      </c>
      <c r="F572" s="259" t="s">
        <v>1822</v>
      </c>
      <c r="G572" s="257"/>
      <c r="H572" s="260">
        <v>1</v>
      </c>
      <c r="I572" s="261"/>
      <c r="J572" s="257"/>
      <c r="K572" s="257"/>
      <c r="L572" s="262"/>
      <c r="M572" s="263"/>
      <c r="N572" s="264"/>
      <c r="O572" s="264"/>
      <c r="P572" s="264"/>
      <c r="Q572" s="264"/>
      <c r="R572" s="264"/>
      <c r="S572" s="264"/>
      <c r="T572" s="265"/>
      <c r="U572" s="14"/>
      <c r="V572" s="14"/>
      <c r="W572" s="14"/>
      <c r="X572" s="14"/>
      <c r="Y572" s="14"/>
      <c r="Z572" s="14"/>
      <c r="AA572" s="14"/>
      <c r="AB572" s="14"/>
      <c r="AC572" s="14"/>
      <c r="AD572" s="14"/>
      <c r="AE572" s="14"/>
      <c r="AT572" s="266" t="s">
        <v>180</v>
      </c>
      <c r="AU572" s="266" t="s">
        <v>83</v>
      </c>
      <c r="AV572" s="14" t="s">
        <v>83</v>
      </c>
      <c r="AW572" s="14" t="s">
        <v>35</v>
      </c>
      <c r="AX572" s="14" t="s">
        <v>74</v>
      </c>
      <c r="AY572" s="266" t="s">
        <v>169</v>
      </c>
    </row>
    <row r="573" spans="1:51" s="14" customFormat="1" ht="12">
      <c r="A573" s="14"/>
      <c r="B573" s="256"/>
      <c r="C573" s="257"/>
      <c r="D573" s="242" t="s">
        <v>180</v>
      </c>
      <c r="E573" s="258" t="s">
        <v>19</v>
      </c>
      <c r="F573" s="259" t="s">
        <v>1804</v>
      </c>
      <c r="G573" s="257"/>
      <c r="H573" s="260">
        <v>1</v>
      </c>
      <c r="I573" s="261"/>
      <c r="J573" s="257"/>
      <c r="K573" s="257"/>
      <c r="L573" s="262"/>
      <c r="M573" s="263"/>
      <c r="N573" s="264"/>
      <c r="O573" s="264"/>
      <c r="P573" s="264"/>
      <c r="Q573" s="264"/>
      <c r="R573" s="264"/>
      <c r="S573" s="264"/>
      <c r="T573" s="265"/>
      <c r="U573" s="14"/>
      <c r="V573" s="14"/>
      <c r="W573" s="14"/>
      <c r="X573" s="14"/>
      <c r="Y573" s="14"/>
      <c r="Z573" s="14"/>
      <c r="AA573" s="14"/>
      <c r="AB573" s="14"/>
      <c r="AC573" s="14"/>
      <c r="AD573" s="14"/>
      <c r="AE573" s="14"/>
      <c r="AT573" s="266" t="s">
        <v>180</v>
      </c>
      <c r="AU573" s="266" t="s">
        <v>83</v>
      </c>
      <c r="AV573" s="14" t="s">
        <v>83</v>
      </c>
      <c r="AW573" s="14" t="s">
        <v>35</v>
      </c>
      <c r="AX573" s="14" t="s">
        <v>74</v>
      </c>
      <c r="AY573" s="266" t="s">
        <v>169</v>
      </c>
    </row>
    <row r="574" spans="1:51" s="14" customFormat="1" ht="12">
      <c r="A574" s="14"/>
      <c r="B574" s="256"/>
      <c r="C574" s="257"/>
      <c r="D574" s="242" t="s">
        <v>180</v>
      </c>
      <c r="E574" s="258" t="s">
        <v>19</v>
      </c>
      <c r="F574" s="259" t="s">
        <v>1839</v>
      </c>
      <c r="G574" s="257"/>
      <c r="H574" s="260">
        <v>1</v>
      </c>
      <c r="I574" s="261"/>
      <c r="J574" s="257"/>
      <c r="K574" s="257"/>
      <c r="L574" s="262"/>
      <c r="M574" s="263"/>
      <c r="N574" s="264"/>
      <c r="O574" s="264"/>
      <c r="P574" s="264"/>
      <c r="Q574" s="264"/>
      <c r="R574" s="264"/>
      <c r="S574" s="264"/>
      <c r="T574" s="265"/>
      <c r="U574" s="14"/>
      <c r="V574" s="14"/>
      <c r="W574" s="14"/>
      <c r="X574" s="14"/>
      <c r="Y574" s="14"/>
      <c r="Z574" s="14"/>
      <c r="AA574" s="14"/>
      <c r="AB574" s="14"/>
      <c r="AC574" s="14"/>
      <c r="AD574" s="14"/>
      <c r="AE574" s="14"/>
      <c r="AT574" s="266" t="s">
        <v>180</v>
      </c>
      <c r="AU574" s="266" t="s">
        <v>83</v>
      </c>
      <c r="AV574" s="14" t="s">
        <v>83</v>
      </c>
      <c r="AW574" s="14" t="s">
        <v>35</v>
      </c>
      <c r="AX574" s="14" t="s">
        <v>74</v>
      </c>
      <c r="AY574" s="266" t="s">
        <v>169</v>
      </c>
    </row>
    <row r="575" spans="1:51" s="14" customFormat="1" ht="12">
      <c r="A575" s="14"/>
      <c r="B575" s="256"/>
      <c r="C575" s="257"/>
      <c r="D575" s="242" t="s">
        <v>180</v>
      </c>
      <c r="E575" s="258" t="s">
        <v>19</v>
      </c>
      <c r="F575" s="259" t="s">
        <v>1806</v>
      </c>
      <c r="G575" s="257"/>
      <c r="H575" s="260">
        <v>1</v>
      </c>
      <c r="I575" s="261"/>
      <c r="J575" s="257"/>
      <c r="K575" s="257"/>
      <c r="L575" s="262"/>
      <c r="M575" s="263"/>
      <c r="N575" s="264"/>
      <c r="O575" s="264"/>
      <c r="P575" s="264"/>
      <c r="Q575" s="264"/>
      <c r="R575" s="264"/>
      <c r="S575" s="264"/>
      <c r="T575" s="265"/>
      <c r="U575" s="14"/>
      <c r="V575" s="14"/>
      <c r="W575" s="14"/>
      <c r="X575" s="14"/>
      <c r="Y575" s="14"/>
      <c r="Z575" s="14"/>
      <c r="AA575" s="14"/>
      <c r="AB575" s="14"/>
      <c r="AC575" s="14"/>
      <c r="AD575" s="14"/>
      <c r="AE575" s="14"/>
      <c r="AT575" s="266" t="s">
        <v>180</v>
      </c>
      <c r="AU575" s="266" t="s">
        <v>83</v>
      </c>
      <c r="AV575" s="14" t="s">
        <v>83</v>
      </c>
      <c r="AW575" s="14" t="s">
        <v>35</v>
      </c>
      <c r="AX575" s="14" t="s">
        <v>74</v>
      </c>
      <c r="AY575" s="266" t="s">
        <v>169</v>
      </c>
    </row>
    <row r="576" spans="1:51" s="14" customFormat="1" ht="12">
      <c r="A576" s="14"/>
      <c r="B576" s="256"/>
      <c r="C576" s="257"/>
      <c r="D576" s="242" t="s">
        <v>180</v>
      </c>
      <c r="E576" s="258" t="s">
        <v>19</v>
      </c>
      <c r="F576" s="259" t="s">
        <v>1833</v>
      </c>
      <c r="G576" s="257"/>
      <c r="H576" s="260">
        <v>1</v>
      </c>
      <c r="I576" s="261"/>
      <c r="J576" s="257"/>
      <c r="K576" s="257"/>
      <c r="L576" s="262"/>
      <c r="M576" s="263"/>
      <c r="N576" s="264"/>
      <c r="O576" s="264"/>
      <c r="P576" s="264"/>
      <c r="Q576" s="264"/>
      <c r="R576" s="264"/>
      <c r="S576" s="264"/>
      <c r="T576" s="265"/>
      <c r="U576" s="14"/>
      <c r="V576" s="14"/>
      <c r="W576" s="14"/>
      <c r="X576" s="14"/>
      <c r="Y576" s="14"/>
      <c r="Z576" s="14"/>
      <c r="AA576" s="14"/>
      <c r="AB576" s="14"/>
      <c r="AC576" s="14"/>
      <c r="AD576" s="14"/>
      <c r="AE576" s="14"/>
      <c r="AT576" s="266" t="s">
        <v>180</v>
      </c>
      <c r="AU576" s="266" t="s">
        <v>83</v>
      </c>
      <c r="AV576" s="14" t="s">
        <v>83</v>
      </c>
      <c r="AW576" s="14" t="s">
        <v>35</v>
      </c>
      <c r="AX576" s="14" t="s">
        <v>74</v>
      </c>
      <c r="AY576" s="266" t="s">
        <v>169</v>
      </c>
    </row>
    <row r="577" spans="1:51" s="14" customFormat="1" ht="12">
      <c r="A577" s="14"/>
      <c r="B577" s="256"/>
      <c r="C577" s="257"/>
      <c r="D577" s="242" t="s">
        <v>180</v>
      </c>
      <c r="E577" s="258" t="s">
        <v>19</v>
      </c>
      <c r="F577" s="259" t="s">
        <v>1808</v>
      </c>
      <c r="G577" s="257"/>
      <c r="H577" s="260">
        <v>1</v>
      </c>
      <c r="I577" s="261"/>
      <c r="J577" s="257"/>
      <c r="K577" s="257"/>
      <c r="L577" s="262"/>
      <c r="M577" s="263"/>
      <c r="N577" s="264"/>
      <c r="O577" s="264"/>
      <c r="P577" s="264"/>
      <c r="Q577" s="264"/>
      <c r="R577" s="264"/>
      <c r="S577" s="264"/>
      <c r="T577" s="265"/>
      <c r="U577" s="14"/>
      <c r="V577" s="14"/>
      <c r="W577" s="14"/>
      <c r="X577" s="14"/>
      <c r="Y577" s="14"/>
      <c r="Z577" s="14"/>
      <c r="AA577" s="14"/>
      <c r="AB577" s="14"/>
      <c r="AC577" s="14"/>
      <c r="AD577" s="14"/>
      <c r="AE577" s="14"/>
      <c r="AT577" s="266" t="s">
        <v>180</v>
      </c>
      <c r="AU577" s="266" t="s">
        <v>83</v>
      </c>
      <c r="AV577" s="14" t="s">
        <v>83</v>
      </c>
      <c r="AW577" s="14" t="s">
        <v>35</v>
      </c>
      <c r="AX577" s="14" t="s">
        <v>74</v>
      </c>
      <c r="AY577" s="266" t="s">
        <v>169</v>
      </c>
    </row>
    <row r="578" spans="1:51" s="14" customFormat="1" ht="12">
      <c r="A578" s="14"/>
      <c r="B578" s="256"/>
      <c r="C578" s="257"/>
      <c r="D578" s="242" t="s">
        <v>180</v>
      </c>
      <c r="E578" s="258" t="s">
        <v>19</v>
      </c>
      <c r="F578" s="259" t="s">
        <v>1809</v>
      </c>
      <c r="G578" s="257"/>
      <c r="H578" s="260">
        <v>1</v>
      </c>
      <c r="I578" s="261"/>
      <c r="J578" s="257"/>
      <c r="K578" s="257"/>
      <c r="L578" s="262"/>
      <c r="M578" s="263"/>
      <c r="N578" s="264"/>
      <c r="O578" s="264"/>
      <c r="P578" s="264"/>
      <c r="Q578" s="264"/>
      <c r="R578" s="264"/>
      <c r="S578" s="264"/>
      <c r="T578" s="265"/>
      <c r="U578" s="14"/>
      <c r="V578" s="14"/>
      <c r="W578" s="14"/>
      <c r="X578" s="14"/>
      <c r="Y578" s="14"/>
      <c r="Z578" s="14"/>
      <c r="AA578" s="14"/>
      <c r="AB578" s="14"/>
      <c r="AC578" s="14"/>
      <c r="AD578" s="14"/>
      <c r="AE578" s="14"/>
      <c r="AT578" s="266" t="s">
        <v>180</v>
      </c>
      <c r="AU578" s="266" t="s">
        <v>83</v>
      </c>
      <c r="AV578" s="14" t="s">
        <v>83</v>
      </c>
      <c r="AW578" s="14" t="s">
        <v>35</v>
      </c>
      <c r="AX578" s="14" t="s">
        <v>74</v>
      </c>
      <c r="AY578" s="266" t="s">
        <v>169</v>
      </c>
    </row>
    <row r="579" spans="1:51" s="14" customFormat="1" ht="12">
      <c r="A579" s="14"/>
      <c r="B579" s="256"/>
      <c r="C579" s="257"/>
      <c r="D579" s="242" t="s">
        <v>180</v>
      </c>
      <c r="E579" s="258" t="s">
        <v>19</v>
      </c>
      <c r="F579" s="259" t="s">
        <v>1810</v>
      </c>
      <c r="G579" s="257"/>
      <c r="H579" s="260">
        <v>1</v>
      </c>
      <c r="I579" s="261"/>
      <c r="J579" s="257"/>
      <c r="K579" s="257"/>
      <c r="L579" s="262"/>
      <c r="M579" s="263"/>
      <c r="N579" s="264"/>
      <c r="O579" s="264"/>
      <c r="P579" s="264"/>
      <c r="Q579" s="264"/>
      <c r="R579" s="264"/>
      <c r="S579" s="264"/>
      <c r="T579" s="265"/>
      <c r="U579" s="14"/>
      <c r="V579" s="14"/>
      <c r="W579" s="14"/>
      <c r="X579" s="14"/>
      <c r="Y579" s="14"/>
      <c r="Z579" s="14"/>
      <c r="AA579" s="14"/>
      <c r="AB579" s="14"/>
      <c r="AC579" s="14"/>
      <c r="AD579" s="14"/>
      <c r="AE579" s="14"/>
      <c r="AT579" s="266" t="s">
        <v>180</v>
      </c>
      <c r="AU579" s="266" t="s">
        <v>83</v>
      </c>
      <c r="AV579" s="14" t="s">
        <v>83</v>
      </c>
      <c r="AW579" s="14" t="s">
        <v>35</v>
      </c>
      <c r="AX579" s="14" t="s">
        <v>74</v>
      </c>
      <c r="AY579" s="266" t="s">
        <v>169</v>
      </c>
    </row>
    <row r="580" spans="1:51" s="14" customFormat="1" ht="12">
      <c r="A580" s="14"/>
      <c r="B580" s="256"/>
      <c r="C580" s="257"/>
      <c r="D580" s="242" t="s">
        <v>180</v>
      </c>
      <c r="E580" s="258" t="s">
        <v>19</v>
      </c>
      <c r="F580" s="259" t="s">
        <v>1811</v>
      </c>
      <c r="G580" s="257"/>
      <c r="H580" s="260">
        <v>1</v>
      </c>
      <c r="I580" s="261"/>
      <c r="J580" s="257"/>
      <c r="K580" s="257"/>
      <c r="L580" s="262"/>
      <c r="M580" s="263"/>
      <c r="N580" s="264"/>
      <c r="O580" s="264"/>
      <c r="P580" s="264"/>
      <c r="Q580" s="264"/>
      <c r="R580" s="264"/>
      <c r="S580" s="264"/>
      <c r="T580" s="265"/>
      <c r="U580" s="14"/>
      <c r="V580" s="14"/>
      <c r="W580" s="14"/>
      <c r="X580" s="14"/>
      <c r="Y580" s="14"/>
      <c r="Z580" s="14"/>
      <c r="AA580" s="14"/>
      <c r="AB580" s="14"/>
      <c r="AC580" s="14"/>
      <c r="AD580" s="14"/>
      <c r="AE580" s="14"/>
      <c r="AT580" s="266" t="s">
        <v>180</v>
      </c>
      <c r="AU580" s="266" t="s">
        <v>83</v>
      </c>
      <c r="AV580" s="14" t="s">
        <v>83</v>
      </c>
      <c r="AW580" s="14" t="s">
        <v>35</v>
      </c>
      <c r="AX580" s="14" t="s">
        <v>74</v>
      </c>
      <c r="AY580" s="266" t="s">
        <v>169</v>
      </c>
    </row>
    <row r="581" spans="1:51" s="14" customFormat="1" ht="12">
      <c r="A581" s="14"/>
      <c r="B581" s="256"/>
      <c r="C581" s="257"/>
      <c r="D581" s="242" t="s">
        <v>180</v>
      </c>
      <c r="E581" s="258" t="s">
        <v>19</v>
      </c>
      <c r="F581" s="259" t="s">
        <v>1812</v>
      </c>
      <c r="G581" s="257"/>
      <c r="H581" s="260">
        <v>1</v>
      </c>
      <c r="I581" s="261"/>
      <c r="J581" s="257"/>
      <c r="K581" s="257"/>
      <c r="L581" s="262"/>
      <c r="M581" s="263"/>
      <c r="N581" s="264"/>
      <c r="O581" s="264"/>
      <c r="P581" s="264"/>
      <c r="Q581" s="264"/>
      <c r="R581" s="264"/>
      <c r="S581" s="264"/>
      <c r="T581" s="265"/>
      <c r="U581" s="14"/>
      <c r="V581" s="14"/>
      <c r="W581" s="14"/>
      <c r="X581" s="14"/>
      <c r="Y581" s="14"/>
      <c r="Z581" s="14"/>
      <c r="AA581" s="14"/>
      <c r="AB581" s="14"/>
      <c r="AC581" s="14"/>
      <c r="AD581" s="14"/>
      <c r="AE581" s="14"/>
      <c r="AT581" s="266" t="s">
        <v>180</v>
      </c>
      <c r="AU581" s="266" t="s">
        <v>83</v>
      </c>
      <c r="AV581" s="14" t="s">
        <v>83</v>
      </c>
      <c r="AW581" s="14" t="s">
        <v>35</v>
      </c>
      <c r="AX581" s="14" t="s">
        <v>74</v>
      </c>
      <c r="AY581" s="266" t="s">
        <v>169</v>
      </c>
    </row>
    <row r="582" spans="1:51" s="14" customFormat="1" ht="12">
      <c r="A582" s="14"/>
      <c r="B582" s="256"/>
      <c r="C582" s="257"/>
      <c r="D582" s="242" t="s">
        <v>180</v>
      </c>
      <c r="E582" s="258" t="s">
        <v>19</v>
      </c>
      <c r="F582" s="259" t="s">
        <v>1834</v>
      </c>
      <c r="G582" s="257"/>
      <c r="H582" s="260">
        <v>1</v>
      </c>
      <c r="I582" s="261"/>
      <c r="J582" s="257"/>
      <c r="K582" s="257"/>
      <c r="L582" s="262"/>
      <c r="M582" s="263"/>
      <c r="N582" s="264"/>
      <c r="O582" s="264"/>
      <c r="P582" s="264"/>
      <c r="Q582" s="264"/>
      <c r="R582" s="264"/>
      <c r="S582" s="264"/>
      <c r="T582" s="265"/>
      <c r="U582" s="14"/>
      <c r="V582" s="14"/>
      <c r="W582" s="14"/>
      <c r="X582" s="14"/>
      <c r="Y582" s="14"/>
      <c r="Z582" s="14"/>
      <c r="AA582" s="14"/>
      <c r="AB582" s="14"/>
      <c r="AC582" s="14"/>
      <c r="AD582" s="14"/>
      <c r="AE582" s="14"/>
      <c r="AT582" s="266" t="s">
        <v>180</v>
      </c>
      <c r="AU582" s="266" t="s">
        <v>83</v>
      </c>
      <c r="AV582" s="14" t="s">
        <v>83</v>
      </c>
      <c r="AW582" s="14" t="s">
        <v>35</v>
      </c>
      <c r="AX582" s="14" t="s">
        <v>74</v>
      </c>
      <c r="AY582" s="266" t="s">
        <v>169</v>
      </c>
    </row>
    <row r="583" spans="1:51" s="14" customFormat="1" ht="12">
      <c r="A583" s="14"/>
      <c r="B583" s="256"/>
      <c r="C583" s="257"/>
      <c r="D583" s="242" t="s">
        <v>180</v>
      </c>
      <c r="E583" s="258" t="s">
        <v>19</v>
      </c>
      <c r="F583" s="259" t="s">
        <v>1928</v>
      </c>
      <c r="G583" s="257"/>
      <c r="H583" s="260">
        <v>1</v>
      </c>
      <c r="I583" s="261"/>
      <c r="J583" s="257"/>
      <c r="K583" s="257"/>
      <c r="L583" s="262"/>
      <c r="M583" s="263"/>
      <c r="N583" s="264"/>
      <c r="O583" s="264"/>
      <c r="P583" s="264"/>
      <c r="Q583" s="264"/>
      <c r="R583" s="264"/>
      <c r="S583" s="264"/>
      <c r="T583" s="265"/>
      <c r="U583" s="14"/>
      <c r="V583" s="14"/>
      <c r="W583" s="14"/>
      <c r="X583" s="14"/>
      <c r="Y583" s="14"/>
      <c r="Z583" s="14"/>
      <c r="AA583" s="14"/>
      <c r="AB583" s="14"/>
      <c r="AC583" s="14"/>
      <c r="AD583" s="14"/>
      <c r="AE583" s="14"/>
      <c r="AT583" s="266" t="s">
        <v>180</v>
      </c>
      <c r="AU583" s="266" t="s">
        <v>83</v>
      </c>
      <c r="AV583" s="14" t="s">
        <v>83</v>
      </c>
      <c r="AW583" s="14" t="s">
        <v>35</v>
      </c>
      <c r="AX583" s="14" t="s">
        <v>74</v>
      </c>
      <c r="AY583" s="266" t="s">
        <v>169</v>
      </c>
    </row>
    <row r="584" spans="1:51" s="17" customFormat="1" ht="12">
      <c r="A584" s="17"/>
      <c r="B584" s="299"/>
      <c r="C584" s="300"/>
      <c r="D584" s="242" t="s">
        <v>180</v>
      </c>
      <c r="E584" s="301" t="s">
        <v>19</v>
      </c>
      <c r="F584" s="302" t="s">
        <v>1815</v>
      </c>
      <c r="G584" s="300"/>
      <c r="H584" s="303">
        <v>14</v>
      </c>
      <c r="I584" s="304"/>
      <c r="J584" s="300"/>
      <c r="K584" s="300"/>
      <c r="L584" s="305"/>
      <c r="M584" s="306"/>
      <c r="N584" s="307"/>
      <c r="O584" s="307"/>
      <c r="P584" s="307"/>
      <c r="Q584" s="307"/>
      <c r="R584" s="307"/>
      <c r="S584" s="307"/>
      <c r="T584" s="308"/>
      <c r="U584" s="17"/>
      <c r="V584" s="17"/>
      <c r="W584" s="17"/>
      <c r="X584" s="17"/>
      <c r="Y584" s="17"/>
      <c r="Z584" s="17"/>
      <c r="AA584" s="17"/>
      <c r="AB584" s="17"/>
      <c r="AC584" s="17"/>
      <c r="AD584" s="17"/>
      <c r="AE584" s="17"/>
      <c r="AT584" s="309" t="s">
        <v>180</v>
      </c>
      <c r="AU584" s="309" t="s">
        <v>83</v>
      </c>
      <c r="AV584" s="17" t="s">
        <v>192</v>
      </c>
      <c r="AW584" s="17" t="s">
        <v>35</v>
      </c>
      <c r="AX584" s="17" t="s">
        <v>74</v>
      </c>
      <c r="AY584" s="309" t="s">
        <v>169</v>
      </c>
    </row>
    <row r="585" spans="1:51" s="14" customFormat="1" ht="12">
      <c r="A585" s="14"/>
      <c r="B585" s="256"/>
      <c r="C585" s="257"/>
      <c r="D585" s="242" t="s">
        <v>180</v>
      </c>
      <c r="E585" s="258" t="s">
        <v>19</v>
      </c>
      <c r="F585" s="259" t="s">
        <v>1816</v>
      </c>
      <c r="G585" s="257"/>
      <c r="H585" s="260">
        <v>2</v>
      </c>
      <c r="I585" s="261"/>
      <c r="J585" s="257"/>
      <c r="K585" s="257"/>
      <c r="L585" s="262"/>
      <c r="M585" s="263"/>
      <c r="N585" s="264"/>
      <c r="O585" s="264"/>
      <c r="P585" s="264"/>
      <c r="Q585" s="264"/>
      <c r="R585" s="264"/>
      <c r="S585" s="264"/>
      <c r="T585" s="265"/>
      <c r="U585" s="14"/>
      <c r="V585" s="14"/>
      <c r="W585" s="14"/>
      <c r="X585" s="14"/>
      <c r="Y585" s="14"/>
      <c r="Z585" s="14"/>
      <c r="AA585" s="14"/>
      <c r="AB585" s="14"/>
      <c r="AC585" s="14"/>
      <c r="AD585" s="14"/>
      <c r="AE585" s="14"/>
      <c r="AT585" s="266" t="s">
        <v>180</v>
      </c>
      <c r="AU585" s="266" t="s">
        <v>83</v>
      </c>
      <c r="AV585" s="14" t="s">
        <v>83</v>
      </c>
      <c r="AW585" s="14" t="s">
        <v>35</v>
      </c>
      <c r="AX585" s="14" t="s">
        <v>74</v>
      </c>
      <c r="AY585" s="266" t="s">
        <v>169</v>
      </c>
    </row>
    <row r="586" spans="1:51" s="17" customFormat="1" ht="12">
      <c r="A586" s="17"/>
      <c r="B586" s="299"/>
      <c r="C586" s="300"/>
      <c r="D586" s="242" t="s">
        <v>180</v>
      </c>
      <c r="E586" s="301" t="s">
        <v>19</v>
      </c>
      <c r="F586" s="302" t="s">
        <v>1817</v>
      </c>
      <c r="G586" s="300"/>
      <c r="H586" s="303">
        <v>2</v>
      </c>
      <c r="I586" s="304"/>
      <c r="J586" s="300"/>
      <c r="K586" s="300"/>
      <c r="L586" s="305"/>
      <c r="M586" s="306"/>
      <c r="N586" s="307"/>
      <c r="O586" s="307"/>
      <c r="P586" s="307"/>
      <c r="Q586" s="307"/>
      <c r="R586" s="307"/>
      <c r="S586" s="307"/>
      <c r="T586" s="308"/>
      <c r="U586" s="17"/>
      <c r="V586" s="17"/>
      <c r="W586" s="17"/>
      <c r="X586" s="17"/>
      <c r="Y586" s="17"/>
      <c r="Z586" s="17"/>
      <c r="AA586" s="17"/>
      <c r="AB586" s="17"/>
      <c r="AC586" s="17"/>
      <c r="AD586" s="17"/>
      <c r="AE586" s="17"/>
      <c r="AT586" s="309" t="s">
        <v>180</v>
      </c>
      <c r="AU586" s="309" t="s">
        <v>83</v>
      </c>
      <c r="AV586" s="17" t="s">
        <v>192</v>
      </c>
      <c r="AW586" s="17" t="s">
        <v>35</v>
      </c>
      <c r="AX586" s="17" t="s">
        <v>74</v>
      </c>
      <c r="AY586" s="309" t="s">
        <v>169</v>
      </c>
    </row>
    <row r="587" spans="1:51" s="15" customFormat="1" ht="12">
      <c r="A587" s="15"/>
      <c r="B587" s="267"/>
      <c r="C587" s="268"/>
      <c r="D587" s="242" t="s">
        <v>180</v>
      </c>
      <c r="E587" s="269" t="s">
        <v>19</v>
      </c>
      <c r="F587" s="270" t="s">
        <v>185</v>
      </c>
      <c r="G587" s="268"/>
      <c r="H587" s="271">
        <v>16</v>
      </c>
      <c r="I587" s="272"/>
      <c r="J587" s="268"/>
      <c r="K587" s="268"/>
      <c r="L587" s="273"/>
      <c r="M587" s="274"/>
      <c r="N587" s="275"/>
      <c r="O587" s="275"/>
      <c r="P587" s="275"/>
      <c r="Q587" s="275"/>
      <c r="R587" s="275"/>
      <c r="S587" s="275"/>
      <c r="T587" s="276"/>
      <c r="U587" s="15"/>
      <c r="V587" s="15"/>
      <c r="W587" s="15"/>
      <c r="X587" s="15"/>
      <c r="Y587" s="15"/>
      <c r="Z587" s="15"/>
      <c r="AA587" s="15"/>
      <c r="AB587" s="15"/>
      <c r="AC587" s="15"/>
      <c r="AD587" s="15"/>
      <c r="AE587" s="15"/>
      <c r="AT587" s="277" t="s">
        <v>180</v>
      </c>
      <c r="AU587" s="277" t="s">
        <v>83</v>
      </c>
      <c r="AV587" s="15" t="s">
        <v>176</v>
      </c>
      <c r="AW587" s="15" t="s">
        <v>35</v>
      </c>
      <c r="AX587" s="15" t="s">
        <v>81</v>
      </c>
      <c r="AY587" s="277" t="s">
        <v>169</v>
      </c>
    </row>
    <row r="588" spans="1:65" s="2" customFormat="1" ht="16.5" customHeight="1">
      <c r="A588" s="41"/>
      <c r="B588" s="42"/>
      <c r="C588" s="229" t="s">
        <v>868</v>
      </c>
      <c r="D588" s="229" t="s">
        <v>171</v>
      </c>
      <c r="E588" s="230" t="s">
        <v>1938</v>
      </c>
      <c r="F588" s="231" t="s">
        <v>1939</v>
      </c>
      <c r="G588" s="232" t="s">
        <v>188</v>
      </c>
      <c r="H588" s="233">
        <v>14</v>
      </c>
      <c r="I588" s="234"/>
      <c r="J588" s="235">
        <f>ROUND(I588*H588,2)</f>
        <v>0</v>
      </c>
      <c r="K588" s="231" t="s">
        <v>175</v>
      </c>
      <c r="L588" s="47"/>
      <c r="M588" s="236" t="s">
        <v>19</v>
      </c>
      <c r="N588" s="237" t="s">
        <v>45</v>
      </c>
      <c r="O588" s="87"/>
      <c r="P588" s="238">
        <f>O588*H588</f>
        <v>0</v>
      </c>
      <c r="Q588" s="238">
        <v>0.02854</v>
      </c>
      <c r="R588" s="238">
        <f>Q588*H588</f>
        <v>0.39955999999999997</v>
      </c>
      <c r="S588" s="238">
        <v>0</v>
      </c>
      <c r="T588" s="239">
        <f>S588*H588</f>
        <v>0</v>
      </c>
      <c r="U588" s="41"/>
      <c r="V588" s="41"/>
      <c r="W588" s="41"/>
      <c r="X588" s="41"/>
      <c r="Y588" s="41"/>
      <c r="Z588" s="41"/>
      <c r="AA588" s="41"/>
      <c r="AB588" s="41"/>
      <c r="AC588" s="41"/>
      <c r="AD588" s="41"/>
      <c r="AE588" s="41"/>
      <c r="AR588" s="240" t="s">
        <v>176</v>
      </c>
      <c r="AT588" s="240" t="s">
        <v>171</v>
      </c>
      <c r="AU588" s="240" t="s">
        <v>83</v>
      </c>
      <c r="AY588" s="20" t="s">
        <v>169</v>
      </c>
      <c r="BE588" s="241">
        <f>IF(N588="základní",J588,0)</f>
        <v>0</v>
      </c>
      <c r="BF588" s="241">
        <f>IF(N588="snížená",J588,0)</f>
        <v>0</v>
      </c>
      <c r="BG588" s="241">
        <f>IF(N588="zákl. přenesená",J588,0)</f>
        <v>0</v>
      </c>
      <c r="BH588" s="241">
        <f>IF(N588="sníž. přenesená",J588,0)</f>
        <v>0</v>
      </c>
      <c r="BI588" s="241">
        <f>IF(N588="nulová",J588,0)</f>
        <v>0</v>
      </c>
      <c r="BJ588" s="20" t="s">
        <v>81</v>
      </c>
      <c r="BK588" s="241">
        <f>ROUND(I588*H588,2)</f>
        <v>0</v>
      </c>
      <c r="BL588" s="20" t="s">
        <v>176</v>
      </c>
      <c r="BM588" s="240" t="s">
        <v>1940</v>
      </c>
    </row>
    <row r="589" spans="1:47" s="2" customFormat="1" ht="12">
      <c r="A589" s="41"/>
      <c r="B589" s="42"/>
      <c r="C589" s="43"/>
      <c r="D589" s="242" t="s">
        <v>178</v>
      </c>
      <c r="E589" s="43"/>
      <c r="F589" s="243" t="s">
        <v>1920</v>
      </c>
      <c r="G589" s="43"/>
      <c r="H589" s="43"/>
      <c r="I589" s="149"/>
      <c r="J589" s="43"/>
      <c r="K589" s="43"/>
      <c r="L589" s="47"/>
      <c r="M589" s="244"/>
      <c r="N589" s="245"/>
      <c r="O589" s="87"/>
      <c r="P589" s="87"/>
      <c r="Q589" s="87"/>
      <c r="R589" s="87"/>
      <c r="S589" s="87"/>
      <c r="T589" s="88"/>
      <c r="U589" s="41"/>
      <c r="V589" s="41"/>
      <c r="W589" s="41"/>
      <c r="X589" s="41"/>
      <c r="Y589" s="41"/>
      <c r="Z589" s="41"/>
      <c r="AA589" s="41"/>
      <c r="AB589" s="41"/>
      <c r="AC589" s="41"/>
      <c r="AD589" s="41"/>
      <c r="AE589" s="41"/>
      <c r="AT589" s="20" t="s">
        <v>178</v>
      </c>
      <c r="AU589" s="20" t="s">
        <v>83</v>
      </c>
    </row>
    <row r="590" spans="1:51" s="13" customFormat="1" ht="12">
      <c r="A590" s="13"/>
      <c r="B590" s="246"/>
      <c r="C590" s="247"/>
      <c r="D590" s="242" t="s">
        <v>180</v>
      </c>
      <c r="E590" s="248" t="s">
        <v>19</v>
      </c>
      <c r="F590" s="249" t="s">
        <v>1800</v>
      </c>
      <c r="G590" s="247"/>
      <c r="H590" s="248" t="s">
        <v>19</v>
      </c>
      <c r="I590" s="250"/>
      <c r="J590" s="247"/>
      <c r="K590" s="247"/>
      <c r="L590" s="251"/>
      <c r="M590" s="252"/>
      <c r="N590" s="253"/>
      <c r="O590" s="253"/>
      <c r="P590" s="253"/>
      <c r="Q590" s="253"/>
      <c r="R590" s="253"/>
      <c r="S590" s="253"/>
      <c r="T590" s="254"/>
      <c r="U590" s="13"/>
      <c r="V590" s="13"/>
      <c r="W590" s="13"/>
      <c r="X590" s="13"/>
      <c r="Y590" s="13"/>
      <c r="Z590" s="13"/>
      <c r="AA590" s="13"/>
      <c r="AB590" s="13"/>
      <c r="AC590" s="13"/>
      <c r="AD590" s="13"/>
      <c r="AE590" s="13"/>
      <c r="AT590" s="255" t="s">
        <v>180</v>
      </c>
      <c r="AU590" s="255" t="s">
        <v>83</v>
      </c>
      <c r="AV590" s="13" t="s">
        <v>81</v>
      </c>
      <c r="AW590" s="13" t="s">
        <v>35</v>
      </c>
      <c r="AX590" s="13" t="s">
        <v>74</v>
      </c>
      <c r="AY590" s="255" t="s">
        <v>169</v>
      </c>
    </row>
    <row r="591" spans="1:51" s="14" customFormat="1" ht="12">
      <c r="A591" s="14"/>
      <c r="B591" s="256"/>
      <c r="C591" s="257"/>
      <c r="D591" s="242" t="s">
        <v>180</v>
      </c>
      <c r="E591" s="258" t="s">
        <v>19</v>
      </c>
      <c r="F591" s="259" t="s">
        <v>1801</v>
      </c>
      <c r="G591" s="257"/>
      <c r="H591" s="260">
        <v>1</v>
      </c>
      <c r="I591" s="261"/>
      <c r="J591" s="257"/>
      <c r="K591" s="257"/>
      <c r="L591" s="262"/>
      <c r="M591" s="263"/>
      <c r="N591" s="264"/>
      <c r="O591" s="264"/>
      <c r="P591" s="264"/>
      <c r="Q591" s="264"/>
      <c r="R591" s="264"/>
      <c r="S591" s="264"/>
      <c r="T591" s="265"/>
      <c r="U591" s="14"/>
      <c r="V591" s="14"/>
      <c r="W591" s="14"/>
      <c r="X591" s="14"/>
      <c r="Y591" s="14"/>
      <c r="Z591" s="14"/>
      <c r="AA591" s="14"/>
      <c r="AB591" s="14"/>
      <c r="AC591" s="14"/>
      <c r="AD591" s="14"/>
      <c r="AE591" s="14"/>
      <c r="AT591" s="266" t="s">
        <v>180</v>
      </c>
      <c r="AU591" s="266" t="s">
        <v>83</v>
      </c>
      <c r="AV591" s="14" t="s">
        <v>83</v>
      </c>
      <c r="AW591" s="14" t="s">
        <v>35</v>
      </c>
      <c r="AX591" s="14" t="s">
        <v>74</v>
      </c>
      <c r="AY591" s="266" t="s">
        <v>169</v>
      </c>
    </row>
    <row r="592" spans="1:51" s="14" customFormat="1" ht="12">
      <c r="A592" s="14"/>
      <c r="B592" s="256"/>
      <c r="C592" s="257"/>
      <c r="D592" s="242" t="s">
        <v>180</v>
      </c>
      <c r="E592" s="258" t="s">
        <v>19</v>
      </c>
      <c r="F592" s="259" t="s">
        <v>1924</v>
      </c>
      <c r="G592" s="257"/>
      <c r="H592" s="260">
        <v>1</v>
      </c>
      <c r="I592" s="261"/>
      <c r="J592" s="257"/>
      <c r="K592" s="257"/>
      <c r="L592" s="262"/>
      <c r="M592" s="263"/>
      <c r="N592" s="264"/>
      <c r="O592" s="264"/>
      <c r="P592" s="264"/>
      <c r="Q592" s="264"/>
      <c r="R592" s="264"/>
      <c r="S592" s="264"/>
      <c r="T592" s="265"/>
      <c r="U592" s="14"/>
      <c r="V592" s="14"/>
      <c r="W592" s="14"/>
      <c r="X592" s="14"/>
      <c r="Y592" s="14"/>
      <c r="Z592" s="14"/>
      <c r="AA592" s="14"/>
      <c r="AB592" s="14"/>
      <c r="AC592" s="14"/>
      <c r="AD592" s="14"/>
      <c r="AE592" s="14"/>
      <c r="AT592" s="266" t="s">
        <v>180</v>
      </c>
      <c r="AU592" s="266" t="s">
        <v>83</v>
      </c>
      <c r="AV592" s="14" t="s">
        <v>83</v>
      </c>
      <c r="AW592" s="14" t="s">
        <v>35</v>
      </c>
      <c r="AX592" s="14" t="s">
        <v>74</v>
      </c>
      <c r="AY592" s="266" t="s">
        <v>169</v>
      </c>
    </row>
    <row r="593" spans="1:51" s="14" customFormat="1" ht="12">
      <c r="A593" s="14"/>
      <c r="B593" s="256"/>
      <c r="C593" s="257"/>
      <c r="D593" s="242" t="s">
        <v>180</v>
      </c>
      <c r="E593" s="258" t="s">
        <v>19</v>
      </c>
      <c r="F593" s="259" t="s">
        <v>1822</v>
      </c>
      <c r="G593" s="257"/>
      <c r="H593" s="260">
        <v>1</v>
      </c>
      <c r="I593" s="261"/>
      <c r="J593" s="257"/>
      <c r="K593" s="257"/>
      <c r="L593" s="262"/>
      <c r="M593" s="263"/>
      <c r="N593" s="264"/>
      <c r="O593" s="264"/>
      <c r="P593" s="264"/>
      <c r="Q593" s="264"/>
      <c r="R593" s="264"/>
      <c r="S593" s="264"/>
      <c r="T593" s="265"/>
      <c r="U593" s="14"/>
      <c r="V593" s="14"/>
      <c r="W593" s="14"/>
      <c r="X593" s="14"/>
      <c r="Y593" s="14"/>
      <c r="Z593" s="14"/>
      <c r="AA593" s="14"/>
      <c r="AB593" s="14"/>
      <c r="AC593" s="14"/>
      <c r="AD593" s="14"/>
      <c r="AE593" s="14"/>
      <c r="AT593" s="266" t="s">
        <v>180</v>
      </c>
      <c r="AU593" s="266" t="s">
        <v>83</v>
      </c>
      <c r="AV593" s="14" t="s">
        <v>83</v>
      </c>
      <c r="AW593" s="14" t="s">
        <v>35</v>
      </c>
      <c r="AX593" s="14" t="s">
        <v>74</v>
      </c>
      <c r="AY593" s="266" t="s">
        <v>169</v>
      </c>
    </row>
    <row r="594" spans="1:51" s="14" customFormat="1" ht="12">
      <c r="A594" s="14"/>
      <c r="B594" s="256"/>
      <c r="C594" s="257"/>
      <c r="D594" s="242" t="s">
        <v>180</v>
      </c>
      <c r="E594" s="258" t="s">
        <v>19</v>
      </c>
      <c r="F594" s="259" t="s">
        <v>1804</v>
      </c>
      <c r="G594" s="257"/>
      <c r="H594" s="260">
        <v>1</v>
      </c>
      <c r="I594" s="261"/>
      <c r="J594" s="257"/>
      <c r="K594" s="257"/>
      <c r="L594" s="262"/>
      <c r="M594" s="263"/>
      <c r="N594" s="264"/>
      <c r="O594" s="264"/>
      <c r="P594" s="264"/>
      <c r="Q594" s="264"/>
      <c r="R594" s="264"/>
      <c r="S594" s="264"/>
      <c r="T594" s="265"/>
      <c r="U594" s="14"/>
      <c r="V594" s="14"/>
      <c r="W594" s="14"/>
      <c r="X594" s="14"/>
      <c r="Y594" s="14"/>
      <c r="Z594" s="14"/>
      <c r="AA594" s="14"/>
      <c r="AB594" s="14"/>
      <c r="AC594" s="14"/>
      <c r="AD594" s="14"/>
      <c r="AE594" s="14"/>
      <c r="AT594" s="266" t="s">
        <v>180</v>
      </c>
      <c r="AU594" s="266" t="s">
        <v>83</v>
      </c>
      <c r="AV594" s="14" t="s">
        <v>83</v>
      </c>
      <c r="AW594" s="14" t="s">
        <v>35</v>
      </c>
      <c r="AX594" s="14" t="s">
        <v>74</v>
      </c>
      <c r="AY594" s="266" t="s">
        <v>169</v>
      </c>
    </row>
    <row r="595" spans="1:51" s="14" customFormat="1" ht="12">
      <c r="A595" s="14"/>
      <c r="B595" s="256"/>
      <c r="C595" s="257"/>
      <c r="D595" s="242" t="s">
        <v>180</v>
      </c>
      <c r="E595" s="258" t="s">
        <v>19</v>
      </c>
      <c r="F595" s="259" t="s">
        <v>1839</v>
      </c>
      <c r="G595" s="257"/>
      <c r="H595" s="260">
        <v>1</v>
      </c>
      <c r="I595" s="261"/>
      <c r="J595" s="257"/>
      <c r="K595" s="257"/>
      <c r="L595" s="262"/>
      <c r="M595" s="263"/>
      <c r="N595" s="264"/>
      <c r="O595" s="264"/>
      <c r="P595" s="264"/>
      <c r="Q595" s="264"/>
      <c r="R595" s="264"/>
      <c r="S595" s="264"/>
      <c r="T595" s="265"/>
      <c r="U595" s="14"/>
      <c r="V595" s="14"/>
      <c r="W595" s="14"/>
      <c r="X595" s="14"/>
      <c r="Y595" s="14"/>
      <c r="Z595" s="14"/>
      <c r="AA595" s="14"/>
      <c r="AB595" s="14"/>
      <c r="AC595" s="14"/>
      <c r="AD595" s="14"/>
      <c r="AE595" s="14"/>
      <c r="AT595" s="266" t="s">
        <v>180</v>
      </c>
      <c r="AU595" s="266" t="s">
        <v>83</v>
      </c>
      <c r="AV595" s="14" t="s">
        <v>83</v>
      </c>
      <c r="AW595" s="14" t="s">
        <v>35</v>
      </c>
      <c r="AX595" s="14" t="s">
        <v>74</v>
      </c>
      <c r="AY595" s="266" t="s">
        <v>169</v>
      </c>
    </row>
    <row r="596" spans="1:51" s="14" customFormat="1" ht="12">
      <c r="A596" s="14"/>
      <c r="B596" s="256"/>
      <c r="C596" s="257"/>
      <c r="D596" s="242" t="s">
        <v>180</v>
      </c>
      <c r="E596" s="258" t="s">
        <v>19</v>
      </c>
      <c r="F596" s="259" t="s">
        <v>1806</v>
      </c>
      <c r="G596" s="257"/>
      <c r="H596" s="260">
        <v>1</v>
      </c>
      <c r="I596" s="261"/>
      <c r="J596" s="257"/>
      <c r="K596" s="257"/>
      <c r="L596" s="262"/>
      <c r="M596" s="263"/>
      <c r="N596" s="264"/>
      <c r="O596" s="264"/>
      <c r="P596" s="264"/>
      <c r="Q596" s="264"/>
      <c r="R596" s="264"/>
      <c r="S596" s="264"/>
      <c r="T596" s="265"/>
      <c r="U596" s="14"/>
      <c r="V596" s="14"/>
      <c r="W596" s="14"/>
      <c r="X596" s="14"/>
      <c r="Y596" s="14"/>
      <c r="Z596" s="14"/>
      <c r="AA596" s="14"/>
      <c r="AB596" s="14"/>
      <c r="AC596" s="14"/>
      <c r="AD596" s="14"/>
      <c r="AE596" s="14"/>
      <c r="AT596" s="266" t="s">
        <v>180</v>
      </c>
      <c r="AU596" s="266" t="s">
        <v>83</v>
      </c>
      <c r="AV596" s="14" t="s">
        <v>83</v>
      </c>
      <c r="AW596" s="14" t="s">
        <v>35</v>
      </c>
      <c r="AX596" s="14" t="s">
        <v>74</v>
      </c>
      <c r="AY596" s="266" t="s">
        <v>169</v>
      </c>
    </row>
    <row r="597" spans="1:51" s="14" customFormat="1" ht="12">
      <c r="A597" s="14"/>
      <c r="B597" s="256"/>
      <c r="C597" s="257"/>
      <c r="D597" s="242" t="s">
        <v>180</v>
      </c>
      <c r="E597" s="258" t="s">
        <v>19</v>
      </c>
      <c r="F597" s="259" t="s">
        <v>1833</v>
      </c>
      <c r="G597" s="257"/>
      <c r="H597" s="260">
        <v>1</v>
      </c>
      <c r="I597" s="261"/>
      <c r="J597" s="257"/>
      <c r="K597" s="257"/>
      <c r="L597" s="262"/>
      <c r="M597" s="263"/>
      <c r="N597" s="264"/>
      <c r="O597" s="264"/>
      <c r="P597" s="264"/>
      <c r="Q597" s="264"/>
      <c r="R597" s="264"/>
      <c r="S597" s="264"/>
      <c r="T597" s="265"/>
      <c r="U597" s="14"/>
      <c r="V597" s="14"/>
      <c r="W597" s="14"/>
      <c r="X597" s="14"/>
      <c r="Y597" s="14"/>
      <c r="Z597" s="14"/>
      <c r="AA597" s="14"/>
      <c r="AB597" s="14"/>
      <c r="AC597" s="14"/>
      <c r="AD597" s="14"/>
      <c r="AE597" s="14"/>
      <c r="AT597" s="266" t="s">
        <v>180</v>
      </c>
      <c r="AU597" s="266" t="s">
        <v>83</v>
      </c>
      <c r="AV597" s="14" t="s">
        <v>83</v>
      </c>
      <c r="AW597" s="14" t="s">
        <v>35</v>
      </c>
      <c r="AX597" s="14" t="s">
        <v>74</v>
      </c>
      <c r="AY597" s="266" t="s">
        <v>169</v>
      </c>
    </row>
    <row r="598" spans="1:51" s="14" customFormat="1" ht="12">
      <c r="A598" s="14"/>
      <c r="B598" s="256"/>
      <c r="C598" s="257"/>
      <c r="D598" s="242" t="s">
        <v>180</v>
      </c>
      <c r="E598" s="258" t="s">
        <v>19</v>
      </c>
      <c r="F598" s="259" t="s">
        <v>1808</v>
      </c>
      <c r="G598" s="257"/>
      <c r="H598" s="260">
        <v>1</v>
      </c>
      <c r="I598" s="261"/>
      <c r="J598" s="257"/>
      <c r="K598" s="257"/>
      <c r="L598" s="262"/>
      <c r="M598" s="263"/>
      <c r="N598" s="264"/>
      <c r="O598" s="264"/>
      <c r="P598" s="264"/>
      <c r="Q598" s="264"/>
      <c r="R598" s="264"/>
      <c r="S598" s="264"/>
      <c r="T598" s="265"/>
      <c r="U598" s="14"/>
      <c r="V598" s="14"/>
      <c r="W598" s="14"/>
      <c r="X598" s="14"/>
      <c r="Y598" s="14"/>
      <c r="Z598" s="14"/>
      <c r="AA598" s="14"/>
      <c r="AB598" s="14"/>
      <c r="AC598" s="14"/>
      <c r="AD598" s="14"/>
      <c r="AE598" s="14"/>
      <c r="AT598" s="266" t="s">
        <v>180</v>
      </c>
      <c r="AU598" s="266" t="s">
        <v>83</v>
      </c>
      <c r="AV598" s="14" t="s">
        <v>83</v>
      </c>
      <c r="AW598" s="14" t="s">
        <v>35</v>
      </c>
      <c r="AX598" s="14" t="s">
        <v>74</v>
      </c>
      <c r="AY598" s="266" t="s">
        <v>169</v>
      </c>
    </row>
    <row r="599" spans="1:51" s="14" customFormat="1" ht="12">
      <c r="A599" s="14"/>
      <c r="B599" s="256"/>
      <c r="C599" s="257"/>
      <c r="D599" s="242" t="s">
        <v>180</v>
      </c>
      <c r="E599" s="258" t="s">
        <v>19</v>
      </c>
      <c r="F599" s="259" t="s">
        <v>1809</v>
      </c>
      <c r="G599" s="257"/>
      <c r="H599" s="260">
        <v>1</v>
      </c>
      <c r="I599" s="261"/>
      <c r="J599" s="257"/>
      <c r="K599" s="257"/>
      <c r="L599" s="262"/>
      <c r="M599" s="263"/>
      <c r="N599" s="264"/>
      <c r="O599" s="264"/>
      <c r="P599" s="264"/>
      <c r="Q599" s="264"/>
      <c r="R599" s="264"/>
      <c r="S599" s="264"/>
      <c r="T599" s="265"/>
      <c r="U599" s="14"/>
      <c r="V599" s="14"/>
      <c r="W599" s="14"/>
      <c r="X599" s="14"/>
      <c r="Y599" s="14"/>
      <c r="Z599" s="14"/>
      <c r="AA599" s="14"/>
      <c r="AB599" s="14"/>
      <c r="AC599" s="14"/>
      <c r="AD599" s="14"/>
      <c r="AE599" s="14"/>
      <c r="AT599" s="266" t="s">
        <v>180</v>
      </c>
      <c r="AU599" s="266" t="s">
        <v>83</v>
      </c>
      <c r="AV599" s="14" t="s">
        <v>83</v>
      </c>
      <c r="AW599" s="14" t="s">
        <v>35</v>
      </c>
      <c r="AX599" s="14" t="s">
        <v>74</v>
      </c>
      <c r="AY599" s="266" t="s">
        <v>169</v>
      </c>
    </row>
    <row r="600" spans="1:51" s="14" customFormat="1" ht="12">
      <c r="A600" s="14"/>
      <c r="B600" s="256"/>
      <c r="C600" s="257"/>
      <c r="D600" s="242" t="s">
        <v>180</v>
      </c>
      <c r="E600" s="258" t="s">
        <v>19</v>
      </c>
      <c r="F600" s="259" t="s">
        <v>1810</v>
      </c>
      <c r="G600" s="257"/>
      <c r="H600" s="260">
        <v>1</v>
      </c>
      <c r="I600" s="261"/>
      <c r="J600" s="257"/>
      <c r="K600" s="257"/>
      <c r="L600" s="262"/>
      <c r="M600" s="263"/>
      <c r="N600" s="264"/>
      <c r="O600" s="264"/>
      <c r="P600" s="264"/>
      <c r="Q600" s="264"/>
      <c r="R600" s="264"/>
      <c r="S600" s="264"/>
      <c r="T600" s="265"/>
      <c r="U600" s="14"/>
      <c r="V600" s="14"/>
      <c r="W600" s="14"/>
      <c r="X600" s="14"/>
      <c r="Y600" s="14"/>
      <c r="Z600" s="14"/>
      <c r="AA600" s="14"/>
      <c r="AB600" s="14"/>
      <c r="AC600" s="14"/>
      <c r="AD600" s="14"/>
      <c r="AE600" s="14"/>
      <c r="AT600" s="266" t="s">
        <v>180</v>
      </c>
      <c r="AU600" s="266" t="s">
        <v>83</v>
      </c>
      <c r="AV600" s="14" t="s">
        <v>83</v>
      </c>
      <c r="AW600" s="14" t="s">
        <v>35</v>
      </c>
      <c r="AX600" s="14" t="s">
        <v>74</v>
      </c>
      <c r="AY600" s="266" t="s">
        <v>169</v>
      </c>
    </row>
    <row r="601" spans="1:51" s="14" customFormat="1" ht="12">
      <c r="A601" s="14"/>
      <c r="B601" s="256"/>
      <c r="C601" s="257"/>
      <c r="D601" s="242" t="s">
        <v>180</v>
      </c>
      <c r="E601" s="258" t="s">
        <v>19</v>
      </c>
      <c r="F601" s="259" t="s">
        <v>1811</v>
      </c>
      <c r="G601" s="257"/>
      <c r="H601" s="260">
        <v>1</v>
      </c>
      <c r="I601" s="261"/>
      <c r="J601" s="257"/>
      <c r="K601" s="257"/>
      <c r="L601" s="262"/>
      <c r="M601" s="263"/>
      <c r="N601" s="264"/>
      <c r="O601" s="264"/>
      <c r="P601" s="264"/>
      <c r="Q601" s="264"/>
      <c r="R601" s="264"/>
      <c r="S601" s="264"/>
      <c r="T601" s="265"/>
      <c r="U601" s="14"/>
      <c r="V601" s="14"/>
      <c r="W601" s="14"/>
      <c r="X601" s="14"/>
      <c r="Y601" s="14"/>
      <c r="Z601" s="14"/>
      <c r="AA601" s="14"/>
      <c r="AB601" s="14"/>
      <c r="AC601" s="14"/>
      <c r="AD601" s="14"/>
      <c r="AE601" s="14"/>
      <c r="AT601" s="266" t="s">
        <v>180</v>
      </c>
      <c r="AU601" s="266" t="s">
        <v>83</v>
      </c>
      <c r="AV601" s="14" t="s">
        <v>83</v>
      </c>
      <c r="AW601" s="14" t="s">
        <v>35</v>
      </c>
      <c r="AX601" s="14" t="s">
        <v>74</v>
      </c>
      <c r="AY601" s="266" t="s">
        <v>169</v>
      </c>
    </row>
    <row r="602" spans="1:51" s="14" customFormat="1" ht="12">
      <c r="A602" s="14"/>
      <c r="B602" s="256"/>
      <c r="C602" s="257"/>
      <c r="D602" s="242" t="s">
        <v>180</v>
      </c>
      <c r="E602" s="258" t="s">
        <v>19</v>
      </c>
      <c r="F602" s="259" t="s">
        <v>1812</v>
      </c>
      <c r="G602" s="257"/>
      <c r="H602" s="260">
        <v>1</v>
      </c>
      <c r="I602" s="261"/>
      <c r="J602" s="257"/>
      <c r="K602" s="257"/>
      <c r="L602" s="262"/>
      <c r="M602" s="263"/>
      <c r="N602" s="264"/>
      <c r="O602" s="264"/>
      <c r="P602" s="264"/>
      <c r="Q602" s="264"/>
      <c r="R602" s="264"/>
      <c r="S602" s="264"/>
      <c r="T602" s="265"/>
      <c r="U602" s="14"/>
      <c r="V602" s="14"/>
      <c r="W602" s="14"/>
      <c r="X602" s="14"/>
      <c r="Y602" s="14"/>
      <c r="Z602" s="14"/>
      <c r="AA602" s="14"/>
      <c r="AB602" s="14"/>
      <c r="AC602" s="14"/>
      <c r="AD602" s="14"/>
      <c r="AE602" s="14"/>
      <c r="AT602" s="266" t="s">
        <v>180</v>
      </c>
      <c r="AU602" s="266" t="s">
        <v>83</v>
      </c>
      <c r="AV602" s="14" t="s">
        <v>83</v>
      </c>
      <c r="AW602" s="14" t="s">
        <v>35</v>
      </c>
      <c r="AX602" s="14" t="s">
        <v>74</v>
      </c>
      <c r="AY602" s="266" t="s">
        <v>169</v>
      </c>
    </row>
    <row r="603" spans="1:51" s="14" customFormat="1" ht="12">
      <c r="A603" s="14"/>
      <c r="B603" s="256"/>
      <c r="C603" s="257"/>
      <c r="D603" s="242" t="s">
        <v>180</v>
      </c>
      <c r="E603" s="258" t="s">
        <v>19</v>
      </c>
      <c r="F603" s="259" t="s">
        <v>1834</v>
      </c>
      <c r="G603" s="257"/>
      <c r="H603" s="260">
        <v>1</v>
      </c>
      <c r="I603" s="261"/>
      <c r="J603" s="257"/>
      <c r="K603" s="257"/>
      <c r="L603" s="262"/>
      <c r="M603" s="263"/>
      <c r="N603" s="264"/>
      <c r="O603" s="264"/>
      <c r="P603" s="264"/>
      <c r="Q603" s="264"/>
      <c r="R603" s="264"/>
      <c r="S603" s="264"/>
      <c r="T603" s="265"/>
      <c r="U603" s="14"/>
      <c r="V603" s="14"/>
      <c r="W603" s="14"/>
      <c r="X603" s="14"/>
      <c r="Y603" s="14"/>
      <c r="Z603" s="14"/>
      <c r="AA603" s="14"/>
      <c r="AB603" s="14"/>
      <c r="AC603" s="14"/>
      <c r="AD603" s="14"/>
      <c r="AE603" s="14"/>
      <c r="AT603" s="266" t="s">
        <v>180</v>
      </c>
      <c r="AU603" s="266" t="s">
        <v>83</v>
      </c>
      <c r="AV603" s="14" t="s">
        <v>83</v>
      </c>
      <c r="AW603" s="14" t="s">
        <v>35</v>
      </c>
      <c r="AX603" s="14" t="s">
        <v>74</v>
      </c>
      <c r="AY603" s="266" t="s">
        <v>169</v>
      </c>
    </row>
    <row r="604" spans="1:51" s="14" customFormat="1" ht="12">
      <c r="A604" s="14"/>
      <c r="B604" s="256"/>
      <c r="C604" s="257"/>
      <c r="D604" s="242" t="s">
        <v>180</v>
      </c>
      <c r="E604" s="258" t="s">
        <v>19</v>
      </c>
      <c r="F604" s="259" t="s">
        <v>1928</v>
      </c>
      <c r="G604" s="257"/>
      <c r="H604" s="260">
        <v>1</v>
      </c>
      <c r="I604" s="261"/>
      <c r="J604" s="257"/>
      <c r="K604" s="257"/>
      <c r="L604" s="262"/>
      <c r="M604" s="263"/>
      <c r="N604" s="264"/>
      <c r="O604" s="264"/>
      <c r="P604" s="264"/>
      <c r="Q604" s="264"/>
      <c r="R604" s="264"/>
      <c r="S604" s="264"/>
      <c r="T604" s="265"/>
      <c r="U604" s="14"/>
      <c r="V604" s="14"/>
      <c r="W604" s="14"/>
      <c r="X604" s="14"/>
      <c r="Y604" s="14"/>
      <c r="Z604" s="14"/>
      <c r="AA604" s="14"/>
      <c r="AB604" s="14"/>
      <c r="AC604" s="14"/>
      <c r="AD604" s="14"/>
      <c r="AE604" s="14"/>
      <c r="AT604" s="266" t="s">
        <v>180</v>
      </c>
      <c r="AU604" s="266" t="s">
        <v>83</v>
      </c>
      <c r="AV604" s="14" t="s">
        <v>83</v>
      </c>
      <c r="AW604" s="14" t="s">
        <v>35</v>
      </c>
      <c r="AX604" s="14" t="s">
        <v>74</v>
      </c>
      <c r="AY604" s="266" t="s">
        <v>169</v>
      </c>
    </row>
    <row r="605" spans="1:51" s="15" customFormat="1" ht="12">
      <c r="A605" s="15"/>
      <c r="B605" s="267"/>
      <c r="C605" s="268"/>
      <c r="D605" s="242" t="s">
        <v>180</v>
      </c>
      <c r="E605" s="269" t="s">
        <v>19</v>
      </c>
      <c r="F605" s="270" t="s">
        <v>185</v>
      </c>
      <c r="G605" s="268"/>
      <c r="H605" s="271">
        <v>14</v>
      </c>
      <c r="I605" s="272"/>
      <c r="J605" s="268"/>
      <c r="K605" s="268"/>
      <c r="L605" s="273"/>
      <c r="M605" s="274"/>
      <c r="N605" s="275"/>
      <c r="O605" s="275"/>
      <c r="P605" s="275"/>
      <c r="Q605" s="275"/>
      <c r="R605" s="275"/>
      <c r="S605" s="275"/>
      <c r="T605" s="276"/>
      <c r="U605" s="15"/>
      <c r="V605" s="15"/>
      <c r="W605" s="15"/>
      <c r="X605" s="15"/>
      <c r="Y605" s="15"/>
      <c r="Z605" s="15"/>
      <c r="AA605" s="15"/>
      <c r="AB605" s="15"/>
      <c r="AC605" s="15"/>
      <c r="AD605" s="15"/>
      <c r="AE605" s="15"/>
      <c r="AT605" s="277" t="s">
        <v>180</v>
      </c>
      <c r="AU605" s="277" t="s">
        <v>83</v>
      </c>
      <c r="AV605" s="15" t="s">
        <v>176</v>
      </c>
      <c r="AW605" s="15" t="s">
        <v>35</v>
      </c>
      <c r="AX605" s="15" t="s">
        <v>81</v>
      </c>
      <c r="AY605" s="277" t="s">
        <v>169</v>
      </c>
    </row>
    <row r="606" spans="1:65" s="2" customFormat="1" ht="21.75" customHeight="1">
      <c r="A606" s="41"/>
      <c r="B606" s="42"/>
      <c r="C606" s="313" t="s">
        <v>873</v>
      </c>
      <c r="D606" s="313" t="s">
        <v>665</v>
      </c>
      <c r="E606" s="314" t="s">
        <v>1941</v>
      </c>
      <c r="F606" s="315" t="s">
        <v>1942</v>
      </c>
      <c r="G606" s="316" t="s">
        <v>188</v>
      </c>
      <c r="H606" s="317">
        <v>1</v>
      </c>
      <c r="I606" s="318"/>
      <c r="J606" s="319">
        <f>ROUND(I606*H606,2)</f>
        <v>0</v>
      </c>
      <c r="K606" s="315" t="s">
        <v>19</v>
      </c>
      <c r="L606" s="320"/>
      <c r="M606" s="321" t="s">
        <v>19</v>
      </c>
      <c r="N606" s="322" t="s">
        <v>45</v>
      </c>
      <c r="O606" s="87"/>
      <c r="P606" s="238">
        <f>O606*H606</f>
        <v>0</v>
      </c>
      <c r="Q606" s="238">
        <v>2.1</v>
      </c>
      <c r="R606" s="238">
        <f>Q606*H606</f>
        <v>2.1</v>
      </c>
      <c r="S606" s="238">
        <v>0</v>
      </c>
      <c r="T606" s="239">
        <f>S606*H606</f>
        <v>0</v>
      </c>
      <c r="U606" s="41"/>
      <c r="V606" s="41"/>
      <c r="W606" s="41"/>
      <c r="X606" s="41"/>
      <c r="Y606" s="41"/>
      <c r="Z606" s="41"/>
      <c r="AA606" s="41"/>
      <c r="AB606" s="41"/>
      <c r="AC606" s="41"/>
      <c r="AD606" s="41"/>
      <c r="AE606" s="41"/>
      <c r="AR606" s="240" t="s">
        <v>217</v>
      </c>
      <c r="AT606" s="240" t="s">
        <v>665</v>
      </c>
      <c r="AU606" s="240" t="s">
        <v>83</v>
      </c>
      <c r="AY606" s="20" t="s">
        <v>169</v>
      </c>
      <c r="BE606" s="241">
        <f>IF(N606="základní",J606,0)</f>
        <v>0</v>
      </c>
      <c r="BF606" s="241">
        <f>IF(N606="snížená",J606,0)</f>
        <v>0</v>
      </c>
      <c r="BG606" s="241">
        <f>IF(N606="zákl. přenesená",J606,0)</f>
        <v>0</v>
      </c>
      <c r="BH606" s="241">
        <f>IF(N606="sníž. přenesená",J606,0)</f>
        <v>0</v>
      </c>
      <c r="BI606" s="241">
        <f>IF(N606="nulová",J606,0)</f>
        <v>0</v>
      </c>
      <c r="BJ606" s="20" t="s">
        <v>81</v>
      </c>
      <c r="BK606" s="241">
        <f>ROUND(I606*H606,2)</f>
        <v>0</v>
      </c>
      <c r="BL606" s="20" t="s">
        <v>176</v>
      </c>
      <c r="BM606" s="240" t="s">
        <v>1943</v>
      </c>
    </row>
    <row r="607" spans="1:51" s="14" customFormat="1" ht="12">
      <c r="A607" s="14"/>
      <c r="B607" s="256"/>
      <c r="C607" s="257"/>
      <c r="D607" s="242" t="s">
        <v>180</v>
      </c>
      <c r="E607" s="258" t="s">
        <v>19</v>
      </c>
      <c r="F607" s="259" t="s">
        <v>1944</v>
      </c>
      <c r="G607" s="257"/>
      <c r="H607" s="260">
        <v>1</v>
      </c>
      <c r="I607" s="261"/>
      <c r="J607" s="257"/>
      <c r="K607" s="257"/>
      <c r="L607" s="262"/>
      <c r="M607" s="263"/>
      <c r="N607" s="264"/>
      <c r="O607" s="264"/>
      <c r="P607" s="264"/>
      <c r="Q607" s="264"/>
      <c r="R607" s="264"/>
      <c r="S607" s="264"/>
      <c r="T607" s="265"/>
      <c r="U607" s="14"/>
      <c r="V607" s="14"/>
      <c r="W607" s="14"/>
      <c r="X607" s="14"/>
      <c r="Y607" s="14"/>
      <c r="Z607" s="14"/>
      <c r="AA607" s="14"/>
      <c r="AB607" s="14"/>
      <c r="AC607" s="14"/>
      <c r="AD607" s="14"/>
      <c r="AE607" s="14"/>
      <c r="AT607" s="266" t="s">
        <v>180</v>
      </c>
      <c r="AU607" s="266" t="s">
        <v>83</v>
      </c>
      <c r="AV607" s="14" t="s">
        <v>83</v>
      </c>
      <c r="AW607" s="14" t="s">
        <v>35</v>
      </c>
      <c r="AX607" s="14" t="s">
        <v>81</v>
      </c>
      <c r="AY607" s="266" t="s">
        <v>169</v>
      </c>
    </row>
    <row r="608" spans="1:65" s="2" customFormat="1" ht="21.75" customHeight="1">
      <c r="A608" s="41"/>
      <c r="B608" s="42"/>
      <c r="C608" s="313" t="s">
        <v>877</v>
      </c>
      <c r="D608" s="313" t="s">
        <v>665</v>
      </c>
      <c r="E608" s="314" t="s">
        <v>1945</v>
      </c>
      <c r="F608" s="315" t="s">
        <v>1946</v>
      </c>
      <c r="G608" s="316" t="s">
        <v>188</v>
      </c>
      <c r="H608" s="317">
        <v>1</v>
      </c>
      <c r="I608" s="318"/>
      <c r="J608" s="319">
        <f>ROUND(I608*H608,2)</f>
        <v>0</v>
      </c>
      <c r="K608" s="315" t="s">
        <v>19</v>
      </c>
      <c r="L608" s="320"/>
      <c r="M608" s="321" t="s">
        <v>19</v>
      </c>
      <c r="N608" s="322" t="s">
        <v>45</v>
      </c>
      <c r="O608" s="87"/>
      <c r="P608" s="238">
        <f>O608*H608</f>
        <v>0</v>
      </c>
      <c r="Q608" s="238">
        <v>2.1</v>
      </c>
      <c r="R608" s="238">
        <f>Q608*H608</f>
        <v>2.1</v>
      </c>
      <c r="S608" s="238">
        <v>0</v>
      </c>
      <c r="T608" s="239">
        <f>S608*H608</f>
        <v>0</v>
      </c>
      <c r="U608" s="41"/>
      <c r="V608" s="41"/>
      <c r="W608" s="41"/>
      <c r="X608" s="41"/>
      <c r="Y608" s="41"/>
      <c r="Z608" s="41"/>
      <c r="AA608" s="41"/>
      <c r="AB608" s="41"/>
      <c r="AC608" s="41"/>
      <c r="AD608" s="41"/>
      <c r="AE608" s="41"/>
      <c r="AR608" s="240" t="s">
        <v>217</v>
      </c>
      <c r="AT608" s="240" t="s">
        <v>665</v>
      </c>
      <c r="AU608" s="240" t="s">
        <v>83</v>
      </c>
      <c r="AY608" s="20" t="s">
        <v>169</v>
      </c>
      <c r="BE608" s="241">
        <f>IF(N608="základní",J608,0)</f>
        <v>0</v>
      </c>
      <c r="BF608" s="241">
        <f>IF(N608="snížená",J608,0)</f>
        <v>0</v>
      </c>
      <c r="BG608" s="241">
        <f>IF(N608="zákl. přenesená",J608,0)</f>
        <v>0</v>
      </c>
      <c r="BH608" s="241">
        <f>IF(N608="sníž. přenesená",J608,0)</f>
        <v>0</v>
      </c>
      <c r="BI608" s="241">
        <f>IF(N608="nulová",J608,0)</f>
        <v>0</v>
      </c>
      <c r="BJ608" s="20" t="s">
        <v>81</v>
      </c>
      <c r="BK608" s="241">
        <f>ROUND(I608*H608,2)</f>
        <v>0</v>
      </c>
      <c r="BL608" s="20" t="s">
        <v>176</v>
      </c>
      <c r="BM608" s="240" t="s">
        <v>1947</v>
      </c>
    </row>
    <row r="609" spans="1:51" s="14" customFormat="1" ht="12">
      <c r="A609" s="14"/>
      <c r="B609" s="256"/>
      <c r="C609" s="257"/>
      <c r="D609" s="242" t="s">
        <v>180</v>
      </c>
      <c r="E609" s="258" t="s">
        <v>19</v>
      </c>
      <c r="F609" s="259" t="s">
        <v>1948</v>
      </c>
      <c r="G609" s="257"/>
      <c r="H609" s="260">
        <v>1</v>
      </c>
      <c r="I609" s="261"/>
      <c r="J609" s="257"/>
      <c r="K609" s="257"/>
      <c r="L609" s="262"/>
      <c r="M609" s="263"/>
      <c r="N609" s="264"/>
      <c r="O609" s="264"/>
      <c r="P609" s="264"/>
      <c r="Q609" s="264"/>
      <c r="R609" s="264"/>
      <c r="S609" s="264"/>
      <c r="T609" s="265"/>
      <c r="U609" s="14"/>
      <c r="V609" s="14"/>
      <c r="W609" s="14"/>
      <c r="X609" s="14"/>
      <c r="Y609" s="14"/>
      <c r="Z609" s="14"/>
      <c r="AA609" s="14"/>
      <c r="AB609" s="14"/>
      <c r="AC609" s="14"/>
      <c r="AD609" s="14"/>
      <c r="AE609" s="14"/>
      <c r="AT609" s="266" t="s">
        <v>180</v>
      </c>
      <c r="AU609" s="266" t="s">
        <v>83</v>
      </c>
      <c r="AV609" s="14" t="s">
        <v>83</v>
      </c>
      <c r="AW609" s="14" t="s">
        <v>35</v>
      </c>
      <c r="AX609" s="14" t="s">
        <v>81</v>
      </c>
      <c r="AY609" s="266" t="s">
        <v>169</v>
      </c>
    </row>
    <row r="610" spans="1:65" s="2" customFormat="1" ht="21.75" customHeight="1">
      <c r="A610" s="41"/>
      <c r="B610" s="42"/>
      <c r="C610" s="313" t="s">
        <v>881</v>
      </c>
      <c r="D610" s="313" t="s">
        <v>665</v>
      </c>
      <c r="E610" s="314" t="s">
        <v>1949</v>
      </c>
      <c r="F610" s="315" t="s">
        <v>1950</v>
      </c>
      <c r="G610" s="316" t="s">
        <v>188</v>
      </c>
      <c r="H610" s="317">
        <v>1</v>
      </c>
      <c r="I610" s="318"/>
      <c r="J610" s="319">
        <f>ROUND(I610*H610,2)</f>
        <v>0</v>
      </c>
      <c r="K610" s="315" t="s">
        <v>19</v>
      </c>
      <c r="L610" s="320"/>
      <c r="M610" s="321" t="s">
        <v>19</v>
      </c>
      <c r="N610" s="322" t="s">
        <v>45</v>
      </c>
      <c r="O610" s="87"/>
      <c r="P610" s="238">
        <f>O610*H610</f>
        <v>0</v>
      </c>
      <c r="Q610" s="238">
        <v>2.1</v>
      </c>
      <c r="R610" s="238">
        <f>Q610*H610</f>
        <v>2.1</v>
      </c>
      <c r="S610" s="238">
        <v>0</v>
      </c>
      <c r="T610" s="239">
        <f>S610*H610</f>
        <v>0</v>
      </c>
      <c r="U610" s="41"/>
      <c r="V610" s="41"/>
      <c r="W610" s="41"/>
      <c r="X610" s="41"/>
      <c r="Y610" s="41"/>
      <c r="Z610" s="41"/>
      <c r="AA610" s="41"/>
      <c r="AB610" s="41"/>
      <c r="AC610" s="41"/>
      <c r="AD610" s="41"/>
      <c r="AE610" s="41"/>
      <c r="AR610" s="240" t="s">
        <v>217</v>
      </c>
      <c r="AT610" s="240" t="s">
        <v>665</v>
      </c>
      <c r="AU610" s="240" t="s">
        <v>83</v>
      </c>
      <c r="AY610" s="20" t="s">
        <v>169</v>
      </c>
      <c r="BE610" s="241">
        <f>IF(N610="základní",J610,0)</f>
        <v>0</v>
      </c>
      <c r="BF610" s="241">
        <f>IF(N610="snížená",J610,0)</f>
        <v>0</v>
      </c>
      <c r="BG610" s="241">
        <f>IF(N610="zákl. přenesená",J610,0)</f>
        <v>0</v>
      </c>
      <c r="BH610" s="241">
        <f>IF(N610="sníž. přenesená",J610,0)</f>
        <v>0</v>
      </c>
      <c r="BI610" s="241">
        <f>IF(N610="nulová",J610,0)</f>
        <v>0</v>
      </c>
      <c r="BJ610" s="20" t="s">
        <v>81</v>
      </c>
      <c r="BK610" s="241">
        <f>ROUND(I610*H610,2)</f>
        <v>0</v>
      </c>
      <c r="BL610" s="20" t="s">
        <v>176</v>
      </c>
      <c r="BM610" s="240" t="s">
        <v>1951</v>
      </c>
    </row>
    <row r="611" spans="1:51" s="14" customFormat="1" ht="12">
      <c r="A611" s="14"/>
      <c r="B611" s="256"/>
      <c r="C611" s="257"/>
      <c r="D611" s="242" t="s">
        <v>180</v>
      </c>
      <c r="E611" s="258" t="s">
        <v>19</v>
      </c>
      <c r="F611" s="259" t="s">
        <v>1948</v>
      </c>
      <c r="G611" s="257"/>
      <c r="H611" s="260">
        <v>1</v>
      </c>
      <c r="I611" s="261"/>
      <c r="J611" s="257"/>
      <c r="K611" s="257"/>
      <c r="L611" s="262"/>
      <c r="M611" s="263"/>
      <c r="N611" s="264"/>
      <c r="O611" s="264"/>
      <c r="P611" s="264"/>
      <c r="Q611" s="264"/>
      <c r="R611" s="264"/>
      <c r="S611" s="264"/>
      <c r="T611" s="265"/>
      <c r="U611" s="14"/>
      <c r="V611" s="14"/>
      <c r="W611" s="14"/>
      <c r="X611" s="14"/>
      <c r="Y611" s="14"/>
      <c r="Z611" s="14"/>
      <c r="AA611" s="14"/>
      <c r="AB611" s="14"/>
      <c r="AC611" s="14"/>
      <c r="AD611" s="14"/>
      <c r="AE611" s="14"/>
      <c r="AT611" s="266" t="s">
        <v>180</v>
      </c>
      <c r="AU611" s="266" t="s">
        <v>83</v>
      </c>
      <c r="AV611" s="14" t="s">
        <v>83</v>
      </c>
      <c r="AW611" s="14" t="s">
        <v>35</v>
      </c>
      <c r="AX611" s="14" t="s">
        <v>81</v>
      </c>
      <c r="AY611" s="266" t="s">
        <v>169</v>
      </c>
    </row>
    <row r="612" spans="1:65" s="2" customFormat="1" ht="21.75" customHeight="1">
      <c r="A612" s="41"/>
      <c r="B612" s="42"/>
      <c r="C612" s="313" t="s">
        <v>885</v>
      </c>
      <c r="D612" s="313" t="s">
        <v>665</v>
      </c>
      <c r="E612" s="314" t="s">
        <v>1952</v>
      </c>
      <c r="F612" s="315" t="s">
        <v>1950</v>
      </c>
      <c r="G612" s="316" t="s">
        <v>188</v>
      </c>
      <c r="H612" s="317">
        <v>1</v>
      </c>
      <c r="I612" s="318"/>
      <c r="J612" s="319">
        <f>ROUND(I612*H612,2)</f>
        <v>0</v>
      </c>
      <c r="K612" s="315" t="s">
        <v>19</v>
      </c>
      <c r="L612" s="320"/>
      <c r="M612" s="321" t="s">
        <v>19</v>
      </c>
      <c r="N612" s="322" t="s">
        <v>45</v>
      </c>
      <c r="O612" s="87"/>
      <c r="P612" s="238">
        <f>O612*H612</f>
        <v>0</v>
      </c>
      <c r="Q612" s="238">
        <v>2.1</v>
      </c>
      <c r="R612" s="238">
        <f>Q612*H612</f>
        <v>2.1</v>
      </c>
      <c r="S612" s="238">
        <v>0</v>
      </c>
      <c r="T612" s="239">
        <f>S612*H612</f>
        <v>0</v>
      </c>
      <c r="U612" s="41"/>
      <c r="V612" s="41"/>
      <c r="W612" s="41"/>
      <c r="X612" s="41"/>
      <c r="Y612" s="41"/>
      <c r="Z612" s="41"/>
      <c r="AA612" s="41"/>
      <c r="AB612" s="41"/>
      <c r="AC612" s="41"/>
      <c r="AD612" s="41"/>
      <c r="AE612" s="41"/>
      <c r="AR612" s="240" t="s">
        <v>217</v>
      </c>
      <c r="AT612" s="240" t="s">
        <v>665</v>
      </c>
      <c r="AU612" s="240" t="s">
        <v>83</v>
      </c>
      <c r="AY612" s="20" t="s">
        <v>169</v>
      </c>
      <c r="BE612" s="241">
        <f>IF(N612="základní",J612,0)</f>
        <v>0</v>
      </c>
      <c r="BF612" s="241">
        <f>IF(N612="snížená",J612,0)</f>
        <v>0</v>
      </c>
      <c r="BG612" s="241">
        <f>IF(N612="zákl. přenesená",J612,0)</f>
        <v>0</v>
      </c>
      <c r="BH612" s="241">
        <f>IF(N612="sníž. přenesená",J612,0)</f>
        <v>0</v>
      </c>
      <c r="BI612" s="241">
        <f>IF(N612="nulová",J612,0)</f>
        <v>0</v>
      </c>
      <c r="BJ612" s="20" t="s">
        <v>81</v>
      </c>
      <c r="BK612" s="241">
        <f>ROUND(I612*H612,2)</f>
        <v>0</v>
      </c>
      <c r="BL612" s="20" t="s">
        <v>176</v>
      </c>
      <c r="BM612" s="240" t="s">
        <v>1953</v>
      </c>
    </row>
    <row r="613" spans="1:51" s="14" customFormat="1" ht="12">
      <c r="A613" s="14"/>
      <c r="B613" s="256"/>
      <c r="C613" s="257"/>
      <c r="D613" s="242" t="s">
        <v>180</v>
      </c>
      <c r="E613" s="258" t="s">
        <v>19</v>
      </c>
      <c r="F613" s="259" t="s">
        <v>1954</v>
      </c>
      <c r="G613" s="257"/>
      <c r="H613" s="260">
        <v>1</v>
      </c>
      <c r="I613" s="261"/>
      <c r="J613" s="257"/>
      <c r="K613" s="257"/>
      <c r="L613" s="262"/>
      <c r="M613" s="263"/>
      <c r="N613" s="264"/>
      <c r="O613" s="264"/>
      <c r="P613" s="264"/>
      <c r="Q613" s="264"/>
      <c r="R613" s="264"/>
      <c r="S613" s="264"/>
      <c r="T613" s="265"/>
      <c r="U613" s="14"/>
      <c r="V613" s="14"/>
      <c r="W613" s="14"/>
      <c r="X613" s="14"/>
      <c r="Y613" s="14"/>
      <c r="Z613" s="14"/>
      <c r="AA613" s="14"/>
      <c r="AB613" s="14"/>
      <c r="AC613" s="14"/>
      <c r="AD613" s="14"/>
      <c r="AE613" s="14"/>
      <c r="AT613" s="266" t="s">
        <v>180</v>
      </c>
      <c r="AU613" s="266" t="s">
        <v>83</v>
      </c>
      <c r="AV613" s="14" t="s">
        <v>83</v>
      </c>
      <c r="AW613" s="14" t="s">
        <v>35</v>
      </c>
      <c r="AX613" s="14" t="s">
        <v>81</v>
      </c>
      <c r="AY613" s="266" t="s">
        <v>169</v>
      </c>
    </row>
    <row r="614" spans="1:65" s="2" customFormat="1" ht="21.75" customHeight="1">
      <c r="A614" s="41"/>
      <c r="B614" s="42"/>
      <c r="C614" s="313" t="s">
        <v>889</v>
      </c>
      <c r="D614" s="313" t="s">
        <v>665</v>
      </c>
      <c r="E614" s="314" t="s">
        <v>1955</v>
      </c>
      <c r="F614" s="315" t="s">
        <v>1950</v>
      </c>
      <c r="G614" s="316" t="s">
        <v>188</v>
      </c>
      <c r="H614" s="317">
        <v>1</v>
      </c>
      <c r="I614" s="318"/>
      <c r="J614" s="319">
        <f>ROUND(I614*H614,2)</f>
        <v>0</v>
      </c>
      <c r="K614" s="315" t="s">
        <v>19</v>
      </c>
      <c r="L614" s="320"/>
      <c r="M614" s="321" t="s">
        <v>19</v>
      </c>
      <c r="N614" s="322" t="s">
        <v>45</v>
      </c>
      <c r="O614" s="87"/>
      <c r="P614" s="238">
        <f>O614*H614</f>
        <v>0</v>
      </c>
      <c r="Q614" s="238">
        <v>2.1</v>
      </c>
      <c r="R614" s="238">
        <f>Q614*H614</f>
        <v>2.1</v>
      </c>
      <c r="S614" s="238">
        <v>0</v>
      </c>
      <c r="T614" s="239">
        <f>S614*H614</f>
        <v>0</v>
      </c>
      <c r="U614" s="41"/>
      <c r="V614" s="41"/>
      <c r="W614" s="41"/>
      <c r="X614" s="41"/>
      <c r="Y614" s="41"/>
      <c r="Z614" s="41"/>
      <c r="AA614" s="41"/>
      <c r="AB614" s="41"/>
      <c r="AC614" s="41"/>
      <c r="AD614" s="41"/>
      <c r="AE614" s="41"/>
      <c r="AR614" s="240" t="s">
        <v>217</v>
      </c>
      <c r="AT614" s="240" t="s">
        <v>665</v>
      </c>
      <c r="AU614" s="240" t="s">
        <v>83</v>
      </c>
      <c r="AY614" s="20" t="s">
        <v>169</v>
      </c>
      <c r="BE614" s="241">
        <f>IF(N614="základní",J614,0)</f>
        <v>0</v>
      </c>
      <c r="BF614" s="241">
        <f>IF(N614="snížená",J614,0)</f>
        <v>0</v>
      </c>
      <c r="BG614" s="241">
        <f>IF(N614="zákl. přenesená",J614,0)</f>
        <v>0</v>
      </c>
      <c r="BH614" s="241">
        <f>IF(N614="sníž. přenesená",J614,0)</f>
        <v>0</v>
      </c>
      <c r="BI614" s="241">
        <f>IF(N614="nulová",J614,0)</f>
        <v>0</v>
      </c>
      <c r="BJ614" s="20" t="s">
        <v>81</v>
      </c>
      <c r="BK614" s="241">
        <f>ROUND(I614*H614,2)</f>
        <v>0</v>
      </c>
      <c r="BL614" s="20" t="s">
        <v>176</v>
      </c>
      <c r="BM614" s="240" t="s">
        <v>1956</v>
      </c>
    </row>
    <row r="615" spans="1:51" s="14" customFormat="1" ht="12">
      <c r="A615" s="14"/>
      <c r="B615" s="256"/>
      <c r="C615" s="257"/>
      <c r="D615" s="242" t="s">
        <v>180</v>
      </c>
      <c r="E615" s="258" t="s">
        <v>19</v>
      </c>
      <c r="F615" s="259" t="s">
        <v>1957</v>
      </c>
      <c r="G615" s="257"/>
      <c r="H615" s="260">
        <v>1</v>
      </c>
      <c r="I615" s="261"/>
      <c r="J615" s="257"/>
      <c r="K615" s="257"/>
      <c r="L615" s="262"/>
      <c r="M615" s="263"/>
      <c r="N615" s="264"/>
      <c r="O615" s="264"/>
      <c r="P615" s="264"/>
      <c r="Q615" s="264"/>
      <c r="R615" s="264"/>
      <c r="S615" s="264"/>
      <c r="T615" s="265"/>
      <c r="U615" s="14"/>
      <c r="V615" s="14"/>
      <c r="W615" s="14"/>
      <c r="X615" s="14"/>
      <c r="Y615" s="14"/>
      <c r="Z615" s="14"/>
      <c r="AA615" s="14"/>
      <c r="AB615" s="14"/>
      <c r="AC615" s="14"/>
      <c r="AD615" s="14"/>
      <c r="AE615" s="14"/>
      <c r="AT615" s="266" t="s">
        <v>180</v>
      </c>
      <c r="AU615" s="266" t="s">
        <v>83</v>
      </c>
      <c r="AV615" s="14" t="s">
        <v>83</v>
      </c>
      <c r="AW615" s="14" t="s">
        <v>35</v>
      </c>
      <c r="AX615" s="14" t="s">
        <v>81</v>
      </c>
      <c r="AY615" s="266" t="s">
        <v>169</v>
      </c>
    </row>
    <row r="616" spans="1:65" s="2" customFormat="1" ht="21.75" customHeight="1">
      <c r="A616" s="41"/>
      <c r="B616" s="42"/>
      <c r="C616" s="313" t="s">
        <v>893</v>
      </c>
      <c r="D616" s="313" t="s">
        <v>665</v>
      </c>
      <c r="E616" s="314" t="s">
        <v>1958</v>
      </c>
      <c r="F616" s="315" t="s">
        <v>1950</v>
      </c>
      <c r="G616" s="316" t="s">
        <v>188</v>
      </c>
      <c r="H616" s="317">
        <v>1</v>
      </c>
      <c r="I616" s="318"/>
      <c r="J616" s="319">
        <f>ROUND(I616*H616,2)</f>
        <v>0</v>
      </c>
      <c r="K616" s="315" t="s">
        <v>19</v>
      </c>
      <c r="L616" s="320"/>
      <c r="M616" s="321" t="s">
        <v>19</v>
      </c>
      <c r="N616" s="322" t="s">
        <v>45</v>
      </c>
      <c r="O616" s="87"/>
      <c r="P616" s="238">
        <f>O616*H616</f>
        <v>0</v>
      </c>
      <c r="Q616" s="238">
        <v>2.1</v>
      </c>
      <c r="R616" s="238">
        <f>Q616*H616</f>
        <v>2.1</v>
      </c>
      <c r="S616" s="238">
        <v>0</v>
      </c>
      <c r="T616" s="239">
        <f>S616*H616</f>
        <v>0</v>
      </c>
      <c r="U616" s="41"/>
      <c r="V616" s="41"/>
      <c r="W616" s="41"/>
      <c r="X616" s="41"/>
      <c r="Y616" s="41"/>
      <c r="Z616" s="41"/>
      <c r="AA616" s="41"/>
      <c r="AB616" s="41"/>
      <c r="AC616" s="41"/>
      <c r="AD616" s="41"/>
      <c r="AE616" s="41"/>
      <c r="AR616" s="240" t="s">
        <v>217</v>
      </c>
      <c r="AT616" s="240" t="s">
        <v>665</v>
      </c>
      <c r="AU616" s="240" t="s">
        <v>83</v>
      </c>
      <c r="AY616" s="20" t="s">
        <v>169</v>
      </c>
      <c r="BE616" s="241">
        <f>IF(N616="základní",J616,0)</f>
        <v>0</v>
      </c>
      <c r="BF616" s="241">
        <f>IF(N616="snížená",J616,0)</f>
        <v>0</v>
      </c>
      <c r="BG616" s="241">
        <f>IF(N616="zákl. přenesená",J616,0)</f>
        <v>0</v>
      </c>
      <c r="BH616" s="241">
        <f>IF(N616="sníž. přenesená",J616,0)</f>
        <v>0</v>
      </c>
      <c r="BI616" s="241">
        <f>IF(N616="nulová",J616,0)</f>
        <v>0</v>
      </c>
      <c r="BJ616" s="20" t="s">
        <v>81</v>
      </c>
      <c r="BK616" s="241">
        <f>ROUND(I616*H616,2)</f>
        <v>0</v>
      </c>
      <c r="BL616" s="20" t="s">
        <v>176</v>
      </c>
      <c r="BM616" s="240" t="s">
        <v>1959</v>
      </c>
    </row>
    <row r="617" spans="1:51" s="14" customFormat="1" ht="12">
      <c r="A617" s="14"/>
      <c r="B617" s="256"/>
      <c r="C617" s="257"/>
      <c r="D617" s="242" t="s">
        <v>180</v>
      </c>
      <c r="E617" s="258" t="s">
        <v>19</v>
      </c>
      <c r="F617" s="259" t="s">
        <v>1960</v>
      </c>
      <c r="G617" s="257"/>
      <c r="H617" s="260">
        <v>1</v>
      </c>
      <c r="I617" s="261"/>
      <c r="J617" s="257"/>
      <c r="K617" s="257"/>
      <c r="L617" s="262"/>
      <c r="M617" s="263"/>
      <c r="N617" s="264"/>
      <c r="O617" s="264"/>
      <c r="P617" s="264"/>
      <c r="Q617" s="264"/>
      <c r="R617" s="264"/>
      <c r="S617" s="264"/>
      <c r="T617" s="265"/>
      <c r="U617" s="14"/>
      <c r="V617" s="14"/>
      <c r="W617" s="14"/>
      <c r="X617" s="14"/>
      <c r="Y617" s="14"/>
      <c r="Z617" s="14"/>
      <c r="AA617" s="14"/>
      <c r="AB617" s="14"/>
      <c r="AC617" s="14"/>
      <c r="AD617" s="14"/>
      <c r="AE617" s="14"/>
      <c r="AT617" s="266" t="s">
        <v>180</v>
      </c>
      <c r="AU617" s="266" t="s">
        <v>83</v>
      </c>
      <c r="AV617" s="14" t="s">
        <v>83</v>
      </c>
      <c r="AW617" s="14" t="s">
        <v>35</v>
      </c>
      <c r="AX617" s="14" t="s">
        <v>81</v>
      </c>
      <c r="AY617" s="266" t="s">
        <v>169</v>
      </c>
    </row>
    <row r="618" spans="1:65" s="2" customFormat="1" ht="21.75" customHeight="1">
      <c r="A618" s="41"/>
      <c r="B618" s="42"/>
      <c r="C618" s="313" t="s">
        <v>898</v>
      </c>
      <c r="D618" s="313" t="s">
        <v>665</v>
      </c>
      <c r="E618" s="314" t="s">
        <v>1961</v>
      </c>
      <c r="F618" s="315" t="s">
        <v>1950</v>
      </c>
      <c r="G618" s="316" t="s">
        <v>188</v>
      </c>
      <c r="H618" s="317">
        <v>1</v>
      </c>
      <c r="I618" s="318"/>
      <c r="J618" s="319">
        <f>ROUND(I618*H618,2)</f>
        <v>0</v>
      </c>
      <c r="K618" s="315" t="s">
        <v>19</v>
      </c>
      <c r="L618" s="320"/>
      <c r="M618" s="321" t="s">
        <v>19</v>
      </c>
      <c r="N618" s="322" t="s">
        <v>45</v>
      </c>
      <c r="O618" s="87"/>
      <c r="P618" s="238">
        <f>O618*H618</f>
        <v>0</v>
      </c>
      <c r="Q618" s="238">
        <v>2.1</v>
      </c>
      <c r="R618" s="238">
        <f>Q618*H618</f>
        <v>2.1</v>
      </c>
      <c r="S618" s="238">
        <v>0</v>
      </c>
      <c r="T618" s="239">
        <f>S618*H618</f>
        <v>0</v>
      </c>
      <c r="U618" s="41"/>
      <c r="V618" s="41"/>
      <c r="W618" s="41"/>
      <c r="X618" s="41"/>
      <c r="Y618" s="41"/>
      <c r="Z618" s="41"/>
      <c r="AA618" s="41"/>
      <c r="AB618" s="41"/>
      <c r="AC618" s="41"/>
      <c r="AD618" s="41"/>
      <c r="AE618" s="41"/>
      <c r="AR618" s="240" t="s">
        <v>217</v>
      </c>
      <c r="AT618" s="240" t="s">
        <v>665</v>
      </c>
      <c r="AU618" s="240" t="s">
        <v>83</v>
      </c>
      <c r="AY618" s="20" t="s">
        <v>169</v>
      </c>
      <c r="BE618" s="241">
        <f>IF(N618="základní",J618,0)</f>
        <v>0</v>
      </c>
      <c r="BF618" s="241">
        <f>IF(N618="snížená",J618,0)</f>
        <v>0</v>
      </c>
      <c r="BG618" s="241">
        <f>IF(N618="zákl. přenesená",J618,0)</f>
        <v>0</v>
      </c>
      <c r="BH618" s="241">
        <f>IF(N618="sníž. přenesená",J618,0)</f>
        <v>0</v>
      </c>
      <c r="BI618" s="241">
        <f>IF(N618="nulová",J618,0)</f>
        <v>0</v>
      </c>
      <c r="BJ618" s="20" t="s">
        <v>81</v>
      </c>
      <c r="BK618" s="241">
        <f>ROUND(I618*H618,2)</f>
        <v>0</v>
      </c>
      <c r="BL618" s="20" t="s">
        <v>176</v>
      </c>
      <c r="BM618" s="240" t="s">
        <v>1962</v>
      </c>
    </row>
    <row r="619" spans="1:51" s="14" customFormat="1" ht="12">
      <c r="A619" s="14"/>
      <c r="B619" s="256"/>
      <c r="C619" s="257"/>
      <c r="D619" s="242" t="s">
        <v>180</v>
      </c>
      <c r="E619" s="258" t="s">
        <v>19</v>
      </c>
      <c r="F619" s="259" t="s">
        <v>1963</v>
      </c>
      <c r="G619" s="257"/>
      <c r="H619" s="260">
        <v>1</v>
      </c>
      <c r="I619" s="261"/>
      <c r="J619" s="257"/>
      <c r="K619" s="257"/>
      <c r="L619" s="262"/>
      <c r="M619" s="263"/>
      <c r="N619" s="264"/>
      <c r="O619" s="264"/>
      <c r="P619" s="264"/>
      <c r="Q619" s="264"/>
      <c r="R619" s="264"/>
      <c r="S619" s="264"/>
      <c r="T619" s="265"/>
      <c r="U619" s="14"/>
      <c r="V619" s="14"/>
      <c r="W619" s="14"/>
      <c r="X619" s="14"/>
      <c r="Y619" s="14"/>
      <c r="Z619" s="14"/>
      <c r="AA619" s="14"/>
      <c r="AB619" s="14"/>
      <c r="AC619" s="14"/>
      <c r="AD619" s="14"/>
      <c r="AE619" s="14"/>
      <c r="AT619" s="266" t="s">
        <v>180</v>
      </c>
      <c r="AU619" s="266" t="s">
        <v>83</v>
      </c>
      <c r="AV619" s="14" t="s">
        <v>83</v>
      </c>
      <c r="AW619" s="14" t="s">
        <v>35</v>
      </c>
      <c r="AX619" s="14" t="s">
        <v>81</v>
      </c>
      <c r="AY619" s="266" t="s">
        <v>169</v>
      </c>
    </row>
    <row r="620" spans="1:65" s="2" customFormat="1" ht="21.75" customHeight="1">
      <c r="A620" s="41"/>
      <c r="B620" s="42"/>
      <c r="C620" s="313" t="s">
        <v>902</v>
      </c>
      <c r="D620" s="313" t="s">
        <v>665</v>
      </c>
      <c r="E620" s="314" t="s">
        <v>1964</v>
      </c>
      <c r="F620" s="315" t="s">
        <v>1950</v>
      </c>
      <c r="G620" s="316" t="s">
        <v>188</v>
      </c>
      <c r="H620" s="317">
        <v>1</v>
      </c>
      <c r="I620" s="318"/>
      <c r="J620" s="319">
        <f>ROUND(I620*H620,2)</f>
        <v>0</v>
      </c>
      <c r="K620" s="315" t="s">
        <v>19</v>
      </c>
      <c r="L620" s="320"/>
      <c r="M620" s="321" t="s">
        <v>19</v>
      </c>
      <c r="N620" s="322" t="s">
        <v>45</v>
      </c>
      <c r="O620" s="87"/>
      <c r="P620" s="238">
        <f>O620*H620</f>
        <v>0</v>
      </c>
      <c r="Q620" s="238">
        <v>2.1</v>
      </c>
      <c r="R620" s="238">
        <f>Q620*H620</f>
        <v>2.1</v>
      </c>
      <c r="S620" s="238">
        <v>0</v>
      </c>
      <c r="T620" s="239">
        <f>S620*H620</f>
        <v>0</v>
      </c>
      <c r="U620" s="41"/>
      <c r="V620" s="41"/>
      <c r="W620" s="41"/>
      <c r="X620" s="41"/>
      <c r="Y620" s="41"/>
      <c r="Z620" s="41"/>
      <c r="AA620" s="41"/>
      <c r="AB620" s="41"/>
      <c r="AC620" s="41"/>
      <c r="AD620" s="41"/>
      <c r="AE620" s="41"/>
      <c r="AR620" s="240" t="s">
        <v>217</v>
      </c>
      <c r="AT620" s="240" t="s">
        <v>665</v>
      </c>
      <c r="AU620" s="240" t="s">
        <v>83</v>
      </c>
      <c r="AY620" s="20" t="s">
        <v>169</v>
      </c>
      <c r="BE620" s="241">
        <f>IF(N620="základní",J620,0)</f>
        <v>0</v>
      </c>
      <c r="BF620" s="241">
        <f>IF(N620="snížená",J620,0)</f>
        <v>0</v>
      </c>
      <c r="BG620" s="241">
        <f>IF(N620="zákl. přenesená",J620,0)</f>
        <v>0</v>
      </c>
      <c r="BH620" s="241">
        <f>IF(N620="sníž. přenesená",J620,0)</f>
        <v>0</v>
      </c>
      <c r="BI620" s="241">
        <f>IF(N620="nulová",J620,0)</f>
        <v>0</v>
      </c>
      <c r="BJ620" s="20" t="s">
        <v>81</v>
      </c>
      <c r="BK620" s="241">
        <f>ROUND(I620*H620,2)</f>
        <v>0</v>
      </c>
      <c r="BL620" s="20" t="s">
        <v>176</v>
      </c>
      <c r="BM620" s="240" t="s">
        <v>1965</v>
      </c>
    </row>
    <row r="621" spans="1:51" s="14" customFormat="1" ht="12">
      <c r="A621" s="14"/>
      <c r="B621" s="256"/>
      <c r="C621" s="257"/>
      <c r="D621" s="242" t="s">
        <v>180</v>
      </c>
      <c r="E621" s="258" t="s">
        <v>19</v>
      </c>
      <c r="F621" s="259" t="s">
        <v>1966</v>
      </c>
      <c r="G621" s="257"/>
      <c r="H621" s="260">
        <v>1</v>
      </c>
      <c r="I621" s="261"/>
      <c r="J621" s="257"/>
      <c r="K621" s="257"/>
      <c r="L621" s="262"/>
      <c r="M621" s="263"/>
      <c r="N621" s="264"/>
      <c r="O621" s="264"/>
      <c r="P621" s="264"/>
      <c r="Q621" s="264"/>
      <c r="R621" s="264"/>
      <c r="S621" s="264"/>
      <c r="T621" s="265"/>
      <c r="U621" s="14"/>
      <c r="V621" s="14"/>
      <c r="W621" s="14"/>
      <c r="X621" s="14"/>
      <c r="Y621" s="14"/>
      <c r="Z621" s="14"/>
      <c r="AA621" s="14"/>
      <c r="AB621" s="14"/>
      <c r="AC621" s="14"/>
      <c r="AD621" s="14"/>
      <c r="AE621" s="14"/>
      <c r="AT621" s="266" t="s">
        <v>180</v>
      </c>
      <c r="AU621" s="266" t="s">
        <v>83</v>
      </c>
      <c r="AV621" s="14" t="s">
        <v>83</v>
      </c>
      <c r="AW621" s="14" t="s">
        <v>35</v>
      </c>
      <c r="AX621" s="14" t="s">
        <v>81</v>
      </c>
      <c r="AY621" s="266" t="s">
        <v>169</v>
      </c>
    </row>
    <row r="622" spans="1:65" s="2" customFormat="1" ht="21.75" customHeight="1">
      <c r="A622" s="41"/>
      <c r="B622" s="42"/>
      <c r="C622" s="313" t="s">
        <v>907</v>
      </c>
      <c r="D622" s="313" t="s">
        <v>665</v>
      </c>
      <c r="E622" s="314" t="s">
        <v>1967</v>
      </c>
      <c r="F622" s="315" t="s">
        <v>1950</v>
      </c>
      <c r="G622" s="316" t="s">
        <v>188</v>
      </c>
      <c r="H622" s="317">
        <v>1</v>
      </c>
      <c r="I622" s="318"/>
      <c r="J622" s="319">
        <f>ROUND(I622*H622,2)</f>
        <v>0</v>
      </c>
      <c r="K622" s="315" t="s">
        <v>19</v>
      </c>
      <c r="L622" s="320"/>
      <c r="M622" s="321" t="s">
        <v>19</v>
      </c>
      <c r="N622" s="322" t="s">
        <v>45</v>
      </c>
      <c r="O622" s="87"/>
      <c r="P622" s="238">
        <f>O622*H622</f>
        <v>0</v>
      </c>
      <c r="Q622" s="238">
        <v>2.1</v>
      </c>
      <c r="R622" s="238">
        <f>Q622*H622</f>
        <v>2.1</v>
      </c>
      <c r="S622" s="238">
        <v>0</v>
      </c>
      <c r="T622" s="239">
        <f>S622*H622</f>
        <v>0</v>
      </c>
      <c r="U622" s="41"/>
      <c r="V622" s="41"/>
      <c r="W622" s="41"/>
      <c r="X622" s="41"/>
      <c r="Y622" s="41"/>
      <c r="Z622" s="41"/>
      <c r="AA622" s="41"/>
      <c r="AB622" s="41"/>
      <c r="AC622" s="41"/>
      <c r="AD622" s="41"/>
      <c r="AE622" s="41"/>
      <c r="AR622" s="240" t="s">
        <v>217</v>
      </c>
      <c r="AT622" s="240" t="s">
        <v>665</v>
      </c>
      <c r="AU622" s="240" t="s">
        <v>83</v>
      </c>
      <c r="AY622" s="20" t="s">
        <v>169</v>
      </c>
      <c r="BE622" s="241">
        <f>IF(N622="základní",J622,0)</f>
        <v>0</v>
      </c>
      <c r="BF622" s="241">
        <f>IF(N622="snížená",J622,0)</f>
        <v>0</v>
      </c>
      <c r="BG622" s="241">
        <f>IF(N622="zákl. přenesená",J622,0)</f>
        <v>0</v>
      </c>
      <c r="BH622" s="241">
        <f>IF(N622="sníž. přenesená",J622,0)</f>
        <v>0</v>
      </c>
      <c r="BI622" s="241">
        <f>IF(N622="nulová",J622,0)</f>
        <v>0</v>
      </c>
      <c r="BJ622" s="20" t="s">
        <v>81</v>
      </c>
      <c r="BK622" s="241">
        <f>ROUND(I622*H622,2)</f>
        <v>0</v>
      </c>
      <c r="BL622" s="20" t="s">
        <v>176</v>
      </c>
      <c r="BM622" s="240" t="s">
        <v>1968</v>
      </c>
    </row>
    <row r="623" spans="1:51" s="14" customFormat="1" ht="12">
      <c r="A623" s="14"/>
      <c r="B623" s="256"/>
      <c r="C623" s="257"/>
      <c r="D623" s="242" t="s">
        <v>180</v>
      </c>
      <c r="E623" s="258" t="s">
        <v>19</v>
      </c>
      <c r="F623" s="259" t="s">
        <v>1969</v>
      </c>
      <c r="G623" s="257"/>
      <c r="H623" s="260">
        <v>1</v>
      </c>
      <c r="I623" s="261"/>
      <c r="J623" s="257"/>
      <c r="K623" s="257"/>
      <c r="L623" s="262"/>
      <c r="M623" s="263"/>
      <c r="N623" s="264"/>
      <c r="O623" s="264"/>
      <c r="P623" s="264"/>
      <c r="Q623" s="264"/>
      <c r="R623" s="264"/>
      <c r="S623" s="264"/>
      <c r="T623" s="265"/>
      <c r="U623" s="14"/>
      <c r="V623" s="14"/>
      <c r="W623" s="14"/>
      <c r="X623" s="14"/>
      <c r="Y623" s="14"/>
      <c r="Z623" s="14"/>
      <c r="AA623" s="14"/>
      <c r="AB623" s="14"/>
      <c r="AC623" s="14"/>
      <c r="AD623" s="14"/>
      <c r="AE623" s="14"/>
      <c r="AT623" s="266" t="s">
        <v>180</v>
      </c>
      <c r="AU623" s="266" t="s">
        <v>83</v>
      </c>
      <c r="AV623" s="14" t="s">
        <v>83</v>
      </c>
      <c r="AW623" s="14" t="s">
        <v>35</v>
      </c>
      <c r="AX623" s="14" t="s">
        <v>81</v>
      </c>
      <c r="AY623" s="266" t="s">
        <v>169</v>
      </c>
    </row>
    <row r="624" spans="1:65" s="2" customFormat="1" ht="21.75" customHeight="1">
      <c r="A624" s="41"/>
      <c r="B624" s="42"/>
      <c r="C624" s="313" t="s">
        <v>914</v>
      </c>
      <c r="D624" s="313" t="s">
        <v>665</v>
      </c>
      <c r="E624" s="314" t="s">
        <v>1970</v>
      </c>
      <c r="F624" s="315" t="s">
        <v>1950</v>
      </c>
      <c r="G624" s="316" t="s">
        <v>188</v>
      </c>
      <c r="H624" s="317">
        <v>1</v>
      </c>
      <c r="I624" s="318"/>
      <c r="J624" s="319">
        <f>ROUND(I624*H624,2)</f>
        <v>0</v>
      </c>
      <c r="K624" s="315" t="s">
        <v>19</v>
      </c>
      <c r="L624" s="320"/>
      <c r="M624" s="321" t="s">
        <v>19</v>
      </c>
      <c r="N624" s="322" t="s">
        <v>45</v>
      </c>
      <c r="O624" s="87"/>
      <c r="P624" s="238">
        <f>O624*H624</f>
        <v>0</v>
      </c>
      <c r="Q624" s="238">
        <v>2.1</v>
      </c>
      <c r="R624" s="238">
        <f>Q624*H624</f>
        <v>2.1</v>
      </c>
      <c r="S624" s="238">
        <v>0</v>
      </c>
      <c r="T624" s="239">
        <f>S624*H624</f>
        <v>0</v>
      </c>
      <c r="U624" s="41"/>
      <c r="V624" s="41"/>
      <c r="W624" s="41"/>
      <c r="X624" s="41"/>
      <c r="Y624" s="41"/>
      <c r="Z624" s="41"/>
      <c r="AA624" s="41"/>
      <c r="AB624" s="41"/>
      <c r="AC624" s="41"/>
      <c r="AD624" s="41"/>
      <c r="AE624" s="41"/>
      <c r="AR624" s="240" t="s">
        <v>217</v>
      </c>
      <c r="AT624" s="240" t="s">
        <v>665</v>
      </c>
      <c r="AU624" s="240" t="s">
        <v>83</v>
      </c>
      <c r="AY624" s="20" t="s">
        <v>169</v>
      </c>
      <c r="BE624" s="241">
        <f>IF(N624="základní",J624,0)</f>
        <v>0</v>
      </c>
      <c r="BF624" s="241">
        <f>IF(N624="snížená",J624,0)</f>
        <v>0</v>
      </c>
      <c r="BG624" s="241">
        <f>IF(N624="zákl. přenesená",J624,0)</f>
        <v>0</v>
      </c>
      <c r="BH624" s="241">
        <f>IF(N624="sníž. přenesená",J624,0)</f>
        <v>0</v>
      </c>
      <c r="BI624" s="241">
        <f>IF(N624="nulová",J624,0)</f>
        <v>0</v>
      </c>
      <c r="BJ624" s="20" t="s">
        <v>81</v>
      </c>
      <c r="BK624" s="241">
        <f>ROUND(I624*H624,2)</f>
        <v>0</v>
      </c>
      <c r="BL624" s="20" t="s">
        <v>176</v>
      </c>
      <c r="BM624" s="240" t="s">
        <v>1971</v>
      </c>
    </row>
    <row r="625" spans="1:51" s="14" customFormat="1" ht="12">
      <c r="A625" s="14"/>
      <c r="B625" s="256"/>
      <c r="C625" s="257"/>
      <c r="D625" s="242" t="s">
        <v>180</v>
      </c>
      <c r="E625" s="258" t="s">
        <v>19</v>
      </c>
      <c r="F625" s="259" t="s">
        <v>1972</v>
      </c>
      <c r="G625" s="257"/>
      <c r="H625" s="260">
        <v>1</v>
      </c>
      <c r="I625" s="261"/>
      <c r="J625" s="257"/>
      <c r="K625" s="257"/>
      <c r="L625" s="262"/>
      <c r="M625" s="263"/>
      <c r="N625" s="264"/>
      <c r="O625" s="264"/>
      <c r="P625" s="264"/>
      <c r="Q625" s="264"/>
      <c r="R625" s="264"/>
      <c r="S625" s="264"/>
      <c r="T625" s="265"/>
      <c r="U625" s="14"/>
      <c r="V625" s="14"/>
      <c r="W625" s="14"/>
      <c r="X625" s="14"/>
      <c r="Y625" s="14"/>
      <c r="Z625" s="14"/>
      <c r="AA625" s="14"/>
      <c r="AB625" s="14"/>
      <c r="AC625" s="14"/>
      <c r="AD625" s="14"/>
      <c r="AE625" s="14"/>
      <c r="AT625" s="266" t="s">
        <v>180</v>
      </c>
      <c r="AU625" s="266" t="s">
        <v>83</v>
      </c>
      <c r="AV625" s="14" t="s">
        <v>83</v>
      </c>
      <c r="AW625" s="14" t="s">
        <v>35</v>
      </c>
      <c r="AX625" s="14" t="s">
        <v>81</v>
      </c>
      <c r="AY625" s="266" t="s">
        <v>169</v>
      </c>
    </row>
    <row r="626" spans="1:65" s="2" customFormat="1" ht="21.75" customHeight="1">
      <c r="A626" s="41"/>
      <c r="B626" s="42"/>
      <c r="C626" s="313" t="s">
        <v>920</v>
      </c>
      <c r="D626" s="313" t="s">
        <v>665</v>
      </c>
      <c r="E626" s="314" t="s">
        <v>1973</v>
      </c>
      <c r="F626" s="315" t="s">
        <v>1950</v>
      </c>
      <c r="G626" s="316" t="s">
        <v>188</v>
      </c>
      <c r="H626" s="317">
        <v>1</v>
      </c>
      <c r="I626" s="318"/>
      <c r="J626" s="319">
        <f>ROUND(I626*H626,2)</f>
        <v>0</v>
      </c>
      <c r="K626" s="315" t="s">
        <v>19</v>
      </c>
      <c r="L626" s="320"/>
      <c r="M626" s="321" t="s">
        <v>19</v>
      </c>
      <c r="N626" s="322" t="s">
        <v>45</v>
      </c>
      <c r="O626" s="87"/>
      <c r="P626" s="238">
        <f>O626*H626</f>
        <v>0</v>
      </c>
      <c r="Q626" s="238">
        <v>2.1</v>
      </c>
      <c r="R626" s="238">
        <f>Q626*H626</f>
        <v>2.1</v>
      </c>
      <c r="S626" s="238">
        <v>0</v>
      </c>
      <c r="T626" s="239">
        <f>S626*H626</f>
        <v>0</v>
      </c>
      <c r="U626" s="41"/>
      <c r="V626" s="41"/>
      <c r="W626" s="41"/>
      <c r="X626" s="41"/>
      <c r="Y626" s="41"/>
      <c r="Z626" s="41"/>
      <c r="AA626" s="41"/>
      <c r="AB626" s="41"/>
      <c r="AC626" s="41"/>
      <c r="AD626" s="41"/>
      <c r="AE626" s="41"/>
      <c r="AR626" s="240" t="s">
        <v>217</v>
      </c>
      <c r="AT626" s="240" t="s">
        <v>665</v>
      </c>
      <c r="AU626" s="240" t="s">
        <v>83</v>
      </c>
      <c r="AY626" s="20" t="s">
        <v>169</v>
      </c>
      <c r="BE626" s="241">
        <f>IF(N626="základní",J626,0)</f>
        <v>0</v>
      </c>
      <c r="BF626" s="241">
        <f>IF(N626="snížená",J626,0)</f>
        <v>0</v>
      </c>
      <c r="BG626" s="241">
        <f>IF(N626="zákl. přenesená",J626,0)</f>
        <v>0</v>
      </c>
      <c r="BH626" s="241">
        <f>IF(N626="sníž. přenesená",J626,0)</f>
        <v>0</v>
      </c>
      <c r="BI626" s="241">
        <f>IF(N626="nulová",J626,0)</f>
        <v>0</v>
      </c>
      <c r="BJ626" s="20" t="s">
        <v>81</v>
      </c>
      <c r="BK626" s="241">
        <f>ROUND(I626*H626,2)</f>
        <v>0</v>
      </c>
      <c r="BL626" s="20" t="s">
        <v>176</v>
      </c>
      <c r="BM626" s="240" t="s">
        <v>1974</v>
      </c>
    </row>
    <row r="627" spans="1:51" s="14" customFormat="1" ht="12">
      <c r="A627" s="14"/>
      <c r="B627" s="256"/>
      <c r="C627" s="257"/>
      <c r="D627" s="242" t="s">
        <v>180</v>
      </c>
      <c r="E627" s="258" t="s">
        <v>19</v>
      </c>
      <c r="F627" s="259" t="s">
        <v>1975</v>
      </c>
      <c r="G627" s="257"/>
      <c r="H627" s="260">
        <v>1</v>
      </c>
      <c r="I627" s="261"/>
      <c r="J627" s="257"/>
      <c r="K627" s="257"/>
      <c r="L627" s="262"/>
      <c r="M627" s="263"/>
      <c r="N627" s="264"/>
      <c r="O627" s="264"/>
      <c r="P627" s="264"/>
      <c r="Q627" s="264"/>
      <c r="R627" s="264"/>
      <c r="S627" s="264"/>
      <c r="T627" s="265"/>
      <c r="U627" s="14"/>
      <c r="V627" s="14"/>
      <c r="W627" s="14"/>
      <c r="X627" s="14"/>
      <c r="Y627" s="14"/>
      <c r="Z627" s="14"/>
      <c r="AA627" s="14"/>
      <c r="AB627" s="14"/>
      <c r="AC627" s="14"/>
      <c r="AD627" s="14"/>
      <c r="AE627" s="14"/>
      <c r="AT627" s="266" t="s">
        <v>180</v>
      </c>
      <c r="AU627" s="266" t="s">
        <v>83</v>
      </c>
      <c r="AV627" s="14" t="s">
        <v>83</v>
      </c>
      <c r="AW627" s="14" t="s">
        <v>35</v>
      </c>
      <c r="AX627" s="14" t="s">
        <v>81</v>
      </c>
      <c r="AY627" s="266" t="s">
        <v>169</v>
      </c>
    </row>
    <row r="628" spans="1:65" s="2" customFormat="1" ht="33.75" customHeight="1">
      <c r="A628" s="41"/>
      <c r="B628" s="42"/>
      <c r="C628" s="313" t="s">
        <v>925</v>
      </c>
      <c r="D628" s="313" t="s">
        <v>665</v>
      </c>
      <c r="E628" s="314" t="s">
        <v>1976</v>
      </c>
      <c r="F628" s="315" t="s">
        <v>1977</v>
      </c>
      <c r="G628" s="316" t="s">
        <v>188</v>
      </c>
      <c r="H628" s="317">
        <v>1</v>
      </c>
      <c r="I628" s="318"/>
      <c r="J628" s="319">
        <f>ROUND(I628*H628,2)</f>
        <v>0</v>
      </c>
      <c r="K628" s="315" t="s">
        <v>19</v>
      </c>
      <c r="L628" s="320"/>
      <c r="M628" s="321" t="s">
        <v>19</v>
      </c>
      <c r="N628" s="322" t="s">
        <v>45</v>
      </c>
      <c r="O628" s="87"/>
      <c r="P628" s="238">
        <f>O628*H628</f>
        <v>0</v>
      </c>
      <c r="Q628" s="238">
        <v>2.1</v>
      </c>
      <c r="R628" s="238">
        <f>Q628*H628</f>
        <v>2.1</v>
      </c>
      <c r="S628" s="238">
        <v>0</v>
      </c>
      <c r="T628" s="239">
        <f>S628*H628</f>
        <v>0</v>
      </c>
      <c r="U628" s="41"/>
      <c r="V628" s="41"/>
      <c r="W628" s="41"/>
      <c r="X628" s="41"/>
      <c r="Y628" s="41"/>
      <c r="Z628" s="41"/>
      <c r="AA628" s="41"/>
      <c r="AB628" s="41"/>
      <c r="AC628" s="41"/>
      <c r="AD628" s="41"/>
      <c r="AE628" s="41"/>
      <c r="AR628" s="240" t="s">
        <v>217</v>
      </c>
      <c r="AT628" s="240" t="s">
        <v>665</v>
      </c>
      <c r="AU628" s="240" t="s">
        <v>83</v>
      </c>
      <c r="AY628" s="20" t="s">
        <v>169</v>
      </c>
      <c r="BE628" s="241">
        <f>IF(N628="základní",J628,0)</f>
        <v>0</v>
      </c>
      <c r="BF628" s="241">
        <f>IF(N628="snížená",J628,0)</f>
        <v>0</v>
      </c>
      <c r="BG628" s="241">
        <f>IF(N628="zákl. přenesená",J628,0)</f>
        <v>0</v>
      </c>
      <c r="BH628" s="241">
        <f>IF(N628="sníž. přenesená",J628,0)</f>
        <v>0</v>
      </c>
      <c r="BI628" s="241">
        <f>IF(N628="nulová",J628,0)</f>
        <v>0</v>
      </c>
      <c r="BJ628" s="20" t="s">
        <v>81</v>
      </c>
      <c r="BK628" s="241">
        <f>ROUND(I628*H628,2)</f>
        <v>0</v>
      </c>
      <c r="BL628" s="20" t="s">
        <v>176</v>
      </c>
      <c r="BM628" s="240" t="s">
        <v>1978</v>
      </c>
    </row>
    <row r="629" spans="1:51" s="14" customFormat="1" ht="12">
      <c r="A629" s="14"/>
      <c r="B629" s="256"/>
      <c r="C629" s="257"/>
      <c r="D629" s="242" t="s">
        <v>180</v>
      </c>
      <c r="E629" s="258" t="s">
        <v>19</v>
      </c>
      <c r="F629" s="259" t="s">
        <v>1979</v>
      </c>
      <c r="G629" s="257"/>
      <c r="H629" s="260">
        <v>1</v>
      </c>
      <c r="I629" s="261"/>
      <c r="J629" s="257"/>
      <c r="K629" s="257"/>
      <c r="L629" s="262"/>
      <c r="M629" s="263"/>
      <c r="N629" s="264"/>
      <c r="O629" s="264"/>
      <c r="P629" s="264"/>
      <c r="Q629" s="264"/>
      <c r="R629" s="264"/>
      <c r="S629" s="264"/>
      <c r="T629" s="265"/>
      <c r="U629" s="14"/>
      <c r="V629" s="14"/>
      <c r="W629" s="14"/>
      <c r="X629" s="14"/>
      <c r="Y629" s="14"/>
      <c r="Z629" s="14"/>
      <c r="AA629" s="14"/>
      <c r="AB629" s="14"/>
      <c r="AC629" s="14"/>
      <c r="AD629" s="14"/>
      <c r="AE629" s="14"/>
      <c r="AT629" s="266" t="s">
        <v>180</v>
      </c>
      <c r="AU629" s="266" t="s">
        <v>83</v>
      </c>
      <c r="AV629" s="14" t="s">
        <v>83</v>
      </c>
      <c r="AW629" s="14" t="s">
        <v>35</v>
      </c>
      <c r="AX629" s="14" t="s">
        <v>81</v>
      </c>
      <c r="AY629" s="266" t="s">
        <v>169</v>
      </c>
    </row>
    <row r="630" spans="1:65" s="2" customFormat="1" ht="21.75" customHeight="1">
      <c r="A630" s="41"/>
      <c r="B630" s="42"/>
      <c r="C630" s="313" t="s">
        <v>859</v>
      </c>
      <c r="D630" s="313" t="s">
        <v>665</v>
      </c>
      <c r="E630" s="314" t="s">
        <v>1980</v>
      </c>
      <c r="F630" s="315" t="s">
        <v>1950</v>
      </c>
      <c r="G630" s="316" t="s">
        <v>188</v>
      </c>
      <c r="H630" s="317">
        <v>1</v>
      </c>
      <c r="I630" s="318"/>
      <c r="J630" s="319">
        <f>ROUND(I630*H630,2)</f>
        <v>0</v>
      </c>
      <c r="K630" s="315" t="s">
        <v>19</v>
      </c>
      <c r="L630" s="320"/>
      <c r="M630" s="321" t="s">
        <v>19</v>
      </c>
      <c r="N630" s="322" t="s">
        <v>45</v>
      </c>
      <c r="O630" s="87"/>
      <c r="P630" s="238">
        <f>O630*H630</f>
        <v>0</v>
      </c>
      <c r="Q630" s="238">
        <v>2.1</v>
      </c>
      <c r="R630" s="238">
        <f>Q630*H630</f>
        <v>2.1</v>
      </c>
      <c r="S630" s="238">
        <v>0</v>
      </c>
      <c r="T630" s="239">
        <f>S630*H630</f>
        <v>0</v>
      </c>
      <c r="U630" s="41"/>
      <c r="V630" s="41"/>
      <c r="W630" s="41"/>
      <c r="X630" s="41"/>
      <c r="Y630" s="41"/>
      <c r="Z630" s="41"/>
      <c r="AA630" s="41"/>
      <c r="AB630" s="41"/>
      <c r="AC630" s="41"/>
      <c r="AD630" s="41"/>
      <c r="AE630" s="41"/>
      <c r="AR630" s="240" t="s">
        <v>217</v>
      </c>
      <c r="AT630" s="240" t="s">
        <v>665</v>
      </c>
      <c r="AU630" s="240" t="s">
        <v>83</v>
      </c>
      <c r="AY630" s="20" t="s">
        <v>169</v>
      </c>
      <c r="BE630" s="241">
        <f>IF(N630="základní",J630,0)</f>
        <v>0</v>
      </c>
      <c r="BF630" s="241">
        <f>IF(N630="snížená",J630,0)</f>
        <v>0</v>
      </c>
      <c r="BG630" s="241">
        <f>IF(N630="zákl. přenesená",J630,0)</f>
        <v>0</v>
      </c>
      <c r="BH630" s="241">
        <f>IF(N630="sníž. přenesená",J630,0)</f>
        <v>0</v>
      </c>
      <c r="BI630" s="241">
        <f>IF(N630="nulová",J630,0)</f>
        <v>0</v>
      </c>
      <c r="BJ630" s="20" t="s">
        <v>81</v>
      </c>
      <c r="BK630" s="241">
        <f>ROUND(I630*H630,2)</f>
        <v>0</v>
      </c>
      <c r="BL630" s="20" t="s">
        <v>176</v>
      </c>
      <c r="BM630" s="240" t="s">
        <v>1981</v>
      </c>
    </row>
    <row r="631" spans="1:51" s="14" customFormat="1" ht="12">
      <c r="A631" s="14"/>
      <c r="B631" s="256"/>
      <c r="C631" s="257"/>
      <c r="D631" s="242" t="s">
        <v>180</v>
      </c>
      <c r="E631" s="258" t="s">
        <v>19</v>
      </c>
      <c r="F631" s="259" t="s">
        <v>1982</v>
      </c>
      <c r="G631" s="257"/>
      <c r="H631" s="260">
        <v>1</v>
      </c>
      <c r="I631" s="261"/>
      <c r="J631" s="257"/>
      <c r="K631" s="257"/>
      <c r="L631" s="262"/>
      <c r="M631" s="263"/>
      <c r="N631" s="264"/>
      <c r="O631" s="264"/>
      <c r="P631" s="264"/>
      <c r="Q631" s="264"/>
      <c r="R631" s="264"/>
      <c r="S631" s="264"/>
      <c r="T631" s="265"/>
      <c r="U631" s="14"/>
      <c r="V631" s="14"/>
      <c r="W631" s="14"/>
      <c r="X631" s="14"/>
      <c r="Y631" s="14"/>
      <c r="Z631" s="14"/>
      <c r="AA631" s="14"/>
      <c r="AB631" s="14"/>
      <c r="AC631" s="14"/>
      <c r="AD631" s="14"/>
      <c r="AE631" s="14"/>
      <c r="AT631" s="266" t="s">
        <v>180</v>
      </c>
      <c r="AU631" s="266" t="s">
        <v>83</v>
      </c>
      <c r="AV631" s="14" t="s">
        <v>83</v>
      </c>
      <c r="AW631" s="14" t="s">
        <v>35</v>
      </c>
      <c r="AX631" s="14" t="s">
        <v>81</v>
      </c>
      <c r="AY631" s="266" t="s">
        <v>169</v>
      </c>
    </row>
    <row r="632" spans="1:65" s="2" customFormat="1" ht="21.75" customHeight="1">
      <c r="A632" s="41"/>
      <c r="B632" s="42"/>
      <c r="C632" s="313" t="s">
        <v>935</v>
      </c>
      <c r="D632" s="313" t="s">
        <v>665</v>
      </c>
      <c r="E632" s="314" t="s">
        <v>1983</v>
      </c>
      <c r="F632" s="315" t="s">
        <v>1984</v>
      </c>
      <c r="G632" s="316" t="s">
        <v>188</v>
      </c>
      <c r="H632" s="317">
        <v>1</v>
      </c>
      <c r="I632" s="318"/>
      <c r="J632" s="319">
        <f>ROUND(I632*H632,2)</f>
        <v>0</v>
      </c>
      <c r="K632" s="315" t="s">
        <v>19</v>
      </c>
      <c r="L632" s="320"/>
      <c r="M632" s="321" t="s">
        <v>19</v>
      </c>
      <c r="N632" s="322" t="s">
        <v>45</v>
      </c>
      <c r="O632" s="87"/>
      <c r="P632" s="238">
        <f>O632*H632</f>
        <v>0</v>
      </c>
      <c r="Q632" s="238">
        <v>2.1</v>
      </c>
      <c r="R632" s="238">
        <f>Q632*H632</f>
        <v>2.1</v>
      </c>
      <c r="S632" s="238">
        <v>0</v>
      </c>
      <c r="T632" s="239">
        <f>S632*H632</f>
        <v>0</v>
      </c>
      <c r="U632" s="41"/>
      <c r="V632" s="41"/>
      <c r="W632" s="41"/>
      <c r="X632" s="41"/>
      <c r="Y632" s="41"/>
      <c r="Z632" s="41"/>
      <c r="AA632" s="41"/>
      <c r="AB632" s="41"/>
      <c r="AC632" s="41"/>
      <c r="AD632" s="41"/>
      <c r="AE632" s="41"/>
      <c r="AR632" s="240" t="s">
        <v>217</v>
      </c>
      <c r="AT632" s="240" t="s">
        <v>665</v>
      </c>
      <c r="AU632" s="240" t="s">
        <v>83</v>
      </c>
      <c r="AY632" s="20" t="s">
        <v>169</v>
      </c>
      <c r="BE632" s="241">
        <f>IF(N632="základní",J632,0)</f>
        <v>0</v>
      </c>
      <c r="BF632" s="241">
        <f>IF(N632="snížená",J632,0)</f>
        <v>0</v>
      </c>
      <c r="BG632" s="241">
        <f>IF(N632="zákl. přenesená",J632,0)</f>
        <v>0</v>
      </c>
      <c r="BH632" s="241">
        <f>IF(N632="sníž. přenesená",J632,0)</f>
        <v>0</v>
      </c>
      <c r="BI632" s="241">
        <f>IF(N632="nulová",J632,0)</f>
        <v>0</v>
      </c>
      <c r="BJ632" s="20" t="s">
        <v>81</v>
      </c>
      <c r="BK632" s="241">
        <f>ROUND(I632*H632,2)</f>
        <v>0</v>
      </c>
      <c r="BL632" s="20" t="s">
        <v>176</v>
      </c>
      <c r="BM632" s="240" t="s">
        <v>1985</v>
      </c>
    </row>
    <row r="633" spans="1:51" s="13" customFormat="1" ht="12">
      <c r="A633" s="13"/>
      <c r="B633" s="246"/>
      <c r="C633" s="247"/>
      <c r="D633" s="242" t="s">
        <v>180</v>
      </c>
      <c r="E633" s="248" t="s">
        <v>19</v>
      </c>
      <c r="F633" s="249" t="s">
        <v>1800</v>
      </c>
      <c r="G633" s="247"/>
      <c r="H633" s="248" t="s">
        <v>19</v>
      </c>
      <c r="I633" s="250"/>
      <c r="J633" s="247"/>
      <c r="K633" s="247"/>
      <c r="L633" s="251"/>
      <c r="M633" s="252"/>
      <c r="N633" s="253"/>
      <c r="O633" s="253"/>
      <c r="P633" s="253"/>
      <c r="Q633" s="253"/>
      <c r="R633" s="253"/>
      <c r="S633" s="253"/>
      <c r="T633" s="254"/>
      <c r="U633" s="13"/>
      <c r="V633" s="13"/>
      <c r="W633" s="13"/>
      <c r="X633" s="13"/>
      <c r="Y633" s="13"/>
      <c r="Z633" s="13"/>
      <c r="AA633" s="13"/>
      <c r="AB633" s="13"/>
      <c r="AC633" s="13"/>
      <c r="AD633" s="13"/>
      <c r="AE633" s="13"/>
      <c r="AT633" s="255" t="s">
        <v>180</v>
      </c>
      <c r="AU633" s="255" t="s">
        <v>83</v>
      </c>
      <c r="AV633" s="13" t="s">
        <v>81</v>
      </c>
      <c r="AW633" s="13" t="s">
        <v>35</v>
      </c>
      <c r="AX633" s="13" t="s">
        <v>74</v>
      </c>
      <c r="AY633" s="255" t="s">
        <v>169</v>
      </c>
    </row>
    <row r="634" spans="1:51" s="14" customFormat="1" ht="12">
      <c r="A634" s="14"/>
      <c r="B634" s="256"/>
      <c r="C634" s="257"/>
      <c r="D634" s="242" t="s">
        <v>180</v>
      </c>
      <c r="E634" s="258" t="s">
        <v>19</v>
      </c>
      <c r="F634" s="259" t="s">
        <v>1986</v>
      </c>
      <c r="G634" s="257"/>
      <c r="H634" s="260">
        <v>1</v>
      </c>
      <c r="I634" s="261"/>
      <c r="J634" s="257"/>
      <c r="K634" s="257"/>
      <c r="L634" s="262"/>
      <c r="M634" s="263"/>
      <c r="N634" s="264"/>
      <c r="O634" s="264"/>
      <c r="P634" s="264"/>
      <c r="Q634" s="264"/>
      <c r="R634" s="264"/>
      <c r="S634" s="264"/>
      <c r="T634" s="265"/>
      <c r="U634" s="14"/>
      <c r="V634" s="14"/>
      <c r="W634" s="14"/>
      <c r="X634" s="14"/>
      <c r="Y634" s="14"/>
      <c r="Z634" s="14"/>
      <c r="AA634" s="14"/>
      <c r="AB634" s="14"/>
      <c r="AC634" s="14"/>
      <c r="AD634" s="14"/>
      <c r="AE634" s="14"/>
      <c r="AT634" s="266" t="s">
        <v>180</v>
      </c>
      <c r="AU634" s="266" t="s">
        <v>83</v>
      </c>
      <c r="AV634" s="14" t="s">
        <v>83</v>
      </c>
      <c r="AW634" s="14" t="s">
        <v>35</v>
      </c>
      <c r="AX634" s="14" t="s">
        <v>81</v>
      </c>
      <c r="AY634" s="266" t="s">
        <v>169</v>
      </c>
    </row>
    <row r="635" spans="1:65" s="2" customFormat="1" ht="16.5" customHeight="1">
      <c r="A635" s="41"/>
      <c r="B635" s="42"/>
      <c r="C635" s="313" t="s">
        <v>939</v>
      </c>
      <c r="D635" s="313" t="s">
        <v>665</v>
      </c>
      <c r="E635" s="314" t="s">
        <v>1987</v>
      </c>
      <c r="F635" s="315" t="s">
        <v>1988</v>
      </c>
      <c r="G635" s="316" t="s">
        <v>188</v>
      </c>
      <c r="H635" s="317">
        <v>56</v>
      </c>
      <c r="I635" s="318"/>
      <c r="J635" s="319">
        <f>ROUND(I635*H635,2)</f>
        <v>0</v>
      </c>
      <c r="K635" s="315" t="s">
        <v>19</v>
      </c>
      <c r="L635" s="320"/>
      <c r="M635" s="321" t="s">
        <v>19</v>
      </c>
      <c r="N635" s="322" t="s">
        <v>45</v>
      </c>
      <c r="O635" s="87"/>
      <c r="P635" s="238">
        <f>O635*H635</f>
        <v>0</v>
      </c>
      <c r="Q635" s="238">
        <v>0.0011</v>
      </c>
      <c r="R635" s="238">
        <f>Q635*H635</f>
        <v>0.0616</v>
      </c>
      <c r="S635" s="238">
        <v>0</v>
      </c>
      <c r="T635" s="239">
        <f>S635*H635</f>
        <v>0</v>
      </c>
      <c r="U635" s="41"/>
      <c r="V635" s="41"/>
      <c r="W635" s="41"/>
      <c r="X635" s="41"/>
      <c r="Y635" s="41"/>
      <c r="Z635" s="41"/>
      <c r="AA635" s="41"/>
      <c r="AB635" s="41"/>
      <c r="AC635" s="41"/>
      <c r="AD635" s="41"/>
      <c r="AE635" s="41"/>
      <c r="AR635" s="240" t="s">
        <v>217</v>
      </c>
      <c r="AT635" s="240" t="s">
        <v>665</v>
      </c>
      <c r="AU635" s="240" t="s">
        <v>83</v>
      </c>
      <c r="AY635" s="20" t="s">
        <v>169</v>
      </c>
      <c r="BE635" s="241">
        <f>IF(N635="základní",J635,0)</f>
        <v>0</v>
      </c>
      <c r="BF635" s="241">
        <f>IF(N635="snížená",J635,0)</f>
        <v>0</v>
      </c>
      <c r="BG635" s="241">
        <f>IF(N635="zákl. přenesená",J635,0)</f>
        <v>0</v>
      </c>
      <c r="BH635" s="241">
        <f>IF(N635="sníž. přenesená",J635,0)</f>
        <v>0</v>
      </c>
      <c r="BI635" s="241">
        <f>IF(N635="nulová",J635,0)</f>
        <v>0</v>
      </c>
      <c r="BJ635" s="20" t="s">
        <v>81</v>
      </c>
      <c r="BK635" s="241">
        <f>ROUND(I635*H635,2)</f>
        <v>0</v>
      </c>
      <c r="BL635" s="20" t="s">
        <v>176</v>
      </c>
      <c r="BM635" s="240" t="s">
        <v>1989</v>
      </c>
    </row>
    <row r="636" spans="1:51" s="14" customFormat="1" ht="12">
      <c r="A636" s="14"/>
      <c r="B636" s="256"/>
      <c r="C636" s="257"/>
      <c r="D636" s="242" t="s">
        <v>180</v>
      </c>
      <c r="E636" s="258" t="s">
        <v>19</v>
      </c>
      <c r="F636" s="259" t="s">
        <v>1990</v>
      </c>
      <c r="G636" s="257"/>
      <c r="H636" s="260">
        <v>14</v>
      </c>
      <c r="I636" s="261"/>
      <c r="J636" s="257"/>
      <c r="K636" s="257"/>
      <c r="L636" s="262"/>
      <c r="M636" s="263"/>
      <c r="N636" s="264"/>
      <c r="O636" s="264"/>
      <c r="P636" s="264"/>
      <c r="Q636" s="264"/>
      <c r="R636" s="264"/>
      <c r="S636" s="264"/>
      <c r="T636" s="265"/>
      <c r="U636" s="14"/>
      <c r="V636" s="14"/>
      <c r="W636" s="14"/>
      <c r="X636" s="14"/>
      <c r="Y636" s="14"/>
      <c r="Z636" s="14"/>
      <c r="AA636" s="14"/>
      <c r="AB636" s="14"/>
      <c r="AC636" s="14"/>
      <c r="AD636" s="14"/>
      <c r="AE636" s="14"/>
      <c r="AT636" s="266" t="s">
        <v>180</v>
      </c>
      <c r="AU636" s="266" t="s">
        <v>83</v>
      </c>
      <c r="AV636" s="14" t="s">
        <v>83</v>
      </c>
      <c r="AW636" s="14" t="s">
        <v>35</v>
      </c>
      <c r="AX636" s="14" t="s">
        <v>74</v>
      </c>
      <c r="AY636" s="266" t="s">
        <v>169</v>
      </c>
    </row>
    <row r="637" spans="1:51" s="14" customFormat="1" ht="12">
      <c r="A637" s="14"/>
      <c r="B637" s="256"/>
      <c r="C637" s="257"/>
      <c r="D637" s="242" t="s">
        <v>180</v>
      </c>
      <c r="E637" s="258" t="s">
        <v>19</v>
      </c>
      <c r="F637" s="259" t="s">
        <v>1991</v>
      </c>
      <c r="G637" s="257"/>
      <c r="H637" s="260">
        <v>16</v>
      </c>
      <c r="I637" s="261"/>
      <c r="J637" s="257"/>
      <c r="K637" s="257"/>
      <c r="L637" s="262"/>
      <c r="M637" s="263"/>
      <c r="N637" s="264"/>
      <c r="O637" s="264"/>
      <c r="P637" s="264"/>
      <c r="Q637" s="264"/>
      <c r="R637" s="264"/>
      <c r="S637" s="264"/>
      <c r="T637" s="265"/>
      <c r="U637" s="14"/>
      <c r="V637" s="14"/>
      <c r="W637" s="14"/>
      <c r="X637" s="14"/>
      <c r="Y637" s="14"/>
      <c r="Z637" s="14"/>
      <c r="AA637" s="14"/>
      <c r="AB637" s="14"/>
      <c r="AC637" s="14"/>
      <c r="AD637" s="14"/>
      <c r="AE637" s="14"/>
      <c r="AT637" s="266" t="s">
        <v>180</v>
      </c>
      <c r="AU637" s="266" t="s">
        <v>83</v>
      </c>
      <c r="AV637" s="14" t="s">
        <v>83</v>
      </c>
      <c r="AW637" s="14" t="s">
        <v>35</v>
      </c>
      <c r="AX637" s="14" t="s">
        <v>74</v>
      </c>
      <c r="AY637" s="266" t="s">
        <v>169</v>
      </c>
    </row>
    <row r="638" spans="1:51" s="14" customFormat="1" ht="12">
      <c r="A638" s="14"/>
      <c r="B638" s="256"/>
      <c r="C638" s="257"/>
      <c r="D638" s="242" t="s">
        <v>180</v>
      </c>
      <c r="E638" s="258" t="s">
        <v>19</v>
      </c>
      <c r="F638" s="259" t="s">
        <v>1992</v>
      </c>
      <c r="G638" s="257"/>
      <c r="H638" s="260">
        <v>26</v>
      </c>
      <c r="I638" s="261"/>
      <c r="J638" s="257"/>
      <c r="K638" s="257"/>
      <c r="L638" s="262"/>
      <c r="M638" s="263"/>
      <c r="N638" s="264"/>
      <c r="O638" s="264"/>
      <c r="P638" s="264"/>
      <c r="Q638" s="264"/>
      <c r="R638" s="264"/>
      <c r="S638" s="264"/>
      <c r="T638" s="265"/>
      <c r="U638" s="14"/>
      <c r="V638" s="14"/>
      <c r="W638" s="14"/>
      <c r="X638" s="14"/>
      <c r="Y638" s="14"/>
      <c r="Z638" s="14"/>
      <c r="AA638" s="14"/>
      <c r="AB638" s="14"/>
      <c r="AC638" s="14"/>
      <c r="AD638" s="14"/>
      <c r="AE638" s="14"/>
      <c r="AT638" s="266" t="s">
        <v>180</v>
      </c>
      <c r="AU638" s="266" t="s">
        <v>83</v>
      </c>
      <c r="AV638" s="14" t="s">
        <v>83</v>
      </c>
      <c r="AW638" s="14" t="s">
        <v>35</v>
      </c>
      <c r="AX638" s="14" t="s">
        <v>74</v>
      </c>
      <c r="AY638" s="266" t="s">
        <v>169</v>
      </c>
    </row>
    <row r="639" spans="1:51" s="15" customFormat="1" ht="12">
      <c r="A639" s="15"/>
      <c r="B639" s="267"/>
      <c r="C639" s="268"/>
      <c r="D639" s="242" t="s">
        <v>180</v>
      </c>
      <c r="E639" s="269" t="s">
        <v>19</v>
      </c>
      <c r="F639" s="270" t="s">
        <v>185</v>
      </c>
      <c r="G639" s="268"/>
      <c r="H639" s="271">
        <v>56</v>
      </c>
      <c r="I639" s="272"/>
      <c r="J639" s="268"/>
      <c r="K639" s="268"/>
      <c r="L639" s="273"/>
      <c r="M639" s="274"/>
      <c r="N639" s="275"/>
      <c r="O639" s="275"/>
      <c r="P639" s="275"/>
      <c r="Q639" s="275"/>
      <c r="R639" s="275"/>
      <c r="S639" s="275"/>
      <c r="T639" s="276"/>
      <c r="U639" s="15"/>
      <c r="V639" s="15"/>
      <c r="W639" s="15"/>
      <c r="X639" s="15"/>
      <c r="Y639" s="15"/>
      <c r="Z639" s="15"/>
      <c r="AA639" s="15"/>
      <c r="AB639" s="15"/>
      <c r="AC639" s="15"/>
      <c r="AD639" s="15"/>
      <c r="AE639" s="15"/>
      <c r="AT639" s="277" t="s">
        <v>180</v>
      </c>
      <c r="AU639" s="277" t="s">
        <v>83</v>
      </c>
      <c r="AV639" s="15" t="s">
        <v>176</v>
      </c>
      <c r="AW639" s="15" t="s">
        <v>35</v>
      </c>
      <c r="AX639" s="15" t="s">
        <v>81</v>
      </c>
      <c r="AY639" s="277" t="s">
        <v>169</v>
      </c>
    </row>
    <row r="640" spans="1:65" s="2" customFormat="1" ht="16.5" customHeight="1">
      <c r="A640" s="41"/>
      <c r="B640" s="42"/>
      <c r="C640" s="229" t="s">
        <v>943</v>
      </c>
      <c r="D640" s="229" t="s">
        <v>171</v>
      </c>
      <c r="E640" s="230" t="s">
        <v>1993</v>
      </c>
      <c r="F640" s="231" t="s">
        <v>1994</v>
      </c>
      <c r="G640" s="232" t="s">
        <v>188</v>
      </c>
      <c r="H640" s="233">
        <v>20</v>
      </c>
      <c r="I640" s="234"/>
      <c r="J640" s="235">
        <f>ROUND(I640*H640,2)</f>
        <v>0</v>
      </c>
      <c r="K640" s="231" t="s">
        <v>1276</v>
      </c>
      <c r="L640" s="47"/>
      <c r="M640" s="236" t="s">
        <v>19</v>
      </c>
      <c r="N640" s="237" t="s">
        <v>45</v>
      </c>
      <c r="O640" s="87"/>
      <c r="P640" s="238">
        <f>O640*H640</f>
        <v>0</v>
      </c>
      <c r="Q640" s="238">
        <v>0.3409</v>
      </c>
      <c r="R640" s="238">
        <f>Q640*H640</f>
        <v>6.818</v>
      </c>
      <c r="S640" s="238">
        <v>0</v>
      </c>
      <c r="T640" s="239">
        <f>S640*H640</f>
        <v>0</v>
      </c>
      <c r="U640" s="41"/>
      <c r="V640" s="41"/>
      <c r="W640" s="41"/>
      <c r="X640" s="41"/>
      <c r="Y640" s="41"/>
      <c r="Z640" s="41"/>
      <c r="AA640" s="41"/>
      <c r="AB640" s="41"/>
      <c r="AC640" s="41"/>
      <c r="AD640" s="41"/>
      <c r="AE640" s="41"/>
      <c r="AR640" s="240" t="s">
        <v>176</v>
      </c>
      <c r="AT640" s="240" t="s">
        <v>171</v>
      </c>
      <c r="AU640" s="240" t="s">
        <v>83</v>
      </c>
      <c r="AY640" s="20" t="s">
        <v>169</v>
      </c>
      <c r="BE640" s="241">
        <f>IF(N640="základní",J640,0)</f>
        <v>0</v>
      </c>
      <c r="BF640" s="241">
        <f>IF(N640="snížená",J640,0)</f>
        <v>0</v>
      </c>
      <c r="BG640" s="241">
        <f>IF(N640="zákl. přenesená",J640,0)</f>
        <v>0</v>
      </c>
      <c r="BH640" s="241">
        <f>IF(N640="sníž. přenesená",J640,0)</f>
        <v>0</v>
      </c>
      <c r="BI640" s="241">
        <f>IF(N640="nulová",J640,0)</f>
        <v>0</v>
      </c>
      <c r="BJ640" s="20" t="s">
        <v>81</v>
      </c>
      <c r="BK640" s="241">
        <f>ROUND(I640*H640,2)</f>
        <v>0</v>
      </c>
      <c r="BL640" s="20" t="s">
        <v>176</v>
      </c>
      <c r="BM640" s="240" t="s">
        <v>1995</v>
      </c>
    </row>
    <row r="641" spans="1:47" s="2" customFormat="1" ht="12">
      <c r="A641" s="41"/>
      <c r="B641" s="42"/>
      <c r="C641" s="43"/>
      <c r="D641" s="242" t="s">
        <v>631</v>
      </c>
      <c r="E641" s="43"/>
      <c r="F641" s="243" t="s">
        <v>1996</v>
      </c>
      <c r="G641" s="43"/>
      <c r="H641" s="43"/>
      <c r="I641" s="149"/>
      <c r="J641" s="43"/>
      <c r="K641" s="43"/>
      <c r="L641" s="47"/>
      <c r="M641" s="244"/>
      <c r="N641" s="245"/>
      <c r="O641" s="87"/>
      <c r="P641" s="87"/>
      <c r="Q641" s="87"/>
      <c r="R641" s="87"/>
      <c r="S641" s="87"/>
      <c r="T641" s="88"/>
      <c r="U641" s="41"/>
      <c r="V641" s="41"/>
      <c r="W641" s="41"/>
      <c r="X641" s="41"/>
      <c r="Y641" s="41"/>
      <c r="Z641" s="41"/>
      <c r="AA641" s="41"/>
      <c r="AB641" s="41"/>
      <c r="AC641" s="41"/>
      <c r="AD641" s="41"/>
      <c r="AE641" s="41"/>
      <c r="AT641" s="20" t="s">
        <v>631</v>
      </c>
      <c r="AU641" s="20" t="s">
        <v>83</v>
      </c>
    </row>
    <row r="642" spans="1:51" s="14" customFormat="1" ht="12">
      <c r="A642" s="14"/>
      <c r="B642" s="256"/>
      <c r="C642" s="257"/>
      <c r="D642" s="242" t="s">
        <v>180</v>
      </c>
      <c r="E642" s="258" t="s">
        <v>19</v>
      </c>
      <c r="F642" s="259" t="s">
        <v>1997</v>
      </c>
      <c r="G642" s="257"/>
      <c r="H642" s="260">
        <v>20</v>
      </c>
      <c r="I642" s="261"/>
      <c r="J642" s="257"/>
      <c r="K642" s="257"/>
      <c r="L642" s="262"/>
      <c r="M642" s="263"/>
      <c r="N642" s="264"/>
      <c r="O642" s="264"/>
      <c r="P642" s="264"/>
      <c r="Q642" s="264"/>
      <c r="R642" s="264"/>
      <c r="S642" s="264"/>
      <c r="T642" s="265"/>
      <c r="U642" s="14"/>
      <c r="V642" s="14"/>
      <c r="W642" s="14"/>
      <c r="X642" s="14"/>
      <c r="Y642" s="14"/>
      <c r="Z642" s="14"/>
      <c r="AA642" s="14"/>
      <c r="AB642" s="14"/>
      <c r="AC642" s="14"/>
      <c r="AD642" s="14"/>
      <c r="AE642" s="14"/>
      <c r="AT642" s="266" t="s">
        <v>180</v>
      </c>
      <c r="AU642" s="266" t="s">
        <v>83</v>
      </c>
      <c r="AV642" s="14" t="s">
        <v>83</v>
      </c>
      <c r="AW642" s="14" t="s">
        <v>35</v>
      </c>
      <c r="AX642" s="14" t="s">
        <v>81</v>
      </c>
      <c r="AY642" s="266" t="s">
        <v>169</v>
      </c>
    </row>
    <row r="643" spans="1:65" s="2" customFormat="1" ht="16.5" customHeight="1">
      <c r="A643" s="41"/>
      <c r="B643" s="42"/>
      <c r="C643" s="313" t="s">
        <v>288</v>
      </c>
      <c r="D643" s="313" t="s">
        <v>665</v>
      </c>
      <c r="E643" s="314" t="s">
        <v>1998</v>
      </c>
      <c r="F643" s="315" t="s">
        <v>1999</v>
      </c>
      <c r="G643" s="316" t="s">
        <v>188</v>
      </c>
      <c r="H643" s="317">
        <v>20</v>
      </c>
      <c r="I643" s="318"/>
      <c r="J643" s="319">
        <f>ROUND(I643*H643,2)</f>
        <v>0</v>
      </c>
      <c r="K643" s="315" t="s">
        <v>175</v>
      </c>
      <c r="L643" s="320"/>
      <c r="M643" s="321" t="s">
        <v>19</v>
      </c>
      <c r="N643" s="322" t="s">
        <v>45</v>
      </c>
      <c r="O643" s="87"/>
      <c r="P643" s="238">
        <f>O643*H643</f>
        <v>0</v>
      </c>
      <c r="Q643" s="238">
        <v>0.175</v>
      </c>
      <c r="R643" s="238">
        <f>Q643*H643</f>
        <v>3.5</v>
      </c>
      <c r="S643" s="238">
        <v>0</v>
      </c>
      <c r="T643" s="239">
        <f>S643*H643</f>
        <v>0</v>
      </c>
      <c r="U643" s="41"/>
      <c r="V643" s="41"/>
      <c r="W643" s="41"/>
      <c r="X643" s="41"/>
      <c r="Y643" s="41"/>
      <c r="Z643" s="41"/>
      <c r="AA643" s="41"/>
      <c r="AB643" s="41"/>
      <c r="AC643" s="41"/>
      <c r="AD643" s="41"/>
      <c r="AE643" s="41"/>
      <c r="AR643" s="240" t="s">
        <v>217</v>
      </c>
      <c r="AT643" s="240" t="s">
        <v>665</v>
      </c>
      <c r="AU643" s="240" t="s">
        <v>83</v>
      </c>
      <c r="AY643" s="20" t="s">
        <v>169</v>
      </c>
      <c r="BE643" s="241">
        <f>IF(N643="základní",J643,0)</f>
        <v>0</v>
      </c>
      <c r="BF643" s="241">
        <f>IF(N643="snížená",J643,0)</f>
        <v>0</v>
      </c>
      <c r="BG643" s="241">
        <f>IF(N643="zákl. přenesená",J643,0)</f>
        <v>0</v>
      </c>
      <c r="BH643" s="241">
        <f>IF(N643="sníž. přenesená",J643,0)</f>
        <v>0</v>
      </c>
      <c r="BI643" s="241">
        <f>IF(N643="nulová",J643,0)</f>
        <v>0</v>
      </c>
      <c r="BJ643" s="20" t="s">
        <v>81</v>
      </c>
      <c r="BK643" s="241">
        <f>ROUND(I643*H643,2)</f>
        <v>0</v>
      </c>
      <c r="BL643" s="20" t="s">
        <v>176</v>
      </c>
      <c r="BM643" s="240" t="s">
        <v>2000</v>
      </c>
    </row>
    <row r="644" spans="1:65" s="2" customFormat="1" ht="16.5" customHeight="1">
      <c r="A644" s="41"/>
      <c r="B644" s="42"/>
      <c r="C644" s="313" t="s">
        <v>953</v>
      </c>
      <c r="D644" s="313" t="s">
        <v>665</v>
      </c>
      <c r="E644" s="314" t="s">
        <v>2001</v>
      </c>
      <c r="F644" s="315" t="s">
        <v>2002</v>
      </c>
      <c r="G644" s="316" t="s">
        <v>188</v>
      </c>
      <c r="H644" s="317">
        <v>20</v>
      </c>
      <c r="I644" s="318"/>
      <c r="J644" s="319">
        <f>ROUND(I644*H644,2)</f>
        <v>0</v>
      </c>
      <c r="K644" s="315" t="s">
        <v>175</v>
      </c>
      <c r="L644" s="320"/>
      <c r="M644" s="321" t="s">
        <v>19</v>
      </c>
      <c r="N644" s="322" t="s">
        <v>45</v>
      </c>
      <c r="O644" s="87"/>
      <c r="P644" s="238">
        <f>O644*H644</f>
        <v>0</v>
      </c>
      <c r="Q644" s="238">
        <v>0.17</v>
      </c>
      <c r="R644" s="238">
        <f>Q644*H644</f>
        <v>3.4000000000000004</v>
      </c>
      <c r="S644" s="238">
        <v>0</v>
      </c>
      <c r="T644" s="239">
        <f>S644*H644</f>
        <v>0</v>
      </c>
      <c r="U644" s="41"/>
      <c r="V644" s="41"/>
      <c r="W644" s="41"/>
      <c r="X644" s="41"/>
      <c r="Y644" s="41"/>
      <c r="Z644" s="41"/>
      <c r="AA644" s="41"/>
      <c r="AB644" s="41"/>
      <c r="AC644" s="41"/>
      <c r="AD644" s="41"/>
      <c r="AE644" s="41"/>
      <c r="AR644" s="240" t="s">
        <v>217</v>
      </c>
      <c r="AT644" s="240" t="s">
        <v>665</v>
      </c>
      <c r="AU644" s="240" t="s">
        <v>83</v>
      </c>
      <c r="AY644" s="20" t="s">
        <v>169</v>
      </c>
      <c r="BE644" s="241">
        <f>IF(N644="základní",J644,0)</f>
        <v>0</v>
      </c>
      <c r="BF644" s="241">
        <f>IF(N644="snížená",J644,0)</f>
        <v>0</v>
      </c>
      <c r="BG644" s="241">
        <f>IF(N644="zákl. přenesená",J644,0)</f>
        <v>0</v>
      </c>
      <c r="BH644" s="241">
        <f>IF(N644="sníž. přenesená",J644,0)</f>
        <v>0</v>
      </c>
      <c r="BI644" s="241">
        <f>IF(N644="nulová",J644,0)</f>
        <v>0</v>
      </c>
      <c r="BJ644" s="20" t="s">
        <v>81</v>
      </c>
      <c r="BK644" s="241">
        <f>ROUND(I644*H644,2)</f>
        <v>0</v>
      </c>
      <c r="BL644" s="20" t="s">
        <v>176</v>
      </c>
      <c r="BM644" s="240" t="s">
        <v>2003</v>
      </c>
    </row>
    <row r="645" spans="1:51" s="14" customFormat="1" ht="12">
      <c r="A645" s="14"/>
      <c r="B645" s="256"/>
      <c r="C645" s="257"/>
      <c r="D645" s="242" t="s">
        <v>180</v>
      </c>
      <c r="E645" s="258" t="s">
        <v>19</v>
      </c>
      <c r="F645" s="259" t="s">
        <v>1997</v>
      </c>
      <c r="G645" s="257"/>
      <c r="H645" s="260">
        <v>20</v>
      </c>
      <c r="I645" s="261"/>
      <c r="J645" s="257"/>
      <c r="K645" s="257"/>
      <c r="L645" s="262"/>
      <c r="M645" s="263"/>
      <c r="N645" s="264"/>
      <c r="O645" s="264"/>
      <c r="P645" s="264"/>
      <c r="Q645" s="264"/>
      <c r="R645" s="264"/>
      <c r="S645" s="264"/>
      <c r="T645" s="265"/>
      <c r="U645" s="14"/>
      <c r="V645" s="14"/>
      <c r="W645" s="14"/>
      <c r="X645" s="14"/>
      <c r="Y645" s="14"/>
      <c r="Z645" s="14"/>
      <c r="AA645" s="14"/>
      <c r="AB645" s="14"/>
      <c r="AC645" s="14"/>
      <c r="AD645" s="14"/>
      <c r="AE645" s="14"/>
      <c r="AT645" s="266" t="s">
        <v>180</v>
      </c>
      <c r="AU645" s="266" t="s">
        <v>83</v>
      </c>
      <c r="AV645" s="14" t="s">
        <v>83</v>
      </c>
      <c r="AW645" s="14" t="s">
        <v>35</v>
      </c>
      <c r="AX645" s="14" t="s">
        <v>81</v>
      </c>
      <c r="AY645" s="266" t="s">
        <v>169</v>
      </c>
    </row>
    <row r="646" spans="1:65" s="2" customFormat="1" ht="16.5" customHeight="1">
      <c r="A646" s="41"/>
      <c r="B646" s="42"/>
      <c r="C646" s="313" t="s">
        <v>957</v>
      </c>
      <c r="D646" s="313" t="s">
        <v>665</v>
      </c>
      <c r="E646" s="314" t="s">
        <v>2004</v>
      </c>
      <c r="F646" s="315" t="s">
        <v>2005</v>
      </c>
      <c r="G646" s="316" t="s">
        <v>188</v>
      </c>
      <c r="H646" s="317">
        <v>20</v>
      </c>
      <c r="I646" s="318"/>
      <c r="J646" s="319">
        <f>ROUND(I646*H646,2)</f>
        <v>0</v>
      </c>
      <c r="K646" s="315" t="s">
        <v>19</v>
      </c>
      <c r="L646" s="320"/>
      <c r="M646" s="321" t="s">
        <v>19</v>
      </c>
      <c r="N646" s="322" t="s">
        <v>45</v>
      </c>
      <c r="O646" s="87"/>
      <c r="P646" s="238">
        <f>O646*H646</f>
        <v>0</v>
      </c>
      <c r="Q646" s="238">
        <v>0</v>
      </c>
      <c r="R646" s="238">
        <f>Q646*H646</f>
        <v>0</v>
      </c>
      <c r="S646" s="238">
        <v>0</v>
      </c>
      <c r="T646" s="239">
        <f>S646*H646</f>
        <v>0</v>
      </c>
      <c r="U646" s="41"/>
      <c r="V646" s="41"/>
      <c r="W646" s="41"/>
      <c r="X646" s="41"/>
      <c r="Y646" s="41"/>
      <c r="Z646" s="41"/>
      <c r="AA646" s="41"/>
      <c r="AB646" s="41"/>
      <c r="AC646" s="41"/>
      <c r="AD646" s="41"/>
      <c r="AE646" s="41"/>
      <c r="AR646" s="240" t="s">
        <v>217</v>
      </c>
      <c r="AT646" s="240" t="s">
        <v>665</v>
      </c>
      <c r="AU646" s="240" t="s">
        <v>83</v>
      </c>
      <c r="AY646" s="20" t="s">
        <v>169</v>
      </c>
      <c r="BE646" s="241">
        <f>IF(N646="základní",J646,0)</f>
        <v>0</v>
      </c>
      <c r="BF646" s="241">
        <f>IF(N646="snížená",J646,0)</f>
        <v>0</v>
      </c>
      <c r="BG646" s="241">
        <f>IF(N646="zákl. přenesená",J646,0)</f>
        <v>0</v>
      </c>
      <c r="BH646" s="241">
        <f>IF(N646="sníž. přenesená",J646,0)</f>
        <v>0</v>
      </c>
      <c r="BI646" s="241">
        <f>IF(N646="nulová",J646,0)</f>
        <v>0</v>
      </c>
      <c r="BJ646" s="20" t="s">
        <v>81</v>
      </c>
      <c r="BK646" s="241">
        <f>ROUND(I646*H646,2)</f>
        <v>0</v>
      </c>
      <c r="BL646" s="20" t="s">
        <v>176</v>
      </c>
      <c r="BM646" s="240" t="s">
        <v>2006</v>
      </c>
    </row>
    <row r="647" spans="1:65" s="2" customFormat="1" ht="16.5" customHeight="1">
      <c r="A647" s="41"/>
      <c r="B647" s="42"/>
      <c r="C647" s="313" t="s">
        <v>966</v>
      </c>
      <c r="D647" s="313" t="s">
        <v>665</v>
      </c>
      <c r="E647" s="314" t="s">
        <v>2007</v>
      </c>
      <c r="F647" s="315" t="s">
        <v>2008</v>
      </c>
      <c r="G647" s="316" t="s">
        <v>188</v>
      </c>
      <c r="H647" s="317">
        <v>16</v>
      </c>
      <c r="I647" s="318"/>
      <c r="J647" s="319">
        <f>ROUND(I647*H647,2)</f>
        <v>0</v>
      </c>
      <c r="K647" s="315" t="s">
        <v>175</v>
      </c>
      <c r="L647" s="320"/>
      <c r="M647" s="321" t="s">
        <v>19</v>
      </c>
      <c r="N647" s="322" t="s">
        <v>45</v>
      </c>
      <c r="O647" s="87"/>
      <c r="P647" s="238">
        <f>O647*H647</f>
        <v>0</v>
      </c>
      <c r="Q647" s="238">
        <v>0.06</v>
      </c>
      <c r="R647" s="238">
        <f>Q647*H647</f>
        <v>0.96</v>
      </c>
      <c r="S647" s="238">
        <v>0</v>
      </c>
      <c r="T647" s="239">
        <f>S647*H647</f>
        <v>0</v>
      </c>
      <c r="U647" s="41"/>
      <c r="V647" s="41"/>
      <c r="W647" s="41"/>
      <c r="X647" s="41"/>
      <c r="Y647" s="41"/>
      <c r="Z647" s="41"/>
      <c r="AA647" s="41"/>
      <c r="AB647" s="41"/>
      <c r="AC647" s="41"/>
      <c r="AD647" s="41"/>
      <c r="AE647" s="41"/>
      <c r="AR647" s="240" t="s">
        <v>217</v>
      </c>
      <c r="AT647" s="240" t="s">
        <v>665</v>
      </c>
      <c r="AU647" s="240" t="s">
        <v>83</v>
      </c>
      <c r="AY647" s="20" t="s">
        <v>169</v>
      </c>
      <c r="BE647" s="241">
        <f>IF(N647="základní",J647,0)</f>
        <v>0</v>
      </c>
      <c r="BF647" s="241">
        <f>IF(N647="snížená",J647,0)</f>
        <v>0</v>
      </c>
      <c r="BG647" s="241">
        <f>IF(N647="zákl. přenesená",J647,0)</f>
        <v>0</v>
      </c>
      <c r="BH647" s="241">
        <f>IF(N647="sníž. přenesená",J647,0)</f>
        <v>0</v>
      </c>
      <c r="BI647" s="241">
        <f>IF(N647="nulová",J647,0)</f>
        <v>0</v>
      </c>
      <c r="BJ647" s="20" t="s">
        <v>81</v>
      </c>
      <c r="BK647" s="241">
        <f>ROUND(I647*H647,2)</f>
        <v>0</v>
      </c>
      <c r="BL647" s="20" t="s">
        <v>176</v>
      </c>
      <c r="BM647" s="240" t="s">
        <v>2009</v>
      </c>
    </row>
    <row r="648" spans="1:51" s="13" customFormat="1" ht="12">
      <c r="A648" s="13"/>
      <c r="B648" s="246"/>
      <c r="C648" s="247"/>
      <c r="D648" s="242" t="s">
        <v>180</v>
      </c>
      <c r="E648" s="248" t="s">
        <v>19</v>
      </c>
      <c r="F648" s="249" t="s">
        <v>2010</v>
      </c>
      <c r="G648" s="247"/>
      <c r="H648" s="248" t="s">
        <v>19</v>
      </c>
      <c r="I648" s="250"/>
      <c r="J648" s="247"/>
      <c r="K648" s="247"/>
      <c r="L648" s="251"/>
      <c r="M648" s="252"/>
      <c r="N648" s="253"/>
      <c r="O648" s="253"/>
      <c r="P648" s="253"/>
      <c r="Q648" s="253"/>
      <c r="R648" s="253"/>
      <c r="S648" s="253"/>
      <c r="T648" s="254"/>
      <c r="U648" s="13"/>
      <c r="V648" s="13"/>
      <c r="W648" s="13"/>
      <c r="X648" s="13"/>
      <c r="Y648" s="13"/>
      <c r="Z648" s="13"/>
      <c r="AA648" s="13"/>
      <c r="AB648" s="13"/>
      <c r="AC648" s="13"/>
      <c r="AD648" s="13"/>
      <c r="AE648" s="13"/>
      <c r="AT648" s="255" t="s">
        <v>180</v>
      </c>
      <c r="AU648" s="255" t="s">
        <v>83</v>
      </c>
      <c r="AV648" s="13" t="s">
        <v>81</v>
      </c>
      <c r="AW648" s="13" t="s">
        <v>35</v>
      </c>
      <c r="AX648" s="13" t="s">
        <v>74</v>
      </c>
      <c r="AY648" s="255" t="s">
        <v>169</v>
      </c>
    </row>
    <row r="649" spans="1:51" s="14" customFormat="1" ht="12">
      <c r="A649" s="14"/>
      <c r="B649" s="256"/>
      <c r="C649" s="257"/>
      <c r="D649" s="242" t="s">
        <v>180</v>
      </c>
      <c r="E649" s="258" t="s">
        <v>19</v>
      </c>
      <c r="F649" s="259" t="s">
        <v>2011</v>
      </c>
      <c r="G649" s="257"/>
      <c r="H649" s="260">
        <v>2</v>
      </c>
      <c r="I649" s="261"/>
      <c r="J649" s="257"/>
      <c r="K649" s="257"/>
      <c r="L649" s="262"/>
      <c r="M649" s="263"/>
      <c r="N649" s="264"/>
      <c r="O649" s="264"/>
      <c r="P649" s="264"/>
      <c r="Q649" s="264"/>
      <c r="R649" s="264"/>
      <c r="S649" s="264"/>
      <c r="T649" s="265"/>
      <c r="U649" s="14"/>
      <c r="V649" s="14"/>
      <c r="W649" s="14"/>
      <c r="X649" s="14"/>
      <c r="Y649" s="14"/>
      <c r="Z649" s="14"/>
      <c r="AA649" s="14"/>
      <c r="AB649" s="14"/>
      <c r="AC649" s="14"/>
      <c r="AD649" s="14"/>
      <c r="AE649" s="14"/>
      <c r="AT649" s="266" t="s">
        <v>180</v>
      </c>
      <c r="AU649" s="266" t="s">
        <v>83</v>
      </c>
      <c r="AV649" s="14" t="s">
        <v>83</v>
      </c>
      <c r="AW649" s="14" t="s">
        <v>35</v>
      </c>
      <c r="AX649" s="14" t="s">
        <v>74</v>
      </c>
      <c r="AY649" s="266" t="s">
        <v>169</v>
      </c>
    </row>
    <row r="650" spans="1:51" s="14" customFormat="1" ht="12">
      <c r="A650" s="14"/>
      <c r="B650" s="256"/>
      <c r="C650" s="257"/>
      <c r="D650" s="242" t="s">
        <v>180</v>
      </c>
      <c r="E650" s="258" t="s">
        <v>19</v>
      </c>
      <c r="F650" s="259" t="s">
        <v>2012</v>
      </c>
      <c r="G650" s="257"/>
      <c r="H650" s="260">
        <v>0</v>
      </c>
      <c r="I650" s="261"/>
      <c r="J650" s="257"/>
      <c r="K650" s="257"/>
      <c r="L650" s="262"/>
      <c r="M650" s="263"/>
      <c r="N650" s="264"/>
      <c r="O650" s="264"/>
      <c r="P650" s="264"/>
      <c r="Q650" s="264"/>
      <c r="R650" s="264"/>
      <c r="S650" s="264"/>
      <c r="T650" s="265"/>
      <c r="U650" s="14"/>
      <c r="V650" s="14"/>
      <c r="W650" s="14"/>
      <c r="X650" s="14"/>
      <c r="Y650" s="14"/>
      <c r="Z650" s="14"/>
      <c r="AA650" s="14"/>
      <c r="AB650" s="14"/>
      <c r="AC650" s="14"/>
      <c r="AD650" s="14"/>
      <c r="AE650" s="14"/>
      <c r="AT650" s="266" t="s">
        <v>180</v>
      </c>
      <c r="AU650" s="266" t="s">
        <v>83</v>
      </c>
      <c r="AV650" s="14" t="s">
        <v>83</v>
      </c>
      <c r="AW650" s="14" t="s">
        <v>35</v>
      </c>
      <c r="AX650" s="14" t="s">
        <v>74</v>
      </c>
      <c r="AY650" s="266" t="s">
        <v>169</v>
      </c>
    </row>
    <row r="651" spans="1:51" s="14" customFormat="1" ht="12">
      <c r="A651" s="14"/>
      <c r="B651" s="256"/>
      <c r="C651" s="257"/>
      <c r="D651" s="242" t="s">
        <v>180</v>
      </c>
      <c r="E651" s="258" t="s">
        <v>19</v>
      </c>
      <c r="F651" s="259" t="s">
        <v>2013</v>
      </c>
      <c r="G651" s="257"/>
      <c r="H651" s="260">
        <v>1</v>
      </c>
      <c r="I651" s="261"/>
      <c r="J651" s="257"/>
      <c r="K651" s="257"/>
      <c r="L651" s="262"/>
      <c r="M651" s="263"/>
      <c r="N651" s="264"/>
      <c r="O651" s="264"/>
      <c r="P651" s="264"/>
      <c r="Q651" s="264"/>
      <c r="R651" s="264"/>
      <c r="S651" s="264"/>
      <c r="T651" s="265"/>
      <c r="U651" s="14"/>
      <c r="V651" s="14"/>
      <c r="W651" s="14"/>
      <c r="X651" s="14"/>
      <c r="Y651" s="14"/>
      <c r="Z651" s="14"/>
      <c r="AA651" s="14"/>
      <c r="AB651" s="14"/>
      <c r="AC651" s="14"/>
      <c r="AD651" s="14"/>
      <c r="AE651" s="14"/>
      <c r="AT651" s="266" t="s">
        <v>180</v>
      </c>
      <c r="AU651" s="266" t="s">
        <v>83</v>
      </c>
      <c r="AV651" s="14" t="s">
        <v>83</v>
      </c>
      <c r="AW651" s="14" t="s">
        <v>35</v>
      </c>
      <c r="AX651" s="14" t="s">
        <v>74</v>
      </c>
      <c r="AY651" s="266" t="s">
        <v>169</v>
      </c>
    </row>
    <row r="652" spans="1:51" s="14" customFormat="1" ht="12">
      <c r="A652" s="14"/>
      <c r="B652" s="256"/>
      <c r="C652" s="257"/>
      <c r="D652" s="242" t="s">
        <v>180</v>
      </c>
      <c r="E652" s="258" t="s">
        <v>19</v>
      </c>
      <c r="F652" s="259" t="s">
        <v>2014</v>
      </c>
      <c r="G652" s="257"/>
      <c r="H652" s="260">
        <v>1</v>
      </c>
      <c r="I652" s="261"/>
      <c r="J652" s="257"/>
      <c r="K652" s="257"/>
      <c r="L652" s="262"/>
      <c r="M652" s="263"/>
      <c r="N652" s="264"/>
      <c r="O652" s="264"/>
      <c r="P652" s="264"/>
      <c r="Q652" s="264"/>
      <c r="R652" s="264"/>
      <c r="S652" s="264"/>
      <c r="T652" s="265"/>
      <c r="U652" s="14"/>
      <c r="V652" s="14"/>
      <c r="W652" s="14"/>
      <c r="X652" s="14"/>
      <c r="Y652" s="14"/>
      <c r="Z652" s="14"/>
      <c r="AA652" s="14"/>
      <c r="AB652" s="14"/>
      <c r="AC652" s="14"/>
      <c r="AD652" s="14"/>
      <c r="AE652" s="14"/>
      <c r="AT652" s="266" t="s">
        <v>180</v>
      </c>
      <c r="AU652" s="266" t="s">
        <v>83</v>
      </c>
      <c r="AV652" s="14" t="s">
        <v>83</v>
      </c>
      <c r="AW652" s="14" t="s">
        <v>35</v>
      </c>
      <c r="AX652" s="14" t="s">
        <v>74</v>
      </c>
      <c r="AY652" s="266" t="s">
        <v>169</v>
      </c>
    </row>
    <row r="653" spans="1:51" s="14" customFormat="1" ht="12">
      <c r="A653" s="14"/>
      <c r="B653" s="256"/>
      <c r="C653" s="257"/>
      <c r="D653" s="242" t="s">
        <v>180</v>
      </c>
      <c r="E653" s="258" t="s">
        <v>19</v>
      </c>
      <c r="F653" s="259" t="s">
        <v>2015</v>
      </c>
      <c r="G653" s="257"/>
      <c r="H653" s="260">
        <v>1</v>
      </c>
      <c r="I653" s="261"/>
      <c r="J653" s="257"/>
      <c r="K653" s="257"/>
      <c r="L653" s="262"/>
      <c r="M653" s="263"/>
      <c r="N653" s="264"/>
      <c r="O653" s="264"/>
      <c r="P653" s="264"/>
      <c r="Q653" s="264"/>
      <c r="R653" s="264"/>
      <c r="S653" s="264"/>
      <c r="T653" s="265"/>
      <c r="U653" s="14"/>
      <c r="V653" s="14"/>
      <c r="W653" s="14"/>
      <c r="X653" s="14"/>
      <c r="Y653" s="14"/>
      <c r="Z653" s="14"/>
      <c r="AA653" s="14"/>
      <c r="AB653" s="14"/>
      <c r="AC653" s="14"/>
      <c r="AD653" s="14"/>
      <c r="AE653" s="14"/>
      <c r="AT653" s="266" t="s">
        <v>180</v>
      </c>
      <c r="AU653" s="266" t="s">
        <v>83</v>
      </c>
      <c r="AV653" s="14" t="s">
        <v>83</v>
      </c>
      <c r="AW653" s="14" t="s">
        <v>35</v>
      </c>
      <c r="AX653" s="14" t="s">
        <v>74</v>
      </c>
      <c r="AY653" s="266" t="s">
        <v>169</v>
      </c>
    </row>
    <row r="654" spans="1:51" s="14" customFormat="1" ht="12">
      <c r="A654" s="14"/>
      <c r="B654" s="256"/>
      <c r="C654" s="257"/>
      <c r="D654" s="242" t="s">
        <v>180</v>
      </c>
      <c r="E654" s="258" t="s">
        <v>19</v>
      </c>
      <c r="F654" s="259" t="s">
        <v>2016</v>
      </c>
      <c r="G654" s="257"/>
      <c r="H654" s="260">
        <v>0</v>
      </c>
      <c r="I654" s="261"/>
      <c r="J654" s="257"/>
      <c r="K654" s="257"/>
      <c r="L654" s="262"/>
      <c r="M654" s="263"/>
      <c r="N654" s="264"/>
      <c r="O654" s="264"/>
      <c r="P654" s="264"/>
      <c r="Q654" s="264"/>
      <c r="R654" s="264"/>
      <c r="S654" s="264"/>
      <c r="T654" s="265"/>
      <c r="U654" s="14"/>
      <c r="V654" s="14"/>
      <c r="W654" s="14"/>
      <c r="X654" s="14"/>
      <c r="Y654" s="14"/>
      <c r="Z654" s="14"/>
      <c r="AA654" s="14"/>
      <c r="AB654" s="14"/>
      <c r="AC654" s="14"/>
      <c r="AD654" s="14"/>
      <c r="AE654" s="14"/>
      <c r="AT654" s="266" t="s">
        <v>180</v>
      </c>
      <c r="AU654" s="266" t="s">
        <v>83</v>
      </c>
      <c r="AV654" s="14" t="s">
        <v>83</v>
      </c>
      <c r="AW654" s="14" t="s">
        <v>35</v>
      </c>
      <c r="AX654" s="14" t="s">
        <v>74</v>
      </c>
      <c r="AY654" s="266" t="s">
        <v>169</v>
      </c>
    </row>
    <row r="655" spans="1:51" s="14" customFormat="1" ht="12">
      <c r="A655" s="14"/>
      <c r="B655" s="256"/>
      <c r="C655" s="257"/>
      <c r="D655" s="242" t="s">
        <v>180</v>
      </c>
      <c r="E655" s="258" t="s">
        <v>19</v>
      </c>
      <c r="F655" s="259" t="s">
        <v>2017</v>
      </c>
      <c r="G655" s="257"/>
      <c r="H655" s="260">
        <v>1</v>
      </c>
      <c r="I655" s="261"/>
      <c r="J655" s="257"/>
      <c r="K655" s="257"/>
      <c r="L655" s="262"/>
      <c r="M655" s="263"/>
      <c r="N655" s="264"/>
      <c r="O655" s="264"/>
      <c r="P655" s="264"/>
      <c r="Q655" s="264"/>
      <c r="R655" s="264"/>
      <c r="S655" s="264"/>
      <c r="T655" s="265"/>
      <c r="U655" s="14"/>
      <c r="V655" s="14"/>
      <c r="W655" s="14"/>
      <c r="X655" s="14"/>
      <c r="Y655" s="14"/>
      <c r="Z655" s="14"/>
      <c r="AA655" s="14"/>
      <c r="AB655" s="14"/>
      <c r="AC655" s="14"/>
      <c r="AD655" s="14"/>
      <c r="AE655" s="14"/>
      <c r="AT655" s="266" t="s">
        <v>180</v>
      </c>
      <c r="AU655" s="266" t="s">
        <v>83</v>
      </c>
      <c r="AV655" s="14" t="s">
        <v>83</v>
      </c>
      <c r="AW655" s="14" t="s">
        <v>35</v>
      </c>
      <c r="AX655" s="14" t="s">
        <v>74</v>
      </c>
      <c r="AY655" s="266" t="s">
        <v>169</v>
      </c>
    </row>
    <row r="656" spans="1:51" s="14" customFormat="1" ht="12">
      <c r="A656" s="14"/>
      <c r="B656" s="256"/>
      <c r="C656" s="257"/>
      <c r="D656" s="242" t="s">
        <v>180</v>
      </c>
      <c r="E656" s="258" t="s">
        <v>19</v>
      </c>
      <c r="F656" s="259" t="s">
        <v>2018</v>
      </c>
      <c r="G656" s="257"/>
      <c r="H656" s="260">
        <v>0</v>
      </c>
      <c r="I656" s="261"/>
      <c r="J656" s="257"/>
      <c r="K656" s="257"/>
      <c r="L656" s="262"/>
      <c r="M656" s="263"/>
      <c r="N656" s="264"/>
      <c r="O656" s="264"/>
      <c r="P656" s="264"/>
      <c r="Q656" s="264"/>
      <c r="R656" s="264"/>
      <c r="S656" s="264"/>
      <c r="T656" s="265"/>
      <c r="U656" s="14"/>
      <c r="V656" s="14"/>
      <c r="W656" s="14"/>
      <c r="X656" s="14"/>
      <c r="Y656" s="14"/>
      <c r="Z656" s="14"/>
      <c r="AA656" s="14"/>
      <c r="AB656" s="14"/>
      <c r="AC656" s="14"/>
      <c r="AD656" s="14"/>
      <c r="AE656" s="14"/>
      <c r="AT656" s="266" t="s">
        <v>180</v>
      </c>
      <c r="AU656" s="266" t="s">
        <v>83</v>
      </c>
      <c r="AV656" s="14" t="s">
        <v>83</v>
      </c>
      <c r="AW656" s="14" t="s">
        <v>35</v>
      </c>
      <c r="AX656" s="14" t="s">
        <v>74</v>
      </c>
      <c r="AY656" s="266" t="s">
        <v>169</v>
      </c>
    </row>
    <row r="657" spans="1:51" s="14" customFormat="1" ht="12">
      <c r="A657" s="14"/>
      <c r="B657" s="256"/>
      <c r="C657" s="257"/>
      <c r="D657" s="242" t="s">
        <v>180</v>
      </c>
      <c r="E657" s="258" t="s">
        <v>19</v>
      </c>
      <c r="F657" s="259" t="s">
        <v>2019</v>
      </c>
      <c r="G657" s="257"/>
      <c r="H657" s="260">
        <v>0</v>
      </c>
      <c r="I657" s="261"/>
      <c r="J657" s="257"/>
      <c r="K657" s="257"/>
      <c r="L657" s="262"/>
      <c r="M657" s="263"/>
      <c r="N657" s="264"/>
      <c r="O657" s="264"/>
      <c r="P657" s="264"/>
      <c r="Q657" s="264"/>
      <c r="R657" s="264"/>
      <c r="S657" s="264"/>
      <c r="T657" s="265"/>
      <c r="U657" s="14"/>
      <c r="V657" s="14"/>
      <c r="W657" s="14"/>
      <c r="X657" s="14"/>
      <c r="Y657" s="14"/>
      <c r="Z657" s="14"/>
      <c r="AA657" s="14"/>
      <c r="AB657" s="14"/>
      <c r="AC657" s="14"/>
      <c r="AD657" s="14"/>
      <c r="AE657" s="14"/>
      <c r="AT657" s="266" t="s">
        <v>180</v>
      </c>
      <c r="AU657" s="266" t="s">
        <v>83</v>
      </c>
      <c r="AV657" s="14" t="s">
        <v>83</v>
      </c>
      <c r="AW657" s="14" t="s">
        <v>35</v>
      </c>
      <c r="AX657" s="14" t="s">
        <v>74</v>
      </c>
      <c r="AY657" s="266" t="s">
        <v>169</v>
      </c>
    </row>
    <row r="658" spans="1:51" s="14" customFormat="1" ht="12">
      <c r="A658" s="14"/>
      <c r="B658" s="256"/>
      <c r="C658" s="257"/>
      <c r="D658" s="242" t="s">
        <v>180</v>
      </c>
      <c r="E658" s="258" t="s">
        <v>19</v>
      </c>
      <c r="F658" s="259" t="s">
        <v>1866</v>
      </c>
      <c r="G658" s="257"/>
      <c r="H658" s="260">
        <v>3</v>
      </c>
      <c r="I658" s="261"/>
      <c r="J658" s="257"/>
      <c r="K658" s="257"/>
      <c r="L658" s="262"/>
      <c r="M658" s="263"/>
      <c r="N658" s="264"/>
      <c r="O658" s="264"/>
      <c r="P658" s="264"/>
      <c r="Q658" s="264"/>
      <c r="R658" s="264"/>
      <c r="S658" s="264"/>
      <c r="T658" s="265"/>
      <c r="U658" s="14"/>
      <c r="V658" s="14"/>
      <c r="W658" s="14"/>
      <c r="X658" s="14"/>
      <c r="Y658" s="14"/>
      <c r="Z658" s="14"/>
      <c r="AA658" s="14"/>
      <c r="AB658" s="14"/>
      <c r="AC658" s="14"/>
      <c r="AD658" s="14"/>
      <c r="AE658" s="14"/>
      <c r="AT658" s="266" t="s">
        <v>180</v>
      </c>
      <c r="AU658" s="266" t="s">
        <v>83</v>
      </c>
      <c r="AV658" s="14" t="s">
        <v>83</v>
      </c>
      <c r="AW658" s="14" t="s">
        <v>35</v>
      </c>
      <c r="AX658" s="14" t="s">
        <v>74</v>
      </c>
      <c r="AY658" s="266" t="s">
        <v>169</v>
      </c>
    </row>
    <row r="659" spans="1:51" s="14" customFormat="1" ht="12">
      <c r="A659" s="14"/>
      <c r="B659" s="256"/>
      <c r="C659" s="257"/>
      <c r="D659" s="242" t="s">
        <v>180</v>
      </c>
      <c r="E659" s="258" t="s">
        <v>19</v>
      </c>
      <c r="F659" s="259" t="s">
        <v>2020</v>
      </c>
      <c r="G659" s="257"/>
      <c r="H659" s="260">
        <v>0</v>
      </c>
      <c r="I659" s="261"/>
      <c r="J659" s="257"/>
      <c r="K659" s="257"/>
      <c r="L659" s="262"/>
      <c r="M659" s="263"/>
      <c r="N659" s="264"/>
      <c r="O659" s="264"/>
      <c r="P659" s="264"/>
      <c r="Q659" s="264"/>
      <c r="R659" s="264"/>
      <c r="S659" s="264"/>
      <c r="T659" s="265"/>
      <c r="U659" s="14"/>
      <c r="V659" s="14"/>
      <c r="W659" s="14"/>
      <c r="X659" s="14"/>
      <c r="Y659" s="14"/>
      <c r="Z659" s="14"/>
      <c r="AA659" s="14"/>
      <c r="AB659" s="14"/>
      <c r="AC659" s="14"/>
      <c r="AD659" s="14"/>
      <c r="AE659" s="14"/>
      <c r="AT659" s="266" t="s">
        <v>180</v>
      </c>
      <c r="AU659" s="266" t="s">
        <v>83</v>
      </c>
      <c r="AV659" s="14" t="s">
        <v>83</v>
      </c>
      <c r="AW659" s="14" t="s">
        <v>35</v>
      </c>
      <c r="AX659" s="14" t="s">
        <v>74</v>
      </c>
      <c r="AY659" s="266" t="s">
        <v>169</v>
      </c>
    </row>
    <row r="660" spans="1:51" s="14" customFormat="1" ht="12">
      <c r="A660" s="14"/>
      <c r="B660" s="256"/>
      <c r="C660" s="257"/>
      <c r="D660" s="242" t="s">
        <v>180</v>
      </c>
      <c r="E660" s="258" t="s">
        <v>19</v>
      </c>
      <c r="F660" s="259" t="s">
        <v>2021</v>
      </c>
      <c r="G660" s="257"/>
      <c r="H660" s="260">
        <v>0</v>
      </c>
      <c r="I660" s="261"/>
      <c r="J660" s="257"/>
      <c r="K660" s="257"/>
      <c r="L660" s="262"/>
      <c r="M660" s="263"/>
      <c r="N660" s="264"/>
      <c r="O660" s="264"/>
      <c r="P660" s="264"/>
      <c r="Q660" s="264"/>
      <c r="R660" s="264"/>
      <c r="S660" s="264"/>
      <c r="T660" s="265"/>
      <c r="U660" s="14"/>
      <c r="V660" s="14"/>
      <c r="W660" s="14"/>
      <c r="X660" s="14"/>
      <c r="Y660" s="14"/>
      <c r="Z660" s="14"/>
      <c r="AA660" s="14"/>
      <c r="AB660" s="14"/>
      <c r="AC660" s="14"/>
      <c r="AD660" s="14"/>
      <c r="AE660" s="14"/>
      <c r="AT660" s="266" t="s">
        <v>180</v>
      </c>
      <c r="AU660" s="266" t="s">
        <v>83</v>
      </c>
      <c r="AV660" s="14" t="s">
        <v>83</v>
      </c>
      <c r="AW660" s="14" t="s">
        <v>35</v>
      </c>
      <c r="AX660" s="14" t="s">
        <v>74</v>
      </c>
      <c r="AY660" s="266" t="s">
        <v>169</v>
      </c>
    </row>
    <row r="661" spans="1:51" s="14" customFormat="1" ht="12">
      <c r="A661" s="14"/>
      <c r="B661" s="256"/>
      <c r="C661" s="257"/>
      <c r="D661" s="242" t="s">
        <v>180</v>
      </c>
      <c r="E661" s="258" t="s">
        <v>19</v>
      </c>
      <c r="F661" s="259" t="s">
        <v>2022</v>
      </c>
      <c r="G661" s="257"/>
      <c r="H661" s="260">
        <v>1</v>
      </c>
      <c r="I661" s="261"/>
      <c r="J661" s="257"/>
      <c r="K661" s="257"/>
      <c r="L661" s="262"/>
      <c r="M661" s="263"/>
      <c r="N661" s="264"/>
      <c r="O661" s="264"/>
      <c r="P661" s="264"/>
      <c r="Q661" s="264"/>
      <c r="R661" s="264"/>
      <c r="S661" s="264"/>
      <c r="T661" s="265"/>
      <c r="U661" s="14"/>
      <c r="V661" s="14"/>
      <c r="W661" s="14"/>
      <c r="X661" s="14"/>
      <c r="Y661" s="14"/>
      <c r="Z661" s="14"/>
      <c r="AA661" s="14"/>
      <c r="AB661" s="14"/>
      <c r="AC661" s="14"/>
      <c r="AD661" s="14"/>
      <c r="AE661" s="14"/>
      <c r="AT661" s="266" t="s">
        <v>180</v>
      </c>
      <c r="AU661" s="266" t="s">
        <v>83</v>
      </c>
      <c r="AV661" s="14" t="s">
        <v>83</v>
      </c>
      <c r="AW661" s="14" t="s">
        <v>35</v>
      </c>
      <c r="AX661" s="14" t="s">
        <v>74</v>
      </c>
      <c r="AY661" s="266" t="s">
        <v>169</v>
      </c>
    </row>
    <row r="662" spans="1:51" s="14" customFormat="1" ht="12">
      <c r="A662" s="14"/>
      <c r="B662" s="256"/>
      <c r="C662" s="257"/>
      <c r="D662" s="242" t="s">
        <v>180</v>
      </c>
      <c r="E662" s="258" t="s">
        <v>19</v>
      </c>
      <c r="F662" s="259" t="s">
        <v>2023</v>
      </c>
      <c r="G662" s="257"/>
      <c r="H662" s="260">
        <v>0</v>
      </c>
      <c r="I662" s="261"/>
      <c r="J662" s="257"/>
      <c r="K662" s="257"/>
      <c r="L662" s="262"/>
      <c r="M662" s="263"/>
      <c r="N662" s="264"/>
      <c r="O662" s="264"/>
      <c r="P662" s="264"/>
      <c r="Q662" s="264"/>
      <c r="R662" s="264"/>
      <c r="S662" s="264"/>
      <c r="T662" s="265"/>
      <c r="U662" s="14"/>
      <c r="V662" s="14"/>
      <c r="W662" s="14"/>
      <c r="X662" s="14"/>
      <c r="Y662" s="14"/>
      <c r="Z662" s="14"/>
      <c r="AA662" s="14"/>
      <c r="AB662" s="14"/>
      <c r="AC662" s="14"/>
      <c r="AD662" s="14"/>
      <c r="AE662" s="14"/>
      <c r="AT662" s="266" t="s">
        <v>180</v>
      </c>
      <c r="AU662" s="266" t="s">
        <v>83</v>
      </c>
      <c r="AV662" s="14" t="s">
        <v>83</v>
      </c>
      <c r="AW662" s="14" t="s">
        <v>35</v>
      </c>
      <c r="AX662" s="14" t="s">
        <v>74</v>
      </c>
      <c r="AY662" s="266" t="s">
        <v>169</v>
      </c>
    </row>
    <row r="663" spans="1:51" s="14" customFormat="1" ht="12">
      <c r="A663" s="14"/>
      <c r="B663" s="256"/>
      <c r="C663" s="257"/>
      <c r="D663" s="242" t="s">
        <v>180</v>
      </c>
      <c r="E663" s="258" t="s">
        <v>19</v>
      </c>
      <c r="F663" s="259" t="s">
        <v>2024</v>
      </c>
      <c r="G663" s="257"/>
      <c r="H663" s="260">
        <v>1</v>
      </c>
      <c r="I663" s="261"/>
      <c r="J663" s="257"/>
      <c r="K663" s="257"/>
      <c r="L663" s="262"/>
      <c r="M663" s="263"/>
      <c r="N663" s="264"/>
      <c r="O663" s="264"/>
      <c r="P663" s="264"/>
      <c r="Q663" s="264"/>
      <c r="R663" s="264"/>
      <c r="S663" s="264"/>
      <c r="T663" s="265"/>
      <c r="U663" s="14"/>
      <c r="V663" s="14"/>
      <c r="W663" s="14"/>
      <c r="X663" s="14"/>
      <c r="Y663" s="14"/>
      <c r="Z663" s="14"/>
      <c r="AA663" s="14"/>
      <c r="AB663" s="14"/>
      <c r="AC663" s="14"/>
      <c r="AD663" s="14"/>
      <c r="AE663" s="14"/>
      <c r="AT663" s="266" t="s">
        <v>180</v>
      </c>
      <c r="AU663" s="266" t="s">
        <v>83</v>
      </c>
      <c r="AV663" s="14" t="s">
        <v>83</v>
      </c>
      <c r="AW663" s="14" t="s">
        <v>35</v>
      </c>
      <c r="AX663" s="14" t="s">
        <v>74</v>
      </c>
      <c r="AY663" s="266" t="s">
        <v>169</v>
      </c>
    </row>
    <row r="664" spans="1:51" s="14" customFormat="1" ht="12">
      <c r="A664" s="14"/>
      <c r="B664" s="256"/>
      <c r="C664" s="257"/>
      <c r="D664" s="242" t="s">
        <v>180</v>
      </c>
      <c r="E664" s="258" t="s">
        <v>19</v>
      </c>
      <c r="F664" s="259" t="s">
        <v>2025</v>
      </c>
      <c r="G664" s="257"/>
      <c r="H664" s="260">
        <v>1</v>
      </c>
      <c r="I664" s="261"/>
      <c r="J664" s="257"/>
      <c r="K664" s="257"/>
      <c r="L664" s="262"/>
      <c r="M664" s="263"/>
      <c r="N664" s="264"/>
      <c r="O664" s="264"/>
      <c r="P664" s="264"/>
      <c r="Q664" s="264"/>
      <c r="R664" s="264"/>
      <c r="S664" s="264"/>
      <c r="T664" s="265"/>
      <c r="U664" s="14"/>
      <c r="V664" s="14"/>
      <c r="W664" s="14"/>
      <c r="X664" s="14"/>
      <c r="Y664" s="14"/>
      <c r="Z664" s="14"/>
      <c r="AA664" s="14"/>
      <c r="AB664" s="14"/>
      <c r="AC664" s="14"/>
      <c r="AD664" s="14"/>
      <c r="AE664" s="14"/>
      <c r="AT664" s="266" t="s">
        <v>180</v>
      </c>
      <c r="AU664" s="266" t="s">
        <v>83</v>
      </c>
      <c r="AV664" s="14" t="s">
        <v>83</v>
      </c>
      <c r="AW664" s="14" t="s">
        <v>35</v>
      </c>
      <c r="AX664" s="14" t="s">
        <v>74</v>
      </c>
      <c r="AY664" s="266" t="s">
        <v>169</v>
      </c>
    </row>
    <row r="665" spans="1:51" s="14" customFormat="1" ht="12">
      <c r="A665" s="14"/>
      <c r="B665" s="256"/>
      <c r="C665" s="257"/>
      <c r="D665" s="242" t="s">
        <v>180</v>
      </c>
      <c r="E665" s="258" t="s">
        <v>19</v>
      </c>
      <c r="F665" s="259" t="s">
        <v>2026</v>
      </c>
      <c r="G665" s="257"/>
      <c r="H665" s="260">
        <v>2</v>
      </c>
      <c r="I665" s="261"/>
      <c r="J665" s="257"/>
      <c r="K665" s="257"/>
      <c r="L665" s="262"/>
      <c r="M665" s="263"/>
      <c r="N665" s="264"/>
      <c r="O665" s="264"/>
      <c r="P665" s="264"/>
      <c r="Q665" s="264"/>
      <c r="R665" s="264"/>
      <c r="S665" s="264"/>
      <c r="T665" s="265"/>
      <c r="U665" s="14"/>
      <c r="V665" s="14"/>
      <c r="W665" s="14"/>
      <c r="X665" s="14"/>
      <c r="Y665" s="14"/>
      <c r="Z665" s="14"/>
      <c r="AA665" s="14"/>
      <c r="AB665" s="14"/>
      <c r="AC665" s="14"/>
      <c r="AD665" s="14"/>
      <c r="AE665" s="14"/>
      <c r="AT665" s="266" t="s">
        <v>180</v>
      </c>
      <c r="AU665" s="266" t="s">
        <v>83</v>
      </c>
      <c r="AV665" s="14" t="s">
        <v>83</v>
      </c>
      <c r="AW665" s="14" t="s">
        <v>35</v>
      </c>
      <c r="AX665" s="14" t="s">
        <v>74</v>
      </c>
      <c r="AY665" s="266" t="s">
        <v>169</v>
      </c>
    </row>
    <row r="666" spans="1:51" s="14" customFormat="1" ht="12">
      <c r="A666" s="14"/>
      <c r="B666" s="256"/>
      <c r="C666" s="257"/>
      <c r="D666" s="242" t="s">
        <v>180</v>
      </c>
      <c r="E666" s="258" t="s">
        <v>19</v>
      </c>
      <c r="F666" s="259" t="s">
        <v>2027</v>
      </c>
      <c r="G666" s="257"/>
      <c r="H666" s="260">
        <v>1</v>
      </c>
      <c r="I666" s="261"/>
      <c r="J666" s="257"/>
      <c r="K666" s="257"/>
      <c r="L666" s="262"/>
      <c r="M666" s="263"/>
      <c r="N666" s="264"/>
      <c r="O666" s="264"/>
      <c r="P666" s="264"/>
      <c r="Q666" s="264"/>
      <c r="R666" s="264"/>
      <c r="S666" s="264"/>
      <c r="T666" s="265"/>
      <c r="U666" s="14"/>
      <c r="V666" s="14"/>
      <c r="W666" s="14"/>
      <c r="X666" s="14"/>
      <c r="Y666" s="14"/>
      <c r="Z666" s="14"/>
      <c r="AA666" s="14"/>
      <c r="AB666" s="14"/>
      <c r="AC666" s="14"/>
      <c r="AD666" s="14"/>
      <c r="AE666" s="14"/>
      <c r="AT666" s="266" t="s">
        <v>180</v>
      </c>
      <c r="AU666" s="266" t="s">
        <v>83</v>
      </c>
      <c r="AV666" s="14" t="s">
        <v>83</v>
      </c>
      <c r="AW666" s="14" t="s">
        <v>35</v>
      </c>
      <c r="AX666" s="14" t="s">
        <v>74</v>
      </c>
      <c r="AY666" s="266" t="s">
        <v>169</v>
      </c>
    </row>
    <row r="667" spans="1:51" s="14" customFormat="1" ht="12">
      <c r="A667" s="14"/>
      <c r="B667" s="256"/>
      <c r="C667" s="257"/>
      <c r="D667" s="242" t="s">
        <v>180</v>
      </c>
      <c r="E667" s="258" t="s">
        <v>19</v>
      </c>
      <c r="F667" s="259" t="s">
        <v>2028</v>
      </c>
      <c r="G667" s="257"/>
      <c r="H667" s="260">
        <v>1</v>
      </c>
      <c r="I667" s="261"/>
      <c r="J667" s="257"/>
      <c r="K667" s="257"/>
      <c r="L667" s="262"/>
      <c r="M667" s="263"/>
      <c r="N667" s="264"/>
      <c r="O667" s="264"/>
      <c r="P667" s="264"/>
      <c r="Q667" s="264"/>
      <c r="R667" s="264"/>
      <c r="S667" s="264"/>
      <c r="T667" s="265"/>
      <c r="U667" s="14"/>
      <c r="V667" s="14"/>
      <c r="W667" s="14"/>
      <c r="X667" s="14"/>
      <c r="Y667" s="14"/>
      <c r="Z667" s="14"/>
      <c r="AA667" s="14"/>
      <c r="AB667" s="14"/>
      <c r="AC667" s="14"/>
      <c r="AD667" s="14"/>
      <c r="AE667" s="14"/>
      <c r="AT667" s="266" t="s">
        <v>180</v>
      </c>
      <c r="AU667" s="266" t="s">
        <v>83</v>
      </c>
      <c r="AV667" s="14" t="s">
        <v>83</v>
      </c>
      <c r="AW667" s="14" t="s">
        <v>35</v>
      </c>
      <c r="AX667" s="14" t="s">
        <v>74</v>
      </c>
      <c r="AY667" s="266" t="s">
        <v>169</v>
      </c>
    </row>
    <row r="668" spans="1:51" s="14" customFormat="1" ht="12">
      <c r="A668" s="14"/>
      <c r="B668" s="256"/>
      <c r="C668" s="257"/>
      <c r="D668" s="242" t="s">
        <v>180</v>
      </c>
      <c r="E668" s="258" t="s">
        <v>19</v>
      </c>
      <c r="F668" s="259" t="s">
        <v>2029</v>
      </c>
      <c r="G668" s="257"/>
      <c r="H668" s="260">
        <v>0</v>
      </c>
      <c r="I668" s="261"/>
      <c r="J668" s="257"/>
      <c r="K668" s="257"/>
      <c r="L668" s="262"/>
      <c r="M668" s="263"/>
      <c r="N668" s="264"/>
      <c r="O668" s="264"/>
      <c r="P668" s="264"/>
      <c r="Q668" s="264"/>
      <c r="R668" s="264"/>
      <c r="S668" s="264"/>
      <c r="T668" s="265"/>
      <c r="U668" s="14"/>
      <c r="V668" s="14"/>
      <c r="W668" s="14"/>
      <c r="X668" s="14"/>
      <c r="Y668" s="14"/>
      <c r="Z668" s="14"/>
      <c r="AA668" s="14"/>
      <c r="AB668" s="14"/>
      <c r="AC668" s="14"/>
      <c r="AD668" s="14"/>
      <c r="AE668" s="14"/>
      <c r="AT668" s="266" t="s">
        <v>180</v>
      </c>
      <c r="AU668" s="266" t="s">
        <v>83</v>
      </c>
      <c r="AV668" s="14" t="s">
        <v>83</v>
      </c>
      <c r="AW668" s="14" t="s">
        <v>35</v>
      </c>
      <c r="AX668" s="14" t="s">
        <v>74</v>
      </c>
      <c r="AY668" s="266" t="s">
        <v>169</v>
      </c>
    </row>
    <row r="669" spans="1:51" s="15" customFormat="1" ht="12">
      <c r="A669" s="15"/>
      <c r="B669" s="267"/>
      <c r="C669" s="268"/>
      <c r="D669" s="242" t="s">
        <v>180</v>
      </c>
      <c r="E669" s="269" t="s">
        <v>19</v>
      </c>
      <c r="F669" s="270" t="s">
        <v>185</v>
      </c>
      <c r="G669" s="268"/>
      <c r="H669" s="271">
        <v>16</v>
      </c>
      <c r="I669" s="272"/>
      <c r="J669" s="268"/>
      <c r="K669" s="268"/>
      <c r="L669" s="273"/>
      <c r="M669" s="274"/>
      <c r="N669" s="275"/>
      <c r="O669" s="275"/>
      <c r="P669" s="275"/>
      <c r="Q669" s="275"/>
      <c r="R669" s="275"/>
      <c r="S669" s="275"/>
      <c r="T669" s="276"/>
      <c r="U669" s="15"/>
      <c r="V669" s="15"/>
      <c r="W669" s="15"/>
      <c r="X669" s="15"/>
      <c r="Y669" s="15"/>
      <c r="Z669" s="15"/>
      <c r="AA669" s="15"/>
      <c r="AB669" s="15"/>
      <c r="AC669" s="15"/>
      <c r="AD669" s="15"/>
      <c r="AE669" s="15"/>
      <c r="AT669" s="277" t="s">
        <v>180</v>
      </c>
      <c r="AU669" s="277" t="s">
        <v>83</v>
      </c>
      <c r="AV669" s="15" t="s">
        <v>176</v>
      </c>
      <c r="AW669" s="15" t="s">
        <v>35</v>
      </c>
      <c r="AX669" s="15" t="s">
        <v>81</v>
      </c>
      <c r="AY669" s="277" t="s">
        <v>169</v>
      </c>
    </row>
    <row r="670" spans="1:65" s="2" customFormat="1" ht="16.5" customHeight="1">
      <c r="A670" s="41"/>
      <c r="B670" s="42"/>
      <c r="C670" s="313" t="s">
        <v>971</v>
      </c>
      <c r="D670" s="313" t="s">
        <v>665</v>
      </c>
      <c r="E670" s="314" t="s">
        <v>2030</v>
      </c>
      <c r="F670" s="315" t="s">
        <v>2031</v>
      </c>
      <c r="G670" s="316" t="s">
        <v>188</v>
      </c>
      <c r="H670" s="317">
        <v>29</v>
      </c>
      <c r="I670" s="318"/>
      <c r="J670" s="319">
        <f>ROUND(I670*H670,2)</f>
        <v>0</v>
      </c>
      <c r="K670" s="315" t="s">
        <v>175</v>
      </c>
      <c r="L670" s="320"/>
      <c r="M670" s="321" t="s">
        <v>19</v>
      </c>
      <c r="N670" s="322" t="s">
        <v>45</v>
      </c>
      <c r="O670" s="87"/>
      <c r="P670" s="238">
        <f>O670*H670</f>
        <v>0</v>
      </c>
      <c r="Q670" s="238">
        <v>0.12</v>
      </c>
      <c r="R670" s="238">
        <f>Q670*H670</f>
        <v>3.48</v>
      </c>
      <c r="S670" s="238">
        <v>0</v>
      </c>
      <c r="T670" s="239">
        <f>S670*H670</f>
        <v>0</v>
      </c>
      <c r="U670" s="41"/>
      <c r="V670" s="41"/>
      <c r="W670" s="41"/>
      <c r="X670" s="41"/>
      <c r="Y670" s="41"/>
      <c r="Z670" s="41"/>
      <c r="AA670" s="41"/>
      <c r="AB670" s="41"/>
      <c r="AC670" s="41"/>
      <c r="AD670" s="41"/>
      <c r="AE670" s="41"/>
      <c r="AR670" s="240" t="s">
        <v>217</v>
      </c>
      <c r="AT670" s="240" t="s">
        <v>665</v>
      </c>
      <c r="AU670" s="240" t="s">
        <v>83</v>
      </c>
      <c r="AY670" s="20" t="s">
        <v>169</v>
      </c>
      <c r="BE670" s="241">
        <f>IF(N670="základní",J670,0)</f>
        <v>0</v>
      </c>
      <c r="BF670" s="241">
        <f>IF(N670="snížená",J670,0)</f>
        <v>0</v>
      </c>
      <c r="BG670" s="241">
        <f>IF(N670="zákl. přenesená",J670,0)</f>
        <v>0</v>
      </c>
      <c r="BH670" s="241">
        <f>IF(N670="sníž. přenesená",J670,0)</f>
        <v>0</v>
      </c>
      <c r="BI670" s="241">
        <f>IF(N670="nulová",J670,0)</f>
        <v>0</v>
      </c>
      <c r="BJ670" s="20" t="s">
        <v>81</v>
      </c>
      <c r="BK670" s="241">
        <f>ROUND(I670*H670,2)</f>
        <v>0</v>
      </c>
      <c r="BL670" s="20" t="s">
        <v>176</v>
      </c>
      <c r="BM670" s="240" t="s">
        <v>2032</v>
      </c>
    </row>
    <row r="671" spans="1:51" s="13" customFormat="1" ht="12">
      <c r="A671" s="13"/>
      <c r="B671" s="246"/>
      <c r="C671" s="247"/>
      <c r="D671" s="242" t="s">
        <v>180</v>
      </c>
      <c r="E671" s="248" t="s">
        <v>19</v>
      </c>
      <c r="F671" s="249" t="s">
        <v>2010</v>
      </c>
      <c r="G671" s="247"/>
      <c r="H671" s="248" t="s">
        <v>19</v>
      </c>
      <c r="I671" s="250"/>
      <c r="J671" s="247"/>
      <c r="K671" s="247"/>
      <c r="L671" s="251"/>
      <c r="M671" s="252"/>
      <c r="N671" s="253"/>
      <c r="O671" s="253"/>
      <c r="P671" s="253"/>
      <c r="Q671" s="253"/>
      <c r="R671" s="253"/>
      <c r="S671" s="253"/>
      <c r="T671" s="254"/>
      <c r="U671" s="13"/>
      <c r="V671" s="13"/>
      <c r="W671" s="13"/>
      <c r="X671" s="13"/>
      <c r="Y671" s="13"/>
      <c r="Z671" s="13"/>
      <c r="AA671" s="13"/>
      <c r="AB671" s="13"/>
      <c r="AC671" s="13"/>
      <c r="AD671" s="13"/>
      <c r="AE671" s="13"/>
      <c r="AT671" s="255" t="s">
        <v>180</v>
      </c>
      <c r="AU671" s="255" t="s">
        <v>83</v>
      </c>
      <c r="AV671" s="13" t="s">
        <v>81</v>
      </c>
      <c r="AW671" s="13" t="s">
        <v>35</v>
      </c>
      <c r="AX671" s="13" t="s">
        <v>74</v>
      </c>
      <c r="AY671" s="255" t="s">
        <v>169</v>
      </c>
    </row>
    <row r="672" spans="1:51" s="14" customFormat="1" ht="12">
      <c r="A672" s="14"/>
      <c r="B672" s="256"/>
      <c r="C672" s="257"/>
      <c r="D672" s="242" t="s">
        <v>180</v>
      </c>
      <c r="E672" s="258" t="s">
        <v>19</v>
      </c>
      <c r="F672" s="259" t="s">
        <v>2011</v>
      </c>
      <c r="G672" s="257"/>
      <c r="H672" s="260">
        <v>2</v>
      </c>
      <c r="I672" s="261"/>
      <c r="J672" s="257"/>
      <c r="K672" s="257"/>
      <c r="L672" s="262"/>
      <c r="M672" s="263"/>
      <c r="N672" s="264"/>
      <c r="O672" s="264"/>
      <c r="P672" s="264"/>
      <c r="Q672" s="264"/>
      <c r="R672" s="264"/>
      <c r="S672" s="264"/>
      <c r="T672" s="265"/>
      <c r="U672" s="14"/>
      <c r="V672" s="14"/>
      <c r="W672" s="14"/>
      <c r="X672" s="14"/>
      <c r="Y672" s="14"/>
      <c r="Z672" s="14"/>
      <c r="AA672" s="14"/>
      <c r="AB672" s="14"/>
      <c r="AC672" s="14"/>
      <c r="AD672" s="14"/>
      <c r="AE672" s="14"/>
      <c r="AT672" s="266" t="s">
        <v>180</v>
      </c>
      <c r="AU672" s="266" t="s">
        <v>83</v>
      </c>
      <c r="AV672" s="14" t="s">
        <v>83</v>
      </c>
      <c r="AW672" s="14" t="s">
        <v>35</v>
      </c>
      <c r="AX672" s="14" t="s">
        <v>74</v>
      </c>
      <c r="AY672" s="266" t="s">
        <v>169</v>
      </c>
    </row>
    <row r="673" spans="1:51" s="14" customFormat="1" ht="12">
      <c r="A673" s="14"/>
      <c r="B673" s="256"/>
      <c r="C673" s="257"/>
      <c r="D673" s="242" t="s">
        <v>180</v>
      </c>
      <c r="E673" s="258" t="s">
        <v>19</v>
      </c>
      <c r="F673" s="259" t="s">
        <v>1858</v>
      </c>
      <c r="G673" s="257"/>
      <c r="H673" s="260">
        <v>3</v>
      </c>
      <c r="I673" s="261"/>
      <c r="J673" s="257"/>
      <c r="K673" s="257"/>
      <c r="L673" s="262"/>
      <c r="M673" s="263"/>
      <c r="N673" s="264"/>
      <c r="O673" s="264"/>
      <c r="P673" s="264"/>
      <c r="Q673" s="264"/>
      <c r="R673" s="264"/>
      <c r="S673" s="264"/>
      <c r="T673" s="265"/>
      <c r="U673" s="14"/>
      <c r="V673" s="14"/>
      <c r="W673" s="14"/>
      <c r="X673" s="14"/>
      <c r="Y673" s="14"/>
      <c r="Z673" s="14"/>
      <c r="AA673" s="14"/>
      <c r="AB673" s="14"/>
      <c r="AC673" s="14"/>
      <c r="AD673" s="14"/>
      <c r="AE673" s="14"/>
      <c r="AT673" s="266" t="s">
        <v>180</v>
      </c>
      <c r="AU673" s="266" t="s">
        <v>83</v>
      </c>
      <c r="AV673" s="14" t="s">
        <v>83</v>
      </c>
      <c r="AW673" s="14" t="s">
        <v>35</v>
      </c>
      <c r="AX673" s="14" t="s">
        <v>74</v>
      </c>
      <c r="AY673" s="266" t="s">
        <v>169</v>
      </c>
    </row>
    <row r="674" spans="1:51" s="14" customFormat="1" ht="12">
      <c r="A674" s="14"/>
      <c r="B674" s="256"/>
      <c r="C674" s="257"/>
      <c r="D674" s="242" t="s">
        <v>180</v>
      </c>
      <c r="E674" s="258" t="s">
        <v>19</v>
      </c>
      <c r="F674" s="259" t="s">
        <v>1859</v>
      </c>
      <c r="G674" s="257"/>
      <c r="H674" s="260">
        <v>3</v>
      </c>
      <c r="I674" s="261"/>
      <c r="J674" s="257"/>
      <c r="K674" s="257"/>
      <c r="L674" s="262"/>
      <c r="M674" s="263"/>
      <c r="N674" s="264"/>
      <c r="O674" s="264"/>
      <c r="P674" s="264"/>
      <c r="Q674" s="264"/>
      <c r="R674" s="264"/>
      <c r="S674" s="264"/>
      <c r="T674" s="265"/>
      <c r="U674" s="14"/>
      <c r="V674" s="14"/>
      <c r="W674" s="14"/>
      <c r="X674" s="14"/>
      <c r="Y674" s="14"/>
      <c r="Z674" s="14"/>
      <c r="AA674" s="14"/>
      <c r="AB674" s="14"/>
      <c r="AC674" s="14"/>
      <c r="AD674" s="14"/>
      <c r="AE674" s="14"/>
      <c r="AT674" s="266" t="s">
        <v>180</v>
      </c>
      <c r="AU674" s="266" t="s">
        <v>83</v>
      </c>
      <c r="AV674" s="14" t="s">
        <v>83</v>
      </c>
      <c r="AW674" s="14" t="s">
        <v>35</v>
      </c>
      <c r="AX674" s="14" t="s">
        <v>74</v>
      </c>
      <c r="AY674" s="266" t="s">
        <v>169</v>
      </c>
    </row>
    <row r="675" spans="1:51" s="14" customFormat="1" ht="12">
      <c r="A675" s="14"/>
      <c r="B675" s="256"/>
      <c r="C675" s="257"/>
      <c r="D675" s="242" t="s">
        <v>180</v>
      </c>
      <c r="E675" s="258" t="s">
        <v>19</v>
      </c>
      <c r="F675" s="259" t="s">
        <v>2033</v>
      </c>
      <c r="G675" s="257"/>
      <c r="H675" s="260">
        <v>2</v>
      </c>
      <c r="I675" s="261"/>
      <c r="J675" s="257"/>
      <c r="K675" s="257"/>
      <c r="L675" s="262"/>
      <c r="M675" s="263"/>
      <c r="N675" s="264"/>
      <c r="O675" s="264"/>
      <c r="P675" s="264"/>
      <c r="Q675" s="264"/>
      <c r="R675" s="264"/>
      <c r="S675" s="264"/>
      <c r="T675" s="265"/>
      <c r="U675" s="14"/>
      <c r="V675" s="14"/>
      <c r="W675" s="14"/>
      <c r="X675" s="14"/>
      <c r="Y675" s="14"/>
      <c r="Z675" s="14"/>
      <c r="AA675" s="14"/>
      <c r="AB675" s="14"/>
      <c r="AC675" s="14"/>
      <c r="AD675" s="14"/>
      <c r="AE675" s="14"/>
      <c r="AT675" s="266" t="s">
        <v>180</v>
      </c>
      <c r="AU675" s="266" t="s">
        <v>83</v>
      </c>
      <c r="AV675" s="14" t="s">
        <v>83</v>
      </c>
      <c r="AW675" s="14" t="s">
        <v>35</v>
      </c>
      <c r="AX675" s="14" t="s">
        <v>74</v>
      </c>
      <c r="AY675" s="266" t="s">
        <v>169</v>
      </c>
    </row>
    <row r="676" spans="1:51" s="14" customFormat="1" ht="12">
      <c r="A676" s="14"/>
      <c r="B676" s="256"/>
      <c r="C676" s="257"/>
      <c r="D676" s="242" t="s">
        <v>180</v>
      </c>
      <c r="E676" s="258" t="s">
        <v>19</v>
      </c>
      <c r="F676" s="259" t="s">
        <v>2034</v>
      </c>
      <c r="G676" s="257"/>
      <c r="H676" s="260">
        <v>2</v>
      </c>
      <c r="I676" s="261"/>
      <c r="J676" s="257"/>
      <c r="K676" s="257"/>
      <c r="L676" s="262"/>
      <c r="M676" s="263"/>
      <c r="N676" s="264"/>
      <c r="O676" s="264"/>
      <c r="P676" s="264"/>
      <c r="Q676" s="264"/>
      <c r="R676" s="264"/>
      <c r="S676" s="264"/>
      <c r="T676" s="265"/>
      <c r="U676" s="14"/>
      <c r="V676" s="14"/>
      <c r="W676" s="14"/>
      <c r="X676" s="14"/>
      <c r="Y676" s="14"/>
      <c r="Z676" s="14"/>
      <c r="AA676" s="14"/>
      <c r="AB676" s="14"/>
      <c r="AC676" s="14"/>
      <c r="AD676" s="14"/>
      <c r="AE676" s="14"/>
      <c r="AT676" s="266" t="s">
        <v>180</v>
      </c>
      <c r="AU676" s="266" t="s">
        <v>83</v>
      </c>
      <c r="AV676" s="14" t="s">
        <v>83</v>
      </c>
      <c r="AW676" s="14" t="s">
        <v>35</v>
      </c>
      <c r="AX676" s="14" t="s">
        <v>74</v>
      </c>
      <c r="AY676" s="266" t="s">
        <v>169</v>
      </c>
    </row>
    <row r="677" spans="1:51" s="14" customFormat="1" ht="12">
      <c r="A677" s="14"/>
      <c r="B677" s="256"/>
      <c r="C677" s="257"/>
      <c r="D677" s="242" t="s">
        <v>180</v>
      </c>
      <c r="E677" s="258" t="s">
        <v>19</v>
      </c>
      <c r="F677" s="259" t="s">
        <v>2035</v>
      </c>
      <c r="G677" s="257"/>
      <c r="H677" s="260">
        <v>2</v>
      </c>
      <c r="I677" s="261"/>
      <c r="J677" s="257"/>
      <c r="K677" s="257"/>
      <c r="L677" s="262"/>
      <c r="M677" s="263"/>
      <c r="N677" s="264"/>
      <c r="O677" s="264"/>
      <c r="P677" s="264"/>
      <c r="Q677" s="264"/>
      <c r="R677" s="264"/>
      <c r="S677" s="264"/>
      <c r="T677" s="265"/>
      <c r="U677" s="14"/>
      <c r="V677" s="14"/>
      <c r="W677" s="14"/>
      <c r="X677" s="14"/>
      <c r="Y677" s="14"/>
      <c r="Z677" s="14"/>
      <c r="AA677" s="14"/>
      <c r="AB677" s="14"/>
      <c r="AC677" s="14"/>
      <c r="AD677" s="14"/>
      <c r="AE677" s="14"/>
      <c r="AT677" s="266" t="s">
        <v>180</v>
      </c>
      <c r="AU677" s="266" t="s">
        <v>83</v>
      </c>
      <c r="AV677" s="14" t="s">
        <v>83</v>
      </c>
      <c r="AW677" s="14" t="s">
        <v>35</v>
      </c>
      <c r="AX677" s="14" t="s">
        <v>74</v>
      </c>
      <c r="AY677" s="266" t="s">
        <v>169</v>
      </c>
    </row>
    <row r="678" spans="1:51" s="14" customFormat="1" ht="12">
      <c r="A678" s="14"/>
      <c r="B678" s="256"/>
      <c r="C678" s="257"/>
      <c r="D678" s="242" t="s">
        <v>180</v>
      </c>
      <c r="E678" s="258" t="s">
        <v>19</v>
      </c>
      <c r="F678" s="259" t="s">
        <v>2017</v>
      </c>
      <c r="G678" s="257"/>
      <c r="H678" s="260">
        <v>1</v>
      </c>
      <c r="I678" s="261"/>
      <c r="J678" s="257"/>
      <c r="K678" s="257"/>
      <c r="L678" s="262"/>
      <c r="M678" s="263"/>
      <c r="N678" s="264"/>
      <c r="O678" s="264"/>
      <c r="P678" s="264"/>
      <c r="Q678" s="264"/>
      <c r="R678" s="264"/>
      <c r="S678" s="264"/>
      <c r="T678" s="265"/>
      <c r="U678" s="14"/>
      <c r="V678" s="14"/>
      <c r="W678" s="14"/>
      <c r="X678" s="14"/>
      <c r="Y678" s="14"/>
      <c r="Z678" s="14"/>
      <c r="AA678" s="14"/>
      <c r="AB678" s="14"/>
      <c r="AC678" s="14"/>
      <c r="AD678" s="14"/>
      <c r="AE678" s="14"/>
      <c r="AT678" s="266" t="s">
        <v>180</v>
      </c>
      <c r="AU678" s="266" t="s">
        <v>83</v>
      </c>
      <c r="AV678" s="14" t="s">
        <v>83</v>
      </c>
      <c r="AW678" s="14" t="s">
        <v>35</v>
      </c>
      <c r="AX678" s="14" t="s">
        <v>74</v>
      </c>
      <c r="AY678" s="266" t="s">
        <v>169</v>
      </c>
    </row>
    <row r="679" spans="1:51" s="14" customFormat="1" ht="12">
      <c r="A679" s="14"/>
      <c r="B679" s="256"/>
      <c r="C679" s="257"/>
      <c r="D679" s="242" t="s">
        <v>180</v>
      </c>
      <c r="E679" s="258" t="s">
        <v>19</v>
      </c>
      <c r="F679" s="259" t="s">
        <v>2036</v>
      </c>
      <c r="G679" s="257"/>
      <c r="H679" s="260">
        <v>1</v>
      </c>
      <c r="I679" s="261"/>
      <c r="J679" s="257"/>
      <c r="K679" s="257"/>
      <c r="L679" s="262"/>
      <c r="M679" s="263"/>
      <c r="N679" s="264"/>
      <c r="O679" s="264"/>
      <c r="P679" s="264"/>
      <c r="Q679" s="264"/>
      <c r="R679" s="264"/>
      <c r="S679" s="264"/>
      <c r="T679" s="265"/>
      <c r="U679" s="14"/>
      <c r="V679" s="14"/>
      <c r="W679" s="14"/>
      <c r="X679" s="14"/>
      <c r="Y679" s="14"/>
      <c r="Z679" s="14"/>
      <c r="AA679" s="14"/>
      <c r="AB679" s="14"/>
      <c r="AC679" s="14"/>
      <c r="AD679" s="14"/>
      <c r="AE679" s="14"/>
      <c r="AT679" s="266" t="s">
        <v>180</v>
      </c>
      <c r="AU679" s="266" t="s">
        <v>83</v>
      </c>
      <c r="AV679" s="14" t="s">
        <v>83</v>
      </c>
      <c r="AW679" s="14" t="s">
        <v>35</v>
      </c>
      <c r="AX679" s="14" t="s">
        <v>74</v>
      </c>
      <c r="AY679" s="266" t="s">
        <v>169</v>
      </c>
    </row>
    <row r="680" spans="1:51" s="14" customFormat="1" ht="12">
      <c r="A680" s="14"/>
      <c r="B680" s="256"/>
      <c r="C680" s="257"/>
      <c r="D680" s="242" t="s">
        <v>180</v>
      </c>
      <c r="E680" s="258" t="s">
        <v>19</v>
      </c>
      <c r="F680" s="259" t="s">
        <v>2037</v>
      </c>
      <c r="G680" s="257"/>
      <c r="H680" s="260">
        <v>1</v>
      </c>
      <c r="I680" s="261"/>
      <c r="J680" s="257"/>
      <c r="K680" s="257"/>
      <c r="L680" s="262"/>
      <c r="M680" s="263"/>
      <c r="N680" s="264"/>
      <c r="O680" s="264"/>
      <c r="P680" s="264"/>
      <c r="Q680" s="264"/>
      <c r="R680" s="264"/>
      <c r="S680" s="264"/>
      <c r="T680" s="265"/>
      <c r="U680" s="14"/>
      <c r="V680" s="14"/>
      <c r="W680" s="14"/>
      <c r="X680" s="14"/>
      <c r="Y680" s="14"/>
      <c r="Z680" s="14"/>
      <c r="AA680" s="14"/>
      <c r="AB680" s="14"/>
      <c r="AC680" s="14"/>
      <c r="AD680" s="14"/>
      <c r="AE680" s="14"/>
      <c r="AT680" s="266" t="s">
        <v>180</v>
      </c>
      <c r="AU680" s="266" t="s">
        <v>83</v>
      </c>
      <c r="AV680" s="14" t="s">
        <v>83</v>
      </c>
      <c r="AW680" s="14" t="s">
        <v>35</v>
      </c>
      <c r="AX680" s="14" t="s">
        <v>74</v>
      </c>
      <c r="AY680" s="266" t="s">
        <v>169</v>
      </c>
    </row>
    <row r="681" spans="1:51" s="14" customFormat="1" ht="12">
      <c r="A681" s="14"/>
      <c r="B681" s="256"/>
      <c r="C681" s="257"/>
      <c r="D681" s="242" t="s">
        <v>180</v>
      </c>
      <c r="E681" s="258" t="s">
        <v>19</v>
      </c>
      <c r="F681" s="259" t="s">
        <v>2038</v>
      </c>
      <c r="G681" s="257"/>
      <c r="H681" s="260">
        <v>0</v>
      </c>
      <c r="I681" s="261"/>
      <c r="J681" s="257"/>
      <c r="K681" s="257"/>
      <c r="L681" s="262"/>
      <c r="M681" s="263"/>
      <c r="N681" s="264"/>
      <c r="O681" s="264"/>
      <c r="P681" s="264"/>
      <c r="Q681" s="264"/>
      <c r="R681" s="264"/>
      <c r="S681" s="264"/>
      <c r="T681" s="265"/>
      <c r="U681" s="14"/>
      <c r="V681" s="14"/>
      <c r="W681" s="14"/>
      <c r="X681" s="14"/>
      <c r="Y681" s="14"/>
      <c r="Z681" s="14"/>
      <c r="AA681" s="14"/>
      <c r="AB681" s="14"/>
      <c r="AC681" s="14"/>
      <c r="AD681" s="14"/>
      <c r="AE681" s="14"/>
      <c r="AT681" s="266" t="s">
        <v>180</v>
      </c>
      <c r="AU681" s="266" t="s">
        <v>83</v>
      </c>
      <c r="AV681" s="14" t="s">
        <v>83</v>
      </c>
      <c r="AW681" s="14" t="s">
        <v>35</v>
      </c>
      <c r="AX681" s="14" t="s">
        <v>74</v>
      </c>
      <c r="AY681" s="266" t="s">
        <v>169</v>
      </c>
    </row>
    <row r="682" spans="1:51" s="14" customFormat="1" ht="12">
      <c r="A682" s="14"/>
      <c r="B682" s="256"/>
      <c r="C682" s="257"/>
      <c r="D682" s="242" t="s">
        <v>180</v>
      </c>
      <c r="E682" s="258" t="s">
        <v>19</v>
      </c>
      <c r="F682" s="259" t="s">
        <v>2039</v>
      </c>
      <c r="G682" s="257"/>
      <c r="H682" s="260">
        <v>2</v>
      </c>
      <c r="I682" s="261"/>
      <c r="J682" s="257"/>
      <c r="K682" s="257"/>
      <c r="L682" s="262"/>
      <c r="M682" s="263"/>
      <c r="N682" s="264"/>
      <c r="O682" s="264"/>
      <c r="P682" s="264"/>
      <c r="Q682" s="264"/>
      <c r="R682" s="264"/>
      <c r="S682" s="264"/>
      <c r="T682" s="265"/>
      <c r="U682" s="14"/>
      <c r="V682" s="14"/>
      <c r="W682" s="14"/>
      <c r="X682" s="14"/>
      <c r="Y682" s="14"/>
      <c r="Z682" s="14"/>
      <c r="AA682" s="14"/>
      <c r="AB682" s="14"/>
      <c r="AC682" s="14"/>
      <c r="AD682" s="14"/>
      <c r="AE682" s="14"/>
      <c r="AT682" s="266" t="s">
        <v>180</v>
      </c>
      <c r="AU682" s="266" t="s">
        <v>83</v>
      </c>
      <c r="AV682" s="14" t="s">
        <v>83</v>
      </c>
      <c r="AW682" s="14" t="s">
        <v>35</v>
      </c>
      <c r="AX682" s="14" t="s">
        <v>74</v>
      </c>
      <c r="AY682" s="266" t="s">
        <v>169</v>
      </c>
    </row>
    <row r="683" spans="1:51" s="14" customFormat="1" ht="12">
      <c r="A683" s="14"/>
      <c r="B683" s="256"/>
      <c r="C683" s="257"/>
      <c r="D683" s="242" t="s">
        <v>180</v>
      </c>
      <c r="E683" s="258" t="s">
        <v>19</v>
      </c>
      <c r="F683" s="259" t="s">
        <v>2040</v>
      </c>
      <c r="G683" s="257"/>
      <c r="H683" s="260">
        <v>2</v>
      </c>
      <c r="I683" s="261"/>
      <c r="J683" s="257"/>
      <c r="K683" s="257"/>
      <c r="L683" s="262"/>
      <c r="M683" s="263"/>
      <c r="N683" s="264"/>
      <c r="O683" s="264"/>
      <c r="P683" s="264"/>
      <c r="Q683" s="264"/>
      <c r="R683" s="264"/>
      <c r="S683" s="264"/>
      <c r="T683" s="265"/>
      <c r="U683" s="14"/>
      <c r="V683" s="14"/>
      <c r="W683" s="14"/>
      <c r="X683" s="14"/>
      <c r="Y683" s="14"/>
      <c r="Z683" s="14"/>
      <c r="AA683" s="14"/>
      <c r="AB683" s="14"/>
      <c r="AC683" s="14"/>
      <c r="AD683" s="14"/>
      <c r="AE683" s="14"/>
      <c r="AT683" s="266" t="s">
        <v>180</v>
      </c>
      <c r="AU683" s="266" t="s">
        <v>83</v>
      </c>
      <c r="AV683" s="14" t="s">
        <v>83</v>
      </c>
      <c r="AW683" s="14" t="s">
        <v>35</v>
      </c>
      <c r="AX683" s="14" t="s">
        <v>74</v>
      </c>
      <c r="AY683" s="266" t="s">
        <v>169</v>
      </c>
    </row>
    <row r="684" spans="1:51" s="14" customFormat="1" ht="12">
      <c r="A684" s="14"/>
      <c r="B684" s="256"/>
      <c r="C684" s="257"/>
      <c r="D684" s="242" t="s">
        <v>180</v>
      </c>
      <c r="E684" s="258" t="s">
        <v>19</v>
      </c>
      <c r="F684" s="259" t="s">
        <v>2022</v>
      </c>
      <c r="G684" s="257"/>
      <c r="H684" s="260">
        <v>1</v>
      </c>
      <c r="I684" s="261"/>
      <c r="J684" s="257"/>
      <c r="K684" s="257"/>
      <c r="L684" s="262"/>
      <c r="M684" s="263"/>
      <c r="N684" s="264"/>
      <c r="O684" s="264"/>
      <c r="P684" s="264"/>
      <c r="Q684" s="264"/>
      <c r="R684" s="264"/>
      <c r="S684" s="264"/>
      <c r="T684" s="265"/>
      <c r="U684" s="14"/>
      <c r="V684" s="14"/>
      <c r="W684" s="14"/>
      <c r="X684" s="14"/>
      <c r="Y684" s="14"/>
      <c r="Z684" s="14"/>
      <c r="AA684" s="14"/>
      <c r="AB684" s="14"/>
      <c r="AC684" s="14"/>
      <c r="AD684" s="14"/>
      <c r="AE684" s="14"/>
      <c r="AT684" s="266" t="s">
        <v>180</v>
      </c>
      <c r="AU684" s="266" t="s">
        <v>83</v>
      </c>
      <c r="AV684" s="14" t="s">
        <v>83</v>
      </c>
      <c r="AW684" s="14" t="s">
        <v>35</v>
      </c>
      <c r="AX684" s="14" t="s">
        <v>74</v>
      </c>
      <c r="AY684" s="266" t="s">
        <v>169</v>
      </c>
    </row>
    <row r="685" spans="1:51" s="14" customFormat="1" ht="12">
      <c r="A685" s="14"/>
      <c r="B685" s="256"/>
      <c r="C685" s="257"/>
      <c r="D685" s="242" t="s">
        <v>180</v>
      </c>
      <c r="E685" s="258" t="s">
        <v>19</v>
      </c>
      <c r="F685" s="259" t="s">
        <v>2041</v>
      </c>
      <c r="G685" s="257"/>
      <c r="H685" s="260">
        <v>1</v>
      </c>
      <c r="I685" s="261"/>
      <c r="J685" s="257"/>
      <c r="K685" s="257"/>
      <c r="L685" s="262"/>
      <c r="M685" s="263"/>
      <c r="N685" s="264"/>
      <c r="O685" s="264"/>
      <c r="P685" s="264"/>
      <c r="Q685" s="264"/>
      <c r="R685" s="264"/>
      <c r="S685" s="264"/>
      <c r="T685" s="265"/>
      <c r="U685" s="14"/>
      <c r="V685" s="14"/>
      <c r="W685" s="14"/>
      <c r="X685" s="14"/>
      <c r="Y685" s="14"/>
      <c r="Z685" s="14"/>
      <c r="AA685" s="14"/>
      <c r="AB685" s="14"/>
      <c r="AC685" s="14"/>
      <c r="AD685" s="14"/>
      <c r="AE685" s="14"/>
      <c r="AT685" s="266" t="s">
        <v>180</v>
      </c>
      <c r="AU685" s="266" t="s">
        <v>83</v>
      </c>
      <c r="AV685" s="14" t="s">
        <v>83</v>
      </c>
      <c r="AW685" s="14" t="s">
        <v>35</v>
      </c>
      <c r="AX685" s="14" t="s">
        <v>74</v>
      </c>
      <c r="AY685" s="266" t="s">
        <v>169</v>
      </c>
    </row>
    <row r="686" spans="1:51" s="14" customFormat="1" ht="12">
      <c r="A686" s="14"/>
      <c r="B686" s="256"/>
      <c r="C686" s="257"/>
      <c r="D686" s="242" t="s">
        <v>180</v>
      </c>
      <c r="E686" s="258" t="s">
        <v>19</v>
      </c>
      <c r="F686" s="259" t="s">
        <v>2042</v>
      </c>
      <c r="G686" s="257"/>
      <c r="H686" s="260">
        <v>0</v>
      </c>
      <c r="I686" s="261"/>
      <c r="J686" s="257"/>
      <c r="K686" s="257"/>
      <c r="L686" s="262"/>
      <c r="M686" s="263"/>
      <c r="N686" s="264"/>
      <c r="O686" s="264"/>
      <c r="P686" s="264"/>
      <c r="Q686" s="264"/>
      <c r="R686" s="264"/>
      <c r="S686" s="264"/>
      <c r="T686" s="265"/>
      <c r="U686" s="14"/>
      <c r="V686" s="14"/>
      <c r="W686" s="14"/>
      <c r="X686" s="14"/>
      <c r="Y686" s="14"/>
      <c r="Z686" s="14"/>
      <c r="AA686" s="14"/>
      <c r="AB686" s="14"/>
      <c r="AC686" s="14"/>
      <c r="AD686" s="14"/>
      <c r="AE686" s="14"/>
      <c r="AT686" s="266" t="s">
        <v>180</v>
      </c>
      <c r="AU686" s="266" t="s">
        <v>83</v>
      </c>
      <c r="AV686" s="14" t="s">
        <v>83</v>
      </c>
      <c r="AW686" s="14" t="s">
        <v>35</v>
      </c>
      <c r="AX686" s="14" t="s">
        <v>74</v>
      </c>
      <c r="AY686" s="266" t="s">
        <v>169</v>
      </c>
    </row>
    <row r="687" spans="1:51" s="14" customFormat="1" ht="12">
      <c r="A687" s="14"/>
      <c r="B687" s="256"/>
      <c r="C687" s="257"/>
      <c r="D687" s="242" t="s">
        <v>180</v>
      </c>
      <c r="E687" s="258" t="s">
        <v>19</v>
      </c>
      <c r="F687" s="259" t="s">
        <v>2043</v>
      </c>
      <c r="G687" s="257"/>
      <c r="H687" s="260">
        <v>0</v>
      </c>
      <c r="I687" s="261"/>
      <c r="J687" s="257"/>
      <c r="K687" s="257"/>
      <c r="L687" s="262"/>
      <c r="M687" s="263"/>
      <c r="N687" s="264"/>
      <c r="O687" s="264"/>
      <c r="P687" s="264"/>
      <c r="Q687" s="264"/>
      <c r="R687" s="264"/>
      <c r="S687" s="264"/>
      <c r="T687" s="265"/>
      <c r="U687" s="14"/>
      <c r="V687" s="14"/>
      <c r="W687" s="14"/>
      <c r="X687" s="14"/>
      <c r="Y687" s="14"/>
      <c r="Z687" s="14"/>
      <c r="AA687" s="14"/>
      <c r="AB687" s="14"/>
      <c r="AC687" s="14"/>
      <c r="AD687" s="14"/>
      <c r="AE687" s="14"/>
      <c r="AT687" s="266" t="s">
        <v>180</v>
      </c>
      <c r="AU687" s="266" t="s">
        <v>83</v>
      </c>
      <c r="AV687" s="14" t="s">
        <v>83</v>
      </c>
      <c r="AW687" s="14" t="s">
        <v>35</v>
      </c>
      <c r="AX687" s="14" t="s">
        <v>74</v>
      </c>
      <c r="AY687" s="266" t="s">
        <v>169</v>
      </c>
    </row>
    <row r="688" spans="1:51" s="14" customFormat="1" ht="12">
      <c r="A688" s="14"/>
      <c r="B688" s="256"/>
      <c r="C688" s="257"/>
      <c r="D688" s="242" t="s">
        <v>180</v>
      </c>
      <c r="E688" s="258" t="s">
        <v>19</v>
      </c>
      <c r="F688" s="259" t="s">
        <v>2044</v>
      </c>
      <c r="G688" s="257"/>
      <c r="H688" s="260">
        <v>1</v>
      </c>
      <c r="I688" s="261"/>
      <c r="J688" s="257"/>
      <c r="K688" s="257"/>
      <c r="L688" s="262"/>
      <c r="M688" s="263"/>
      <c r="N688" s="264"/>
      <c r="O688" s="264"/>
      <c r="P688" s="264"/>
      <c r="Q688" s="264"/>
      <c r="R688" s="264"/>
      <c r="S688" s="264"/>
      <c r="T688" s="265"/>
      <c r="U688" s="14"/>
      <c r="V688" s="14"/>
      <c r="W688" s="14"/>
      <c r="X688" s="14"/>
      <c r="Y688" s="14"/>
      <c r="Z688" s="14"/>
      <c r="AA688" s="14"/>
      <c r="AB688" s="14"/>
      <c r="AC688" s="14"/>
      <c r="AD688" s="14"/>
      <c r="AE688" s="14"/>
      <c r="AT688" s="266" t="s">
        <v>180</v>
      </c>
      <c r="AU688" s="266" t="s">
        <v>83</v>
      </c>
      <c r="AV688" s="14" t="s">
        <v>83</v>
      </c>
      <c r="AW688" s="14" t="s">
        <v>35</v>
      </c>
      <c r="AX688" s="14" t="s">
        <v>74</v>
      </c>
      <c r="AY688" s="266" t="s">
        <v>169</v>
      </c>
    </row>
    <row r="689" spans="1:51" s="14" customFormat="1" ht="12">
      <c r="A689" s="14"/>
      <c r="B689" s="256"/>
      <c r="C689" s="257"/>
      <c r="D689" s="242" t="s">
        <v>180</v>
      </c>
      <c r="E689" s="258" t="s">
        <v>19</v>
      </c>
      <c r="F689" s="259" t="s">
        <v>2045</v>
      </c>
      <c r="G689" s="257"/>
      <c r="H689" s="260">
        <v>2</v>
      </c>
      <c r="I689" s="261"/>
      <c r="J689" s="257"/>
      <c r="K689" s="257"/>
      <c r="L689" s="262"/>
      <c r="M689" s="263"/>
      <c r="N689" s="264"/>
      <c r="O689" s="264"/>
      <c r="P689" s="264"/>
      <c r="Q689" s="264"/>
      <c r="R689" s="264"/>
      <c r="S689" s="264"/>
      <c r="T689" s="265"/>
      <c r="U689" s="14"/>
      <c r="V689" s="14"/>
      <c r="W689" s="14"/>
      <c r="X689" s="14"/>
      <c r="Y689" s="14"/>
      <c r="Z689" s="14"/>
      <c r="AA689" s="14"/>
      <c r="AB689" s="14"/>
      <c r="AC689" s="14"/>
      <c r="AD689" s="14"/>
      <c r="AE689" s="14"/>
      <c r="AT689" s="266" t="s">
        <v>180</v>
      </c>
      <c r="AU689" s="266" t="s">
        <v>83</v>
      </c>
      <c r="AV689" s="14" t="s">
        <v>83</v>
      </c>
      <c r="AW689" s="14" t="s">
        <v>35</v>
      </c>
      <c r="AX689" s="14" t="s">
        <v>74</v>
      </c>
      <c r="AY689" s="266" t="s">
        <v>169</v>
      </c>
    </row>
    <row r="690" spans="1:51" s="14" customFormat="1" ht="12">
      <c r="A690" s="14"/>
      <c r="B690" s="256"/>
      <c r="C690" s="257"/>
      <c r="D690" s="242" t="s">
        <v>180</v>
      </c>
      <c r="E690" s="258" t="s">
        <v>19</v>
      </c>
      <c r="F690" s="259" t="s">
        <v>2046</v>
      </c>
      <c r="G690" s="257"/>
      <c r="H690" s="260">
        <v>2</v>
      </c>
      <c r="I690" s="261"/>
      <c r="J690" s="257"/>
      <c r="K690" s="257"/>
      <c r="L690" s="262"/>
      <c r="M690" s="263"/>
      <c r="N690" s="264"/>
      <c r="O690" s="264"/>
      <c r="P690" s="264"/>
      <c r="Q690" s="264"/>
      <c r="R690" s="264"/>
      <c r="S690" s="264"/>
      <c r="T690" s="265"/>
      <c r="U690" s="14"/>
      <c r="V690" s="14"/>
      <c r="W690" s="14"/>
      <c r="X690" s="14"/>
      <c r="Y690" s="14"/>
      <c r="Z690" s="14"/>
      <c r="AA690" s="14"/>
      <c r="AB690" s="14"/>
      <c r="AC690" s="14"/>
      <c r="AD690" s="14"/>
      <c r="AE690" s="14"/>
      <c r="AT690" s="266" t="s">
        <v>180</v>
      </c>
      <c r="AU690" s="266" t="s">
        <v>83</v>
      </c>
      <c r="AV690" s="14" t="s">
        <v>83</v>
      </c>
      <c r="AW690" s="14" t="s">
        <v>35</v>
      </c>
      <c r="AX690" s="14" t="s">
        <v>74</v>
      </c>
      <c r="AY690" s="266" t="s">
        <v>169</v>
      </c>
    </row>
    <row r="691" spans="1:51" s="14" customFormat="1" ht="12">
      <c r="A691" s="14"/>
      <c r="B691" s="256"/>
      <c r="C691" s="257"/>
      <c r="D691" s="242" t="s">
        <v>180</v>
      </c>
      <c r="E691" s="258" t="s">
        <v>19</v>
      </c>
      <c r="F691" s="259" t="s">
        <v>2047</v>
      </c>
      <c r="G691" s="257"/>
      <c r="H691" s="260">
        <v>1</v>
      </c>
      <c r="I691" s="261"/>
      <c r="J691" s="257"/>
      <c r="K691" s="257"/>
      <c r="L691" s="262"/>
      <c r="M691" s="263"/>
      <c r="N691" s="264"/>
      <c r="O691" s="264"/>
      <c r="P691" s="264"/>
      <c r="Q691" s="264"/>
      <c r="R691" s="264"/>
      <c r="S691" s="264"/>
      <c r="T691" s="265"/>
      <c r="U691" s="14"/>
      <c r="V691" s="14"/>
      <c r="W691" s="14"/>
      <c r="X691" s="14"/>
      <c r="Y691" s="14"/>
      <c r="Z691" s="14"/>
      <c r="AA691" s="14"/>
      <c r="AB691" s="14"/>
      <c r="AC691" s="14"/>
      <c r="AD691" s="14"/>
      <c r="AE691" s="14"/>
      <c r="AT691" s="266" t="s">
        <v>180</v>
      </c>
      <c r="AU691" s="266" t="s">
        <v>83</v>
      </c>
      <c r="AV691" s="14" t="s">
        <v>83</v>
      </c>
      <c r="AW691" s="14" t="s">
        <v>35</v>
      </c>
      <c r="AX691" s="14" t="s">
        <v>74</v>
      </c>
      <c r="AY691" s="266" t="s">
        <v>169</v>
      </c>
    </row>
    <row r="692" spans="1:51" s="15" customFormat="1" ht="12">
      <c r="A692" s="15"/>
      <c r="B692" s="267"/>
      <c r="C692" s="268"/>
      <c r="D692" s="242" t="s">
        <v>180</v>
      </c>
      <c r="E692" s="269" t="s">
        <v>19</v>
      </c>
      <c r="F692" s="270" t="s">
        <v>185</v>
      </c>
      <c r="G692" s="268"/>
      <c r="H692" s="271">
        <v>29</v>
      </c>
      <c r="I692" s="272"/>
      <c r="J692" s="268"/>
      <c r="K692" s="268"/>
      <c r="L692" s="273"/>
      <c r="M692" s="274"/>
      <c r="N692" s="275"/>
      <c r="O692" s="275"/>
      <c r="P692" s="275"/>
      <c r="Q692" s="275"/>
      <c r="R692" s="275"/>
      <c r="S692" s="275"/>
      <c r="T692" s="276"/>
      <c r="U692" s="15"/>
      <c r="V692" s="15"/>
      <c r="W692" s="15"/>
      <c r="X692" s="15"/>
      <c r="Y692" s="15"/>
      <c r="Z692" s="15"/>
      <c r="AA692" s="15"/>
      <c r="AB692" s="15"/>
      <c r="AC692" s="15"/>
      <c r="AD692" s="15"/>
      <c r="AE692" s="15"/>
      <c r="AT692" s="277" t="s">
        <v>180</v>
      </c>
      <c r="AU692" s="277" t="s">
        <v>83</v>
      </c>
      <c r="AV692" s="15" t="s">
        <v>176</v>
      </c>
      <c r="AW692" s="15" t="s">
        <v>35</v>
      </c>
      <c r="AX692" s="15" t="s">
        <v>81</v>
      </c>
      <c r="AY692" s="277" t="s">
        <v>169</v>
      </c>
    </row>
    <row r="693" spans="1:65" s="2" customFormat="1" ht="16.5" customHeight="1">
      <c r="A693" s="41"/>
      <c r="B693" s="42"/>
      <c r="C693" s="313" t="s">
        <v>976</v>
      </c>
      <c r="D693" s="313" t="s">
        <v>665</v>
      </c>
      <c r="E693" s="314" t="s">
        <v>2048</v>
      </c>
      <c r="F693" s="315" t="s">
        <v>2049</v>
      </c>
      <c r="G693" s="316" t="s">
        <v>188</v>
      </c>
      <c r="H693" s="317">
        <v>20</v>
      </c>
      <c r="I693" s="318"/>
      <c r="J693" s="319">
        <f>ROUND(I693*H693,2)</f>
        <v>0</v>
      </c>
      <c r="K693" s="315" t="s">
        <v>175</v>
      </c>
      <c r="L693" s="320"/>
      <c r="M693" s="321" t="s">
        <v>19</v>
      </c>
      <c r="N693" s="322" t="s">
        <v>45</v>
      </c>
      <c r="O693" s="87"/>
      <c r="P693" s="238">
        <f>O693*H693</f>
        <v>0</v>
      </c>
      <c r="Q693" s="238">
        <v>0.006</v>
      </c>
      <c r="R693" s="238">
        <f>Q693*H693</f>
        <v>0.12</v>
      </c>
      <c r="S693" s="238">
        <v>0</v>
      </c>
      <c r="T693" s="239">
        <f>S693*H693</f>
        <v>0</v>
      </c>
      <c r="U693" s="41"/>
      <c r="V693" s="41"/>
      <c r="W693" s="41"/>
      <c r="X693" s="41"/>
      <c r="Y693" s="41"/>
      <c r="Z693" s="41"/>
      <c r="AA693" s="41"/>
      <c r="AB693" s="41"/>
      <c r="AC693" s="41"/>
      <c r="AD693" s="41"/>
      <c r="AE693" s="41"/>
      <c r="AR693" s="240" t="s">
        <v>217</v>
      </c>
      <c r="AT693" s="240" t="s">
        <v>665</v>
      </c>
      <c r="AU693" s="240" t="s">
        <v>83</v>
      </c>
      <c r="AY693" s="20" t="s">
        <v>169</v>
      </c>
      <c r="BE693" s="241">
        <f>IF(N693="základní",J693,0)</f>
        <v>0</v>
      </c>
      <c r="BF693" s="241">
        <f>IF(N693="snížená",J693,0)</f>
        <v>0</v>
      </c>
      <c r="BG693" s="241">
        <f>IF(N693="zákl. přenesená",J693,0)</f>
        <v>0</v>
      </c>
      <c r="BH693" s="241">
        <f>IF(N693="sníž. přenesená",J693,0)</f>
        <v>0</v>
      </c>
      <c r="BI693" s="241">
        <f>IF(N693="nulová",J693,0)</f>
        <v>0</v>
      </c>
      <c r="BJ693" s="20" t="s">
        <v>81</v>
      </c>
      <c r="BK693" s="241">
        <f>ROUND(I693*H693,2)</f>
        <v>0</v>
      </c>
      <c r="BL693" s="20" t="s">
        <v>176</v>
      </c>
      <c r="BM693" s="240" t="s">
        <v>2050</v>
      </c>
    </row>
    <row r="694" spans="1:65" s="2" customFormat="1" ht="16.5" customHeight="1">
      <c r="A694" s="41"/>
      <c r="B694" s="42"/>
      <c r="C694" s="313" t="s">
        <v>981</v>
      </c>
      <c r="D694" s="313" t="s">
        <v>665</v>
      </c>
      <c r="E694" s="314" t="s">
        <v>2051</v>
      </c>
      <c r="F694" s="315" t="s">
        <v>2052</v>
      </c>
      <c r="G694" s="316" t="s">
        <v>188</v>
      </c>
      <c r="H694" s="317">
        <v>20</v>
      </c>
      <c r="I694" s="318"/>
      <c r="J694" s="319">
        <f>ROUND(I694*H694,2)</f>
        <v>0</v>
      </c>
      <c r="K694" s="315" t="s">
        <v>175</v>
      </c>
      <c r="L694" s="320"/>
      <c r="M694" s="321" t="s">
        <v>19</v>
      </c>
      <c r="N694" s="322" t="s">
        <v>45</v>
      </c>
      <c r="O694" s="87"/>
      <c r="P694" s="238">
        <f>O694*H694</f>
        <v>0</v>
      </c>
      <c r="Q694" s="238">
        <v>0.103</v>
      </c>
      <c r="R694" s="238">
        <f>Q694*H694</f>
        <v>2.06</v>
      </c>
      <c r="S694" s="238">
        <v>0</v>
      </c>
      <c r="T694" s="239">
        <f>S694*H694</f>
        <v>0</v>
      </c>
      <c r="U694" s="41"/>
      <c r="V694" s="41"/>
      <c r="W694" s="41"/>
      <c r="X694" s="41"/>
      <c r="Y694" s="41"/>
      <c r="Z694" s="41"/>
      <c r="AA694" s="41"/>
      <c r="AB694" s="41"/>
      <c r="AC694" s="41"/>
      <c r="AD694" s="41"/>
      <c r="AE694" s="41"/>
      <c r="AR694" s="240" t="s">
        <v>217</v>
      </c>
      <c r="AT694" s="240" t="s">
        <v>665</v>
      </c>
      <c r="AU694" s="240" t="s">
        <v>83</v>
      </c>
      <c r="AY694" s="20" t="s">
        <v>169</v>
      </c>
      <c r="BE694" s="241">
        <f>IF(N694="základní",J694,0)</f>
        <v>0</v>
      </c>
      <c r="BF694" s="241">
        <f>IF(N694="snížená",J694,0)</f>
        <v>0</v>
      </c>
      <c r="BG694" s="241">
        <f>IF(N694="zákl. přenesená",J694,0)</f>
        <v>0</v>
      </c>
      <c r="BH694" s="241">
        <f>IF(N694="sníž. přenesená",J694,0)</f>
        <v>0</v>
      </c>
      <c r="BI694" s="241">
        <f>IF(N694="nulová",J694,0)</f>
        <v>0</v>
      </c>
      <c r="BJ694" s="20" t="s">
        <v>81</v>
      </c>
      <c r="BK694" s="241">
        <f>ROUND(I694*H694,2)</f>
        <v>0</v>
      </c>
      <c r="BL694" s="20" t="s">
        <v>176</v>
      </c>
      <c r="BM694" s="240" t="s">
        <v>2053</v>
      </c>
    </row>
    <row r="695" spans="1:65" s="2" customFormat="1" ht="16.5" customHeight="1">
      <c r="A695" s="41"/>
      <c r="B695" s="42"/>
      <c r="C695" s="313" t="s">
        <v>988</v>
      </c>
      <c r="D695" s="313" t="s">
        <v>665</v>
      </c>
      <c r="E695" s="314" t="s">
        <v>2054</v>
      </c>
      <c r="F695" s="315" t="s">
        <v>2055</v>
      </c>
      <c r="G695" s="316" t="s">
        <v>188</v>
      </c>
      <c r="H695" s="317">
        <v>40</v>
      </c>
      <c r="I695" s="318"/>
      <c r="J695" s="319">
        <f>ROUND(I695*H695,2)</f>
        <v>0</v>
      </c>
      <c r="K695" s="315" t="s">
        <v>175</v>
      </c>
      <c r="L695" s="320"/>
      <c r="M695" s="321" t="s">
        <v>19</v>
      </c>
      <c r="N695" s="322" t="s">
        <v>45</v>
      </c>
      <c r="O695" s="87"/>
      <c r="P695" s="238">
        <f>O695*H695</f>
        <v>0</v>
      </c>
      <c r="Q695" s="238">
        <v>0.027</v>
      </c>
      <c r="R695" s="238">
        <f>Q695*H695</f>
        <v>1.08</v>
      </c>
      <c r="S695" s="238">
        <v>0</v>
      </c>
      <c r="T695" s="239">
        <f>S695*H695</f>
        <v>0</v>
      </c>
      <c r="U695" s="41"/>
      <c r="V695" s="41"/>
      <c r="W695" s="41"/>
      <c r="X695" s="41"/>
      <c r="Y695" s="41"/>
      <c r="Z695" s="41"/>
      <c r="AA695" s="41"/>
      <c r="AB695" s="41"/>
      <c r="AC695" s="41"/>
      <c r="AD695" s="41"/>
      <c r="AE695" s="41"/>
      <c r="AR695" s="240" t="s">
        <v>217</v>
      </c>
      <c r="AT695" s="240" t="s">
        <v>665</v>
      </c>
      <c r="AU695" s="240" t="s">
        <v>83</v>
      </c>
      <c r="AY695" s="20" t="s">
        <v>169</v>
      </c>
      <c r="BE695" s="241">
        <f>IF(N695="základní",J695,0)</f>
        <v>0</v>
      </c>
      <c r="BF695" s="241">
        <f>IF(N695="snížená",J695,0)</f>
        <v>0</v>
      </c>
      <c r="BG695" s="241">
        <f>IF(N695="zákl. přenesená",J695,0)</f>
        <v>0</v>
      </c>
      <c r="BH695" s="241">
        <f>IF(N695="sníž. přenesená",J695,0)</f>
        <v>0</v>
      </c>
      <c r="BI695" s="241">
        <f>IF(N695="nulová",J695,0)</f>
        <v>0</v>
      </c>
      <c r="BJ695" s="20" t="s">
        <v>81</v>
      </c>
      <c r="BK695" s="241">
        <f>ROUND(I695*H695,2)</f>
        <v>0</v>
      </c>
      <c r="BL695" s="20" t="s">
        <v>176</v>
      </c>
      <c r="BM695" s="240" t="s">
        <v>2056</v>
      </c>
    </row>
    <row r="696" spans="1:51" s="13" customFormat="1" ht="12">
      <c r="A696" s="13"/>
      <c r="B696" s="246"/>
      <c r="C696" s="247"/>
      <c r="D696" s="242" t="s">
        <v>180</v>
      </c>
      <c r="E696" s="248" t="s">
        <v>19</v>
      </c>
      <c r="F696" s="249" t="s">
        <v>2010</v>
      </c>
      <c r="G696" s="247"/>
      <c r="H696" s="248" t="s">
        <v>19</v>
      </c>
      <c r="I696" s="250"/>
      <c r="J696" s="247"/>
      <c r="K696" s="247"/>
      <c r="L696" s="251"/>
      <c r="M696" s="252"/>
      <c r="N696" s="253"/>
      <c r="O696" s="253"/>
      <c r="P696" s="253"/>
      <c r="Q696" s="253"/>
      <c r="R696" s="253"/>
      <c r="S696" s="253"/>
      <c r="T696" s="254"/>
      <c r="U696" s="13"/>
      <c r="V696" s="13"/>
      <c r="W696" s="13"/>
      <c r="X696" s="13"/>
      <c r="Y696" s="13"/>
      <c r="Z696" s="13"/>
      <c r="AA696" s="13"/>
      <c r="AB696" s="13"/>
      <c r="AC696" s="13"/>
      <c r="AD696" s="13"/>
      <c r="AE696" s="13"/>
      <c r="AT696" s="255" t="s">
        <v>180</v>
      </c>
      <c r="AU696" s="255" t="s">
        <v>83</v>
      </c>
      <c r="AV696" s="13" t="s">
        <v>81</v>
      </c>
      <c r="AW696" s="13" t="s">
        <v>35</v>
      </c>
      <c r="AX696" s="13" t="s">
        <v>74</v>
      </c>
      <c r="AY696" s="255" t="s">
        <v>169</v>
      </c>
    </row>
    <row r="697" spans="1:51" s="14" customFormat="1" ht="12">
      <c r="A697" s="14"/>
      <c r="B697" s="256"/>
      <c r="C697" s="257"/>
      <c r="D697" s="242" t="s">
        <v>180</v>
      </c>
      <c r="E697" s="258" t="s">
        <v>19</v>
      </c>
      <c r="F697" s="259" t="s">
        <v>2011</v>
      </c>
      <c r="G697" s="257"/>
      <c r="H697" s="260">
        <v>2</v>
      </c>
      <c r="I697" s="261"/>
      <c r="J697" s="257"/>
      <c r="K697" s="257"/>
      <c r="L697" s="262"/>
      <c r="M697" s="263"/>
      <c r="N697" s="264"/>
      <c r="O697" s="264"/>
      <c r="P697" s="264"/>
      <c r="Q697" s="264"/>
      <c r="R697" s="264"/>
      <c r="S697" s="264"/>
      <c r="T697" s="265"/>
      <c r="U697" s="14"/>
      <c r="V697" s="14"/>
      <c r="W697" s="14"/>
      <c r="X697" s="14"/>
      <c r="Y697" s="14"/>
      <c r="Z697" s="14"/>
      <c r="AA697" s="14"/>
      <c r="AB697" s="14"/>
      <c r="AC697" s="14"/>
      <c r="AD697" s="14"/>
      <c r="AE697" s="14"/>
      <c r="AT697" s="266" t="s">
        <v>180</v>
      </c>
      <c r="AU697" s="266" t="s">
        <v>83</v>
      </c>
      <c r="AV697" s="14" t="s">
        <v>83</v>
      </c>
      <c r="AW697" s="14" t="s">
        <v>35</v>
      </c>
      <c r="AX697" s="14" t="s">
        <v>74</v>
      </c>
      <c r="AY697" s="266" t="s">
        <v>169</v>
      </c>
    </row>
    <row r="698" spans="1:51" s="14" customFormat="1" ht="12">
      <c r="A698" s="14"/>
      <c r="B698" s="256"/>
      <c r="C698" s="257"/>
      <c r="D698" s="242" t="s">
        <v>180</v>
      </c>
      <c r="E698" s="258" t="s">
        <v>19</v>
      </c>
      <c r="F698" s="259" t="s">
        <v>2057</v>
      </c>
      <c r="G698" s="257"/>
      <c r="H698" s="260">
        <v>4</v>
      </c>
      <c r="I698" s="261"/>
      <c r="J698" s="257"/>
      <c r="K698" s="257"/>
      <c r="L698" s="262"/>
      <c r="M698" s="263"/>
      <c r="N698" s="264"/>
      <c r="O698" s="264"/>
      <c r="P698" s="264"/>
      <c r="Q698" s="264"/>
      <c r="R698" s="264"/>
      <c r="S698" s="264"/>
      <c r="T698" s="265"/>
      <c r="U698" s="14"/>
      <c r="V698" s="14"/>
      <c r="W698" s="14"/>
      <c r="X698" s="14"/>
      <c r="Y698" s="14"/>
      <c r="Z698" s="14"/>
      <c r="AA698" s="14"/>
      <c r="AB698" s="14"/>
      <c r="AC698" s="14"/>
      <c r="AD698" s="14"/>
      <c r="AE698" s="14"/>
      <c r="AT698" s="266" t="s">
        <v>180</v>
      </c>
      <c r="AU698" s="266" t="s">
        <v>83</v>
      </c>
      <c r="AV698" s="14" t="s">
        <v>83</v>
      </c>
      <c r="AW698" s="14" t="s">
        <v>35</v>
      </c>
      <c r="AX698" s="14" t="s">
        <v>74</v>
      </c>
      <c r="AY698" s="266" t="s">
        <v>169</v>
      </c>
    </row>
    <row r="699" spans="1:51" s="14" customFormat="1" ht="12">
      <c r="A699" s="14"/>
      <c r="B699" s="256"/>
      <c r="C699" s="257"/>
      <c r="D699" s="242" t="s">
        <v>180</v>
      </c>
      <c r="E699" s="258" t="s">
        <v>19</v>
      </c>
      <c r="F699" s="259" t="s">
        <v>2013</v>
      </c>
      <c r="G699" s="257"/>
      <c r="H699" s="260">
        <v>1</v>
      </c>
      <c r="I699" s="261"/>
      <c r="J699" s="257"/>
      <c r="K699" s="257"/>
      <c r="L699" s="262"/>
      <c r="M699" s="263"/>
      <c r="N699" s="264"/>
      <c r="O699" s="264"/>
      <c r="P699" s="264"/>
      <c r="Q699" s="264"/>
      <c r="R699" s="264"/>
      <c r="S699" s="264"/>
      <c r="T699" s="265"/>
      <c r="U699" s="14"/>
      <c r="V699" s="14"/>
      <c r="W699" s="14"/>
      <c r="X699" s="14"/>
      <c r="Y699" s="14"/>
      <c r="Z699" s="14"/>
      <c r="AA699" s="14"/>
      <c r="AB699" s="14"/>
      <c r="AC699" s="14"/>
      <c r="AD699" s="14"/>
      <c r="AE699" s="14"/>
      <c r="AT699" s="266" t="s">
        <v>180</v>
      </c>
      <c r="AU699" s="266" t="s">
        <v>83</v>
      </c>
      <c r="AV699" s="14" t="s">
        <v>83</v>
      </c>
      <c r="AW699" s="14" t="s">
        <v>35</v>
      </c>
      <c r="AX699" s="14" t="s">
        <v>74</v>
      </c>
      <c r="AY699" s="266" t="s">
        <v>169</v>
      </c>
    </row>
    <row r="700" spans="1:51" s="14" customFormat="1" ht="12">
      <c r="A700" s="14"/>
      <c r="B700" s="256"/>
      <c r="C700" s="257"/>
      <c r="D700" s="242" t="s">
        <v>180</v>
      </c>
      <c r="E700" s="258" t="s">
        <v>19</v>
      </c>
      <c r="F700" s="259" t="s">
        <v>2058</v>
      </c>
      <c r="G700" s="257"/>
      <c r="H700" s="260">
        <v>5</v>
      </c>
      <c r="I700" s="261"/>
      <c r="J700" s="257"/>
      <c r="K700" s="257"/>
      <c r="L700" s="262"/>
      <c r="M700" s="263"/>
      <c r="N700" s="264"/>
      <c r="O700" s="264"/>
      <c r="P700" s="264"/>
      <c r="Q700" s="264"/>
      <c r="R700" s="264"/>
      <c r="S700" s="264"/>
      <c r="T700" s="265"/>
      <c r="U700" s="14"/>
      <c r="V700" s="14"/>
      <c r="W700" s="14"/>
      <c r="X700" s="14"/>
      <c r="Y700" s="14"/>
      <c r="Z700" s="14"/>
      <c r="AA700" s="14"/>
      <c r="AB700" s="14"/>
      <c r="AC700" s="14"/>
      <c r="AD700" s="14"/>
      <c r="AE700" s="14"/>
      <c r="AT700" s="266" t="s">
        <v>180</v>
      </c>
      <c r="AU700" s="266" t="s">
        <v>83</v>
      </c>
      <c r="AV700" s="14" t="s">
        <v>83</v>
      </c>
      <c r="AW700" s="14" t="s">
        <v>35</v>
      </c>
      <c r="AX700" s="14" t="s">
        <v>74</v>
      </c>
      <c r="AY700" s="266" t="s">
        <v>169</v>
      </c>
    </row>
    <row r="701" spans="1:51" s="14" customFormat="1" ht="12">
      <c r="A701" s="14"/>
      <c r="B701" s="256"/>
      <c r="C701" s="257"/>
      <c r="D701" s="242" t="s">
        <v>180</v>
      </c>
      <c r="E701" s="258" t="s">
        <v>19</v>
      </c>
      <c r="F701" s="259" t="s">
        <v>2015</v>
      </c>
      <c r="G701" s="257"/>
      <c r="H701" s="260">
        <v>1</v>
      </c>
      <c r="I701" s="261"/>
      <c r="J701" s="257"/>
      <c r="K701" s="257"/>
      <c r="L701" s="262"/>
      <c r="M701" s="263"/>
      <c r="N701" s="264"/>
      <c r="O701" s="264"/>
      <c r="P701" s="264"/>
      <c r="Q701" s="264"/>
      <c r="R701" s="264"/>
      <c r="S701" s="264"/>
      <c r="T701" s="265"/>
      <c r="U701" s="14"/>
      <c r="V701" s="14"/>
      <c r="W701" s="14"/>
      <c r="X701" s="14"/>
      <c r="Y701" s="14"/>
      <c r="Z701" s="14"/>
      <c r="AA701" s="14"/>
      <c r="AB701" s="14"/>
      <c r="AC701" s="14"/>
      <c r="AD701" s="14"/>
      <c r="AE701" s="14"/>
      <c r="AT701" s="266" t="s">
        <v>180</v>
      </c>
      <c r="AU701" s="266" t="s">
        <v>83</v>
      </c>
      <c r="AV701" s="14" t="s">
        <v>83</v>
      </c>
      <c r="AW701" s="14" t="s">
        <v>35</v>
      </c>
      <c r="AX701" s="14" t="s">
        <v>74</v>
      </c>
      <c r="AY701" s="266" t="s">
        <v>169</v>
      </c>
    </row>
    <row r="702" spans="1:51" s="14" customFormat="1" ht="12">
      <c r="A702" s="14"/>
      <c r="B702" s="256"/>
      <c r="C702" s="257"/>
      <c r="D702" s="242" t="s">
        <v>180</v>
      </c>
      <c r="E702" s="258" t="s">
        <v>19</v>
      </c>
      <c r="F702" s="259" t="s">
        <v>2059</v>
      </c>
      <c r="G702" s="257"/>
      <c r="H702" s="260">
        <v>1</v>
      </c>
      <c r="I702" s="261"/>
      <c r="J702" s="257"/>
      <c r="K702" s="257"/>
      <c r="L702" s="262"/>
      <c r="M702" s="263"/>
      <c r="N702" s="264"/>
      <c r="O702" s="264"/>
      <c r="P702" s="264"/>
      <c r="Q702" s="264"/>
      <c r="R702" s="264"/>
      <c r="S702" s="264"/>
      <c r="T702" s="265"/>
      <c r="U702" s="14"/>
      <c r="V702" s="14"/>
      <c r="W702" s="14"/>
      <c r="X702" s="14"/>
      <c r="Y702" s="14"/>
      <c r="Z702" s="14"/>
      <c r="AA702" s="14"/>
      <c r="AB702" s="14"/>
      <c r="AC702" s="14"/>
      <c r="AD702" s="14"/>
      <c r="AE702" s="14"/>
      <c r="AT702" s="266" t="s">
        <v>180</v>
      </c>
      <c r="AU702" s="266" t="s">
        <v>83</v>
      </c>
      <c r="AV702" s="14" t="s">
        <v>83</v>
      </c>
      <c r="AW702" s="14" t="s">
        <v>35</v>
      </c>
      <c r="AX702" s="14" t="s">
        <v>74</v>
      </c>
      <c r="AY702" s="266" t="s">
        <v>169</v>
      </c>
    </row>
    <row r="703" spans="1:51" s="14" customFormat="1" ht="12">
      <c r="A703" s="14"/>
      <c r="B703" s="256"/>
      <c r="C703" s="257"/>
      <c r="D703" s="242" t="s">
        <v>180</v>
      </c>
      <c r="E703" s="258" t="s">
        <v>19</v>
      </c>
      <c r="F703" s="259" t="s">
        <v>2017</v>
      </c>
      <c r="G703" s="257"/>
      <c r="H703" s="260">
        <v>1</v>
      </c>
      <c r="I703" s="261"/>
      <c r="J703" s="257"/>
      <c r="K703" s="257"/>
      <c r="L703" s="262"/>
      <c r="M703" s="263"/>
      <c r="N703" s="264"/>
      <c r="O703" s="264"/>
      <c r="P703" s="264"/>
      <c r="Q703" s="264"/>
      <c r="R703" s="264"/>
      <c r="S703" s="264"/>
      <c r="T703" s="265"/>
      <c r="U703" s="14"/>
      <c r="V703" s="14"/>
      <c r="W703" s="14"/>
      <c r="X703" s="14"/>
      <c r="Y703" s="14"/>
      <c r="Z703" s="14"/>
      <c r="AA703" s="14"/>
      <c r="AB703" s="14"/>
      <c r="AC703" s="14"/>
      <c r="AD703" s="14"/>
      <c r="AE703" s="14"/>
      <c r="AT703" s="266" t="s">
        <v>180</v>
      </c>
      <c r="AU703" s="266" t="s">
        <v>83</v>
      </c>
      <c r="AV703" s="14" t="s">
        <v>83</v>
      </c>
      <c r="AW703" s="14" t="s">
        <v>35</v>
      </c>
      <c r="AX703" s="14" t="s">
        <v>74</v>
      </c>
      <c r="AY703" s="266" t="s">
        <v>169</v>
      </c>
    </row>
    <row r="704" spans="1:51" s="14" customFormat="1" ht="12">
      <c r="A704" s="14"/>
      <c r="B704" s="256"/>
      <c r="C704" s="257"/>
      <c r="D704" s="242" t="s">
        <v>180</v>
      </c>
      <c r="E704" s="258" t="s">
        <v>19</v>
      </c>
      <c r="F704" s="259" t="s">
        <v>2060</v>
      </c>
      <c r="G704" s="257"/>
      <c r="H704" s="260">
        <v>2</v>
      </c>
      <c r="I704" s="261"/>
      <c r="J704" s="257"/>
      <c r="K704" s="257"/>
      <c r="L704" s="262"/>
      <c r="M704" s="263"/>
      <c r="N704" s="264"/>
      <c r="O704" s="264"/>
      <c r="P704" s="264"/>
      <c r="Q704" s="264"/>
      <c r="R704" s="264"/>
      <c r="S704" s="264"/>
      <c r="T704" s="265"/>
      <c r="U704" s="14"/>
      <c r="V704" s="14"/>
      <c r="W704" s="14"/>
      <c r="X704" s="14"/>
      <c r="Y704" s="14"/>
      <c r="Z704" s="14"/>
      <c r="AA704" s="14"/>
      <c r="AB704" s="14"/>
      <c r="AC704" s="14"/>
      <c r="AD704" s="14"/>
      <c r="AE704" s="14"/>
      <c r="AT704" s="266" t="s">
        <v>180</v>
      </c>
      <c r="AU704" s="266" t="s">
        <v>83</v>
      </c>
      <c r="AV704" s="14" t="s">
        <v>83</v>
      </c>
      <c r="AW704" s="14" t="s">
        <v>35</v>
      </c>
      <c r="AX704" s="14" t="s">
        <v>74</v>
      </c>
      <c r="AY704" s="266" t="s">
        <v>169</v>
      </c>
    </row>
    <row r="705" spans="1:51" s="14" customFormat="1" ht="12">
      <c r="A705" s="14"/>
      <c r="B705" s="256"/>
      <c r="C705" s="257"/>
      <c r="D705" s="242" t="s">
        <v>180</v>
      </c>
      <c r="E705" s="258" t="s">
        <v>19</v>
      </c>
      <c r="F705" s="259" t="s">
        <v>2061</v>
      </c>
      <c r="G705" s="257"/>
      <c r="H705" s="260">
        <v>2</v>
      </c>
      <c r="I705" s="261"/>
      <c r="J705" s="257"/>
      <c r="K705" s="257"/>
      <c r="L705" s="262"/>
      <c r="M705" s="263"/>
      <c r="N705" s="264"/>
      <c r="O705" s="264"/>
      <c r="P705" s="264"/>
      <c r="Q705" s="264"/>
      <c r="R705" s="264"/>
      <c r="S705" s="264"/>
      <c r="T705" s="265"/>
      <c r="U705" s="14"/>
      <c r="V705" s="14"/>
      <c r="W705" s="14"/>
      <c r="X705" s="14"/>
      <c r="Y705" s="14"/>
      <c r="Z705" s="14"/>
      <c r="AA705" s="14"/>
      <c r="AB705" s="14"/>
      <c r="AC705" s="14"/>
      <c r="AD705" s="14"/>
      <c r="AE705" s="14"/>
      <c r="AT705" s="266" t="s">
        <v>180</v>
      </c>
      <c r="AU705" s="266" t="s">
        <v>83</v>
      </c>
      <c r="AV705" s="14" t="s">
        <v>83</v>
      </c>
      <c r="AW705" s="14" t="s">
        <v>35</v>
      </c>
      <c r="AX705" s="14" t="s">
        <v>74</v>
      </c>
      <c r="AY705" s="266" t="s">
        <v>169</v>
      </c>
    </row>
    <row r="706" spans="1:51" s="14" customFormat="1" ht="12">
      <c r="A706" s="14"/>
      <c r="B706" s="256"/>
      <c r="C706" s="257"/>
      <c r="D706" s="242" t="s">
        <v>180</v>
      </c>
      <c r="E706" s="258" t="s">
        <v>19</v>
      </c>
      <c r="F706" s="259" t="s">
        <v>2062</v>
      </c>
      <c r="G706" s="257"/>
      <c r="H706" s="260">
        <v>4</v>
      </c>
      <c r="I706" s="261"/>
      <c r="J706" s="257"/>
      <c r="K706" s="257"/>
      <c r="L706" s="262"/>
      <c r="M706" s="263"/>
      <c r="N706" s="264"/>
      <c r="O706" s="264"/>
      <c r="P706" s="264"/>
      <c r="Q706" s="264"/>
      <c r="R706" s="264"/>
      <c r="S706" s="264"/>
      <c r="T706" s="265"/>
      <c r="U706" s="14"/>
      <c r="V706" s="14"/>
      <c r="W706" s="14"/>
      <c r="X706" s="14"/>
      <c r="Y706" s="14"/>
      <c r="Z706" s="14"/>
      <c r="AA706" s="14"/>
      <c r="AB706" s="14"/>
      <c r="AC706" s="14"/>
      <c r="AD706" s="14"/>
      <c r="AE706" s="14"/>
      <c r="AT706" s="266" t="s">
        <v>180</v>
      </c>
      <c r="AU706" s="266" t="s">
        <v>83</v>
      </c>
      <c r="AV706" s="14" t="s">
        <v>83</v>
      </c>
      <c r="AW706" s="14" t="s">
        <v>35</v>
      </c>
      <c r="AX706" s="14" t="s">
        <v>74</v>
      </c>
      <c r="AY706" s="266" t="s">
        <v>169</v>
      </c>
    </row>
    <row r="707" spans="1:51" s="14" customFormat="1" ht="12">
      <c r="A707" s="14"/>
      <c r="B707" s="256"/>
      <c r="C707" s="257"/>
      <c r="D707" s="242" t="s">
        <v>180</v>
      </c>
      <c r="E707" s="258" t="s">
        <v>19</v>
      </c>
      <c r="F707" s="259" t="s">
        <v>2063</v>
      </c>
      <c r="G707" s="257"/>
      <c r="H707" s="260">
        <v>4</v>
      </c>
      <c r="I707" s="261"/>
      <c r="J707" s="257"/>
      <c r="K707" s="257"/>
      <c r="L707" s="262"/>
      <c r="M707" s="263"/>
      <c r="N707" s="264"/>
      <c r="O707" s="264"/>
      <c r="P707" s="264"/>
      <c r="Q707" s="264"/>
      <c r="R707" s="264"/>
      <c r="S707" s="264"/>
      <c r="T707" s="265"/>
      <c r="U707" s="14"/>
      <c r="V707" s="14"/>
      <c r="W707" s="14"/>
      <c r="X707" s="14"/>
      <c r="Y707" s="14"/>
      <c r="Z707" s="14"/>
      <c r="AA707" s="14"/>
      <c r="AB707" s="14"/>
      <c r="AC707" s="14"/>
      <c r="AD707" s="14"/>
      <c r="AE707" s="14"/>
      <c r="AT707" s="266" t="s">
        <v>180</v>
      </c>
      <c r="AU707" s="266" t="s">
        <v>83</v>
      </c>
      <c r="AV707" s="14" t="s">
        <v>83</v>
      </c>
      <c r="AW707" s="14" t="s">
        <v>35</v>
      </c>
      <c r="AX707" s="14" t="s">
        <v>74</v>
      </c>
      <c r="AY707" s="266" t="s">
        <v>169</v>
      </c>
    </row>
    <row r="708" spans="1:51" s="14" customFormat="1" ht="12">
      <c r="A708" s="14"/>
      <c r="B708" s="256"/>
      <c r="C708" s="257"/>
      <c r="D708" s="242" t="s">
        <v>180</v>
      </c>
      <c r="E708" s="258" t="s">
        <v>19</v>
      </c>
      <c r="F708" s="259" t="s">
        <v>2064</v>
      </c>
      <c r="G708" s="257"/>
      <c r="H708" s="260">
        <v>1</v>
      </c>
      <c r="I708" s="261"/>
      <c r="J708" s="257"/>
      <c r="K708" s="257"/>
      <c r="L708" s="262"/>
      <c r="M708" s="263"/>
      <c r="N708" s="264"/>
      <c r="O708" s="264"/>
      <c r="P708" s="264"/>
      <c r="Q708" s="264"/>
      <c r="R708" s="264"/>
      <c r="S708" s="264"/>
      <c r="T708" s="265"/>
      <c r="U708" s="14"/>
      <c r="V708" s="14"/>
      <c r="W708" s="14"/>
      <c r="X708" s="14"/>
      <c r="Y708" s="14"/>
      <c r="Z708" s="14"/>
      <c r="AA708" s="14"/>
      <c r="AB708" s="14"/>
      <c r="AC708" s="14"/>
      <c r="AD708" s="14"/>
      <c r="AE708" s="14"/>
      <c r="AT708" s="266" t="s">
        <v>180</v>
      </c>
      <c r="AU708" s="266" t="s">
        <v>83</v>
      </c>
      <c r="AV708" s="14" t="s">
        <v>83</v>
      </c>
      <c r="AW708" s="14" t="s">
        <v>35</v>
      </c>
      <c r="AX708" s="14" t="s">
        <v>74</v>
      </c>
      <c r="AY708" s="266" t="s">
        <v>169</v>
      </c>
    </row>
    <row r="709" spans="1:51" s="14" customFormat="1" ht="12">
      <c r="A709" s="14"/>
      <c r="B709" s="256"/>
      <c r="C709" s="257"/>
      <c r="D709" s="242" t="s">
        <v>180</v>
      </c>
      <c r="E709" s="258" t="s">
        <v>19</v>
      </c>
      <c r="F709" s="259" t="s">
        <v>2022</v>
      </c>
      <c r="G709" s="257"/>
      <c r="H709" s="260">
        <v>1</v>
      </c>
      <c r="I709" s="261"/>
      <c r="J709" s="257"/>
      <c r="K709" s="257"/>
      <c r="L709" s="262"/>
      <c r="M709" s="263"/>
      <c r="N709" s="264"/>
      <c r="O709" s="264"/>
      <c r="P709" s="264"/>
      <c r="Q709" s="264"/>
      <c r="R709" s="264"/>
      <c r="S709" s="264"/>
      <c r="T709" s="265"/>
      <c r="U709" s="14"/>
      <c r="V709" s="14"/>
      <c r="W709" s="14"/>
      <c r="X709" s="14"/>
      <c r="Y709" s="14"/>
      <c r="Z709" s="14"/>
      <c r="AA709" s="14"/>
      <c r="AB709" s="14"/>
      <c r="AC709" s="14"/>
      <c r="AD709" s="14"/>
      <c r="AE709" s="14"/>
      <c r="AT709" s="266" t="s">
        <v>180</v>
      </c>
      <c r="AU709" s="266" t="s">
        <v>83</v>
      </c>
      <c r="AV709" s="14" t="s">
        <v>83</v>
      </c>
      <c r="AW709" s="14" t="s">
        <v>35</v>
      </c>
      <c r="AX709" s="14" t="s">
        <v>74</v>
      </c>
      <c r="AY709" s="266" t="s">
        <v>169</v>
      </c>
    </row>
    <row r="710" spans="1:51" s="14" customFormat="1" ht="12">
      <c r="A710" s="14"/>
      <c r="B710" s="256"/>
      <c r="C710" s="257"/>
      <c r="D710" s="242" t="s">
        <v>180</v>
      </c>
      <c r="E710" s="258" t="s">
        <v>19</v>
      </c>
      <c r="F710" s="259" t="s">
        <v>2041</v>
      </c>
      <c r="G710" s="257"/>
      <c r="H710" s="260">
        <v>1</v>
      </c>
      <c r="I710" s="261"/>
      <c r="J710" s="257"/>
      <c r="K710" s="257"/>
      <c r="L710" s="262"/>
      <c r="M710" s="263"/>
      <c r="N710" s="264"/>
      <c r="O710" s="264"/>
      <c r="P710" s="264"/>
      <c r="Q710" s="264"/>
      <c r="R710" s="264"/>
      <c r="S710" s="264"/>
      <c r="T710" s="265"/>
      <c r="U710" s="14"/>
      <c r="V710" s="14"/>
      <c r="W710" s="14"/>
      <c r="X710" s="14"/>
      <c r="Y710" s="14"/>
      <c r="Z710" s="14"/>
      <c r="AA710" s="14"/>
      <c r="AB710" s="14"/>
      <c r="AC710" s="14"/>
      <c r="AD710" s="14"/>
      <c r="AE710" s="14"/>
      <c r="AT710" s="266" t="s">
        <v>180</v>
      </c>
      <c r="AU710" s="266" t="s">
        <v>83</v>
      </c>
      <c r="AV710" s="14" t="s">
        <v>83</v>
      </c>
      <c r="AW710" s="14" t="s">
        <v>35</v>
      </c>
      <c r="AX710" s="14" t="s">
        <v>74</v>
      </c>
      <c r="AY710" s="266" t="s">
        <v>169</v>
      </c>
    </row>
    <row r="711" spans="1:51" s="14" customFormat="1" ht="12">
      <c r="A711" s="14"/>
      <c r="B711" s="256"/>
      <c r="C711" s="257"/>
      <c r="D711" s="242" t="s">
        <v>180</v>
      </c>
      <c r="E711" s="258" t="s">
        <v>19</v>
      </c>
      <c r="F711" s="259" t="s">
        <v>2024</v>
      </c>
      <c r="G711" s="257"/>
      <c r="H711" s="260">
        <v>1</v>
      </c>
      <c r="I711" s="261"/>
      <c r="J711" s="257"/>
      <c r="K711" s="257"/>
      <c r="L711" s="262"/>
      <c r="M711" s="263"/>
      <c r="N711" s="264"/>
      <c r="O711" s="264"/>
      <c r="P711" s="264"/>
      <c r="Q711" s="264"/>
      <c r="R711" s="264"/>
      <c r="S711" s="264"/>
      <c r="T711" s="265"/>
      <c r="U711" s="14"/>
      <c r="V711" s="14"/>
      <c r="W711" s="14"/>
      <c r="X711" s="14"/>
      <c r="Y711" s="14"/>
      <c r="Z711" s="14"/>
      <c r="AA711" s="14"/>
      <c r="AB711" s="14"/>
      <c r="AC711" s="14"/>
      <c r="AD711" s="14"/>
      <c r="AE711" s="14"/>
      <c r="AT711" s="266" t="s">
        <v>180</v>
      </c>
      <c r="AU711" s="266" t="s">
        <v>83</v>
      </c>
      <c r="AV711" s="14" t="s">
        <v>83</v>
      </c>
      <c r="AW711" s="14" t="s">
        <v>35</v>
      </c>
      <c r="AX711" s="14" t="s">
        <v>74</v>
      </c>
      <c r="AY711" s="266" t="s">
        <v>169</v>
      </c>
    </row>
    <row r="712" spans="1:51" s="14" customFormat="1" ht="12">
      <c r="A712" s="14"/>
      <c r="B712" s="256"/>
      <c r="C712" s="257"/>
      <c r="D712" s="242" t="s">
        <v>180</v>
      </c>
      <c r="E712" s="258" t="s">
        <v>19</v>
      </c>
      <c r="F712" s="259" t="s">
        <v>1872</v>
      </c>
      <c r="G712" s="257"/>
      <c r="H712" s="260">
        <v>3</v>
      </c>
      <c r="I712" s="261"/>
      <c r="J712" s="257"/>
      <c r="K712" s="257"/>
      <c r="L712" s="262"/>
      <c r="M712" s="263"/>
      <c r="N712" s="264"/>
      <c r="O712" s="264"/>
      <c r="P712" s="264"/>
      <c r="Q712" s="264"/>
      <c r="R712" s="264"/>
      <c r="S712" s="264"/>
      <c r="T712" s="265"/>
      <c r="U712" s="14"/>
      <c r="V712" s="14"/>
      <c r="W712" s="14"/>
      <c r="X712" s="14"/>
      <c r="Y712" s="14"/>
      <c r="Z712" s="14"/>
      <c r="AA712" s="14"/>
      <c r="AB712" s="14"/>
      <c r="AC712" s="14"/>
      <c r="AD712" s="14"/>
      <c r="AE712" s="14"/>
      <c r="AT712" s="266" t="s">
        <v>180</v>
      </c>
      <c r="AU712" s="266" t="s">
        <v>83</v>
      </c>
      <c r="AV712" s="14" t="s">
        <v>83</v>
      </c>
      <c r="AW712" s="14" t="s">
        <v>35</v>
      </c>
      <c r="AX712" s="14" t="s">
        <v>74</v>
      </c>
      <c r="AY712" s="266" t="s">
        <v>169</v>
      </c>
    </row>
    <row r="713" spans="1:51" s="14" customFormat="1" ht="12">
      <c r="A713" s="14"/>
      <c r="B713" s="256"/>
      <c r="C713" s="257"/>
      <c r="D713" s="242" t="s">
        <v>180</v>
      </c>
      <c r="E713" s="258" t="s">
        <v>19</v>
      </c>
      <c r="F713" s="259" t="s">
        <v>2044</v>
      </c>
      <c r="G713" s="257"/>
      <c r="H713" s="260">
        <v>1</v>
      </c>
      <c r="I713" s="261"/>
      <c r="J713" s="257"/>
      <c r="K713" s="257"/>
      <c r="L713" s="262"/>
      <c r="M713" s="263"/>
      <c r="N713" s="264"/>
      <c r="O713" s="264"/>
      <c r="P713" s="264"/>
      <c r="Q713" s="264"/>
      <c r="R713" s="264"/>
      <c r="S713" s="264"/>
      <c r="T713" s="265"/>
      <c r="U713" s="14"/>
      <c r="V713" s="14"/>
      <c r="W713" s="14"/>
      <c r="X713" s="14"/>
      <c r="Y713" s="14"/>
      <c r="Z713" s="14"/>
      <c r="AA713" s="14"/>
      <c r="AB713" s="14"/>
      <c r="AC713" s="14"/>
      <c r="AD713" s="14"/>
      <c r="AE713" s="14"/>
      <c r="AT713" s="266" t="s">
        <v>180</v>
      </c>
      <c r="AU713" s="266" t="s">
        <v>83</v>
      </c>
      <c r="AV713" s="14" t="s">
        <v>83</v>
      </c>
      <c r="AW713" s="14" t="s">
        <v>35</v>
      </c>
      <c r="AX713" s="14" t="s">
        <v>74</v>
      </c>
      <c r="AY713" s="266" t="s">
        <v>169</v>
      </c>
    </row>
    <row r="714" spans="1:51" s="14" customFormat="1" ht="12">
      <c r="A714" s="14"/>
      <c r="B714" s="256"/>
      <c r="C714" s="257"/>
      <c r="D714" s="242" t="s">
        <v>180</v>
      </c>
      <c r="E714" s="258" t="s">
        <v>19</v>
      </c>
      <c r="F714" s="259" t="s">
        <v>2045</v>
      </c>
      <c r="G714" s="257"/>
      <c r="H714" s="260">
        <v>2</v>
      </c>
      <c r="I714" s="261"/>
      <c r="J714" s="257"/>
      <c r="K714" s="257"/>
      <c r="L714" s="262"/>
      <c r="M714" s="263"/>
      <c r="N714" s="264"/>
      <c r="O714" s="264"/>
      <c r="P714" s="264"/>
      <c r="Q714" s="264"/>
      <c r="R714" s="264"/>
      <c r="S714" s="264"/>
      <c r="T714" s="265"/>
      <c r="U714" s="14"/>
      <c r="V714" s="14"/>
      <c r="W714" s="14"/>
      <c r="X714" s="14"/>
      <c r="Y714" s="14"/>
      <c r="Z714" s="14"/>
      <c r="AA714" s="14"/>
      <c r="AB714" s="14"/>
      <c r="AC714" s="14"/>
      <c r="AD714" s="14"/>
      <c r="AE714" s="14"/>
      <c r="AT714" s="266" t="s">
        <v>180</v>
      </c>
      <c r="AU714" s="266" t="s">
        <v>83</v>
      </c>
      <c r="AV714" s="14" t="s">
        <v>83</v>
      </c>
      <c r="AW714" s="14" t="s">
        <v>35</v>
      </c>
      <c r="AX714" s="14" t="s">
        <v>74</v>
      </c>
      <c r="AY714" s="266" t="s">
        <v>169</v>
      </c>
    </row>
    <row r="715" spans="1:51" s="14" customFormat="1" ht="12">
      <c r="A715" s="14"/>
      <c r="B715" s="256"/>
      <c r="C715" s="257"/>
      <c r="D715" s="242" t="s">
        <v>180</v>
      </c>
      <c r="E715" s="258" t="s">
        <v>19</v>
      </c>
      <c r="F715" s="259" t="s">
        <v>2046</v>
      </c>
      <c r="G715" s="257"/>
      <c r="H715" s="260">
        <v>2</v>
      </c>
      <c r="I715" s="261"/>
      <c r="J715" s="257"/>
      <c r="K715" s="257"/>
      <c r="L715" s="262"/>
      <c r="M715" s="263"/>
      <c r="N715" s="264"/>
      <c r="O715" s="264"/>
      <c r="P715" s="264"/>
      <c r="Q715" s="264"/>
      <c r="R715" s="264"/>
      <c r="S715" s="264"/>
      <c r="T715" s="265"/>
      <c r="U715" s="14"/>
      <c r="V715" s="14"/>
      <c r="W715" s="14"/>
      <c r="X715" s="14"/>
      <c r="Y715" s="14"/>
      <c r="Z715" s="14"/>
      <c r="AA715" s="14"/>
      <c r="AB715" s="14"/>
      <c r="AC715" s="14"/>
      <c r="AD715" s="14"/>
      <c r="AE715" s="14"/>
      <c r="AT715" s="266" t="s">
        <v>180</v>
      </c>
      <c r="AU715" s="266" t="s">
        <v>83</v>
      </c>
      <c r="AV715" s="14" t="s">
        <v>83</v>
      </c>
      <c r="AW715" s="14" t="s">
        <v>35</v>
      </c>
      <c r="AX715" s="14" t="s">
        <v>74</v>
      </c>
      <c r="AY715" s="266" t="s">
        <v>169</v>
      </c>
    </row>
    <row r="716" spans="1:51" s="14" customFormat="1" ht="12">
      <c r="A716" s="14"/>
      <c r="B716" s="256"/>
      <c r="C716" s="257"/>
      <c r="D716" s="242" t="s">
        <v>180</v>
      </c>
      <c r="E716" s="258" t="s">
        <v>19</v>
      </c>
      <c r="F716" s="259" t="s">
        <v>2047</v>
      </c>
      <c r="G716" s="257"/>
      <c r="H716" s="260">
        <v>1</v>
      </c>
      <c r="I716" s="261"/>
      <c r="J716" s="257"/>
      <c r="K716" s="257"/>
      <c r="L716" s="262"/>
      <c r="M716" s="263"/>
      <c r="N716" s="264"/>
      <c r="O716" s="264"/>
      <c r="P716" s="264"/>
      <c r="Q716" s="264"/>
      <c r="R716" s="264"/>
      <c r="S716" s="264"/>
      <c r="T716" s="265"/>
      <c r="U716" s="14"/>
      <c r="V716" s="14"/>
      <c r="W716" s="14"/>
      <c r="X716" s="14"/>
      <c r="Y716" s="14"/>
      <c r="Z716" s="14"/>
      <c r="AA716" s="14"/>
      <c r="AB716" s="14"/>
      <c r="AC716" s="14"/>
      <c r="AD716" s="14"/>
      <c r="AE716" s="14"/>
      <c r="AT716" s="266" t="s">
        <v>180</v>
      </c>
      <c r="AU716" s="266" t="s">
        <v>83</v>
      </c>
      <c r="AV716" s="14" t="s">
        <v>83</v>
      </c>
      <c r="AW716" s="14" t="s">
        <v>35</v>
      </c>
      <c r="AX716" s="14" t="s">
        <v>74</v>
      </c>
      <c r="AY716" s="266" t="s">
        <v>169</v>
      </c>
    </row>
    <row r="717" spans="1:51" s="15" customFormat="1" ht="12">
      <c r="A717" s="15"/>
      <c r="B717" s="267"/>
      <c r="C717" s="268"/>
      <c r="D717" s="242" t="s">
        <v>180</v>
      </c>
      <c r="E717" s="269" t="s">
        <v>19</v>
      </c>
      <c r="F717" s="270" t="s">
        <v>185</v>
      </c>
      <c r="G717" s="268"/>
      <c r="H717" s="271">
        <v>40</v>
      </c>
      <c r="I717" s="272"/>
      <c r="J717" s="268"/>
      <c r="K717" s="268"/>
      <c r="L717" s="273"/>
      <c r="M717" s="274"/>
      <c r="N717" s="275"/>
      <c r="O717" s="275"/>
      <c r="P717" s="275"/>
      <c r="Q717" s="275"/>
      <c r="R717" s="275"/>
      <c r="S717" s="275"/>
      <c r="T717" s="276"/>
      <c r="U717" s="15"/>
      <c r="V717" s="15"/>
      <c r="W717" s="15"/>
      <c r="X717" s="15"/>
      <c r="Y717" s="15"/>
      <c r="Z717" s="15"/>
      <c r="AA717" s="15"/>
      <c r="AB717" s="15"/>
      <c r="AC717" s="15"/>
      <c r="AD717" s="15"/>
      <c r="AE717" s="15"/>
      <c r="AT717" s="277" t="s">
        <v>180</v>
      </c>
      <c r="AU717" s="277" t="s">
        <v>83</v>
      </c>
      <c r="AV717" s="15" t="s">
        <v>176</v>
      </c>
      <c r="AW717" s="15" t="s">
        <v>35</v>
      </c>
      <c r="AX717" s="15" t="s">
        <v>81</v>
      </c>
      <c r="AY717" s="277" t="s">
        <v>169</v>
      </c>
    </row>
    <row r="718" spans="1:65" s="2" customFormat="1" ht="16.5" customHeight="1">
      <c r="A718" s="41"/>
      <c r="B718" s="42"/>
      <c r="C718" s="313" t="s">
        <v>993</v>
      </c>
      <c r="D718" s="313" t="s">
        <v>665</v>
      </c>
      <c r="E718" s="314" t="s">
        <v>2065</v>
      </c>
      <c r="F718" s="315" t="s">
        <v>2066</v>
      </c>
      <c r="G718" s="316" t="s">
        <v>188</v>
      </c>
      <c r="H718" s="317">
        <v>20</v>
      </c>
      <c r="I718" s="318"/>
      <c r="J718" s="319">
        <f>ROUND(I718*H718,2)</f>
        <v>0</v>
      </c>
      <c r="K718" s="315" t="s">
        <v>19</v>
      </c>
      <c r="L718" s="320"/>
      <c r="M718" s="321" t="s">
        <v>19</v>
      </c>
      <c r="N718" s="322" t="s">
        <v>45</v>
      </c>
      <c r="O718" s="87"/>
      <c r="P718" s="238">
        <f>O718*H718</f>
        <v>0</v>
      </c>
      <c r="Q718" s="238">
        <v>0.058</v>
      </c>
      <c r="R718" s="238">
        <f>Q718*H718</f>
        <v>1.1600000000000001</v>
      </c>
      <c r="S718" s="238">
        <v>0</v>
      </c>
      <c r="T718" s="239">
        <f>S718*H718</f>
        <v>0</v>
      </c>
      <c r="U718" s="41"/>
      <c r="V718" s="41"/>
      <c r="W718" s="41"/>
      <c r="X718" s="41"/>
      <c r="Y718" s="41"/>
      <c r="Z718" s="41"/>
      <c r="AA718" s="41"/>
      <c r="AB718" s="41"/>
      <c r="AC718" s="41"/>
      <c r="AD718" s="41"/>
      <c r="AE718" s="41"/>
      <c r="AR718" s="240" t="s">
        <v>217</v>
      </c>
      <c r="AT718" s="240" t="s">
        <v>665</v>
      </c>
      <c r="AU718" s="240" t="s">
        <v>83</v>
      </c>
      <c r="AY718" s="20" t="s">
        <v>169</v>
      </c>
      <c r="BE718" s="241">
        <f>IF(N718="základní",J718,0)</f>
        <v>0</v>
      </c>
      <c r="BF718" s="241">
        <f>IF(N718="snížená",J718,0)</f>
        <v>0</v>
      </c>
      <c r="BG718" s="241">
        <f>IF(N718="zákl. přenesená",J718,0)</f>
        <v>0</v>
      </c>
      <c r="BH718" s="241">
        <f>IF(N718="sníž. přenesená",J718,0)</f>
        <v>0</v>
      </c>
      <c r="BI718" s="241">
        <f>IF(N718="nulová",J718,0)</f>
        <v>0</v>
      </c>
      <c r="BJ718" s="20" t="s">
        <v>81</v>
      </c>
      <c r="BK718" s="241">
        <f>ROUND(I718*H718,2)</f>
        <v>0</v>
      </c>
      <c r="BL718" s="20" t="s">
        <v>176</v>
      </c>
      <c r="BM718" s="240" t="s">
        <v>2067</v>
      </c>
    </row>
    <row r="719" spans="1:51" s="14" customFormat="1" ht="12">
      <c r="A719" s="14"/>
      <c r="B719" s="256"/>
      <c r="C719" s="257"/>
      <c r="D719" s="242" t="s">
        <v>180</v>
      </c>
      <c r="E719" s="258" t="s">
        <v>19</v>
      </c>
      <c r="F719" s="259" t="s">
        <v>1997</v>
      </c>
      <c r="G719" s="257"/>
      <c r="H719" s="260">
        <v>20</v>
      </c>
      <c r="I719" s="261"/>
      <c r="J719" s="257"/>
      <c r="K719" s="257"/>
      <c r="L719" s="262"/>
      <c r="M719" s="263"/>
      <c r="N719" s="264"/>
      <c r="O719" s="264"/>
      <c r="P719" s="264"/>
      <c r="Q719" s="264"/>
      <c r="R719" s="264"/>
      <c r="S719" s="264"/>
      <c r="T719" s="265"/>
      <c r="U719" s="14"/>
      <c r="V719" s="14"/>
      <c r="W719" s="14"/>
      <c r="X719" s="14"/>
      <c r="Y719" s="14"/>
      <c r="Z719" s="14"/>
      <c r="AA719" s="14"/>
      <c r="AB719" s="14"/>
      <c r="AC719" s="14"/>
      <c r="AD719" s="14"/>
      <c r="AE719" s="14"/>
      <c r="AT719" s="266" t="s">
        <v>180</v>
      </c>
      <c r="AU719" s="266" t="s">
        <v>83</v>
      </c>
      <c r="AV719" s="14" t="s">
        <v>83</v>
      </c>
      <c r="AW719" s="14" t="s">
        <v>35</v>
      </c>
      <c r="AX719" s="14" t="s">
        <v>81</v>
      </c>
      <c r="AY719" s="266" t="s">
        <v>169</v>
      </c>
    </row>
    <row r="720" spans="1:65" s="2" customFormat="1" ht="16.5" customHeight="1">
      <c r="A720" s="41"/>
      <c r="B720" s="42"/>
      <c r="C720" s="229" t="s">
        <v>1000</v>
      </c>
      <c r="D720" s="229" t="s">
        <v>171</v>
      </c>
      <c r="E720" s="230" t="s">
        <v>2068</v>
      </c>
      <c r="F720" s="231" t="s">
        <v>2069</v>
      </c>
      <c r="G720" s="232" t="s">
        <v>462</v>
      </c>
      <c r="H720" s="233">
        <v>763.16</v>
      </c>
      <c r="I720" s="234"/>
      <c r="J720" s="235">
        <f>ROUND(I720*H720,2)</f>
        <v>0</v>
      </c>
      <c r="K720" s="231" t="s">
        <v>175</v>
      </c>
      <c r="L720" s="47"/>
      <c r="M720" s="236" t="s">
        <v>19</v>
      </c>
      <c r="N720" s="237" t="s">
        <v>45</v>
      </c>
      <c r="O720" s="87"/>
      <c r="P720" s="238">
        <f>O720*H720</f>
        <v>0</v>
      </c>
      <c r="Q720" s="238">
        <v>0.00013</v>
      </c>
      <c r="R720" s="238">
        <f>Q720*H720</f>
        <v>0.09921079999999999</v>
      </c>
      <c r="S720" s="238">
        <v>0</v>
      </c>
      <c r="T720" s="239">
        <f>S720*H720</f>
        <v>0</v>
      </c>
      <c r="U720" s="41"/>
      <c r="V720" s="41"/>
      <c r="W720" s="41"/>
      <c r="X720" s="41"/>
      <c r="Y720" s="41"/>
      <c r="Z720" s="41"/>
      <c r="AA720" s="41"/>
      <c r="AB720" s="41"/>
      <c r="AC720" s="41"/>
      <c r="AD720" s="41"/>
      <c r="AE720" s="41"/>
      <c r="AR720" s="240" t="s">
        <v>176</v>
      </c>
      <c r="AT720" s="240" t="s">
        <v>171</v>
      </c>
      <c r="AU720" s="240" t="s">
        <v>83</v>
      </c>
      <c r="AY720" s="20" t="s">
        <v>169</v>
      </c>
      <c r="BE720" s="241">
        <f>IF(N720="základní",J720,0)</f>
        <v>0</v>
      </c>
      <c r="BF720" s="241">
        <f>IF(N720="snížená",J720,0)</f>
        <v>0</v>
      </c>
      <c r="BG720" s="241">
        <f>IF(N720="zákl. přenesená",J720,0)</f>
        <v>0</v>
      </c>
      <c r="BH720" s="241">
        <f>IF(N720="sníž. přenesená",J720,0)</f>
        <v>0</v>
      </c>
      <c r="BI720" s="241">
        <f>IF(N720="nulová",J720,0)</f>
        <v>0</v>
      </c>
      <c r="BJ720" s="20" t="s">
        <v>81</v>
      </c>
      <c r="BK720" s="241">
        <f>ROUND(I720*H720,2)</f>
        <v>0</v>
      </c>
      <c r="BL720" s="20" t="s">
        <v>176</v>
      </c>
      <c r="BM720" s="240" t="s">
        <v>2070</v>
      </c>
    </row>
    <row r="721" spans="1:51" s="13" customFormat="1" ht="12">
      <c r="A721" s="13"/>
      <c r="B721" s="246"/>
      <c r="C721" s="247"/>
      <c r="D721" s="242" t="s">
        <v>180</v>
      </c>
      <c r="E721" s="248" t="s">
        <v>19</v>
      </c>
      <c r="F721" s="249" t="s">
        <v>2071</v>
      </c>
      <c r="G721" s="247"/>
      <c r="H721" s="248" t="s">
        <v>19</v>
      </c>
      <c r="I721" s="250"/>
      <c r="J721" s="247"/>
      <c r="K721" s="247"/>
      <c r="L721" s="251"/>
      <c r="M721" s="252"/>
      <c r="N721" s="253"/>
      <c r="O721" s="253"/>
      <c r="P721" s="253"/>
      <c r="Q721" s="253"/>
      <c r="R721" s="253"/>
      <c r="S721" s="253"/>
      <c r="T721" s="254"/>
      <c r="U721" s="13"/>
      <c r="V721" s="13"/>
      <c r="W721" s="13"/>
      <c r="X721" s="13"/>
      <c r="Y721" s="13"/>
      <c r="Z721" s="13"/>
      <c r="AA721" s="13"/>
      <c r="AB721" s="13"/>
      <c r="AC721" s="13"/>
      <c r="AD721" s="13"/>
      <c r="AE721" s="13"/>
      <c r="AT721" s="255" t="s">
        <v>180</v>
      </c>
      <c r="AU721" s="255" t="s">
        <v>83</v>
      </c>
      <c r="AV721" s="13" t="s">
        <v>81</v>
      </c>
      <c r="AW721" s="13" t="s">
        <v>35</v>
      </c>
      <c r="AX721" s="13" t="s">
        <v>74</v>
      </c>
      <c r="AY721" s="255" t="s">
        <v>169</v>
      </c>
    </row>
    <row r="722" spans="1:51" s="14" customFormat="1" ht="12">
      <c r="A722" s="14"/>
      <c r="B722" s="256"/>
      <c r="C722" s="257"/>
      <c r="D722" s="242" t="s">
        <v>180</v>
      </c>
      <c r="E722" s="258" t="s">
        <v>19</v>
      </c>
      <c r="F722" s="259" t="s">
        <v>2072</v>
      </c>
      <c r="G722" s="257"/>
      <c r="H722" s="260">
        <v>650</v>
      </c>
      <c r="I722" s="261"/>
      <c r="J722" s="257"/>
      <c r="K722" s="257"/>
      <c r="L722" s="262"/>
      <c r="M722" s="263"/>
      <c r="N722" s="264"/>
      <c r="O722" s="264"/>
      <c r="P722" s="264"/>
      <c r="Q722" s="264"/>
      <c r="R722" s="264"/>
      <c r="S722" s="264"/>
      <c r="T722" s="265"/>
      <c r="U722" s="14"/>
      <c r="V722" s="14"/>
      <c r="W722" s="14"/>
      <c r="X722" s="14"/>
      <c r="Y722" s="14"/>
      <c r="Z722" s="14"/>
      <c r="AA722" s="14"/>
      <c r="AB722" s="14"/>
      <c r="AC722" s="14"/>
      <c r="AD722" s="14"/>
      <c r="AE722" s="14"/>
      <c r="AT722" s="266" t="s">
        <v>180</v>
      </c>
      <c r="AU722" s="266" t="s">
        <v>83</v>
      </c>
      <c r="AV722" s="14" t="s">
        <v>83</v>
      </c>
      <c r="AW722" s="14" t="s">
        <v>35</v>
      </c>
      <c r="AX722" s="14" t="s">
        <v>74</v>
      </c>
      <c r="AY722" s="266" t="s">
        <v>169</v>
      </c>
    </row>
    <row r="723" spans="1:51" s="14" customFormat="1" ht="12">
      <c r="A723" s="14"/>
      <c r="B723" s="256"/>
      <c r="C723" s="257"/>
      <c r="D723" s="242" t="s">
        <v>180</v>
      </c>
      <c r="E723" s="258" t="s">
        <v>19</v>
      </c>
      <c r="F723" s="259" t="s">
        <v>1757</v>
      </c>
      <c r="G723" s="257"/>
      <c r="H723" s="260">
        <v>113.16</v>
      </c>
      <c r="I723" s="261"/>
      <c r="J723" s="257"/>
      <c r="K723" s="257"/>
      <c r="L723" s="262"/>
      <c r="M723" s="263"/>
      <c r="N723" s="264"/>
      <c r="O723" s="264"/>
      <c r="P723" s="264"/>
      <c r="Q723" s="264"/>
      <c r="R723" s="264"/>
      <c r="S723" s="264"/>
      <c r="T723" s="265"/>
      <c r="U723" s="14"/>
      <c r="V723" s="14"/>
      <c r="W723" s="14"/>
      <c r="X723" s="14"/>
      <c r="Y723" s="14"/>
      <c r="Z723" s="14"/>
      <c r="AA723" s="14"/>
      <c r="AB723" s="14"/>
      <c r="AC723" s="14"/>
      <c r="AD723" s="14"/>
      <c r="AE723" s="14"/>
      <c r="AT723" s="266" t="s">
        <v>180</v>
      </c>
      <c r="AU723" s="266" t="s">
        <v>83</v>
      </c>
      <c r="AV723" s="14" t="s">
        <v>83</v>
      </c>
      <c r="AW723" s="14" t="s">
        <v>35</v>
      </c>
      <c r="AX723" s="14" t="s">
        <v>74</v>
      </c>
      <c r="AY723" s="266" t="s">
        <v>169</v>
      </c>
    </row>
    <row r="724" spans="1:51" s="15" customFormat="1" ht="12">
      <c r="A724" s="15"/>
      <c r="B724" s="267"/>
      <c r="C724" s="268"/>
      <c r="D724" s="242" t="s">
        <v>180</v>
      </c>
      <c r="E724" s="269" t="s">
        <v>19</v>
      </c>
      <c r="F724" s="270" t="s">
        <v>185</v>
      </c>
      <c r="G724" s="268"/>
      <c r="H724" s="271">
        <v>763.16</v>
      </c>
      <c r="I724" s="272"/>
      <c r="J724" s="268"/>
      <c r="K724" s="268"/>
      <c r="L724" s="273"/>
      <c r="M724" s="274"/>
      <c r="N724" s="275"/>
      <c r="O724" s="275"/>
      <c r="P724" s="275"/>
      <c r="Q724" s="275"/>
      <c r="R724" s="275"/>
      <c r="S724" s="275"/>
      <c r="T724" s="276"/>
      <c r="U724" s="15"/>
      <c r="V724" s="15"/>
      <c r="W724" s="15"/>
      <c r="X724" s="15"/>
      <c r="Y724" s="15"/>
      <c r="Z724" s="15"/>
      <c r="AA724" s="15"/>
      <c r="AB724" s="15"/>
      <c r="AC724" s="15"/>
      <c r="AD724" s="15"/>
      <c r="AE724" s="15"/>
      <c r="AT724" s="277" t="s">
        <v>180</v>
      </c>
      <c r="AU724" s="277" t="s">
        <v>83</v>
      </c>
      <c r="AV724" s="15" t="s">
        <v>176</v>
      </c>
      <c r="AW724" s="15" t="s">
        <v>35</v>
      </c>
      <c r="AX724" s="15" t="s">
        <v>81</v>
      </c>
      <c r="AY724" s="277" t="s">
        <v>169</v>
      </c>
    </row>
    <row r="725" spans="1:63" s="12" customFormat="1" ht="22.8" customHeight="1">
      <c r="A725" s="12"/>
      <c r="B725" s="213"/>
      <c r="C725" s="214"/>
      <c r="D725" s="215" t="s">
        <v>73</v>
      </c>
      <c r="E725" s="227" t="s">
        <v>224</v>
      </c>
      <c r="F725" s="227" t="s">
        <v>252</v>
      </c>
      <c r="G725" s="214"/>
      <c r="H725" s="214"/>
      <c r="I725" s="217"/>
      <c r="J725" s="228">
        <f>BK725</f>
        <v>0</v>
      </c>
      <c r="K725" s="214"/>
      <c r="L725" s="219"/>
      <c r="M725" s="220"/>
      <c r="N725" s="221"/>
      <c r="O725" s="221"/>
      <c r="P725" s="222">
        <f>SUM(P726:P750)</f>
        <v>0</v>
      </c>
      <c r="Q725" s="221"/>
      <c r="R725" s="222">
        <f>SUM(R726:R750)</f>
        <v>9.34872</v>
      </c>
      <c r="S725" s="221"/>
      <c r="T725" s="223">
        <f>SUM(T726:T750)</f>
        <v>0</v>
      </c>
      <c r="U725" s="12"/>
      <c r="V725" s="12"/>
      <c r="W725" s="12"/>
      <c r="X725" s="12"/>
      <c r="Y725" s="12"/>
      <c r="Z725" s="12"/>
      <c r="AA725" s="12"/>
      <c r="AB725" s="12"/>
      <c r="AC725" s="12"/>
      <c r="AD725" s="12"/>
      <c r="AE725" s="12"/>
      <c r="AR725" s="224" t="s">
        <v>81</v>
      </c>
      <c r="AT725" s="225" t="s">
        <v>73</v>
      </c>
      <c r="AU725" s="225" t="s">
        <v>81</v>
      </c>
      <c r="AY725" s="224" t="s">
        <v>169</v>
      </c>
      <c r="BK725" s="226">
        <f>SUM(BK726:BK750)</f>
        <v>0</v>
      </c>
    </row>
    <row r="726" spans="1:65" s="2" customFormat="1" ht="21.75" customHeight="1">
      <c r="A726" s="41"/>
      <c r="B726" s="42"/>
      <c r="C726" s="229" t="s">
        <v>1005</v>
      </c>
      <c r="D726" s="229" t="s">
        <v>171</v>
      </c>
      <c r="E726" s="230" t="s">
        <v>2073</v>
      </c>
      <c r="F726" s="231" t="s">
        <v>2074</v>
      </c>
      <c r="G726" s="232" t="s">
        <v>213</v>
      </c>
      <c r="H726" s="233">
        <v>3.266</v>
      </c>
      <c r="I726" s="234"/>
      <c r="J726" s="235">
        <f>ROUND(I726*H726,2)</f>
        <v>0</v>
      </c>
      <c r="K726" s="231" t="s">
        <v>19</v>
      </c>
      <c r="L726" s="47"/>
      <c r="M726" s="236" t="s">
        <v>19</v>
      </c>
      <c r="N726" s="237" t="s">
        <v>45</v>
      </c>
      <c r="O726" s="87"/>
      <c r="P726" s="238">
        <f>O726*H726</f>
        <v>0</v>
      </c>
      <c r="Q726" s="238">
        <v>2.4</v>
      </c>
      <c r="R726" s="238">
        <f>Q726*H726</f>
        <v>7.8384</v>
      </c>
      <c r="S726" s="238">
        <v>0</v>
      </c>
      <c r="T726" s="239">
        <f>S726*H726</f>
        <v>0</v>
      </c>
      <c r="U726" s="41"/>
      <c r="V726" s="41"/>
      <c r="W726" s="41"/>
      <c r="X726" s="41"/>
      <c r="Y726" s="41"/>
      <c r="Z726" s="41"/>
      <c r="AA726" s="41"/>
      <c r="AB726" s="41"/>
      <c r="AC726" s="41"/>
      <c r="AD726" s="41"/>
      <c r="AE726" s="41"/>
      <c r="AR726" s="240" t="s">
        <v>176</v>
      </c>
      <c r="AT726" s="240" t="s">
        <v>171</v>
      </c>
      <c r="AU726" s="240" t="s">
        <v>83</v>
      </c>
      <c r="AY726" s="20" t="s">
        <v>169</v>
      </c>
      <c r="BE726" s="241">
        <f>IF(N726="základní",J726,0)</f>
        <v>0</v>
      </c>
      <c r="BF726" s="241">
        <f>IF(N726="snížená",J726,0)</f>
        <v>0</v>
      </c>
      <c r="BG726" s="241">
        <f>IF(N726="zákl. přenesená",J726,0)</f>
        <v>0</v>
      </c>
      <c r="BH726" s="241">
        <f>IF(N726="sníž. přenesená",J726,0)</f>
        <v>0</v>
      </c>
      <c r="BI726" s="241">
        <f>IF(N726="nulová",J726,0)</f>
        <v>0</v>
      </c>
      <c r="BJ726" s="20" t="s">
        <v>81</v>
      </c>
      <c r="BK726" s="241">
        <f>ROUND(I726*H726,2)</f>
        <v>0</v>
      </c>
      <c r="BL726" s="20" t="s">
        <v>176</v>
      </c>
      <c r="BM726" s="240" t="s">
        <v>2075</v>
      </c>
    </row>
    <row r="727" spans="1:51" s="13" customFormat="1" ht="12">
      <c r="A727" s="13"/>
      <c r="B727" s="246"/>
      <c r="C727" s="247"/>
      <c r="D727" s="242" t="s">
        <v>180</v>
      </c>
      <c r="E727" s="248" t="s">
        <v>19</v>
      </c>
      <c r="F727" s="249" t="s">
        <v>1902</v>
      </c>
      <c r="G727" s="247"/>
      <c r="H727" s="248" t="s">
        <v>19</v>
      </c>
      <c r="I727" s="250"/>
      <c r="J727" s="247"/>
      <c r="K727" s="247"/>
      <c r="L727" s="251"/>
      <c r="M727" s="252"/>
      <c r="N727" s="253"/>
      <c r="O727" s="253"/>
      <c r="P727" s="253"/>
      <c r="Q727" s="253"/>
      <c r="R727" s="253"/>
      <c r="S727" s="253"/>
      <c r="T727" s="254"/>
      <c r="U727" s="13"/>
      <c r="V727" s="13"/>
      <c r="W727" s="13"/>
      <c r="X727" s="13"/>
      <c r="Y727" s="13"/>
      <c r="Z727" s="13"/>
      <c r="AA727" s="13"/>
      <c r="AB727" s="13"/>
      <c r="AC727" s="13"/>
      <c r="AD727" s="13"/>
      <c r="AE727" s="13"/>
      <c r="AT727" s="255" t="s">
        <v>180</v>
      </c>
      <c r="AU727" s="255" t="s">
        <v>83</v>
      </c>
      <c r="AV727" s="13" t="s">
        <v>81</v>
      </c>
      <c r="AW727" s="13" t="s">
        <v>35</v>
      </c>
      <c r="AX727" s="13" t="s">
        <v>74</v>
      </c>
      <c r="AY727" s="255" t="s">
        <v>169</v>
      </c>
    </row>
    <row r="728" spans="1:51" s="14" customFormat="1" ht="12">
      <c r="A728" s="14"/>
      <c r="B728" s="256"/>
      <c r="C728" s="257"/>
      <c r="D728" s="242" t="s">
        <v>180</v>
      </c>
      <c r="E728" s="258" t="s">
        <v>19</v>
      </c>
      <c r="F728" s="259" t="s">
        <v>2076</v>
      </c>
      <c r="G728" s="257"/>
      <c r="H728" s="260">
        <v>0.826</v>
      </c>
      <c r="I728" s="261"/>
      <c r="J728" s="257"/>
      <c r="K728" s="257"/>
      <c r="L728" s="262"/>
      <c r="M728" s="263"/>
      <c r="N728" s="264"/>
      <c r="O728" s="264"/>
      <c r="P728" s="264"/>
      <c r="Q728" s="264"/>
      <c r="R728" s="264"/>
      <c r="S728" s="264"/>
      <c r="T728" s="265"/>
      <c r="U728" s="14"/>
      <c r="V728" s="14"/>
      <c r="W728" s="14"/>
      <c r="X728" s="14"/>
      <c r="Y728" s="14"/>
      <c r="Z728" s="14"/>
      <c r="AA728" s="14"/>
      <c r="AB728" s="14"/>
      <c r="AC728" s="14"/>
      <c r="AD728" s="14"/>
      <c r="AE728" s="14"/>
      <c r="AT728" s="266" t="s">
        <v>180</v>
      </c>
      <c r="AU728" s="266" t="s">
        <v>83</v>
      </c>
      <c r="AV728" s="14" t="s">
        <v>83</v>
      </c>
      <c r="AW728" s="14" t="s">
        <v>35</v>
      </c>
      <c r="AX728" s="14" t="s">
        <v>74</v>
      </c>
      <c r="AY728" s="266" t="s">
        <v>169</v>
      </c>
    </row>
    <row r="729" spans="1:51" s="14" customFormat="1" ht="12">
      <c r="A729" s="14"/>
      <c r="B729" s="256"/>
      <c r="C729" s="257"/>
      <c r="D729" s="242" t="s">
        <v>180</v>
      </c>
      <c r="E729" s="258" t="s">
        <v>19</v>
      </c>
      <c r="F729" s="259" t="s">
        <v>2077</v>
      </c>
      <c r="G729" s="257"/>
      <c r="H729" s="260">
        <v>0.404</v>
      </c>
      <c r="I729" s="261"/>
      <c r="J729" s="257"/>
      <c r="K729" s="257"/>
      <c r="L729" s="262"/>
      <c r="M729" s="263"/>
      <c r="N729" s="264"/>
      <c r="O729" s="264"/>
      <c r="P729" s="264"/>
      <c r="Q729" s="264"/>
      <c r="R729" s="264"/>
      <c r="S729" s="264"/>
      <c r="T729" s="265"/>
      <c r="U729" s="14"/>
      <c r="V729" s="14"/>
      <c r="W729" s="14"/>
      <c r="X729" s="14"/>
      <c r="Y729" s="14"/>
      <c r="Z729" s="14"/>
      <c r="AA729" s="14"/>
      <c r="AB729" s="14"/>
      <c r="AC729" s="14"/>
      <c r="AD729" s="14"/>
      <c r="AE729" s="14"/>
      <c r="AT729" s="266" t="s">
        <v>180</v>
      </c>
      <c r="AU729" s="266" t="s">
        <v>83</v>
      </c>
      <c r="AV729" s="14" t="s">
        <v>83</v>
      </c>
      <c r="AW729" s="14" t="s">
        <v>35</v>
      </c>
      <c r="AX729" s="14" t="s">
        <v>74</v>
      </c>
      <c r="AY729" s="266" t="s">
        <v>169</v>
      </c>
    </row>
    <row r="730" spans="1:51" s="14" customFormat="1" ht="12">
      <c r="A730" s="14"/>
      <c r="B730" s="256"/>
      <c r="C730" s="257"/>
      <c r="D730" s="242" t="s">
        <v>180</v>
      </c>
      <c r="E730" s="258" t="s">
        <v>19</v>
      </c>
      <c r="F730" s="259" t="s">
        <v>2078</v>
      </c>
      <c r="G730" s="257"/>
      <c r="H730" s="260">
        <v>2.036</v>
      </c>
      <c r="I730" s="261"/>
      <c r="J730" s="257"/>
      <c r="K730" s="257"/>
      <c r="L730" s="262"/>
      <c r="M730" s="263"/>
      <c r="N730" s="264"/>
      <c r="O730" s="264"/>
      <c r="P730" s="264"/>
      <c r="Q730" s="264"/>
      <c r="R730" s="264"/>
      <c r="S730" s="264"/>
      <c r="T730" s="265"/>
      <c r="U730" s="14"/>
      <c r="V730" s="14"/>
      <c r="W730" s="14"/>
      <c r="X730" s="14"/>
      <c r="Y730" s="14"/>
      <c r="Z730" s="14"/>
      <c r="AA730" s="14"/>
      <c r="AB730" s="14"/>
      <c r="AC730" s="14"/>
      <c r="AD730" s="14"/>
      <c r="AE730" s="14"/>
      <c r="AT730" s="266" t="s">
        <v>180</v>
      </c>
      <c r="AU730" s="266" t="s">
        <v>83</v>
      </c>
      <c r="AV730" s="14" t="s">
        <v>83</v>
      </c>
      <c r="AW730" s="14" t="s">
        <v>35</v>
      </c>
      <c r="AX730" s="14" t="s">
        <v>74</v>
      </c>
      <c r="AY730" s="266" t="s">
        <v>169</v>
      </c>
    </row>
    <row r="731" spans="1:51" s="15" customFormat="1" ht="12">
      <c r="A731" s="15"/>
      <c r="B731" s="267"/>
      <c r="C731" s="268"/>
      <c r="D731" s="242" t="s">
        <v>180</v>
      </c>
      <c r="E731" s="269" t="s">
        <v>19</v>
      </c>
      <c r="F731" s="270" t="s">
        <v>185</v>
      </c>
      <c r="G731" s="268"/>
      <c r="H731" s="271">
        <v>3.266</v>
      </c>
      <c r="I731" s="272"/>
      <c r="J731" s="268"/>
      <c r="K731" s="268"/>
      <c r="L731" s="273"/>
      <c r="M731" s="274"/>
      <c r="N731" s="275"/>
      <c r="O731" s="275"/>
      <c r="P731" s="275"/>
      <c r="Q731" s="275"/>
      <c r="R731" s="275"/>
      <c r="S731" s="275"/>
      <c r="T731" s="276"/>
      <c r="U731" s="15"/>
      <c r="V731" s="15"/>
      <c r="W731" s="15"/>
      <c r="X731" s="15"/>
      <c r="Y731" s="15"/>
      <c r="Z731" s="15"/>
      <c r="AA731" s="15"/>
      <c r="AB731" s="15"/>
      <c r="AC731" s="15"/>
      <c r="AD731" s="15"/>
      <c r="AE731" s="15"/>
      <c r="AT731" s="277" t="s">
        <v>180</v>
      </c>
      <c r="AU731" s="277" t="s">
        <v>83</v>
      </c>
      <c r="AV731" s="15" t="s">
        <v>176</v>
      </c>
      <c r="AW731" s="15" t="s">
        <v>35</v>
      </c>
      <c r="AX731" s="15" t="s">
        <v>81</v>
      </c>
      <c r="AY731" s="277" t="s">
        <v>169</v>
      </c>
    </row>
    <row r="732" spans="1:65" s="2" customFormat="1" ht="16.5" customHeight="1">
      <c r="A732" s="41"/>
      <c r="B732" s="42"/>
      <c r="C732" s="229" t="s">
        <v>1010</v>
      </c>
      <c r="D732" s="229" t="s">
        <v>171</v>
      </c>
      <c r="E732" s="230" t="s">
        <v>2079</v>
      </c>
      <c r="F732" s="231" t="s">
        <v>2080</v>
      </c>
      <c r="G732" s="232" t="s">
        <v>188</v>
      </c>
      <c r="H732" s="233">
        <v>14</v>
      </c>
      <c r="I732" s="234"/>
      <c r="J732" s="235">
        <f>ROUND(I732*H732,2)</f>
        <v>0</v>
      </c>
      <c r="K732" s="231" t="s">
        <v>175</v>
      </c>
      <c r="L732" s="47"/>
      <c r="M732" s="236" t="s">
        <v>19</v>
      </c>
      <c r="N732" s="237" t="s">
        <v>45</v>
      </c>
      <c r="O732" s="87"/>
      <c r="P732" s="238">
        <f>O732*H732</f>
        <v>0</v>
      </c>
      <c r="Q732" s="238">
        <v>0.00688</v>
      </c>
      <c r="R732" s="238">
        <f>Q732*H732</f>
        <v>0.09632</v>
      </c>
      <c r="S732" s="238">
        <v>0</v>
      </c>
      <c r="T732" s="239">
        <f>S732*H732</f>
        <v>0</v>
      </c>
      <c r="U732" s="41"/>
      <c r="V732" s="41"/>
      <c r="W732" s="41"/>
      <c r="X732" s="41"/>
      <c r="Y732" s="41"/>
      <c r="Z732" s="41"/>
      <c r="AA732" s="41"/>
      <c r="AB732" s="41"/>
      <c r="AC732" s="41"/>
      <c r="AD732" s="41"/>
      <c r="AE732" s="41"/>
      <c r="AR732" s="240" t="s">
        <v>176</v>
      </c>
      <c r="AT732" s="240" t="s">
        <v>171</v>
      </c>
      <c r="AU732" s="240" t="s">
        <v>83</v>
      </c>
      <c r="AY732" s="20" t="s">
        <v>169</v>
      </c>
      <c r="BE732" s="241">
        <f>IF(N732="základní",J732,0)</f>
        <v>0</v>
      </c>
      <c r="BF732" s="241">
        <f>IF(N732="snížená",J732,0)</f>
        <v>0</v>
      </c>
      <c r="BG732" s="241">
        <f>IF(N732="zákl. přenesená",J732,0)</f>
        <v>0</v>
      </c>
      <c r="BH732" s="241">
        <f>IF(N732="sníž. přenesená",J732,0)</f>
        <v>0</v>
      </c>
      <c r="BI732" s="241">
        <f>IF(N732="nulová",J732,0)</f>
        <v>0</v>
      </c>
      <c r="BJ732" s="20" t="s">
        <v>81</v>
      </c>
      <c r="BK732" s="241">
        <f>ROUND(I732*H732,2)</f>
        <v>0</v>
      </c>
      <c r="BL732" s="20" t="s">
        <v>176</v>
      </c>
      <c r="BM732" s="240" t="s">
        <v>2081</v>
      </c>
    </row>
    <row r="733" spans="1:47" s="2" customFormat="1" ht="12">
      <c r="A733" s="41"/>
      <c r="B733" s="42"/>
      <c r="C733" s="43"/>
      <c r="D733" s="242" t="s">
        <v>178</v>
      </c>
      <c r="E733" s="43"/>
      <c r="F733" s="243" t="s">
        <v>2082</v>
      </c>
      <c r="G733" s="43"/>
      <c r="H733" s="43"/>
      <c r="I733" s="149"/>
      <c r="J733" s="43"/>
      <c r="K733" s="43"/>
      <c r="L733" s="47"/>
      <c r="M733" s="244"/>
      <c r="N733" s="245"/>
      <c r="O733" s="87"/>
      <c r="P733" s="87"/>
      <c r="Q733" s="87"/>
      <c r="R733" s="87"/>
      <c r="S733" s="87"/>
      <c r="T733" s="88"/>
      <c r="U733" s="41"/>
      <c r="V733" s="41"/>
      <c r="W733" s="41"/>
      <c r="X733" s="41"/>
      <c r="Y733" s="41"/>
      <c r="Z733" s="41"/>
      <c r="AA733" s="41"/>
      <c r="AB733" s="41"/>
      <c r="AC733" s="41"/>
      <c r="AD733" s="41"/>
      <c r="AE733" s="41"/>
      <c r="AT733" s="20" t="s">
        <v>178</v>
      </c>
      <c r="AU733" s="20" t="s">
        <v>83</v>
      </c>
    </row>
    <row r="734" spans="1:51" s="13" customFormat="1" ht="12">
      <c r="A734" s="13"/>
      <c r="B734" s="246"/>
      <c r="C734" s="247"/>
      <c r="D734" s="242" t="s">
        <v>180</v>
      </c>
      <c r="E734" s="248" t="s">
        <v>19</v>
      </c>
      <c r="F734" s="249" t="s">
        <v>1800</v>
      </c>
      <c r="G734" s="247"/>
      <c r="H734" s="248" t="s">
        <v>19</v>
      </c>
      <c r="I734" s="250"/>
      <c r="J734" s="247"/>
      <c r="K734" s="247"/>
      <c r="L734" s="251"/>
      <c r="M734" s="252"/>
      <c r="N734" s="253"/>
      <c r="O734" s="253"/>
      <c r="P734" s="253"/>
      <c r="Q734" s="253"/>
      <c r="R734" s="253"/>
      <c r="S734" s="253"/>
      <c r="T734" s="254"/>
      <c r="U734" s="13"/>
      <c r="V734" s="13"/>
      <c r="W734" s="13"/>
      <c r="X734" s="13"/>
      <c r="Y734" s="13"/>
      <c r="Z734" s="13"/>
      <c r="AA734" s="13"/>
      <c r="AB734" s="13"/>
      <c r="AC734" s="13"/>
      <c r="AD734" s="13"/>
      <c r="AE734" s="13"/>
      <c r="AT734" s="255" t="s">
        <v>180</v>
      </c>
      <c r="AU734" s="255" t="s">
        <v>83</v>
      </c>
      <c r="AV734" s="13" t="s">
        <v>81</v>
      </c>
      <c r="AW734" s="13" t="s">
        <v>35</v>
      </c>
      <c r="AX734" s="13" t="s">
        <v>74</v>
      </c>
      <c r="AY734" s="255" t="s">
        <v>169</v>
      </c>
    </row>
    <row r="735" spans="1:51" s="14" customFormat="1" ht="12">
      <c r="A735" s="14"/>
      <c r="B735" s="256"/>
      <c r="C735" s="257"/>
      <c r="D735" s="242" t="s">
        <v>180</v>
      </c>
      <c r="E735" s="258" t="s">
        <v>19</v>
      </c>
      <c r="F735" s="259" t="s">
        <v>1801</v>
      </c>
      <c r="G735" s="257"/>
      <c r="H735" s="260">
        <v>1</v>
      </c>
      <c r="I735" s="261"/>
      <c r="J735" s="257"/>
      <c r="K735" s="257"/>
      <c r="L735" s="262"/>
      <c r="M735" s="263"/>
      <c r="N735" s="264"/>
      <c r="O735" s="264"/>
      <c r="P735" s="264"/>
      <c r="Q735" s="264"/>
      <c r="R735" s="264"/>
      <c r="S735" s="264"/>
      <c r="T735" s="265"/>
      <c r="U735" s="14"/>
      <c r="V735" s="14"/>
      <c r="W735" s="14"/>
      <c r="X735" s="14"/>
      <c r="Y735" s="14"/>
      <c r="Z735" s="14"/>
      <c r="AA735" s="14"/>
      <c r="AB735" s="14"/>
      <c r="AC735" s="14"/>
      <c r="AD735" s="14"/>
      <c r="AE735" s="14"/>
      <c r="AT735" s="266" t="s">
        <v>180</v>
      </c>
      <c r="AU735" s="266" t="s">
        <v>83</v>
      </c>
      <c r="AV735" s="14" t="s">
        <v>83</v>
      </c>
      <c r="AW735" s="14" t="s">
        <v>35</v>
      </c>
      <c r="AX735" s="14" t="s">
        <v>74</v>
      </c>
      <c r="AY735" s="266" t="s">
        <v>169</v>
      </c>
    </row>
    <row r="736" spans="1:51" s="14" customFormat="1" ht="12">
      <c r="A736" s="14"/>
      <c r="B736" s="256"/>
      <c r="C736" s="257"/>
      <c r="D736" s="242" t="s">
        <v>180</v>
      </c>
      <c r="E736" s="258" t="s">
        <v>19</v>
      </c>
      <c r="F736" s="259" t="s">
        <v>1924</v>
      </c>
      <c r="G736" s="257"/>
      <c r="H736" s="260">
        <v>1</v>
      </c>
      <c r="I736" s="261"/>
      <c r="J736" s="257"/>
      <c r="K736" s="257"/>
      <c r="L736" s="262"/>
      <c r="M736" s="263"/>
      <c r="N736" s="264"/>
      <c r="O736" s="264"/>
      <c r="P736" s="264"/>
      <c r="Q736" s="264"/>
      <c r="R736" s="264"/>
      <c r="S736" s="264"/>
      <c r="T736" s="265"/>
      <c r="U736" s="14"/>
      <c r="V736" s="14"/>
      <c r="W736" s="14"/>
      <c r="X736" s="14"/>
      <c r="Y736" s="14"/>
      <c r="Z736" s="14"/>
      <c r="AA736" s="14"/>
      <c r="AB736" s="14"/>
      <c r="AC736" s="14"/>
      <c r="AD736" s="14"/>
      <c r="AE736" s="14"/>
      <c r="AT736" s="266" t="s">
        <v>180</v>
      </c>
      <c r="AU736" s="266" t="s">
        <v>83</v>
      </c>
      <c r="AV736" s="14" t="s">
        <v>83</v>
      </c>
      <c r="AW736" s="14" t="s">
        <v>35</v>
      </c>
      <c r="AX736" s="14" t="s">
        <v>74</v>
      </c>
      <c r="AY736" s="266" t="s">
        <v>169</v>
      </c>
    </row>
    <row r="737" spans="1:51" s="14" customFormat="1" ht="12">
      <c r="A737" s="14"/>
      <c r="B737" s="256"/>
      <c r="C737" s="257"/>
      <c r="D737" s="242" t="s">
        <v>180</v>
      </c>
      <c r="E737" s="258" t="s">
        <v>19</v>
      </c>
      <c r="F737" s="259" t="s">
        <v>1822</v>
      </c>
      <c r="G737" s="257"/>
      <c r="H737" s="260">
        <v>1</v>
      </c>
      <c r="I737" s="261"/>
      <c r="J737" s="257"/>
      <c r="K737" s="257"/>
      <c r="L737" s="262"/>
      <c r="M737" s="263"/>
      <c r="N737" s="264"/>
      <c r="O737" s="264"/>
      <c r="P737" s="264"/>
      <c r="Q737" s="264"/>
      <c r="R737" s="264"/>
      <c r="S737" s="264"/>
      <c r="T737" s="265"/>
      <c r="U737" s="14"/>
      <c r="V737" s="14"/>
      <c r="W737" s="14"/>
      <c r="X737" s="14"/>
      <c r="Y737" s="14"/>
      <c r="Z737" s="14"/>
      <c r="AA737" s="14"/>
      <c r="AB737" s="14"/>
      <c r="AC737" s="14"/>
      <c r="AD737" s="14"/>
      <c r="AE737" s="14"/>
      <c r="AT737" s="266" t="s">
        <v>180</v>
      </c>
      <c r="AU737" s="266" t="s">
        <v>83</v>
      </c>
      <c r="AV737" s="14" t="s">
        <v>83</v>
      </c>
      <c r="AW737" s="14" t="s">
        <v>35</v>
      </c>
      <c r="AX737" s="14" t="s">
        <v>74</v>
      </c>
      <c r="AY737" s="266" t="s">
        <v>169</v>
      </c>
    </row>
    <row r="738" spans="1:51" s="14" customFormat="1" ht="12">
      <c r="A738" s="14"/>
      <c r="B738" s="256"/>
      <c r="C738" s="257"/>
      <c r="D738" s="242" t="s">
        <v>180</v>
      </c>
      <c r="E738" s="258" t="s">
        <v>19</v>
      </c>
      <c r="F738" s="259" t="s">
        <v>1804</v>
      </c>
      <c r="G738" s="257"/>
      <c r="H738" s="260">
        <v>1</v>
      </c>
      <c r="I738" s="261"/>
      <c r="J738" s="257"/>
      <c r="K738" s="257"/>
      <c r="L738" s="262"/>
      <c r="M738" s="263"/>
      <c r="N738" s="264"/>
      <c r="O738" s="264"/>
      <c r="P738" s="264"/>
      <c r="Q738" s="264"/>
      <c r="R738" s="264"/>
      <c r="S738" s="264"/>
      <c r="T738" s="265"/>
      <c r="U738" s="14"/>
      <c r="V738" s="14"/>
      <c r="W738" s="14"/>
      <c r="X738" s="14"/>
      <c r="Y738" s="14"/>
      <c r="Z738" s="14"/>
      <c r="AA738" s="14"/>
      <c r="AB738" s="14"/>
      <c r="AC738" s="14"/>
      <c r="AD738" s="14"/>
      <c r="AE738" s="14"/>
      <c r="AT738" s="266" t="s">
        <v>180</v>
      </c>
      <c r="AU738" s="266" t="s">
        <v>83</v>
      </c>
      <c r="AV738" s="14" t="s">
        <v>83</v>
      </c>
      <c r="AW738" s="14" t="s">
        <v>35</v>
      </c>
      <c r="AX738" s="14" t="s">
        <v>74</v>
      </c>
      <c r="AY738" s="266" t="s">
        <v>169</v>
      </c>
    </row>
    <row r="739" spans="1:51" s="14" customFormat="1" ht="12">
      <c r="A739" s="14"/>
      <c r="B739" s="256"/>
      <c r="C739" s="257"/>
      <c r="D739" s="242" t="s">
        <v>180</v>
      </c>
      <c r="E739" s="258" t="s">
        <v>19</v>
      </c>
      <c r="F739" s="259" t="s">
        <v>1839</v>
      </c>
      <c r="G739" s="257"/>
      <c r="H739" s="260">
        <v>1</v>
      </c>
      <c r="I739" s="261"/>
      <c r="J739" s="257"/>
      <c r="K739" s="257"/>
      <c r="L739" s="262"/>
      <c r="M739" s="263"/>
      <c r="N739" s="264"/>
      <c r="O739" s="264"/>
      <c r="P739" s="264"/>
      <c r="Q739" s="264"/>
      <c r="R739" s="264"/>
      <c r="S739" s="264"/>
      <c r="T739" s="265"/>
      <c r="U739" s="14"/>
      <c r="V739" s="14"/>
      <c r="W739" s="14"/>
      <c r="X739" s="14"/>
      <c r="Y739" s="14"/>
      <c r="Z739" s="14"/>
      <c r="AA739" s="14"/>
      <c r="AB739" s="14"/>
      <c r="AC739" s="14"/>
      <c r="AD739" s="14"/>
      <c r="AE739" s="14"/>
      <c r="AT739" s="266" t="s">
        <v>180</v>
      </c>
      <c r="AU739" s="266" t="s">
        <v>83</v>
      </c>
      <c r="AV739" s="14" t="s">
        <v>83</v>
      </c>
      <c r="AW739" s="14" t="s">
        <v>35</v>
      </c>
      <c r="AX739" s="14" t="s">
        <v>74</v>
      </c>
      <c r="AY739" s="266" t="s">
        <v>169</v>
      </c>
    </row>
    <row r="740" spans="1:51" s="14" customFormat="1" ht="12">
      <c r="A740" s="14"/>
      <c r="B740" s="256"/>
      <c r="C740" s="257"/>
      <c r="D740" s="242" t="s">
        <v>180</v>
      </c>
      <c r="E740" s="258" t="s">
        <v>19</v>
      </c>
      <c r="F740" s="259" t="s">
        <v>1806</v>
      </c>
      <c r="G740" s="257"/>
      <c r="H740" s="260">
        <v>1</v>
      </c>
      <c r="I740" s="261"/>
      <c r="J740" s="257"/>
      <c r="K740" s="257"/>
      <c r="L740" s="262"/>
      <c r="M740" s="263"/>
      <c r="N740" s="264"/>
      <c r="O740" s="264"/>
      <c r="P740" s="264"/>
      <c r="Q740" s="264"/>
      <c r="R740" s="264"/>
      <c r="S740" s="264"/>
      <c r="T740" s="265"/>
      <c r="U740" s="14"/>
      <c r="V740" s="14"/>
      <c r="W740" s="14"/>
      <c r="X740" s="14"/>
      <c r="Y740" s="14"/>
      <c r="Z740" s="14"/>
      <c r="AA740" s="14"/>
      <c r="AB740" s="14"/>
      <c r="AC740" s="14"/>
      <c r="AD740" s="14"/>
      <c r="AE740" s="14"/>
      <c r="AT740" s="266" t="s">
        <v>180</v>
      </c>
      <c r="AU740" s="266" t="s">
        <v>83</v>
      </c>
      <c r="AV740" s="14" t="s">
        <v>83</v>
      </c>
      <c r="AW740" s="14" t="s">
        <v>35</v>
      </c>
      <c r="AX740" s="14" t="s">
        <v>74</v>
      </c>
      <c r="AY740" s="266" t="s">
        <v>169</v>
      </c>
    </row>
    <row r="741" spans="1:51" s="14" customFormat="1" ht="12">
      <c r="A741" s="14"/>
      <c r="B741" s="256"/>
      <c r="C741" s="257"/>
      <c r="D741" s="242" t="s">
        <v>180</v>
      </c>
      <c r="E741" s="258" t="s">
        <v>19</v>
      </c>
      <c r="F741" s="259" t="s">
        <v>1833</v>
      </c>
      <c r="G741" s="257"/>
      <c r="H741" s="260">
        <v>1</v>
      </c>
      <c r="I741" s="261"/>
      <c r="J741" s="257"/>
      <c r="K741" s="257"/>
      <c r="L741" s="262"/>
      <c r="M741" s="263"/>
      <c r="N741" s="264"/>
      <c r="O741" s="264"/>
      <c r="P741" s="264"/>
      <c r="Q741" s="264"/>
      <c r="R741" s="264"/>
      <c r="S741" s="264"/>
      <c r="T741" s="265"/>
      <c r="U741" s="14"/>
      <c r="V741" s="14"/>
      <c r="W741" s="14"/>
      <c r="X741" s="14"/>
      <c r="Y741" s="14"/>
      <c r="Z741" s="14"/>
      <c r="AA741" s="14"/>
      <c r="AB741" s="14"/>
      <c r="AC741" s="14"/>
      <c r="AD741" s="14"/>
      <c r="AE741" s="14"/>
      <c r="AT741" s="266" t="s">
        <v>180</v>
      </c>
      <c r="AU741" s="266" t="s">
        <v>83</v>
      </c>
      <c r="AV741" s="14" t="s">
        <v>83</v>
      </c>
      <c r="AW741" s="14" t="s">
        <v>35</v>
      </c>
      <c r="AX741" s="14" t="s">
        <v>74</v>
      </c>
      <c r="AY741" s="266" t="s">
        <v>169</v>
      </c>
    </row>
    <row r="742" spans="1:51" s="14" customFormat="1" ht="12">
      <c r="A742" s="14"/>
      <c r="B742" s="256"/>
      <c r="C742" s="257"/>
      <c r="D742" s="242" t="s">
        <v>180</v>
      </c>
      <c r="E742" s="258" t="s">
        <v>19</v>
      </c>
      <c r="F742" s="259" t="s">
        <v>1808</v>
      </c>
      <c r="G742" s="257"/>
      <c r="H742" s="260">
        <v>1</v>
      </c>
      <c r="I742" s="261"/>
      <c r="J742" s="257"/>
      <c r="K742" s="257"/>
      <c r="L742" s="262"/>
      <c r="M742" s="263"/>
      <c r="N742" s="264"/>
      <c r="O742" s="264"/>
      <c r="P742" s="264"/>
      <c r="Q742" s="264"/>
      <c r="R742" s="264"/>
      <c r="S742" s="264"/>
      <c r="T742" s="265"/>
      <c r="U742" s="14"/>
      <c r="V742" s="14"/>
      <c r="W742" s="14"/>
      <c r="X742" s="14"/>
      <c r="Y742" s="14"/>
      <c r="Z742" s="14"/>
      <c r="AA742" s="14"/>
      <c r="AB742" s="14"/>
      <c r="AC742" s="14"/>
      <c r="AD742" s="14"/>
      <c r="AE742" s="14"/>
      <c r="AT742" s="266" t="s">
        <v>180</v>
      </c>
      <c r="AU742" s="266" t="s">
        <v>83</v>
      </c>
      <c r="AV742" s="14" t="s">
        <v>83</v>
      </c>
      <c r="AW742" s="14" t="s">
        <v>35</v>
      </c>
      <c r="AX742" s="14" t="s">
        <v>74</v>
      </c>
      <c r="AY742" s="266" t="s">
        <v>169</v>
      </c>
    </row>
    <row r="743" spans="1:51" s="14" customFormat="1" ht="12">
      <c r="A743" s="14"/>
      <c r="B743" s="256"/>
      <c r="C743" s="257"/>
      <c r="D743" s="242" t="s">
        <v>180</v>
      </c>
      <c r="E743" s="258" t="s">
        <v>19</v>
      </c>
      <c r="F743" s="259" t="s">
        <v>1809</v>
      </c>
      <c r="G743" s="257"/>
      <c r="H743" s="260">
        <v>1</v>
      </c>
      <c r="I743" s="261"/>
      <c r="J743" s="257"/>
      <c r="K743" s="257"/>
      <c r="L743" s="262"/>
      <c r="M743" s="263"/>
      <c r="N743" s="264"/>
      <c r="O743" s="264"/>
      <c r="P743" s="264"/>
      <c r="Q743" s="264"/>
      <c r="R743" s="264"/>
      <c r="S743" s="264"/>
      <c r="T743" s="265"/>
      <c r="U743" s="14"/>
      <c r="V743" s="14"/>
      <c r="W743" s="14"/>
      <c r="X743" s="14"/>
      <c r="Y743" s="14"/>
      <c r="Z743" s="14"/>
      <c r="AA743" s="14"/>
      <c r="AB743" s="14"/>
      <c r="AC743" s="14"/>
      <c r="AD743" s="14"/>
      <c r="AE743" s="14"/>
      <c r="AT743" s="266" t="s">
        <v>180</v>
      </c>
      <c r="AU743" s="266" t="s">
        <v>83</v>
      </c>
      <c r="AV743" s="14" t="s">
        <v>83</v>
      </c>
      <c r="AW743" s="14" t="s">
        <v>35</v>
      </c>
      <c r="AX743" s="14" t="s">
        <v>74</v>
      </c>
      <c r="AY743" s="266" t="s">
        <v>169</v>
      </c>
    </row>
    <row r="744" spans="1:51" s="14" customFormat="1" ht="12">
      <c r="A744" s="14"/>
      <c r="B744" s="256"/>
      <c r="C744" s="257"/>
      <c r="D744" s="242" t="s">
        <v>180</v>
      </c>
      <c r="E744" s="258" t="s">
        <v>19</v>
      </c>
      <c r="F744" s="259" t="s">
        <v>1810</v>
      </c>
      <c r="G744" s="257"/>
      <c r="H744" s="260">
        <v>1</v>
      </c>
      <c r="I744" s="261"/>
      <c r="J744" s="257"/>
      <c r="K744" s="257"/>
      <c r="L744" s="262"/>
      <c r="M744" s="263"/>
      <c r="N744" s="264"/>
      <c r="O744" s="264"/>
      <c r="P744" s="264"/>
      <c r="Q744" s="264"/>
      <c r="R744" s="264"/>
      <c r="S744" s="264"/>
      <c r="T744" s="265"/>
      <c r="U744" s="14"/>
      <c r="V744" s="14"/>
      <c r="W744" s="14"/>
      <c r="X744" s="14"/>
      <c r="Y744" s="14"/>
      <c r="Z744" s="14"/>
      <c r="AA744" s="14"/>
      <c r="AB744" s="14"/>
      <c r="AC744" s="14"/>
      <c r="AD744" s="14"/>
      <c r="AE744" s="14"/>
      <c r="AT744" s="266" t="s">
        <v>180</v>
      </c>
      <c r="AU744" s="266" t="s">
        <v>83</v>
      </c>
      <c r="AV744" s="14" t="s">
        <v>83</v>
      </c>
      <c r="AW744" s="14" t="s">
        <v>35</v>
      </c>
      <c r="AX744" s="14" t="s">
        <v>74</v>
      </c>
      <c r="AY744" s="266" t="s">
        <v>169</v>
      </c>
    </row>
    <row r="745" spans="1:51" s="14" customFormat="1" ht="12">
      <c r="A745" s="14"/>
      <c r="B745" s="256"/>
      <c r="C745" s="257"/>
      <c r="D745" s="242" t="s">
        <v>180</v>
      </c>
      <c r="E745" s="258" t="s">
        <v>19</v>
      </c>
      <c r="F745" s="259" t="s">
        <v>1811</v>
      </c>
      <c r="G745" s="257"/>
      <c r="H745" s="260">
        <v>1</v>
      </c>
      <c r="I745" s="261"/>
      <c r="J745" s="257"/>
      <c r="K745" s="257"/>
      <c r="L745" s="262"/>
      <c r="M745" s="263"/>
      <c r="N745" s="264"/>
      <c r="O745" s="264"/>
      <c r="P745" s="264"/>
      <c r="Q745" s="264"/>
      <c r="R745" s="264"/>
      <c r="S745" s="264"/>
      <c r="T745" s="265"/>
      <c r="U745" s="14"/>
      <c r="V745" s="14"/>
      <c r="W745" s="14"/>
      <c r="X745" s="14"/>
      <c r="Y745" s="14"/>
      <c r="Z745" s="14"/>
      <c r="AA745" s="14"/>
      <c r="AB745" s="14"/>
      <c r="AC745" s="14"/>
      <c r="AD745" s="14"/>
      <c r="AE745" s="14"/>
      <c r="AT745" s="266" t="s">
        <v>180</v>
      </c>
      <c r="AU745" s="266" t="s">
        <v>83</v>
      </c>
      <c r="AV745" s="14" t="s">
        <v>83</v>
      </c>
      <c r="AW745" s="14" t="s">
        <v>35</v>
      </c>
      <c r="AX745" s="14" t="s">
        <v>74</v>
      </c>
      <c r="AY745" s="266" t="s">
        <v>169</v>
      </c>
    </row>
    <row r="746" spans="1:51" s="14" customFormat="1" ht="12">
      <c r="A746" s="14"/>
      <c r="B746" s="256"/>
      <c r="C746" s="257"/>
      <c r="D746" s="242" t="s">
        <v>180</v>
      </c>
      <c r="E746" s="258" t="s">
        <v>19</v>
      </c>
      <c r="F746" s="259" t="s">
        <v>1812</v>
      </c>
      <c r="G746" s="257"/>
      <c r="H746" s="260">
        <v>1</v>
      </c>
      <c r="I746" s="261"/>
      <c r="J746" s="257"/>
      <c r="K746" s="257"/>
      <c r="L746" s="262"/>
      <c r="M746" s="263"/>
      <c r="N746" s="264"/>
      <c r="O746" s="264"/>
      <c r="P746" s="264"/>
      <c r="Q746" s="264"/>
      <c r="R746" s="264"/>
      <c r="S746" s="264"/>
      <c r="T746" s="265"/>
      <c r="U746" s="14"/>
      <c r="V746" s="14"/>
      <c r="W746" s="14"/>
      <c r="X746" s="14"/>
      <c r="Y746" s="14"/>
      <c r="Z746" s="14"/>
      <c r="AA746" s="14"/>
      <c r="AB746" s="14"/>
      <c r="AC746" s="14"/>
      <c r="AD746" s="14"/>
      <c r="AE746" s="14"/>
      <c r="AT746" s="266" t="s">
        <v>180</v>
      </c>
      <c r="AU746" s="266" t="s">
        <v>83</v>
      </c>
      <c r="AV746" s="14" t="s">
        <v>83</v>
      </c>
      <c r="AW746" s="14" t="s">
        <v>35</v>
      </c>
      <c r="AX746" s="14" t="s">
        <v>74</v>
      </c>
      <c r="AY746" s="266" t="s">
        <v>169</v>
      </c>
    </row>
    <row r="747" spans="1:51" s="14" customFormat="1" ht="12">
      <c r="A747" s="14"/>
      <c r="B747" s="256"/>
      <c r="C747" s="257"/>
      <c r="D747" s="242" t="s">
        <v>180</v>
      </c>
      <c r="E747" s="258" t="s">
        <v>19</v>
      </c>
      <c r="F747" s="259" t="s">
        <v>1834</v>
      </c>
      <c r="G747" s="257"/>
      <c r="H747" s="260">
        <v>1</v>
      </c>
      <c r="I747" s="261"/>
      <c r="J747" s="257"/>
      <c r="K747" s="257"/>
      <c r="L747" s="262"/>
      <c r="M747" s="263"/>
      <c r="N747" s="264"/>
      <c r="O747" s="264"/>
      <c r="P747" s="264"/>
      <c r="Q747" s="264"/>
      <c r="R747" s="264"/>
      <c r="S747" s="264"/>
      <c r="T747" s="265"/>
      <c r="U747" s="14"/>
      <c r="V747" s="14"/>
      <c r="W747" s="14"/>
      <c r="X747" s="14"/>
      <c r="Y747" s="14"/>
      <c r="Z747" s="14"/>
      <c r="AA747" s="14"/>
      <c r="AB747" s="14"/>
      <c r="AC747" s="14"/>
      <c r="AD747" s="14"/>
      <c r="AE747" s="14"/>
      <c r="AT747" s="266" t="s">
        <v>180</v>
      </c>
      <c r="AU747" s="266" t="s">
        <v>83</v>
      </c>
      <c r="AV747" s="14" t="s">
        <v>83</v>
      </c>
      <c r="AW747" s="14" t="s">
        <v>35</v>
      </c>
      <c r="AX747" s="14" t="s">
        <v>74</v>
      </c>
      <c r="AY747" s="266" t="s">
        <v>169</v>
      </c>
    </row>
    <row r="748" spans="1:51" s="14" customFormat="1" ht="12">
      <c r="A748" s="14"/>
      <c r="B748" s="256"/>
      <c r="C748" s="257"/>
      <c r="D748" s="242" t="s">
        <v>180</v>
      </c>
      <c r="E748" s="258" t="s">
        <v>19</v>
      </c>
      <c r="F748" s="259" t="s">
        <v>1928</v>
      </c>
      <c r="G748" s="257"/>
      <c r="H748" s="260">
        <v>1</v>
      </c>
      <c r="I748" s="261"/>
      <c r="J748" s="257"/>
      <c r="K748" s="257"/>
      <c r="L748" s="262"/>
      <c r="M748" s="263"/>
      <c r="N748" s="264"/>
      <c r="O748" s="264"/>
      <c r="P748" s="264"/>
      <c r="Q748" s="264"/>
      <c r="R748" s="264"/>
      <c r="S748" s="264"/>
      <c r="T748" s="265"/>
      <c r="U748" s="14"/>
      <c r="V748" s="14"/>
      <c r="W748" s="14"/>
      <c r="X748" s="14"/>
      <c r="Y748" s="14"/>
      <c r="Z748" s="14"/>
      <c r="AA748" s="14"/>
      <c r="AB748" s="14"/>
      <c r="AC748" s="14"/>
      <c r="AD748" s="14"/>
      <c r="AE748" s="14"/>
      <c r="AT748" s="266" t="s">
        <v>180</v>
      </c>
      <c r="AU748" s="266" t="s">
        <v>83</v>
      </c>
      <c r="AV748" s="14" t="s">
        <v>83</v>
      </c>
      <c r="AW748" s="14" t="s">
        <v>35</v>
      </c>
      <c r="AX748" s="14" t="s">
        <v>74</v>
      </c>
      <c r="AY748" s="266" t="s">
        <v>169</v>
      </c>
    </row>
    <row r="749" spans="1:51" s="15" customFormat="1" ht="12">
      <c r="A749" s="15"/>
      <c r="B749" s="267"/>
      <c r="C749" s="268"/>
      <c r="D749" s="242" t="s">
        <v>180</v>
      </c>
      <c r="E749" s="269" t="s">
        <v>19</v>
      </c>
      <c r="F749" s="270" t="s">
        <v>185</v>
      </c>
      <c r="G749" s="268"/>
      <c r="H749" s="271">
        <v>14</v>
      </c>
      <c r="I749" s="272"/>
      <c r="J749" s="268"/>
      <c r="K749" s="268"/>
      <c r="L749" s="273"/>
      <c r="M749" s="274"/>
      <c r="N749" s="275"/>
      <c r="O749" s="275"/>
      <c r="P749" s="275"/>
      <c r="Q749" s="275"/>
      <c r="R749" s="275"/>
      <c r="S749" s="275"/>
      <c r="T749" s="276"/>
      <c r="U749" s="15"/>
      <c r="V749" s="15"/>
      <c r="W749" s="15"/>
      <c r="X749" s="15"/>
      <c r="Y749" s="15"/>
      <c r="Z749" s="15"/>
      <c r="AA749" s="15"/>
      <c r="AB749" s="15"/>
      <c r="AC749" s="15"/>
      <c r="AD749" s="15"/>
      <c r="AE749" s="15"/>
      <c r="AT749" s="277" t="s">
        <v>180</v>
      </c>
      <c r="AU749" s="277" t="s">
        <v>83</v>
      </c>
      <c r="AV749" s="15" t="s">
        <v>176</v>
      </c>
      <c r="AW749" s="15" t="s">
        <v>35</v>
      </c>
      <c r="AX749" s="15" t="s">
        <v>81</v>
      </c>
      <c r="AY749" s="277" t="s">
        <v>169</v>
      </c>
    </row>
    <row r="750" spans="1:65" s="2" customFormat="1" ht="33" customHeight="1">
      <c r="A750" s="41"/>
      <c r="B750" s="42"/>
      <c r="C750" s="313" t="s">
        <v>1018</v>
      </c>
      <c r="D750" s="313" t="s">
        <v>665</v>
      </c>
      <c r="E750" s="314" t="s">
        <v>2083</v>
      </c>
      <c r="F750" s="315" t="s">
        <v>2084</v>
      </c>
      <c r="G750" s="316" t="s">
        <v>188</v>
      </c>
      <c r="H750" s="317">
        <v>14</v>
      </c>
      <c r="I750" s="318"/>
      <c r="J750" s="319">
        <f>ROUND(I750*H750,2)</f>
        <v>0</v>
      </c>
      <c r="K750" s="315" t="s">
        <v>19</v>
      </c>
      <c r="L750" s="320"/>
      <c r="M750" s="321" t="s">
        <v>19</v>
      </c>
      <c r="N750" s="322" t="s">
        <v>45</v>
      </c>
      <c r="O750" s="87"/>
      <c r="P750" s="238">
        <f>O750*H750</f>
        <v>0</v>
      </c>
      <c r="Q750" s="238">
        <v>0.101</v>
      </c>
      <c r="R750" s="238">
        <f>Q750*H750</f>
        <v>1.4140000000000001</v>
      </c>
      <c r="S750" s="238">
        <v>0</v>
      </c>
      <c r="T750" s="239">
        <f>S750*H750</f>
        <v>0</v>
      </c>
      <c r="U750" s="41"/>
      <c r="V750" s="41"/>
      <c r="W750" s="41"/>
      <c r="X750" s="41"/>
      <c r="Y750" s="41"/>
      <c r="Z750" s="41"/>
      <c r="AA750" s="41"/>
      <c r="AB750" s="41"/>
      <c r="AC750" s="41"/>
      <c r="AD750" s="41"/>
      <c r="AE750" s="41"/>
      <c r="AR750" s="240" t="s">
        <v>217</v>
      </c>
      <c r="AT750" s="240" t="s">
        <v>665</v>
      </c>
      <c r="AU750" s="240" t="s">
        <v>83</v>
      </c>
      <c r="AY750" s="20" t="s">
        <v>169</v>
      </c>
      <c r="BE750" s="241">
        <f>IF(N750="základní",J750,0)</f>
        <v>0</v>
      </c>
      <c r="BF750" s="241">
        <f>IF(N750="snížená",J750,0)</f>
        <v>0</v>
      </c>
      <c r="BG750" s="241">
        <f>IF(N750="zákl. přenesená",J750,0)</f>
        <v>0</v>
      </c>
      <c r="BH750" s="241">
        <f>IF(N750="sníž. přenesená",J750,0)</f>
        <v>0</v>
      </c>
      <c r="BI750" s="241">
        <f>IF(N750="nulová",J750,0)</f>
        <v>0</v>
      </c>
      <c r="BJ750" s="20" t="s">
        <v>81</v>
      </c>
      <c r="BK750" s="241">
        <f>ROUND(I750*H750,2)</f>
        <v>0</v>
      </c>
      <c r="BL750" s="20" t="s">
        <v>176</v>
      </c>
      <c r="BM750" s="240" t="s">
        <v>2085</v>
      </c>
    </row>
    <row r="751" spans="1:63" s="12" customFormat="1" ht="22.8" customHeight="1">
      <c r="A751" s="12"/>
      <c r="B751" s="213"/>
      <c r="C751" s="214"/>
      <c r="D751" s="215" t="s">
        <v>73</v>
      </c>
      <c r="E751" s="227" t="s">
        <v>1055</v>
      </c>
      <c r="F751" s="227" t="s">
        <v>254</v>
      </c>
      <c r="G751" s="214"/>
      <c r="H751" s="214"/>
      <c r="I751" s="217"/>
      <c r="J751" s="228">
        <f>BK751</f>
        <v>0</v>
      </c>
      <c r="K751" s="214"/>
      <c r="L751" s="219"/>
      <c r="M751" s="220"/>
      <c r="N751" s="221"/>
      <c r="O751" s="221"/>
      <c r="P751" s="222">
        <f>SUM(P752:P753)</f>
        <v>0</v>
      </c>
      <c r="Q751" s="221"/>
      <c r="R751" s="222">
        <f>SUM(R752:R753)</f>
        <v>0</v>
      </c>
      <c r="S751" s="221"/>
      <c r="T751" s="223">
        <f>SUM(T752:T753)</f>
        <v>0</v>
      </c>
      <c r="U751" s="12"/>
      <c r="V751" s="12"/>
      <c r="W751" s="12"/>
      <c r="X751" s="12"/>
      <c r="Y751" s="12"/>
      <c r="Z751" s="12"/>
      <c r="AA751" s="12"/>
      <c r="AB751" s="12"/>
      <c r="AC751" s="12"/>
      <c r="AD751" s="12"/>
      <c r="AE751" s="12"/>
      <c r="AR751" s="224" t="s">
        <v>81</v>
      </c>
      <c r="AT751" s="225" t="s">
        <v>73</v>
      </c>
      <c r="AU751" s="225" t="s">
        <v>81</v>
      </c>
      <c r="AY751" s="224" t="s">
        <v>169</v>
      </c>
      <c r="BK751" s="226">
        <f>SUM(BK752:BK753)</f>
        <v>0</v>
      </c>
    </row>
    <row r="752" spans="1:65" s="2" customFormat="1" ht="21.75" customHeight="1">
      <c r="A752" s="41"/>
      <c r="B752" s="42"/>
      <c r="C752" s="229" t="s">
        <v>1024</v>
      </c>
      <c r="D752" s="229" t="s">
        <v>171</v>
      </c>
      <c r="E752" s="230" t="s">
        <v>2086</v>
      </c>
      <c r="F752" s="231" t="s">
        <v>2087</v>
      </c>
      <c r="G752" s="232" t="s">
        <v>243</v>
      </c>
      <c r="H752" s="233">
        <v>1756.396</v>
      </c>
      <c r="I752" s="234"/>
      <c r="J752" s="235">
        <f>ROUND(I752*H752,2)</f>
        <v>0</v>
      </c>
      <c r="K752" s="231" t="s">
        <v>175</v>
      </c>
      <c r="L752" s="47"/>
      <c r="M752" s="236" t="s">
        <v>19</v>
      </c>
      <c r="N752" s="237" t="s">
        <v>45</v>
      </c>
      <c r="O752" s="87"/>
      <c r="P752" s="238">
        <f>O752*H752</f>
        <v>0</v>
      </c>
      <c r="Q752" s="238">
        <v>0</v>
      </c>
      <c r="R752" s="238">
        <f>Q752*H752</f>
        <v>0</v>
      </c>
      <c r="S752" s="238">
        <v>0</v>
      </c>
      <c r="T752" s="239">
        <f>S752*H752</f>
        <v>0</v>
      </c>
      <c r="U752" s="41"/>
      <c r="V752" s="41"/>
      <c r="W752" s="41"/>
      <c r="X752" s="41"/>
      <c r="Y752" s="41"/>
      <c r="Z752" s="41"/>
      <c r="AA752" s="41"/>
      <c r="AB752" s="41"/>
      <c r="AC752" s="41"/>
      <c r="AD752" s="41"/>
      <c r="AE752" s="41"/>
      <c r="AR752" s="240" t="s">
        <v>176</v>
      </c>
      <c r="AT752" s="240" t="s">
        <v>171</v>
      </c>
      <c r="AU752" s="240" t="s">
        <v>83</v>
      </c>
      <c r="AY752" s="20" t="s">
        <v>169</v>
      </c>
      <c r="BE752" s="241">
        <f>IF(N752="základní",J752,0)</f>
        <v>0</v>
      </c>
      <c r="BF752" s="241">
        <f>IF(N752="snížená",J752,0)</f>
        <v>0</v>
      </c>
      <c r="BG752" s="241">
        <f>IF(N752="zákl. přenesená",J752,0)</f>
        <v>0</v>
      </c>
      <c r="BH752" s="241">
        <f>IF(N752="sníž. přenesená",J752,0)</f>
        <v>0</v>
      </c>
      <c r="BI752" s="241">
        <f>IF(N752="nulová",J752,0)</f>
        <v>0</v>
      </c>
      <c r="BJ752" s="20" t="s">
        <v>81</v>
      </c>
      <c r="BK752" s="241">
        <f>ROUND(I752*H752,2)</f>
        <v>0</v>
      </c>
      <c r="BL752" s="20" t="s">
        <v>176</v>
      </c>
      <c r="BM752" s="240" t="s">
        <v>2088</v>
      </c>
    </row>
    <row r="753" spans="1:47" s="2" customFormat="1" ht="12">
      <c r="A753" s="41"/>
      <c r="B753" s="42"/>
      <c r="C753" s="43"/>
      <c r="D753" s="242" t="s">
        <v>178</v>
      </c>
      <c r="E753" s="43"/>
      <c r="F753" s="243" t="s">
        <v>2089</v>
      </c>
      <c r="G753" s="43"/>
      <c r="H753" s="43"/>
      <c r="I753" s="149"/>
      <c r="J753" s="43"/>
      <c r="K753" s="43"/>
      <c r="L753" s="47"/>
      <c r="M753" s="244"/>
      <c r="N753" s="245"/>
      <c r="O753" s="87"/>
      <c r="P753" s="87"/>
      <c r="Q753" s="87"/>
      <c r="R753" s="87"/>
      <c r="S753" s="87"/>
      <c r="T753" s="88"/>
      <c r="U753" s="41"/>
      <c r="V753" s="41"/>
      <c r="W753" s="41"/>
      <c r="X753" s="41"/>
      <c r="Y753" s="41"/>
      <c r="Z753" s="41"/>
      <c r="AA753" s="41"/>
      <c r="AB753" s="41"/>
      <c r="AC753" s="41"/>
      <c r="AD753" s="41"/>
      <c r="AE753" s="41"/>
      <c r="AT753" s="20" t="s">
        <v>178</v>
      </c>
      <c r="AU753" s="20" t="s">
        <v>83</v>
      </c>
    </row>
    <row r="754" spans="1:63" s="12" customFormat="1" ht="25.9" customHeight="1">
      <c r="A754" s="12"/>
      <c r="B754" s="213"/>
      <c r="C754" s="214"/>
      <c r="D754" s="215" t="s">
        <v>73</v>
      </c>
      <c r="E754" s="216" t="s">
        <v>275</v>
      </c>
      <c r="F754" s="216" t="s">
        <v>276</v>
      </c>
      <c r="G754" s="214"/>
      <c r="H754" s="214"/>
      <c r="I754" s="217"/>
      <c r="J754" s="218">
        <f>BK754</f>
        <v>0</v>
      </c>
      <c r="K754" s="214"/>
      <c r="L754" s="219"/>
      <c r="M754" s="220"/>
      <c r="N754" s="221"/>
      <c r="O754" s="221"/>
      <c r="P754" s="222">
        <f>P755</f>
        <v>0</v>
      </c>
      <c r="Q754" s="221"/>
      <c r="R754" s="222">
        <f>R755</f>
        <v>0.10446079999999999</v>
      </c>
      <c r="S754" s="221"/>
      <c r="T754" s="223">
        <f>T755</f>
        <v>0</v>
      </c>
      <c r="U754" s="12"/>
      <c r="V754" s="12"/>
      <c r="W754" s="12"/>
      <c r="X754" s="12"/>
      <c r="Y754" s="12"/>
      <c r="Z754" s="12"/>
      <c r="AA754" s="12"/>
      <c r="AB754" s="12"/>
      <c r="AC754" s="12"/>
      <c r="AD754" s="12"/>
      <c r="AE754" s="12"/>
      <c r="AR754" s="224" t="s">
        <v>83</v>
      </c>
      <c r="AT754" s="225" t="s">
        <v>73</v>
      </c>
      <c r="AU754" s="225" t="s">
        <v>74</v>
      </c>
      <c r="AY754" s="224" t="s">
        <v>169</v>
      </c>
      <c r="BK754" s="226">
        <f>BK755</f>
        <v>0</v>
      </c>
    </row>
    <row r="755" spans="1:63" s="12" customFormat="1" ht="22.8" customHeight="1">
      <c r="A755" s="12"/>
      <c r="B755" s="213"/>
      <c r="C755" s="214"/>
      <c r="D755" s="215" t="s">
        <v>73</v>
      </c>
      <c r="E755" s="227" t="s">
        <v>1061</v>
      </c>
      <c r="F755" s="227" t="s">
        <v>1062</v>
      </c>
      <c r="G755" s="214"/>
      <c r="H755" s="214"/>
      <c r="I755" s="217"/>
      <c r="J755" s="228">
        <f>BK755</f>
        <v>0</v>
      </c>
      <c r="K755" s="214"/>
      <c r="L755" s="219"/>
      <c r="M755" s="220"/>
      <c r="N755" s="221"/>
      <c r="O755" s="221"/>
      <c r="P755" s="222">
        <f>SUM(P756:P775)</f>
        <v>0</v>
      </c>
      <c r="Q755" s="221"/>
      <c r="R755" s="222">
        <f>SUM(R756:R775)</f>
        <v>0.10446079999999999</v>
      </c>
      <c r="S755" s="221"/>
      <c r="T755" s="223">
        <f>SUM(T756:T775)</f>
        <v>0</v>
      </c>
      <c r="U755" s="12"/>
      <c r="V755" s="12"/>
      <c r="W755" s="12"/>
      <c r="X755" s="12"/>
      <c r="Y755" s="12"/>
      <c r="Z755" s="12"/>
      <c r="AA755" s="12"/>
      <c r="AB755" s="12"/>
      <c r="AC755" s="12"/>
      <c r="AD755" s="12"/>
      <c r="AE755" s="12"/>
      <c r="AR755" s="224" t="s">
        <v>83</v>
      </c>
      <c r="AT755" s="225" t="s">
        <v>73</v>
      </c>
      <c r="AU755" s="225" t="s">
        <v>81</v>
      </c>
      <c r="AY755" s="224" t="s">
        <v>169</v>
      </c>
      <c r="BK755" s="226">
        <f>SUM(BK756:BK775)</f>
        <v>0</v>
      </c>
    </row>
    <row r="756" spans="1:65" s="2" customFormat="1" ht="16.5" customHeight="1">
      <c r="A756" s="41"/>
      <c r="B756" s="42"/>
      <c r="C756" s="229" t="s">
        <v>1029</v>
      </c>
      <c r="D756" s="229" t="s">
        <v>171</v>
      </c>
      <c r="E756" s="230" t="s">
        <v>1419</v>
      </c>
      <c r="F756" s="231" t="s">
        <v>1420</v>
      </c>
      <c r="G756" s="232" t="s">
        <v>174</v>
      </c>
      <c r="H756" s="233">
        <v>18.018</v>
      </c>
      <c r="I756" s="234"/>
      <c r="J756" s="235">
        <f>ROUND(I756*H756,2)</f>
        <v>0</v>
      </c>
      <c r="K756" s="231" t="s">
        <v>175</v>
      </c>
      <c r="L756" s="47"/>
      <c r="M756" s="236" t="s">
        <v>19</v>
      </c>
      <c r="N756" s="237" t="s">
        <v>45</v>
      </c>
      <c r="O756" s="87"/>
      <c r="P756" s="238">
        <f>O756*H756</f>
        <v>0</v>
      </c>
      <c r="Q756" s="238">
        <v>0</v>
      </c>
      <c r="R756" s="238">
        <f>Q756*H756</f>
        <v>0</v>
      </c>
      <c r="S756" s="238">
        <v>0</v>
      </c>
      <c r="T756" s="239">
        <f>S756*H756</f>
        <v>0</v>
      </c>
      <c r="U756" s="41"/>
      <c r="V756" s="41"/>
      <c r="W756" s="41"/>
      <c r="X756" s="41"/>
      <c r="Y756" s="41"/>
      <c r="Z756" s="41"/>
      <c r="AA756" s="41"/>
      <c r="AB756" s="41"/>
      <c r="AC756" s="41"/>
      <c r="AD756" s="41"/>
      <c r="AE756" s="41"/>
      <c r="AR756" s="240" t="s">
        <v>236</v>
      </c>
      <c r="AT756" s="240" t="s">
        <v>171</v>
      </c>
      <c r="AU756" s="240" t="s">
        <v>83</v>
      </c>
      <c r="AY756" s="20" t="s">
        <v>169</v>
      </c>
      <c r="BE756" s="241">
        <f>IF(N756="základní",J756,0)</f>
        <v>0</v>
      </c>
      <c r="BF756" s="241">
        <f>IF(N756="snížená",J756,0)</f>
        <v>0</v>
      </c>
      <c r="BG756" s="241">
        <f>IF(N756="zákl. přenesená",J756,0)</f>
        <v>0</v>
      </c>
      <c r="BH756" s="241">
        <f>IF(N756="sníž. přenesená",J756,0)</f>
        <v>0</v>
      </c>
      <c r="BI756" s="241">
        <f>IF(N756="nulová",J756,0)</f>
        <v>0</v>
      </c>
      <c r="BJ756" s="20" t="s">
        <v>81</v>
      </c>
      <c r="BK756" s="241">
        <f>ROUND(I756*H756,2)</f>
        <v>0</v>
      </c>
      <c r="BL756" s="20" t="s">
        <v>236</v>
      </c>
      <c r="BM756" s="240" t="s">
        <v>2090</v>
      </c>
    </row>
    <row r="757" spans="1:47" s="2" customFormat="1" ht="12">
      <c r="A757" s="41"/>
      <c r="B757" s="42"/>
      <c r="C757" s="43"/>
      <c r="D757" s="242" t="s">
        <v>178</v>
      </c>
      <c r="E757" s="43"/>
      <c r="F757" s="243" t="s">
        <v>1422</v>
      </c>
      <c r="G757" s="43"/>
      <c r="H757" s="43"/>
      <c r="I757" s="149"/>
      <c r="J757" s="43"/>
      <c r="K757" s="43"/>
      <c r="L757" s="47"/>
      <c r="M757" s="244"/>
      <c r="N757" s="245"/>
      <c r="O757" s="87"/>
      <c r="P757" s="87"/>
      <c r="Q757" s="87"/>
      <c r="R757" s="87"/>
      <c r="S757" s="87"/>
      <c r="T757" s="88"/>
      <c r="U757" s="41"/>
      <c r="V757" s="41"/>
      <c r="W757" s="41"/>
      <c r="X757" s="41"/>
      <c r="Y757" s="41"/>
      <c r="Z757" s="41"/>
      <c r="AA757" s="41"/>
      <c r="AB757" s="41"/>
      <c r="AC757" s="41"/>
      <c r="AD757" s="41"/>
      <c r="AE757" s="41"/>
      <c r="AT757" s="20" t="s">
        <v>178</v>
      </c>
      <c r="AU757" s="20" t="s">
        <v>83</v>
      </c>
    </row>
    <row r="758" spans="1:51" s="13" customFormat="1" ht="12">
      <c r="A758" s="13"/>
      <c r="B758" s="246"/>
      <c r="C758" s="247"/>
      <c r="D758" s="242" t="s">
        <v>180</v>
      </c>
      <c r="E758" s="248" t="s">
        <v>19</v>
      </c>
      <c r="F758" s="249" t="s">
        <v>1616</v>
      </c>
      <c r="G758" s="247"/>
      <c r="H758" s="248" t="s">
        <v>19</v>
      </c>
      <c r="I758" s="250"/>
      <c r="J758" s="247"/>
      <c r="K758" s="247"/>
      <c r="L758" s="251"/>
      <c r="M758" s="252"/>
      <c r="N758" s="253"/>
      <c r="O758" s="253"/>
      <c r="P758" s="253"/>
      <c r="Q758" s="253"/>
      <c r="R758" s="253"/>
      <c r="S758" s="253"/>
      <c r="T758" s="254"/>
      <c r="U758" s="13"/>
      <c r="V758" s="13"/>
      <c r="W758" s="13"/>
      <c r="X758" s="13"/>
      <c r="Y758" s="13"/>
      <c r="Z758" s="13"/>
      <c r="AA758" s="13"/>
      <c r="AB758" s="13"/>
      <c r="AC758" s="13"/>
      <c r="AD758" s="13"/>
      <c r="AE758" s="13"/>
      <c r="AT758" s="255" t="s">
        <v>180</v>
      </c>
      <c r="AU758" s="255" t="s">
        <v>83</v>
      </c>
      <c r="AV758" s="13" t="s">
        <v>81</v>
      </c>
      <c r="AW758" s="13" t="s">
        <v>35</v>
      </c>
      <c r="AX758" s="13" t="s">
        <v>74</v>
      </c>
      <c r="AY758" s="255" t="s">
        <v>169</v>
      </c>
    </row>
    <row r="759" spans="1:51" s="13" customFormat="1" ht="12">
      <c r="A759" s="13"/>
      <c r="B759" s="246"/>
      <c r="C759" s="247"/>
      <c r="D759" s="242" t="s">
        <v>180</v>
      </c>
      <c r="E759" s="248" t="s">
        <v>19</v>
      </c>
      <c r="F759" s="249" t="s">
        <v>1618</v>
      </c>
      <c r="G759" s="247"/>
      <c r="H759" s="248" t="s">
        <v>19</v>
      </c>
      <c r="I759" s="250"/>
      <c r="J759" s="247"/>
      <c r="K759" s="247"/>
      <c r="L759" s="251"/>
      <c r="M759" s="252"/>
      <c r="N759" s="253"/>
      <c r="O759" s="253"/>
      <c r="P759" s="253"/>
      <c r="Q759" s="253"/>
      <c r="R759" s="253"/>
      <c r="S759" s="253"/>
      <c r="T759" s="254"/>
      <c r="U759" s="13"/>
      <c r="V759" s="13"/>
      <c r="W759" s="13"/>
      <c r="X759" s="13"/>
      <c r="Y759" s="13"/>
      <c r="Z759" s="13"/>
      <c r="AA759" s="13"/>
      <c r="AB759" s="13"/>
      <c r="AC759" s="13"/>
      <c r="AD759" s="13"/>
      <c r="AE759" s="13"/>
      <c r="AT759" s="255" t="s">
        <v>180</v>
      </c>
      <c r="AU759" s="255" t="s">
        <v>83</v>
      </c>
      <c r="AV759" s="13" t="s">
        <v>81</v>
      </c>
      <c r="AW759" s="13" t="s">
        <v>35</v>
      </c>
      <c r="AX759" s="13" t="s">
        <v>74</v>
      </c>
      <c r="AY759" s="255" t="s">
        <v>169</v>
      </c>
    </row>
    <row r="760" spans="1:51" s="14" customFormat="1" ht="12">
      <c r="A760" s="14"/>
      <c r="B760" s="256"/>
      <c r="C760" s="257"/>
      <c r="D760" s="242" t="s">
        <v>180</v>
      </c>
      <c r="E760" s="258" t="s">
        <v>19</v>
      </c>
      <c r="F760" s="259" t="s">
        <v>2091</v>
      </c>
      <c r="G760" s="257"/>
      <c r="H760" s="260">
        <v>11.232</v>
      </c>
      <c r="I760" s="261"/>
      <c r="J760" s="257"/>
      <c r="K760" s="257"/>
      <c r="L760" s="262"/>
      <c r="M760" s="263"/>
      <c r="N760" s="264"/>
      <c r="O760" s="264"/>
      <c r="P760" s="264"/>
      <c r="Q760" s="264"/>
      <c r="R760" s="264"/>
      <c r="S760" s="264"/>
      <c r="T760" s="265"/>
      <c r="U760" s="14"/>
      <c r="V760" s="14"/>
      <c r="W760" s="14"/>
      <c r="X760" s="14"/>
      <c r="Y760" s="14"/>
      <c r="Z760" s="14"/>
      <c r="AA760" s="14"/>
      <c r="AB760" s="14"/>
      <c r="AC760" s="14"/>
      <c r="AD760" s="14"/>
      <c r="AE760" s="14"/>
      <c r="AT760" s="266" t="s">
        <v>180</v>
      </c>
      <c r="AU760" s="266" t="s">
        <v>83</v>
      </c>
      <c r="AV760" s="14" t="s">
        <v>83</v>
      </c>
      <c r="AW760" s="14" t="s">
        <v>35</v>
      </c>
      <c r="AX760" s="14" t="s">
        <v>74</v>
      </c>
      <c r="AY760" s="266" t="s">
        <v>169</v>
      </c>
    </row>
    <row r="761" spans="1:51" s="14" customFormat="1" ht="12">
      <c r="A761" s="14"/>
      <c r="B761" s="256"/>
      <c r="C761" s="257"/>
      <c r="D761" s="242" t="s">
        <v>180</v>
      </c>
      <c r="E761" s="258" t="s">
        <v>19</v>
      </c>
      <c r="F761" s="259" t="s">
        <v>2092</v>
      </c>
      <c r="G761" s="257"/>
      <c r="H761" s="260">
        <v>6.786</v>
      </c>
      <c r="I761" s="261"/>
      <c r="J761" s="257"/>
      <c r="K761" s="257"/>
      <c r="L761" s="262"/>
      <c r="M761" s="263"/>
      <c r="N761" s="264"/>
      <c r="O761" s="264"/>
      <c r="P761" s="264"/>
      <c r="Q761" s="264"/>
      <c r="R761" s="264"/>
      <c r="S761" s="264"/>
      <c r="T761" s="265"/>
      <c r="U761" s="14"/>
      <c r="V761" s="14"/>
      <c r="W761" s="14"/>
      <c r="X761" s="14"/>
      <c r="Y761" s="14"/>
      <c r="Z761" s="14"/>
      <c r="AA761" s="14"/>
      <c r="AB761" s="14"/>
      <c r="AC761" s="14"/>
      <c r="AD761" s="14"/>
      <c r="AE761" s="14"/>
      <c r="AT761" s="266" t="s">
        <v>180</v>
      </c>
      <c r="AU761" s="266" t="s">
        <v>83</v>
      </c>
      <c r="AV761" s="14" t="s">
        <v>83</v>
      </c>
      <c r="AW761" s="14" t="s">
        <v>35</v>
      </c>
      <c r="AX761" s="14" t="s">
        <v>74</v>
      </c>
      <c r="AY761" s="266" t="s">
        <v>169</v>
      </c>
    </row>
    <row r="762" spans="1:51" s="15" customFormat="1" ht="12">
      <c r="A762" s="15"/>
      <c r="B762" s="267"/>
      <c r="C762" s="268"/>
      <c r="D762" s="242" t="s">
        <v>180</v>
      </c>
      <c r="E762" s="269" t="s">
        <v>19</v>
      </c>
      <c r="F762" s="270" t="s">
        <v>185</v>
      </c>
      <c r="G762" s="268"/>
      <c r="H762" s="271">
        <v>18.018</v>
      </c>
      <c r="I762" s="272"/>
      <c r="J762" s="268"/>
      <c r="K762" s="268"/>
      <c r="L762" s="273"/>
      <c r="M762" s="274"/>
      <c r="N762" s="275"/>
      <c r="O762" s="275"/>
      <c r="P762" s="275"/>
      <c r="Q762" s="275"/>
      <c r="R762" s="275"/>
      <c r="S762" s="275"/>
      <c r="T762" s="276"/>
      <c r="U762" s="15"/>
      <c r="V762" s="15"/>
      <c r="W762" s="15"/>
      <c r="X762" s="15"/>
      <c r="Y762" s="15"/>
      <c r="Z762" s="15"/>
      <c r="AA762" s="15"/>
      <c r="AB762" s="15"/>
      <c r="AC762" s="15"/>
      <c r="AD762" s="15"/>
      <c r="AE762" s="15"/>
      <c r="AT762" s="277" t="s">
        <v>180</v>
      </c>
      <c r="AU762" s="277" t="s">
        <v>83</v>
      </c>
      <c r="AV762" s="15" t="s">
        <v>176</v>
      </c>
      <c r="AW762" s="15" t="s">
        <v>35</v>
      </c>
      <c r="AX762" s="15" t="s">
        <v>81</v>
      </c>
      <c r="AY762" s="277" t="s">
        <v>169</v>
      </c>
    </row>
    <row r="763" spans="1:65" s="2" customFormat="1" ht="16.5" customHeight="1">
      <c r="A763" s="41"/>
      <c r="B763" s="42"/>
      <c r="C763" s="313" t="s">
        <v>1034</v>
      </c>
      <c r="D763" s="313" t="s">
        <v>665</v>
      </c>
      <c r="E763" s="314" t="s">
        <v>1432</v>
      </c>
      <c r="F763" s="315" t="s">
        <v>1433</v>
      </c>
      <c r="G763" s="316" t="s">
        <v>243</v>
      </c>
      <c r="H763" s="317">
        <v>0.005</v>
      </c>
      <c r="I763" s="318"/>
      <c r="J763" s="319">
        <f>ROUND(I763*H763,2)</f>
        <v>0</v>
      </c>
      <c r="K763" s="315" t="s">
        <v>175</v>
      </c>
      <c r="L763" s="320"/>
      <c r="M763" s="321" t="s">
        <v>19</v>
      </c>
      <c r="N763" s="322" t="s">
        <v>45</v>
      </c>
      <c r="O763" s="87"/>
      <c r="P763" s="238">
        <f>O763*H763</f>
        <v>0</v>
      </c>
      <c r="Q763" s="238">
        <v>1</v>
      </c>
      <c r="R763" s="238">
        <f>Q763*H763</f>
        <v>0.005</v>
      </c>
      <c r="S763" s="238">
        <v>0</v>
      </c>
      <c r="T763" s="239">
        <f>S763*H763</f>
        <v>0</v>
      </c>
      <c r="U763" s="41"/>
      <c r="V763" s="41"/>
      <c r="W763" s="41"/>
      <c r="X763" s="41"/>
      <c r="Y763" s="41"/>
      <c r="Z763" s="41"/>
      <c r="AA763" s="41"/>
      <c r="AB763" s="41"/>
      <c r="AC763" s="41"/>
      <c r="AD763" s="41"/>
      <c r="AE763" s="41"/>
      <c r="AR763" s="240" t="s">
        <v>525</v>
      </c>
      <c r="AT763" s="240" t="s">
        <v>665</v>
      </c>
      <c r="AU763" s="240" t="s">
        <v>83</v>
      </c>
      <c r="AY763" s="20" t="s">
        <v>169</v>
      </c>
      <c r="BE763" s="241">
        <f>IF(N763="základní",J763,0)</f>
        <v>0</v>
      </c>
      <c r="BF763" s="241">
        <f>IF(N763="snížená",J763,0)</f>
        <v>0</v>
      </c>
      <c r="BG763" s="241">
        <f>IF(N763="zákl. přenesená",J763,0)</f>
        <v>0</v>
      </c>
      <c r="BH763" s="241">
        <f>IF(N763="sníž. přenesená",J763,0)</f>
        <v>0</v>
      </c>
      <c r="BI763" s="241">
        <f>IF(N763="nulová",J763,0)</f>
        <v>0</v>
      </c>
      <c r="BJ763" s="20" t="s">
        <v>81</v>
      </c>
      <c r="BK763" s="241">
        <f>ROUND(I763*H763,2)</f>
        <v>0</v>
      </c>
      <c r="BL763" s="20" t="s">
        <v>236</v>
      </c>
      <c r="BM763" s="240" t="s">
        <v>2093</v>
      </c>
    </row>
    <row r="764" spans="1:51" s="14" customFormat="1" ht="12">
      <c r="A764" s="14"/>
      <c r="B764" s="256"/>
      <c r="C764" s="257"/>
      <c r="D764" s="242" t="s">
        <v>180</v>
      </c>
      <c r="E764" s="257"/>
      <c r="F764" s="259" t="s">
        <v>2094</v>
      </c>
      <c r="G764" s="257"/>
      <c r="H764" s="260">
        <v>0.005</v>
      </c>
      <c r="I764" s="261"/>
      <c r="J764" s="257"/>
      <c r="K764" s="257"/>
      <c r="L764" s="262"/>
      <c r="M764" s="263"/>
      <c r="N764" s="264"/>
      <c r="O764" s="264"/>
      <c r="P764" s="264"/>
      <c r="Q764" s="264"/>
      <c r="R764" s="264"/>
      <c r="S764" s="264"/>
      <c r="T764" s="265"/>
      <c r="U764" s="14"/>
      <c r="V764" s="14"/>
      <c r="W764" s="14"/>
      <c r="X764" s="14"/>
      <c r="Y764" s="14"/>
      <c r="Z764" s="14"/>
      <c r="AA764" s="14"/>
      <c r="AB764" s="14"/>
      <c r="AC764" s="14"/>
      <c r="AD764" s="14"/>
      <c r="AE764" s="14"/>
      <c r="AT764" s="266" t="s">
        <v>180</v>
      </c>
      <c r="AU764" s="266" t="s">
        <v>83</v>
      </c>
      <c r="AV764" s="14" t="s">
        <v>83</v>
      </c>
      <c r="AW764" s="14" t="s">
        <v>4</v>
      </c>
      <c r="AX764" s="14" t="s">
        <v>81</v>
      </c>
      <c r="AY764" s="266" t="s">
        <v>169</v>
      </c>
    </row>
    <row r="765" spans="1:65" s="2" customFormat="1" ht="16.5" customHeight="1">
      <c r="A765" s="41"/>
      <c r="B765" s="42"/>
      <c r="C765" s="229" t="s">
        <v>1038</v>
      </c>
      <c r="D765" s="229" t="s">
        <v>171</v>
      </c>
      <c r="E765" s="230" t="s">
        <v>2095</v>
      </c>
      <c r="F765" s="231" t="s">
        <v>2096</v>
      </c>
      <c r="G765" s="232" t="s">
        <v>174</v>
      </c>
      <c r="H765" s="233">
        <v>18.018</v>
      </c>
      <c r="I765" s="234"/>
      <c r="J765" s="235">
        <f>ROUND(I765*H765,2)</f>
        <v>0</v>
      </c>
      <c r="K765" s="231" t="s">
        <v>175</v>
      </c>
      <c r="L765" s="47"/>
      <c r="M765" s="236" t="s">
        <v>19</v>
      </c>
      <c r="N765" s="237" t="s">
        <v>45</v>
      </c>
      <c r="O765" s="87"/>
      <c r="P765" s="238">
        <f>O765*H765</f>
        <v>0</v>
      </c>
      <c r="Q765" s="238">
        <v>0</v>
      </c>
      <c r="R765" s="238">
        <f>Q765*H765</f>
        <v>0</v>
      </c>
      <c r="S765" s="238">
        <v>0</v>
      </c>
      <c r="T765" s="239">
        <f>S765*H765</f>
        <v>0</v>
      </c>
      <c r="U765" s="41"/>
      <c r="V765" s="41"/>
      <c r="W765" s="41"/>
      <c r="X765" s="41"/>
      <c r="Y765" s="41"/>
      <c r="Z765" s="41"/>
      <c r="AA765" s="41"/>
      <c r="AB765" s="41"/>
      <c r="AC765" s="41"/>
      <c r="AD765" s="41"/>
      <c r="AE765" s="41"/>
      <c r="AR765" s="240" t="s">
        <v>236</v>
      </c>
      <c r="AT765" s="240" t="s">
        <v>171</v>
      </c>
      <c r="AU765" s="240" t="s">
        <v>83</v>
      </c>
      <c r="AY765" s="20" t="s">
        <v>169</v>
      </c>
      <c r="BE765" s="241">
        <f>IF(N765="základní",J765,0)</f>
        <v>0</v>
      </c>
      <c r="BF765" s="241">
        <f>IF(N765="snížená",J765,0)</f>
        <v>0</v>
      </c>
      <c r="BG765" s="241">
        <f>IF(N765="zákl. přenesená",J765,0)</f>
        <v>0</v>
      </c>
      <c r="BH765" s="241">
        <f>IF(N765="sníž. přenesená",J765,0)</f>
        <v>0</v>
      </c>
      <c r="BI765" s="241">
        <f>IF(N765="nulová",J765,0)</f>
        <v>0</v>
      </c>
      <c r="BJ765" s="20" t="s">
        <v>81</v>
      </c>
      <c r="BK765" s="241">
        <f>ROUND(I765*H765,2)</f>
        <v>0</v>
      </c>
      <c r="BL765" s="20" t="s">
        <v>236</v>
      </c>
      <c r="BM765" s="240" t="s">
        <v>2097</v>
      </c>
    </row>
    <row r="766" spans="1:47" s="2" customFormat="1" ht="12">
      <c r="A766" s="41"/>
      <c r="B766" s="42"/>
      <c r="C766" s="43"/>
      <c r="D766" s="242" t="s">
        <v>178</v>
      </c>
      <c r="E766" s="43"/>
      <c r="F766" s="243" t="s">
        <v>2098</v>
      </c>
      <c r="G766" s="43"/>
      <c r="H766" s="43"/>
      <c r="I766" s="149"/>
      <c r="J766" s="43"/>
      <c r="K766" s="43"/>
      <c r="L766" s="47"/>
      <c r="M766" s="244"/>
      <c r="N766" s="245"/>
      <c r="O766" s="87"/>
      <c r="P766" s="87"/>
      <c r="Q766" s="87"/>
      <c r="R766" s="87"/>
      <c r="S766" s="87"/>
      <c r="T766" s="88"/>
      <c r="U766" s="41"/>
      <c r="V766" s="41"/>
      <c r="W766" s="41"/>
      <c r="X766" s="41"/>
      <c r="Y766" s="41"/>
      <c r="Z766" s="41"/>
      <c r="AA766" s="41"/>
      <c r="AB766" s="41"/>
      <c r="AC766" s="41"/>
      <c r="AD766" s="41"/>
      <c r="AE766" s="41"/>
      <c r="AT766" s="20" t="s">
        <v>178</v>
      </c>
      <c r="AU766" s="20" t="s">
        <v>83</v>
      </c>
    </row>
    <row r="767" spans="1:65" s="2" customFormat="1" ht="21.75" customHeight="1">
      <c r="A767" s="41"/>
      <c r="B767" s="42"/>
      <c r="C767" s="313" t="s">
        <v>1044</v>
      </c>
      <c r="D767" s="313" t="s">
        <v>665</v>
      </c>
      <c r="E767" s="314" t="s">
        <v>2099</v>
      </c>
      <c r="F767" s="315" t="s">
        <v>2100</v>
      </c>
      <c r="G767" s="316" t="s">
        <v>174</v>
      </c>
      <c r="H767" s="317">
        <v>20.721</v>
      </c>
      <c r="I767" s="318"/>
      <c r="J767" s="319">
        <f>ROUND(I767*H767,2)</f>
        <v>0</v>
      </c>
      <c r="K767" s="315" t="s">
        <v>175</v>
      </c>
      <c r="L767" s="320"/>
      <c r="M767" s="321" t="s">
        <v>19</v>
      </c>
      <c r="N767" s="322" t="s">
        <v>45</v>
      </c>
      <c r="O767" s="87"/>
      <c r="P767" s="238">
        <f>O767*H767</f>
        <v>0</v>
      </c>
      <c r="Q767" s="238">
        <v>0.0048</v>
      </c>
      <c r="R767" s="238">
        <f>Q767*H767</f>
        <v>0.09946079999999999</v>
      </c>
      <c r="S767" s="238">
        <v>0</v>
      </c>
      <c r="T767" s="239">
        <f>S767*H767</f>
        <v>0</v>
      </c>
      <c r="U767" s="41"/>
      <c r="V767" s="41"/>
      <c r="W767" s="41"/>
      <c r="X767" s="41"/>
      <c r="Y767" s="41"/>
      <c r="Z767" s="41"/>
      <c r="AA767" s="41"/>
      <c r="AB767" s="41"/>
      <c r="AC767" s="41"/>
      <c r="AD767" s="41"/>
      <c r="AE767" s="41"/>
      <c r="AR767" s="240" t="s">
        <v>525</v>
      </c>
      <c r="AT767" s="240" t="s">
        <v>665</v>
      </c>
      <c r="AU767" s="240" t="s">
        <v>83</v>
      </c>
      <c r="AY767" s="20" t="s">
        <v>169</v>
      </c>
      <c r="BE767" s="241">
        <f>IF(N767="základní",J767,0)</f>
        <v>0</v>
      </c>
      <c r="BF767" s="241">
        <f>IF(N767="snížená",J767,0)</f>
        <v>0</v>
      </c>
      <c r="BG767" s="241">
        <f>IF(N767="zákl. přenesená",J767,0)</f>
        <v>0</v>
      </c>
      <c r="BH767" s="241">
        <f>IF(N767="sníž. přenesená",J767,0)</f>
        <v>0</v>
      </c>
      <c r="BI767" s="241">
        <f>IF(N767="nulová",J767,0)</f>
        <v>0</v>
      </c>
      <c r="BJ767" s="20" t="s">
        <v>81</v>
      </c>
      <c r="BK767" s="241">
        <f>ROUND(I767*H767,2)</f>
        <v>0</v>
      </c>
      <c r="BL767" s="20" t="s">
        <v>236</v>
      </c>
      <c r="BM767" s="240" t="s">
        <v>2101</v>
      </c>
    </row>
    <row r="768" spans="1:51" s="13" customFormat="1" ht="12">
      <c r="A768" s="13"/>
      <c r="B768" s="246"/>
      <c r="C768" s="247"/>
      <c r="D768" s="242" t="s">
        <v>180</v>
      </c>
      <c r="E768" s="248" t="s">
        <v>19</v>
      </c>
      <c r="F768" s="249" t="s">
        <v>1616</v>
      </c>
      <c r="G768" s="247"/>
      <c r="H768" s="248" t="s">
        <v>19</v>
      </c>
      <c r="I768" s="250"/>
      <c r="J768" s="247"/>
      <c r="K768" s="247"/>
      <c r="L768" s="251"/>
      <c r="M768" s="252"/>
      <c r="N768" s="253"/>
      <c r="O768" s="253"/>
      <c r="P768" s="253"/>
      <c r="Q768" s="253"/>
      <c r="R768" s="253"/>
      <c r="S768" s="253"/>
      <c r="T768" s="254"/>
      <c r="U768" s="13"/>
      <c r="V768" s="13"/>
      <c r="W768" s="13"/>
      <c r="X768" s="13"/>
      <c r="Y768" s="13"/>
      <c r="Z768" s="13"/>
      <c r="AA768" s="13"/>
      <c r="AB768" s="13"/>
      <c r="AC768" s="13"/>
      <c r="AD768" s="13"/>
      <c r="AE768" s="13"/>
      <c r="AT768" s="255" t="s">
        <v>180</v>
      </c>
      <c r="AU768" s="255" t="s">
        <v>83</v>
      </c>
      <c r="AV768" s="13" t="s">
        <v>81</v>
      </c>
      <c r="AW768" s="13" t="s">
        <v>35</v>
      </c>
      <c r="AX768" s="13" t="s">
        <v>74</v>
      </c>
      <c r="AY768" s="255" t="s">
        <v>169</v>
      </c>
    </row>
    <row r="769" spans="1:51" s="13" customFormat="1" ht="12">
      <c r="A769" s="13"/>
      <c r="B769" s="246"/>
      <c r="C769" s="247"/>
      <c r="D769" s="242" t="s">
        <v>180</v>
      </c>
      <c r="E769" s="248" t="s">
        <v>19</v>
      </c>
      <c r="F769" s="249" t="s">
        <v>1618</v>
      </c>
      <c r="G769" s="247"/>
      <c r="H769" s="248" t="s">
        <v>19</v>
      </c>
      <c r="I769" s="250"/>
      <c r="J769" s="247"/>
      <c r="K769" s="247"/>
      <c r="L769" s="251"/>
      <c r="M769" s="252"/>
      <c r="N769" s="253"/>
      <c r="O769" s="253"/>
      <c r="P769" s="253"/>
      <c r="Q769" s="253"/>
      <c r="R769" s="253"/>
      <c r="S769" s="253"/>
      <c r="T769" s="254"/>
      <c r="U769" s="13"/>
      <c r="V769" s="13"/>
      <c r="W769" s="13"/>
      <c r="X769" s="13"/>
      <c r="Y769" s="13"/>
      <c r="Z769" s="13"/>
      <c r="AA769" s="13"/>
      <c r="AB769" s="13"/>
      <c r="AC769" s="13"/>
      <c r="AD769" s="13"/>
      <c r="AE769" s="13"/>
      <c r="AT769" s="255" t="s">
        <v>180</v>
      </c>
      <c r="AU769" s="255" t="s">
        <v>83</v>
      </c>
      <c r="AV769" s="13" t="s">
        <v>81</v>
      </c>
      <c r="AW769" s="13" t="s">
        <v>35</v>
      </c>
      <c r="AX769" s="13" t="s">
        <v>74</v>
      </c>
      <c r="AY769" s="255" t="s">
        <v>169</v>
      </c>
    </row>
    <row r="770" spans="1:51" s="14" customFormat="1" ht="12">
      <c r="A770" s="14"/>
      <c r="B770" s="256"/>
      <c r="C770" s="257"/>
      <c r="D770" s="242" t="s">
        <v>180</v>
      </c>
      <c r="E770" s="258" t="s">
        <v>19</v>
      </c>
      <c r="F770" s="259" t="s">
        <v>2091</v>
      </c>
      <c r="G770" s="257"/>
      <c r="H770" s="260">
        <v>11.232</v>
      </c>
      <c r="I770" s="261"/>
      <c r="J770" s="257"/>
      <c r="K770" s="257"/>
      <c r="L770" s="262"/>
      <c r="M770" s="263"/>
      <c r="N770" s="264"/>
      <c r="O770" s="264"/>
      <c r="P770" s="264"/>
      <c r="Q770" s="264"/>
      <c r="R770" s="264"/>
      <c r="S770" s="264"/>
      <c r="T770" s="265"/>
      <c r="U770" s="14"/>
      <c r="V770" s="14"/>
      <c r="W770" s="14"/>
      <c r="X770" s="14"/>
      <c r="Y770" s="14"/>
      <c r="Z770" s="14"/>
      <c r="AA770" s="14"/>
      <c r="AB770" s="14"/>
      <c r="AC770" s="14"/>
      <c r="AD770" s="14"/>
      <c r="AE770" s="14"/>
      <c r="AT770" s="266" t="s">
        <v>180</v>
      </c>
      <c r="AU770" s="266" t="s">
        <v>83</v>
      </c>
      <c r="AV770" s="14" t="s">
        <v>83</v>
      </c>
      <c r="AW770" s="14" t="s">
        <v>35</v>
      </c>
      <c r="AX770" s="14" t="s">
        <v>74</v>
      </c>
      <c r="AY770" s="266" t="s">
        <v>169</v>
      </c>
    </row>
    <row r="771" spans="1:51" s="14" customFormat="1" ht="12">
      <c r="A771" s="14"/>
      <c r="B771" s="256"/>
      <c r="C771" s="257"/>
      <c r="D771" s="242" t="s">
        <v>180</v>
      </c>
      <c r="E771" s="258" t="s">
        <v>19</v>
      </c>
      <c r="F771" s="259" t="s">
        <v>2092</v>
      </c>
      <c r="G771" s="257"/>
      <c r="H771" s="260">
        <v>6.786</v>
      </c>
      <c r="I771" s="261"/>
      <c r="J771" s="257"/>
      <c r="K771" s="257"/>
      <c r="L771" s="262"/>
      <c r="M771" s="263"/>
      <c r="N771" s="264"/>
      <c r="O771" s="264"/>
      <c r="P771" s="264"/>
      <c r="Q771" s="264"/>
      <c r="R771" s="264"/>
      <c r="S771" s="264"/>
      <c r="T771" s="265"/>
      <c r="U771" s="14"/>
      <c r="V771" s="14"/>
      <c r="W771" s="14"/>
      <c r="X771" s="14"/>
      <c r="Y771" s="14"/>
      <c r="Z771" s="14"/>
      <c r="AA771" s="14"/>
      <c r="AB771" s="14"/>
      <c r="AC771" s="14"/>
      <c r="AD771" s="14"/>
      <c r="AE771" s="14"/>
      <c r="AT771" s="266" t="s">
        <v>180</v>
      </c>
      <c r="AU771" s="266" t="s">
        <v>83</v>
      </c>
      <c r="AV771" s="14" t="s">
        <v>83</v>
      </c>
      <c r="AW771" s="14" t="s">
        <v>35</v>
      </c>
      <c r="AX771" s="14" t="s">
        <v>74</v>
      </c>
      <c r="AY771" s="266" t="s">
        <v>169</v>
      </c>
    </row>
    <row r="772" spans="1:51" s="15" customFormat="1" ht="12">
      <c r="A772" s="15"/>
      <c r="B772" s="267"/>
      <c r="C772" s="268"/>
      <c r="D772" s="242" t="s">
        <v>180</v>
      </c>
      <c r="E772" s="269" t="s">
        <v>19</v>
      </c>
      <c r="F772" s="270" t="s">
        <v>185</v>
      </c>
      <c r="G772" s="268"/>
      <c r="H772" s="271">
        <v>18.018</v>
      </c>
      <c r="I772" s="272"/>
      <c r="J772" s="268"/>
      <c r="K772" s="268"/>
      <c r="L772" s="273"/>
      <c r="M772" s="274"/>
      <c r="N772" s="275"/>
      <c r="O772" s="275"/>
      <c r="P772" s="275"/>
      <c r="Q772" s="275"/>
      <c r="R772" s="275"/>
      <c r="S772" s="275"/>
      <c r="T772" s="276"/>
      <c r="U772" s="15"/>
      <c r="V772" s="15"/>
      <c r="W772" s="15"/>
      <c r="X772" s="15"/>
      <c r="Y772" s="15"/>
      <c r="Z772" s="15"/>
      <c r="AA772" s="15"/>
      <c r="AB772" s="15"/>
      <c r="AC772" s="15"/>
      <c r="AD772" s="15"/>
      <c r="AE772" s="15"/>
      <c r="AT772" s="277" t="s">
        <v>180</v>
      </c>
      <c r="AU772" s="277" t="s">
        <v>83</v>
      </c>
      <c r="AV772" s="15" t="s">
        <v>176</v>
      </c>
      <c r="AW772" s="15" t="s">
        <v>35</v>
      </c>
      <c r="AX772" s="15" t="s">
        <v>81</v>
      </c>
      <c r="AY772" s="277" t="s">
        <v>169</v>
      </c>
    </row>
    <row r="773" spans="1:51" s="14" customFormat="1" ht="12">
      <c r="A773" s="14"/>
      <c r="B773" s="256"/>
      <c r="C773" s="257"/>
      <c r="D773" s="242" t="s">
        <v>180</v>
      </c>
      <c r="E773" s="257"/>
      <c r="F773" s="259" t="s">
        <v>2102</v>
      </c>
      <c r="G773" s="257"/>
      <c r="H773" s="260">
        <v>20.721</v>
      </c>
      <c r="I773" s="261"/>
      <c r="J773" s="257"/>
      <c r="K773" s="257"/>
      <c r="L773" s="262"/>
      <c r="M773" s="263"/>
      <c r="N773" s="264"/>
      <c r="O773" s="264"/>
      <c r="P773" s="264"/>
      <c r="Q773" s="264"/>
      <c r="R773" s="264"/>
      <c r="S773" s="264"/>
      <c r="T773" s="265"/>
      <c r="U773" s="14"/>
      <c r="V773" s="14"/>
      <c r="W773" s="14"/>
      <c r="X773" s="14"/>
      <c r="Y773" s="14"/>
      <c r="Z773" s="14"/>
      <c r="AA773" s="14"/>
      <c r="AB773" s="14"/>
      <c r="AC773" s="14"/>
      <c r="AD773" s="14"/>
      <c r="AE773" s="14"/>
      <c r="AT773" s="266" t="s">
        <v>180</v>
      </c>
      <c r="AU773" s="266" t="s">
        <v>83</v>
      </c>
      <c r="AV773" s="14" t="s">
        <v>83</v>
      </c>
      <c r="AW773" s="14" t="s">
        <v>4</v>
      </c>
      <c r="AX773" s="14" t="s">
        <v>81</v>
      </c>
      <c r="AY773" s="266" t="s">
        <v>169</v>
      </c>
    </row>
    <row r="774" spans="1:65" s="2" customFormat="1" ht="21.75" customHeight="1">
      <c r="A774" s="41"/>
      <c r="B774" s="42"/>
      <c r="C774" s="229" t="s">
        <v>1050</v>
      </c>
      <c r="D774" s="229" t="s">
        <v>171</v>
      </c>
      <c r="E774" s="230" t="s">
        <v>2103</v>
      </c>
      <c r="F774" s="231" t="s">
        <v>2104</v>
      </c>
      <c r="G774" s="232" t="s">
        <v>243</v>
      </c>
      <c r="H774" s="233">
        <v>0.104</v>
      </c>
      <c r="I774" s="234"/>
      <c r="J774" s="235">
        <f>ROUND(I774*H774,2)</f>
        <v>0</v>
      </c>
      <c r="K774" s="231" t="s">
        <v>175</v>
      </c>
      <c r="L774" s="47"/>
      <c r="M774" s="236" t="s">
        <v>19</v>
      </c>
      <c r="N774" s="237" t="s">
        <v>45</v>
      </c>
      <c r="O774" s="87"/>
      <c r="P774" s="238">
        <f>O774*H774</f>
        <v>0</v>
      </c>
      <c r="Q774" s="238">
        <v>0</v>
      </c>
      <c r="R774" s="238">
        <f>Q774*H774</f>
        <v>0</v>
      </c>
      <c r="S774" s="238">
        <v>0</v>
      </c>
      <c r="T774" s="239">
        <f>S774*H774</f>
        <v>0</v>
      </c>
      <c r="U774" s="41"/>
      <c r="V774" s="41"/>
      <c r="W774" s="41"/>
      <c r="X774" s="41"/>
      <c r="Y774" s="41"/>
      <c r="Z774" s="41"/>
      <c r="AA774" s="41"/>
      <c r="AB774" s="41"/>
      <c r="AC774" s="41"/>
      <c r="AD774" s="41"/>
      <c r="AE774" s="41"/>
      <c r="AR774" s="240" t="s">
        <v>236</v>
      </c>
      <c r="AT774" s="240" t="s">
        <v>171</v>
      </c>
      <c r="AU774" s="240" t="s">
        <v>83</v>
      </c>
      <c r="AY774" s="20" t="s">
        <v>169</v>
      </c>
      <c r="BE774" s="241">
        <f>IF(N774="základní",J774,0)</f>
        <v>0</v>
      </c>
      <c r="BF774" s="241">
        <f>IF(N774="snížená",J774,0)</f>
        <v>0</v>
      </c>
      <c r="BG774" s="241">
        <f>IF(N774="zákl. přenesená",J774,0)</f>
        <v>0</v>
      </c>
      <c r="BH774" s="241">
        <f>IF(N774="sníž. přenesená",J774,0)</f>
        <v>0</v>
      </c>
      <c r="BI774" s="241">
        <f>IF(N774="nulová",J774,0)</f>
        <v>0</v>
      </c>
      <c r="BJ774" s="20" t="s">
        <v>81</v>
      </c>
      <c r="BK774" s="241">
        <f>ROUND(I774*H774,2)</f>
        <v>0</v>
      </c>
      <c r="BL774" s="20" t="s">
        <v>236</v>
      </c>
      <c r="BM774" s="240" t="s">
        <v>2105</v>
      </c>
    </row>
    <row r="775" spans="1:47" s="2" customFormat="1" ht="12">
      <c r="A775" s="41"/>
      <c r="B775" s="42"/>
      <c r="C775" s="43"/>
      <c r="D775" s="242" t="s">
        <v>178</v>
      </c>
      <c r="E775" s="43"/>
      <c r="F775" s="243" t="s">
        <v>1080</v>
      </c>
      <c r="G775" s="43"/>
      <c r="H775" s="43"/>
      <c r="I775" s="149"/>
      <c r="J775" s="43"/>
      <c r="K775" s="43"/>
      <c r="L775" s="47"/>
      <c r="M775" s="244"/>
      <c r="N775" s="245"/>
      <c r="O775" s="87"/>
      <c r="P775" s="87"/>
      <c r="Q775" s="87"/>
      <c r="R775" s="87"/>
      <c r="S775" s="87"/>
      <c r="T775" s="88"/>
      <c r="U775" s="41"/>
      <c r="V775" s="41"/>
      <c r="W775" s="41"/>
      <c r="X775" s="41"/>
      <c r="Y775" s="41"/>
      <c r="Z775" s="41"/>
      <c r="AA775" s="41"/>
      <c r="AB775" s="41"/>
      <c r="AC775" s="41"/>
      <c r="AD775" s="41"/>
      <c r="AE775" s="41"/>
      <c r="AT775" s="20" t="s">
        <v>178</v>
      </c>
      <c r="AU775" s="20" t="s">
        <v>83</v>
      </c>
    </row>
    <row r="776" spans="1:63" s="12" customFormat="1" ht="25.9" customHeight="1">
      <c r="A776" s="12"/>
      <c r="B776" s="213"/>
      <c r="C776" s="214"/>
      <c r="D776" s="215" t="s">
        <v>73</v>
      </c>
      <c r="E776" s="216" t="s">
        <v>137</v>
      </c>
      <c r="F776" s="216" t="s">
        <v>2106</v>
      </c>
      <c r="G776" s="214"/>
      <c r="H776" s="214"/>
      <c r="I776" s="217"/>
      <c r="J776" s="218">
        <f>BK776</f>
        <v>0</v>
      </c>
      <c r="K776" s="214"/>
      <c r="L776" s="219"/>
      <c r="M776" s="220"/>
      <c r="N776" s="221"/>
      <c r="O776" s="221"/>
      <c r="P776" s="222">
        <f>P777+P784</f>
        <v>0</v>
      </c>
      <c r="Q776" s="221"/>
      <c r="R776" s="222">
        <f>R777+R784</f>
        <v>0.0075339000000000005</v>
      </c>
      <c r="S776" s="221"/>
      <c r="T776" s="223">
        <f>T777+T784</f>
        <v>0</v>
      </c>
      <c r="U776" s="12"/>
      <c r="V776" s="12"/>
      <c r="W776" s="12"/>
      <c r="X776" s="12"/>
      <c r="Y776" s="12"/>
      <c r="Z776" s="12"/>
      <c r="AA776" s="12"/>
      <c r="AB776" s="12"/>
      <c r="AC776" s="12"/>
      <c r="AD776" s="12"/>
      <c r="AE776" s="12"/>
      <c r="AR776" s="224" t="s">
        <v>201</v>
      </c>
      <c r="AT776" s="225" t="s">
        <v>73</v>
      </c>
      <c r="AU776" s="225" t="s">
        <v>74</v>
      </c>
      <c r="AY776" s="224" t="s">
        <v>169</v>
      </c>
      <c r="BK776" s="226">
        <f>BK777+BK784</f>
        <v>0</v>
      </c>
    </row>
    <row r="777" spans="1:63" s="12" customFormat="1" ht="22.8" customHeight="1">
      <c r="A777" s="12"/>
      <c r="B777" s="213"/>
      <c r="C777" s="214"/>
      <c r="D777" s="215" t="s">
        <v>73</v>
      </c>
      <c r="E777" s="227" t="s">
        <v>2107</v>
      </c>
      <c r="F777" s="227" t="s">
        <v>2108</v>
      </c>
      <c r="G777" s="214"/>
      <c r="H777" s="214"/>
      <c r="I777" s="217"/>
      <c r="J777" s="228">
        <f>BK777</f>
        <v>0</v>
      </c>
      <c r="K777" s="214"/>
      <c r="L777" s="219"/>
      <c r="M777" s="220"/>
      <c r="N777" s="221"/>
      <c r="O777" s="221"/>
      <c r="P777" s="222">
        <f>SUM(P778:P783)</f>
        <v>0</v>
      </c>
      <c r="Q777" s="221"/>
      <c r="R777" s="222">
        <f>SUM(R778:R783)</f>
        <v>0.0075339000000000005</v>
      </c>
      <c r="S777" s="221"/>
      <c r="T777" s="223">
        <f>SUM(T778:T783)</f>
        <v>0</v>
      </c>
      <c r="U777" s="12"/>
      <c r="V777" s="12"/>
      <c r="W777" s="12"/>
      <c r="X777" s="12"/>
      <c r="Y777" s="12"/>
      <c r="Z777" s="12"/>
      <c r="AA777" s="12"/>
      <c r="AB777" s="12"/>
      <c r="AC777" s="12"/>
      <c r="AD777" s="12"/>
      <c r="AE777" s="12"/>
      <c r="AR777" s="224" t="s">
        <v>201</v>
      </c>
      <c r="AT777" s="225" t="s">
        <v>73</v>
      </c>
      <c r="AU777" s="225" t="s">
        <v>81</v>
      </c>
      <c r="AY777" s="224" t="s">
        <v>169</v>
      </c>
      <c r="BK777" s="226">
        <f>SUM(BK778:BK783)</f>
        <v>0</v>
      </c>
    </row>
    <row r="778" spans="1:65" s="2" customFormat="1" ht="16.5" customHeight="1">
      <c r="A778" s="41"/>
      <c r="B778" s="42"/>
      <c r="C778" s="229" t="s">
        <v>1056</v>
      </c>
      <c r="D778" s="229" t="s">
        <v>171</v>
      </c>
      <c r="E778" s="230" t="s">
        <v>2109</v>
      </c>
      <c r="F778" s="231" t="s">
        <v>2110</v>
      </c>
      <c r="G778" s="232" t="s">
        <v>302</v>
      </c>
      <c r="H778" s="233">
        <v>0.761</v>
      </c>
      <c r="I778" s="234"/>
      <c r="J778" s="235">
        <f>ROUND(I778*H778,2)</f>
        <v>0</v>
      </c>
      <c r="K778" s="231" t="s">
        <v>19</v>
      </c>
      <c r="L778" s="47"/>
      <c r="M778" s="236" t="s">
        <v>19</v>
      </c>
      <c r="N778" s="237" t="s">
        <v>45</v>
      </c>
      <c r="O778" s="87"/>
      <c r="P778" s="238">
        <f>O778*H778</f>
        <v>0</v>
      </c>
      <c r="Q778" s="238">
        <v>0.0099</v>
      </c>
      <c r="R778" s="238">
        <f>Q778*H778</f>
        <v>0.0075339000000000005</v>
      </c>
      <c r="S778" s="238">
        <v>0</v>
      </c>
      <c r="T778" s="239">
        <f>S778*H778</f>
        <v>0</v>
      </c>
      <c r="U778" s="41"/>
      <c r="V778" s="41"/>
      <c r="W778" s="41"/>
      <c r="X778" s="41"/>
      <c r="Y778" s="41"/>
      <c r="Z778" s="41"/>
      <c r="AA778" s="41"/>
      <c r="AB778" s="41"/>
      <c r="AC778" s="41"/>
      <c r="AD778" s="41"/>
      <c r="AE778" s="41"/>
      <c r="AR778" s="240" t="s">
        <v>176</v>
      </c>
      <c r="AT778" s="240" t="s">
        <v>171</v>
      </c>
      <c r="AU778" s="240" t="s">
        <v>83</v>
      </c>
      <c r="AY778" s="20" t="s">
        <v>169</v>
      </c>
      <c r="BE778" s="241">
        <f>IF(N778="základní",J778,0)</f>
        <v>0</v>
      </c>
      <c r="BF778" s="241">
        <f>IF(N778="snížená",J778,0)</f>
        <v>0</v>
      </c>
      <c r="BG778" s="241">
        <f>IF(N778="zákl. přenesená",J778,0)</f>
        <v>0</v>
      </c>
      <c r="BH778" s="241">
        <f>IF(N778="sníž. přenesená",J778,0)</f>
        <v>0</v>
      </c>
      <c r="BI778" s="241">
        <f>IF(N778="nulová",J778,0)</f>
        <v>0</v>
      </c>
      <c r="BJ778" s="20" t="s">
        <v>81</v>
      </c>
      <c r="BK778" s="241">
        <f>ROUND(I778*H778,2)</f>
        <v>0</v>
      </c>
      <c r="BL778" s="20" t="s">
        <v>176</v>
      </c>
      <c r="BM778" s="240" t="s">
        <v>2111</v>
      </c>
    </row>
    <row r="779" spans="1:47" s="2" customFormat="1" ht="12">
      <c r="A779" s="41"/>
      <c r="B779" s="42"/>
      <c r="C779" s="43"/>
      <c r="D779" s="242" t="s">
        <v>178</v>
      </c>
      <c r="E779" s="43"/>
      <c r="F779" s="243" t="s">
        <v>2112</v>
      </c>
      <c r="G779" s="43"/>
      <c r="H779" s="43"/>
      <c r="I779" s="149"/>
      <c r="J779" s="43"/>
      <c r="K779" s="43"/>
      <c r="L779" s="47"/>
      <c r="M779" s="244"/>
      <c r="N779" s="245"/>
      <c r="O779" s="87"/>
      <c r="P779" s="87"/>
      <c r="Q779" s="87"/>
      <c r="R779" s="87"/>
      <c r="S779" s="87"/>
      <c r="T779" s="88"/>
      <c r="U779" s="41"/>
      <c r="V779" s="41"/>
      <c r="W779" s="41"/>
      <c r="X779" s="41"/>
      <c r="Y779" s="41"/>
      <c r="Z779" s="41"/>
      <c r="AA779" s="41"/>
      <c r="AB779" s="41"/>
      <c r="AC779" s="41"/>
      <c r="AD779" s="41"/>
      <c r="AE779" s="41"/>
      <c r="AT779" s="20" t="s">
        <v>178</v>
      </c>
      <c r="AU779" s="20" t="s">
        <v>83</v>
      </c>
    </row>
    <row r="780" spans="1:51" s="14" customFormat="1" ht="12">
      <c r="A780" s="14"/>
      <c r="B780" s="256"/>
      <c r="C780" s="257"/>
      <c r="D780" s="242" t="s">
        <v>180</v>
      </c>
      <c r="E780" s="258" t="s">
        <v>19</v>
      </c>
      <c r="F780" s="259" t="s">
        <v>1885</v>
      </c>
      <c r="G780" s="257"/>
      <c r="H780" s="260">
        <v>648.2</v>
      </c>
      <c r="I780" s="261"/>
      <c r="J780" s="257"/>
      <c r="K780" s="257"/>
      <c r="L780" s="262"/>
      <c r="M780" s="263"/>
      <c r="N780" s="264"/>
      <c r="O780" s="264"/>
      <c r="P780" s="264"/>
      <c r="Q780" s="264"/>
      <c r="R780" s="264"/>
      <c r="S780" s="264"/>
      <c r="T780" s="265"/>
      <c r="U780" s="14"/>
      <c r="V780" s="14"/>
      <c r="W780" s="14"/>
      <c r="X780" s="14"/>
      <c r="Y780" s="14"/>
      <c r="Z780" s="14"/>
      <c r="AA780" s="14"/>
      <c r="AB780" s="14"/>
      <c r="AC780" s="14"/>
      <c r="AD780" s="14"/>
      <c r="AE780" s="14"/>
      <c r="AT780" s="266" t="s">
        <v>180</v>
      </c>
      <c r="AU780" s="266" t="s">
        <v>83</v>
      </c>
      <c r="AV780" s="14" t="s">
        <v>83</v>
      </c>
      <c r="AW780" s="14" t="s">
        <v>35</v>
      </c>
      <c r="AX780" s="14" t="s">
        <v>74</v>
      </c>
      <c r="AY780" s="266" t="s">
        <v>169</v>
      </c>
    </row>
    <row r="781" spans="1:51" s="14" customFormat="1" ht="12">
      <c r="A781" s="14"/>
      <c r="B781" s="256"/>
      <c r="C781" s="257"/>
      <c r="D781" s="242" t="s">
        <v>180</v>
      </c>
      <c r="E781" s="258" t="s">
        <v>19</v>
      </c>
      <c r="F781" s="259" t="s">
        <v>2113</v>
      </c>
      <c r="G781" s="257"/>
      <c r="H781" s="260">
        <v>113.16</v>
      </c>
      <c r="I781" s="261"/>
      <c r="J781" s="257"/>
      <c r="K781" s="257"/>
      <c r="L781" s="262"/>
      <c r="M781" s="263"/>
      <c r="N781" s="264"/>
      <c r="O781" s="264"/>
      <c r="P781" s="264"/>
      <c r="Q781" s="264"/>
      <c r="R781" s="264"/>
      <c r="S781" s="264"/>
      <c r="T781" s="265"/>
      <c r="U781" s="14"/>
      <c r="V781" s="14"/>
      <c r="W781" s="14"/>
      <c r="X781" s="14"/>
      <c r="Y781" s="14"/>
      <c r="Z781" s="14"/>
      <c r="AA781" s="14"/>
      <c r="AB781" s="14"/>
      <c r="AC781" s="14"/>
      <c r="AD781" s="14"/>
      <c r="AE781" s="14"/>
      <c r="AT781" s="266" t="s">
        <v>180</v>
      </c>
      <c r="AU781" s="266" t="s">
        <v>83</v>
      </c>
      <c r="AV781" s="14" t="s">
        <v>83</v>
      </c>
      <c r="AW781" s="14" t="s">
        <v>35</v>
      </c>
      <c r="AX781" s="14" t="s">
        <v>74</v>
      </c>
      <c r="AY781" s="266" t="s">
        <v>169</v>
      </c>
    </row>
    <row r="782" spans="1:51" s="17" customFormat="1" ht="12">
      <c r="A782" s="17"/>
      <c r="B782" s="299"/>
      <c r="C782" s="300"/>
      <c r="D782" s="242" t="s">
        <v>180</v>
      </c>
      <c r="E782" s="301" t="s">
        <v>19</v>
      </c>
      <c r="F782" s="302" t="s">
        <v>1279</v>
      </c>
      <c r="G782" s="300"/>
      <c r="H782" s="303">
        <v>761.36</v>
      </c>
      <c r="I782" s="304"/>
      <c r="J782" s="300"/>
      <c r="K782" s="300"/>
      <c r="L782" s="305"/>
      <c r="M782" s="306"/>
      <c r="N782" s="307"/>
      <c r="O782" s="307"/>
      <c r="P782" s="307"/>
      <c r="Q782" s="307"/>
      <c r="R782" s="307"/>
      <c r="S782" s="307"/>
      <c r="T782" s="308"/>
      <c r="U782" s="17"/>
      <c r="V782" s="17"/>
      <c r="W782" s="17"/>
      <c r="X782" s="17"/>
      <c r="Y782" s="17"/>
      <c r="Z782" s="17"/>
      <c r="AA782" s="17"/>
      <c r="AB782" s="17"/>
      <c r="AC782" s="17"/>
      <c r="AD782" s="17"/>
      <c r="AE782" s="17"/>
      <c r="AT782" s="309" t="s">
        <v>180</v>
      </c>
      <c r="AU782" s="309" t="s">
        <v>83</v>
      </c>
      <c r="AV782" s="17" t="s">
        <v>192</v>
      </c>
      <c r="AW782" s="17" t="s">
        <v>35</v>
      </c>
      <c r="AX782" s="17" t="s">
        <v>74</v>
      </c>
      <c r="AY782" s="309" t="s">
        <v>169</v>
      </c>
    </row>
    <row r="783" spans="1:51" s="14" customFormat="1" ht="12">
      <c r="A783" s="14"/>
      <c r="B783" s="256"/>
      <c r="C783" s="257"/>
      <c r="D783" s="242" t="s">
        <v>180</v>
      </c>
      <c r="E783" s="258" t="s">
        <v>19</v>
      </c>
      <c r="F783" s="259" t="s">
        <v>2114</v>
      </c>
      <c r="G783" s="257"/>
      <c r="H783" s="260">
        <v>0.761</v>
      </c>
      <c r="I783" s="261"/>
      <c r="J783" s="257"/>
      <c r="K783" s="257"/>
      <c r="L783" s="262"/>
      <c r="M783" s="263"/>
      <c r="N783" s="264"/>
      <c r="O783" s="264"/>
      <c r="P783" s="264"/>
      <c r="Q783" s="264"/>
      <c r="R783" s="264"/>
      <c r="S783" s="264"/>
      <c r="T783" s="265"/>
      <c r="U783" s="14"/>
      <c r="V783" s="14"/>
      <c r="W783" s="14"/>
      <c r="X783" s="14"/>
      <c r="Y783" s="14"/>
      <c r="Z783" s="14"/>
      <c r="AA783" s="14"/>
      <c r="AB783" s="14"/>
      <c r="AC783" s="14"/>
      <c r="AD783" s="14"/>
      <c r="AE783" s="14"/>
      <c r="AT783" s="266" t="s">
        <v>180</v>
      </c>
      <c r="AU783" s="266" t="s">
        <v>83</v>
      </c>
      <c r="AV783" s="14" t="s">
        <v>83</v>
      </c>
      <c r="AW783" s="14" t="s">
        <v>35</v>
      </c>
      <c r="AX783" s="14" t="s">
        <v>81</v>
      </c>
      <c r="AY783" s="266" t="s">
        <v>169</v>
      </c>
    </row>
    <row r="784" spans="1:63" s="12" customFormat="1" ht="22.8" customHeight="1">
      <c r="A784" s="12"/>
      <c r="B784" s="213"/>
      <c r="C784" s="214"/>
      <c r="D784" s="215" t="s">
        <v>73</v>
      </c>
      <c r="E784" s="227" t="s">
        <v>2115</v>
      </c>
      <c r="F784" s="227" t="s">
        <v>2116</v>
      </c>
      <c r="G784" s="214"/>
      <c r="H784" s="214"/>
      <c r="I784" s="217"/>
      <c r="J784" s="228">
        <f>BK784</f>
        <v>0</v>
      </c>
      <c r="K784" s="214"/>
      <c r="L784" s="219"/>
      <c r="M784" s="220"/>
      <c r="N784" s="221"/>
      <c r="O784" s="221"/>
      <c r="P784" s="222">
        <f>SUM(P785:P789)</f>
        <v>0</v>
      </c>
      <c r="Q784" s="221"/>
      <c r="R784" s="222">
        <f>SUM(R785:R789)</f>
        <v>0</v>
      </c>
      <c r="S784" s="221"/>
      <c r="T784" s="223">
        <f>SUM(T785:T789)</f>
        <v>0</v>
      </c>
      <c r="U784" s="12"/>
      <c r="V784" s="12"/>
      <c r="W784" s="12"/>
      <c r="X784" s="12"/>
      <c r="Y784" s="12"/>
      <c r="Z784" s="12"/>
      <c r="AA784" s="12"/>
      <c r="AB784" s="12"/>
      <c r="AC784" s="12"/>
      <c r="AD784" s="12"/>
      <c r="AE784" s="12"/>
      <c r="AR784" s="224" t="s">
        <v>201</v>
      </c>
      <c r="AT784" s="225" t="s">
        <v>73</v>
      </c>
      <c r="AU784" s="225" t="s">
        <v>81</v>
      </c>
      <c r="AY784" s="224" t="s">
        <v>169</v>
      </c>
      <c r="BK784" s="226">
        <f>SUM(BK785:BK789)</f>
        <v>0</v>
      </c>
    </row>
    <row r="785" spans="1:65" s="2" customFormat="1" ht="16.5" customHeight="1">
      <c r="A785" s="41"/>
      <c r="B785" s="42"/>
      <c r="C785" s="229" t="s">
        <v>1063</v>
      </c>
      <c r="D785" s="229" t="s">
        <v>171</v>
      </c>
      <c r="E785" s="230" t="s">
        <v>2117</v>
      </c>
      <c r="F785" s="231" t="s">
        <v>2118</v>
      </c>
      <c r="G785" s="232" t="s">
        <v>462</v>
      </c>
      <c r="H785" s="233">
        <v>50.34</v>
      </c>
      <c r="I785" s="234"/>
      <c r="J785" s="235">
        <f>ROUND(I785*H785,2)</f>
        <v>0</v>
      </c>
      <c r="K785" s="231" t="s">
        <v>175</v>
      </c>
      <c r="L785" s="47"/>
      <c r="M785" s="236" t="s">
        <v>19</v>
      </c>
      <c r="N785" s="237" t="s">
        <v>45</v>
      </c>
      <c r="O785" s="87"/>
      <c r="P785" s="238">
        <f>O785*H785</f>
        <v>0</v>
      </c>
      <c r="Q785" s="238">
        <v>0</v>
      </c>
      <c r="R785" s="238">
        <f>Q785*H785</f>
        <v>0</v>
      </c>
      <c r="S785" s="238">
        <v>0</v>
      </c>
      <c r="T785" s="239">
        <f>S785*H785</f>
        <v>0</v>
      </c>
      <c r="U785" s="41"/>
      <c r="V785" s="41"/>
      <c r="W785" s="41"/>
      <c r="X785" s="41"/>
      <c r="Y785" s="41"/>
      <c r="Z785" s="41"/>
      <c r="AA785" s="41"/>
      <c r="AB785" s="41"/>
      <c r="AC785" s="41"/>
      <c r="AD785" s="41"/>
      <c r="AE785" s="41"/>
      <c r="AR785" s="240" t="s">
        <v>2119</v>
      </c>
      <c r="AT785" s="240" t="s">
        <v>171</v>
      </c>
      <c r="AU785" s="240" t="s">
        <v>83</v>
      </c>
      <c r="AY785" s="20" t="s">
        <v>169</v>
      </c>
      <c r="BE785" s="241">
        <f>IF(N785="základní",J785,0)</f>
        <v>0</v>
      </c>
      <c r="BF785" s="241">
        <f>IF(N785="snížená",J785,0)</f>
        <v>0</v>
      </c>
      <c r="BG785" s="241">
        <f>IF(N785="zákl. přenesená",J785,0)</f>
        <v>0</v>
      </c>
      <c r="BH785" s="241">
        <f>IF(N785="sníž. přenesená",J785,0)</f>
        <v>0</v>
      </c>
      <c r="BI785" s="241">
        <f>IF(N785="nulová",J785,0)</f>
        <v>0</v>
      </c>
      <c r="BJ785" s="20" t="s">
        <v>81</v>
      </c>
      <c r="BK785" s="241">
        <f>ROUND(I785*H785,2)</f>
        <v>0</v>
      </c>
      <c r="BL785" s="20" t="s">
        <v>2119</v>
      </c>
      <c r="BM785" s="240" t="s">
        <v>2120</v>
      </c>
    </row>
    <row r="786" spans="1:51" s="13" customFormat="1" ht="12">
      <c r="A786" s="13"/>
      <c r="B786" s="246"/>
      <c r="C786" s="247"/>
      <c r="D786" s="242" t="s">
        <v>180</v>
      </c>
      <c r="E786" s="248" t="s">
        <v>19</v>
      </c>
      <c r="F786" s="249" t="s">
        <v>1577</v>
      </c>
      <c r="G786" s="247"/>
      <c r="H786" s="248" t="s">
        <v>19</v>
      </c>
      <c r="I786" s="250"/>
      <c r="J786" s="247"/>
      <c r="K786" s="247"/>
      <c r="L786" s="251"/>
      <c r="M786" s="252"/>
      <c r="N786" s="253"/>
      <c r="O786" s="253"/>
      <c r="P786" s="253"/>
      <c r="Q786" s="253"/>
      <c r="R786" s="253"/>
      <c r="S786" s="253"/>
      <c r="T786" s="254"/>
      <c r="U786" s="13"/>
      <c r="V786" s="13"/>
      <c r="W786" s="13"/>
      <c r="X786" s="13"/>
      <c r="Y786" s="13"/>
      <c r="Z786" s="13"/>
      <c r="AA786" s="13"/>
      <c r="AB786" s="13"/>
      <c r="AC786" s="13"/>
      <c r="AD786" s="13"/>
      <c r="AE786" s="13"/>
      <c r="AT786" s="255" t="s">
        <v>180</v>
      </c>
      <c r="AU786" s="255" t="s">
        <v>83</v>
      </c>
      <c r="AV786" s="13" t="s">
        <v>81</v>
      </c>
      <c r="AW786" s="13" t="s">
        <v>35</v>
      </c>
      <c r="AX786" s="13" t="s">
        <v>74</v>
      </c>
      <c r="AY786" s="255" t="s">
        <v>169</v>
      </c>
    </row>
    <row r="787" spans="1:51" s="13" customFormat="1" ht="12">
      <c r="A787" s="13"/>
      <c r="B787" s="246"/>
      <c r="C787" s="247"/>
      <c r="D787" s="242" t="s">
        <v>180</v>
      </c>
      <c r="E787" s="248" t="s">
        <v>19</v>
      </c>
      <c r="F787" s="249" t="s">
        <v>1578</v>
      </c>
      <c r="G787" s="247"/>
      <c r="H787" s="248" t="s">
        <v>19</v>
      </c>
      <c r="I787" s="250"/>
      <c r="J787" s="247"/>
      <c r="K787" s="247"/>
      <c r="L787" s="251"/>
      <c r="M787" s="252"/>
      <c r="N787" s="253"/>
      <c r="O787" s="253"/>
      <c r="P787" s="253"/>
      <c r="Q787" s="253"/>
      <c r="R787" s="253"/>
      <c r="S787" s="253"/>
      <c r="T787" s="254"/>
      <c r="U787" s="13"/>
      <c r="V787" s="13"/>
      <c r="W787" s="13"/>
      <c r="X787" s="13"/>
      <c r="Y787" s="13"/>
      <c r="Z787" s="13"/>
      <c r="AA787" s="13"/>
      <c r="AB787" s="13"/>
      <c r="AC787" s="13"/>
      <c r="AD787" s="13"/>
      <c r="AE787" s="13"/>
      <c r="AT787" s="255" t="s">
        <v>180</v>
      </c>
      <c r="AU787" s="255" t="s">
        <v>83</v>
      </c>
      <c r="AV787" s="13" t="s">
        <v>81</v>
      </c>
      <c r="AW787" s="13" t="s">
        <v>35</v>
      </c>
      <c r="AX787" s="13" t="s">
        <v>74</v>
      </c>
      <c r="AY787" s="255" t="s">
        <v>169</v>
      </c>
    </row>
    <row r="788" spans="1:51" s="13" customFormat="1" ht="12">
      <c r="A788" s="13"/>
      <c r="B788" s="246"/>
      <c r="C788" s="247"/>
      <c r="D788" s="242" t="s">
        <v>180</v>
      </c>
      <c r="E788" s="248" t="s">
        <v>19</v>
      </c>
      <c r="F788" s="249" t="s">
        <v>2121</v>
      </c>
      <c r="G788" s="247"/>
      <c r="H788" s="248" t="s">
        <v>19</v>
      </c>
      <c r="I788" s="250"/>
      <c r="J788" s="247"/>
      <c r="K788" s="247"/>
      <c r="L788" s="251"/>
      <c r="M788" s="252"/>
      <c r="N788" s="253"/>
      <c r="O788" s="253"/>
      <c r="P788" s="253"/>
      <c r="Q788" s="253"/>
      <c r="R788" s="253"/>
      <c r="S788" s="253"/>
      <c r="T788" s="254"/>
      <c r="U788" s="13"/>
      <c r="V788" s="13"/>
      <c r="W788" s="13"/>
      <c r="X788" s="13"/>
      <c r="Y788" s="13"/>
      <c r="Z788" s="13"/>
      <c r="AA788" s="13"/>
      <c r="AB788" s="13"/>
      <c r="AC788" s="13"/>
      <c r="AD788" s="13"/>
      <c r="AE788" s="13"/>
      <c r="AT788" s="255" t="s">
        <v>180</v>
      </c>
      <c r="AU788" s="255" t="s">
        <v>83</v>
      </c>
      <c r="AV788" s="13" t="s">
        <v>81</v>
      </c>
      <c r="AW788" s="13" t="s">
        <v>35</v>
      </c>
      <c r="AX788" s="13" t="s">
        <v>74</v>
      </c>
      <c r="AY788" s="255" t="s">
        <v>169</v>
      </c>
    </row>
    <row r="789" spans="1:51" s="14" customFormat="1" ht="12">
      <c r="A789" s="14"/>
      <c r="B789" s="256"/>
      <c r="C789" s="257"/>
      <c r="D789" s="242" t="s">
        <v>180</v>
      </c>
      <c r="E789" s="258" t="s">
        <v>19</v>
      </c>
      <c r="F789" s="259" t="s">
        <v>2122</v>
      </c>
      <c r="G789" s="257"/>
      <c r="H789" s="260">
        <v>50.34</v>
      </c>
      <c r="I789" s="261"/>
      <c r="J789" s="257"/>
      <c r="K789" s="257"/>
      <c r="L789" s="262"/>
      <c r="M789" s="324"/>
      <c r="N789" s="325"/>
      <c r="O789" s="325"/>
      <c r="P789" s="325"/>
      <c r="Q789" s="325"/>
      <c r="R789" s="325"/>
      <c r="S789" s="325"/>
      <c r="T789" s="326"/>
      <c r="U789" s="14"/>
      <c r="V789" s="14"/>
      <c r="W789" s="14"/>
      <c r="X789" s="14"/>
      <c r="Y789" s="14"/>
      <c r="Z789" s="14"/>
      <c r="AA789" s="14"/>
      <c r="AB789" s="14"/>
      <c r="AC789" s="14"/>
      <c r="AD789" s="14"/>
      <c r="AE789" s="14"/>
      <c r="AT789" s="266" t="s">
        <v>180</v>
      </c>
      <c r="AU789" s="266" t="s">
        <v>83</v>
      </c>
      <c r="AV789" s="14" t="s">
        <v>83</v>
      </c>
      <c r="AW789" s="14" t="s">
        <v>35</v>
      </c>
      <c r="AX789" s="14" t="s">
        <v>81</v>
      </c>
      <c r="AY789" s="266" t="s">
        <v>169</v>
      </c>
    </row>
    <row r="790" spans="1:31" s="2" customFormat="1" ht="6.95" customHeight="1">
      <c r="A790" s="41"/>
      <c r="B790" s="62"/>
      <c r="C790" s="63"/>
      <c r="D790" s="63"/>
      <c r="E790" s="63"/>
      <c r="F790" s="63"/>
      <c r="G790" s="63"/>
      <c r="H790" s="63"/>
      <c r="I790" s="178"/>
      <c r="J790" s="63"/>
      <c r="K790" s="63"/>
      <c r="L790" s="47"/>
      <c r="M790" s="41"/>
      <c r="O790" s="41"/>
      <c r="P790" s="41"/>
      <c r="Q790" s="41"/>
      <c r="R790" s="41"/>
      <c r="S790" s="41"/>
      <c r="T790" s="41"/>
      <c r="U790" s="41"/>
      <c r="V790" s="41"/>
      <c r="W790" s="41"/>
      <c r="X790" s="41"/>
      <c r="Y790" s="41"/>
      <c r="Z790" s="41"/>
      <c r="AA790" s="41"/>
      <c r="AB790" s="41"/>
      <c r="AC790" s="41"/>
      <c r="AD790" s="41"/>
      <c r="AE790" s="41"/>
    </row>
  </sheetData>
  <sheetProtection password="DD5F" sheet="1" objects="1" scenarios="1" formatColumns="0" formatRows="0" autoFilter="0"/>
  <autoFilter ref="C97:K789"/>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127</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2123</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2124</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ROUND(J94,2)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ROUND((SUM(BE94:BE215)),2)</f>
        <v>0</v>
      </c>
      <c r="G35" s="41"/>
      <c r="H35" s="41"/>
      <c r="I35" s="167">
        <v>0.21</v>
      </c>
      <c r="J35" s="166">
        <f>ROUND(((SUM(BE94:BE215))*I35),2)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ROUND((SUM(BF94:BF215)),2)</f>
        <v>0</v>
      </c>
      <c r="G36" s="41"/>
      <c r="H36" s="41"/>
      <c r="I36" s="167">
        <v>0.15</v>
      </c>
      <c r="J36" s="166">
        <f>ROUND(((SUM(BF94:BF215))*I36),2)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ROUND((SUM(BG94:BG215)),2)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ROUND((SUM(BH94:BH215)),2)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ROUND((SUM(BI94:BI215)),2)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2123</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401 - Veřejné osvětlení</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J94</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J95</f>
        <v>0</v>
      </c>
      <c r="K64" s="189"/>
      <c r="L64" s="194"/>
      <c r="S64" s="9"/>
      <c r="T64" s="9"/>
      <c r="U64" s="9"/>
      <c r="V64" s="9"/>
      <c r="W64" s="9"/>
      <c r="X64" s="9"/>
      <c r="Y64" s="9"/>
      <c r="Z64" s="9"/>
      <c r="AA64" s="9"/>
      <c r="AB64" s="9"/>
      <c r="AC64" s="9"/>
      <c r="AD64" s="9"/>
      <c r="AE64" s="9"/>
    </row>
    <row r="65" spans="1:31" s="10" customFormat="1" ht="19.9" customHeight="1">
      <c r="A65" s="10"/>
      <c r="B65" s="195"/>
      <c r="C65" s="128"/>
      <c r="D65" s="196" t="s">
        <v>617</v>
      </c>
      <c r="E65" s="197"/>
      <c r="F65" s="197"/>
      <c r="G65" s="197"/>
      <c r="H65" s="197"/>
      <c r="I65" s="198"/>
      <c r="J65" s="199">
        <f>J96</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618</v>
      </c>
      <c r="E66" s="197"/>
      <c r="F66" s="197"/>
      <c r="G66" s="197"/>
      <c r="H66" s="197"/>
      <c r="I66" s="198"/>
      <c r="J66" s="199">
        <f>J101</f>
        <v>0</v>
      </c>
      <c r="K66" s="128"/>
      <c r="L66" s="200"/>
      <c r="S66" s="10"/>
      <c r="T66" s="10"/>
      <c r="U66" s="10"/>
      <c r="V66" s="10"/>
      <c r="W66" s="10"/>
      <c r="X66" s="10"/>
      <c r="Y66" s="10"/>
      <c r="Z66" s="10"/>
      <c r="AA66" s="10"/>
      <c r="AB66" s="10"/>
      <c r="AC66" s="10"/>
      <c r="AD66" s="10"/>
      <c r="AE66" s="10"/>
    </row>
    <row r="67" spans="1:31" s="9" customFormat="1" ht="24.95" customHeight="1">
      <c r="A67" s="9"/>
      <c r="B67" s="188"/>
      <c r="C67" s="189"/>
      <c r="D67" s="190" t="s">
        <v>2125</v>
      </c>
      <c r="E67" s="191"/>
      <c r="F67" s="191"/>
      <c r="G67" s="191"/>
      <c r="H67" s="191"/>
      <c r="I67" s="192"/>
      <c r="J67" s="193">
        <f>J104</f>
        <v>0</v>
      </c>
      <c r="K67" s="189"/>
      <c r="L67" s="194"/>
      <c r="S67" s="9"/>
      <c r="T67" s="9"/>
      <c r="U67" s="9"/>
      <c r="V67" s="9"/>
      <c r="W67" s="9"/>
      <c r="X67" s="9"/>
      <c r="Y67" s="9"/>
      <c r="Z67" s="9"/>
      <c r="AA67" s="9"/>
      <c r="AB67" s="9"/>
      <c r="AC67" s="9"/>
      <c r="AD67" s="9"/>
      <c r="AE67" s="9"/>
    </row>
    <row r="68" spans="1:31" s="10" customFormat="1" ht="19.9" customHeight="1">
      <c r="A68" s="10"/>
      <c r="B68" s="195"/>
      <c r="C68" s="128"/>
      <c r="D68" s="196" t="s">
        <v>2126</v>
      </c>
      <c r="E68" s="197"/>
      <c r="F68" s="197"/>
      <c r="G68" s="197"/>
      <c r="H68" s="197"/>
      <c r="I68" s="198"/>
      <c r="J68" s="199">
        <f>J105</f>
        <v>0</v>
      </c>
      <c r="K68" s="128"/>
      <c r="L68" s="200"/>
      <c r="S68" s="10"/>
      <c r="T68" s="10"/>
      <c r="U68" s="10"/>
      <c r="V68" s="10"/>
      <c r="W68" s="10"/>
      <c r="X68" s="10"/>
      <c r="Y68" s="10"/>
      <c r="Z68" s="10"/>
      <c r="AA68" s="10"/>
      <c r="AB68" s="10"/>
      <c r="AC68" s="10"/>
      <c r="AD68" s="10"/>
      <c r="AE68" s="10"/>
    </row>
    <row r="69" spans="1:31" s="10" customFormat="1" ht="14.85" customHeight="1">
      <c r="A69" s="10"/>
      <c r="B69" s="195"/>
      <c r="C69" s="128"/>
      <c r="D69" s="196" t="s">
        <v>2127</v>
      </c>
      <c r="E69" s="197"/>
      <c r="F69" s="197"/>
      <c r="G69" s="197"/>
      <c r="H69" s="197"/>
      <c r="I69" s="198"/>
      <c r="J69" s="199">
        <f>J106</f>
        <v>0</v>
      </c>
      <c r="K69" s="128"/>
      <c r="L69" s="200"/>
      <c r="S69" s="10"/>
      <c r="T69" s="10"/>
      <c r="U69" s="10"/>
      <c r="V69" s="10"/>
      <c r="W69" s="10"/>
      <c r="X69" s="10"/>
      <c r="Y69" s="10"/>
      <c r="Z69" s="10"/>
      <c r="AA69" s="10"/>
      <c r="AB69" s="10"/>
      <c r="AC69" s="10"/>
      <c r="AD69" s="10"/>
      <c r="AE69" s="10"/>
    </row>
    <row r="70" spans="1:31" s="10" customFormat="1" ht="14.85" customHeight="1">
      <c r="A70" s="10"/>
      <c r="B70" s="195"/>
      <c r="C70" s="128"/>
      <c r="D70" s="196" t="s">
        <v>2128</v>
      </c>
      <c r="E70" s="197"/>
      <c r="F70" s="197"/>
      <c r="G70" s="197"/>
      <c r="H70" s="197"/>
      <c r="I70" s="198"/>
      <c r="J70" s="199">
        <f>J129</f>
        <v>0</v>
      </c>
      <c r="K70" s="128"/>
      <c r="L70" s="200"/>
      <c r="S70" s="10"/>
      <c r="T70" s="10"/>
      <c r="U70" s="10"/>
      <c r="V70" s="10"/>
      <c r="W70" s="10"/>
      <c r="X70" s="10"/>
      <c r="Y70" s="10"/>
      <c r="Z70" s="10"/>
      <c r="AA70" s="10"/>
      <c r="AB70" s="10"/>
      <c r="AC70" s="10"/>
      <c r="AD70" s="10"/>
      <c r="AE70" s="10"/>
    </row>
    <row r="71" spans="1:31" s="10" customFormat="1" ht="14.85" customHeight="1">
      <c r="A71" s="10"/>
      <c r="B71" s="195"/>
      <c r="C71" s="128"/>
      <c r="D71" s="196" t="s">
        <v>2129</v>
      </c>
      <c r="E71" s="197"/>
      <c r="F71" s="197"/>
      <c r="G71" s="197"/>
      <c r="H71" s="197"/>
      <c r="I71" s="198"/>
      <c r="J71" s="199">
        <f>J162</f>
        <v>0</v>
      </c>
      <c r="K71" s="128"/>
      <c r="L71" s="200"/>
      <c r="S71" s="10"/>
      <c r="T71" s="10"/>
      <c r="U71" s="10"/>
      <c r="V71" s="10"/>
      <c r="W71" s="10"/>
      <c r="X71" s="10"/>
      <c r="Y71" s="10"/>
      <c r="Z71" s="10"/>
      <c r="AA71" s="10"/>
      <c r="AB71" s="10"/>
      <c r="AC71" s="10"/>
      <c r="AD71" s="10"/>
      <c r="AE71" s="10"/>
    </row>
    <row r="72" spans="1:31" s="10" customFormat="1" ht="19.9" customHeight="1">
      <c r="A72" s="10"/>
      <c r="B72" s="195"/>
      <c r="C72" s="128"/>
      <c r="D72" s="196" t="s">
        <v>2130</v>
      </c>
      <c r="E72" s="197"/>
      <c r="F72" s="197"/>
      <c r="G72" s="197"/>
      <c r="H72" s="197"/>
      <c r="I72" s="198"/>
      <c r="J72" s="199">
        <f>J171</f>
        <v>0</v>
      </c>
      <c r="K72" s="128"/>
      <c r="L72" s="200"/>
      <c r="S72" s="10"/>
      <c r="T72" s="10"/>
      <c r="U72" s="10"/>
      <c r="V72" s="10"/>
      <c r="W72" s="10"/>
      <c r="X72" s="10"/>
      <c r="Y72" s="10"/>
      <c r="Z72" s="10"/>
      <c r="AA72" s="10"/>
      <c r="AB72" s="10"/>
      <c r="AC72" s="10"/>
      <c r="AD72" s="10"/>
      <c r="AE72" s="10"/>
    </row>
    <row r="73" spans="1:31" s="2" customFormat="1" ht="21.8" customHeight="1">
      <c r="A73" s="41"/>
      <c r="B73" s="42"/>
      <c r="C73" s="43"/>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6.95" customHeight="1">
      <c r="A74" s="41"/>
      <c r="B74" s="62"/>
      <c r="C74" s="63"/>
      <c r="D74" s="63"/>
      <c r="E74" s="63"/>
      <c r="F74" s="63"/>
      <c r="G74" s="63"/>
      <c r="H74" s="63"/>
      <c r="I74" s="178"/>
      <c r="J74" s="63"/>
      <c r="K74" s="63"/>
      <c r="L74" s="150"/>
      <c r="S74" s="41"/>
      <c r="T74" s="41"/>
      <c r="U74" s="41"/>
      <c r="V74" s="41"/>
      <c r="W74" s="41"/>
      <c r="X74" s="41"/>
      <c r="Y74" s="41"/>
      <c r="Z74" s="41"/>
      <c r="AA74" s="41"/>
      <c r="AB74" s="41"/>
      <c r="AC74" s="41"/>
      <c r="AD74" s="41"/>
      <c r="AE74" s="41"/>
    </row>
    <row r="78" spans="1:31" s="2" customFormat="1" ht="6.95" customHeight="1">
      <c r="A78" s="41"/>
      <c r="B78" s="64"/>
      <c r="C78" s="65"/>
      <c r="D78" s="65"/>
      <c r="E78" s="65"/>
      <c r="F78" s="65"/>
      <c r="G78" s="65"/>
      <c r="H78" s="65"/>
      <c r="I78" s="181"/>
      <c r="J78" s="65"/>
      <c r="K78" s="65"/>
      <c r="L78" s="150"/>
      <c r="S78" s="41"/>
      <c r="T78" s="41"/>
      <c r="U78" s="41"/>
      <c r="V78" s="41"/>
      <c r="W78" s="41"/>
      <c r="X78" s="41"/>
      <c r="Y78" s="41"/>
      <c r="Z78" s="41"/>
      <c r="AA78" s="41"/>
      <c r="AB78" s="41"/>
      <c r="AC78" s="41"/>
      <c r="AD78" s="41"/>
      <c r="AE78" s="41"/>
    </row>
    <row r="79" spans="1:31" s="2" customFormat="1" ht="24.95" customHeight="1">
      <c r="A79" s="41"/>
      <c r="B79" s="42"/>
      <c r="C79" s="26" t="s">
        <v>154</v>
      </c>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16</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6.5" customHeight="1">
      <c r="A82" s="41"/>
      <c r="B82" s="42"/>
      <c r="C82" s="43"/>
      <c r="D82" s="43"/>
      <c r="E82" s="182" t="str">
        <f>E7</f>
        <v>KRÁLŮV DVŮR - OBCHVAT - II. část - PDPS</v>
      </c>
      <c r="F82" s="35"/>
      <c r="G82" s="35"/>
      <c r="H82" s="35"/>
      <c r="I82" s="149"/>
      <c r="J82" s="43"/>
      <c r="K82" s="43"/>
      <c r="L82" s="150"/>
      <c r="S82" s="41"/>
      <c r="T82" s="41"/>
      <c r="U82" s="41"/>
      <c r="V82" s="41"/>
      <c r="W82" s="41"/>
      <c r="X82" s="41"/>
      <c r="Y82" s="41"/>
      <c r="Z82" s="41"/>
      <c r="AA82" s="41"/>
      <c r="AB82" s="41"/>
      <c r="AC82" s="41"/>
      <c r="AD82" s="41"/>
      <c r="AE82" s="41"/>
    </row>
    <row r="83" spans="2:12" s="1" customFormat="1" ht="12" customHeight="1">
      <c r="B83" s="24"/>
      <c r="C83" s="35" t="s">
        <v>141</v>
      </c>
      <c r="D83" s="25"/>
      <c r="E83" s="25"/>
      <c r="F83" s="25"/>
      <c r="G83" s="25"/>
      <c r="H83" s="25"/>
      <c r="I83" s="141"/>
      <c r="J83" s="25"/>
      <c r="K83" s="25"/>
      <c r="L83" s="23"/>
    </row>
    <row r="84" spans="1:31" s="2" customFormat="1" ht="16.5" customHeight="1">
      <c r="A84" s="41"/>
      <c r="B84" s="42"/>
      <c r="C84" s="43"/>
      <c r="D84" s="43"/>
      <c r="E84" s="182" t="s">
        <v>2123</v>
      </c>
      <c r="F84" s="43"/>
      <c r="G84" s="43"/>
      <c r="H84" s="43"/>
      <c r="I84" s="149"/>
      <c r="J84" s="43"/>
      <c r="K84" s="43"/>
      <c r="L84" s="150"/>
      <c r="S84" s="41"/>
      <c r="T84" s="41"/>
      <c r="U84" s="41"/>
      <c r="V84" s="41"/>
      <c r="W84" s="41"/>
      <c r="X84" s="41"/>
      <c r="Y84" s="41"/>
      <c r="Z84" s="41"/>
      <c r="AA84" s="41"/>
      <c r="AB84" s="41"/>
      <c r="AC84" s="41"/>
      <c r="AD84" s="41"/>
      <c r="AE84" s="41"/>
    </row>
    <row r="85" spans="1:31" s="2" customFormat="1" ht="12" customHeight="1">
      <c r="A85" s="41"/>
      <c r="B85" s="42"/>
      <c r="C85" s="35" t="s">
        <v>143</v>
      </c>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16.5" customHeight="1">
      <c r="A86" s="41"/>
      <c r="B86" s="42"/>
      <c r="C86" s="43"/>
      <c r="D86" s="43"/>
      <c r="E86" s="72" t="str">
        <f>E11</f>
        <v>SO 401 - Veřejné osvětlení</v>
      </c>
      <c r="F86" s="43"/>
      <c r="G86" s="43"/>
      <c r="H86" s="43"/>
      <c r="I86" s="149"/>
      <c r="J86" s="43"/>
      <c r="K86" s="43"/>
      <c r="L86" s="150"/>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12" customHeight="1">
      <c r="A88" s="41"/>
      <c r="B88" s="42"/>
      <c r="C88" s="35" t="s">
        <v>21</v>
      </c>
      <c r="D88" s="43"/>
      <c r="E88" s="43"/>
      <c r="F88" s="30" t="str">
        <f>F14</f>
        <v>Králův Dvůr</v>
      </c>
      <c r="G88" s="43"/>
      <c r="H88" s="43"/>
      <c r="I88" s="152" t="s">
        <v>23</v>
      </c>
      <c r="J88" s="75" t="str">
        <f>IF(J14="","",J14)</f>
        <v>18. 3. 2020</v>
      </c>
      <c r="K88" s="43"/>
      <c r="L88" s="150"/>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40.05" customHeight="1">
      <c r="A90" s="41"/>
      <c r="B90" s="42"/>
      <c r="C90" s="35" t="s">
        <v>25</v>
      </c>
      <c r="D90" s="43"/>
      <c r="E90" s="43"/>
      <c r="F90" s="30" t="str">
        <f>E17</f>
        <v>Město Králův Dvůr,Nám.Míru 139,26701 Králův Dvůr</v>
      </c>
      <c r="G90" s="43"/>
      <c r="H90" s="43"/>
      <c r="I90" s="152" t="s">
        <v>31</v>
      </c>
      <c r="J90" s="39" t="str">
        <f>E23</f>
        <v>SPEKTRA s.r.o.,V Hlinkách 1548,26601 Beroun</v>
      </c>
      <c r="K90" s="43"/>
      <c r="L90" s="150"/>
      <c r="S90" s="41"/>
      <c r="T90" s="41"/>
      <c r="U90" s="41"/>
      <c r="V90" s="41"/>
      <c r="W90" s="41"/>
      <c r="X90" s="41"/>
      <c r="Y90" s="41"/>
      <c r="Z90" s="41"/>
      <c r="AA90" s="41"/>
      <c r="AB90" s="41"/>
      <c r="AC90" s="41"/>
      <c r="AD90" s="41"/>
      <c r="AE90" s="41"/>
    </row>
    <row r="91" spans="1:31" s="2" customFormat="1" ht="15.15" customHeight="1">
      <c r="A91" s="41"/>
      <c r="B91" s="42"/>
      <c r="C91" s="35" t="s">
        <v>29</v>
      </c>
      <c r="D91" s="43"/>
      <c r="E91" s="43"/>
      <c r="F91" s="30" t="str">
        <f>IF(E20="","",E20)</f>
        <v>Vyplň údaj</v>
      </c>
      <c r="G91" s="43"/>
      <c r="H91" s="43"/>
      <c r="I91" s="152" t="s">
        <v>36</v>
      </c>
      <c r="J91" s="39" t="str">
        <f>E26</f>
        <v>p. Lenka Dejdarová</v>
      </c>
      <c r="K91" s="43"/>
      <c r="L91" s="150"/>
      <c r="S91" s="41"/>
      <c r="T91" s="41"/>
      <c r="U91" s="41"/>
      <c r="V91" s="41"/>
      <c r="W91" s="41"/>
      <c r="X91" s="41"/>
      <c r="Y91" s="41"/>
      <c r="Z91" s="41"/>
      <c r="AA91" s="41"/>
      <c r="AB91" s="41"/>
      <c r="AC91" s="41"/>
      <c r="AD91" s="41"/>
      <c r="AE91" s="41"/>
    </row>
    <row r="92" spans="1:31" s="2" customFormat="1" ht="10.3" customHeight="1">
      <c r="A92" s="41"/>
      <c r="B92" s="42"/>
      <c r="C92" s="43"/>
      <c r="D92" s="43"/>
      <c r="E92" s="43"/>
      <c r="F92" s="43"/>
      <c r="G92" s="43"/>
      <c r="H92" s="43"/>
      <c r="I92" s="149"/>
      <c r="J92" s="43"/>
      <c r="K92" s="43"/>
      <c r="L92" s="150"/>
      <c r="S92" s="41"/>
      <c r="T92" s="41"/>
      <c r="U92" s="41"/>
      <c r="V92" s="41"/>
      <c r="W92" s="41"/>
      <c r="X92" s="41"/>
      <c r="Y92" s="41"/>
      <c r="Z92" s="41"/>
      <c r="AA92" s="41"/>
      <c r="AB92" s="41"/>
      <c r="AC92" s="41"/>
      <c r="AD92" s="41"/>
      <c r="AE92" s="41"/>
    </row>
    <row r="93" spans="1:31" s="11" customFormat="1" ht="29.25" customHeight="1">
      <c r="A93" s="201"/>
      <c r="B93" s="202"/>
      <c r="C93" s="203" t="s">
        <v>155</v>
      </c>
      <c r="D93" s="204" t="s">
        <v>59</v>
      </c>
      <c r="E93" s="204" t="s">
        <v>55</v>
      </c>
      <c r="F93" s="204" t="s">
        <v>56</v>
      </c>
      <c r="G93" s="204" t="s">
        <v>156</v>
      </c>
      <c r="H93" s="204" t="s">
        <v>157</v>
      </c>
      <c r="I93" s="205" t="s">
        <v>158</v>
      </c>
      <c r="J93" s="204" t="s">
        <v>147</v>
      </c>
      <c r="K93" s="206" t="s">
        <v>159</v>
      </c>
      <c r="L93" s="207"/>
      <c r="M93" s="95" t="s">
        <v>19</v>
      </c>
      <c r="N93" s="96" t="s">
        <v>44</v>
      </c>
      <c r="O93" s="96" t="s">
        <v>160</v>
      </c>
      <c r="P93" s="96" t="s">
        <v>161</v>
      </c>
      <c r="Q93" s="96" t="s">
        <v>162</v>
      </c>
      <c r="R93" s="96" t="s">
        <v>163</v>
      </c>
      <c r="S93" s="96" t="s">
        <v>164</v>
      </c>
      <c r="T93" s="97" t="s">
        <v>165</v>
      </c>
      <c r="U93" s="201"/>
      <c r="V93" s="201"/>
      <c r="W93" s="201"/>
      <c r="X93" s="201"/>
      <c r="Y93" s="201"/>
      <c r="Z93" s="201"/>
      <c r="AA93" s="201"/>
      <c r="AB93" s="201"/>
      <c r="AC93" s="201"/>
      <c r="AD93" s="201"/>
      <c r="AE93" s="201"/>
    </row>
    <row r="94" spans="1:63" s="2" customFormat="1" ht="22.8" customHeight="1">
      <c r="A94" s="41"/>
      <c r="B94" s="42"/>
      <c r="C94" s="102" t="s">
        <v>166</v>
      </c>
      <c r="D94" s="43"/>
      <c r="E94" s="43"/>
      <c r="F94" s="43"/>
      <c r="G94" s="43"/>
      <c r="H94" s="43"/>
      <c r="I94" s="149"/>
      <c r="J94" s="208">
        <f>BK94</f>
        <v>0</v>
      </c>
      <c r="K94" s="43"/>
      <c r="L94" s="47"/>
      <c r="M94" s="98"/>
      <c r="N94" s="209"/>
      <c r="O94" s="99"/>
      <c r="P94" s="210">
        <f>P95+P104</f>
        <v>0</v>
      </c>
      <c r="Q94" s="99"/>
      <c r="R94" s="210">
        <f>R95+R104</f>
        <v>100.47585999999998</v>
      </c>
      <c r="S94" s="99"/>
      <c r="T94" s="211">
        <f>T95+T104</f>
        <v>1.58</v>
      </c>
      <c r="U94" s="41"/>
      <c r="V94" s="41"/>
      <c r="W94" s="41"/>
      <c r="X94" s="41"/>
      <c r="Y94" s="41"/>
      <c r="Z94" s="41"/>
      <c r="AA94" s="41"/>
      <c r="AB94" s="41"/>
      <c r="AC94" s="41"/>
      <c r="AD94" s="41"/>
      <c r="AE94" s="41"/>
      <c r="AT94" s="20" t="s">
        <v>73</v>
      </c>
      <c r="AU94" s="20" t="s">
        <v>148</v>
      </c>
      <c r="BK94" s="212">
        <f>BK95+BK104</f>
        <v>0</v>
      </c>
    </row>
    <row r="95" spans="1:63" s="12" customFormat="1" ht="25.9" customHeight="1">
      <c r="A95" s="12"/>
      <c r="B95" s="213"/>
      <c r="C95" s="214"/>
      <c r="D95" s="215" t="s">
        <v>73</v>
      </c>
      <c r="E95" s="216" t="s">
        <v>167</v>
      </c>
      <c r="F95" s="216" t="s">
        <v>168</v>
      </c>
      <c r="G95" s="214"/>
      <c r="H95" s="214"/>
      <c r="I95" s="217"/>
      <c r="J95" s="218">
        <f>BK95</f>
        <v>0</v>
      </c>
      <c r="K95" s="214"/>
      <c r="L95" s="219"/>
      <c r="M95" s="220"/>
      <c r="N95" s="221"/>
      <c r="O95" s="221"/>
      <c r="P95" s="222">
        <f>P96+P101</f>
        <v>0</v>
      </c>
      <c r="Q95" s="221"/>
      <c r="R95" s="222">
        <f>R96+R101</f>
        <v>1.33845</v>
      </c>
      <c r="S95" s="221"/>
      <c r="T95" s="223">
        <f>T96+T101</f>
        <v>0</v>
      </c>
      <c r="U95" s="12"/>
      <c r="V95" s="12"/>
      <c r="W95" s="12"/>
      <c r="X95" s="12"/>
      <c r="Y95" s="12"/>
      <c r="Z95" s="12"/>
      <c r="AA95" s="12"/>
      <c r="AB95" s="12"/>
      <c r="AC95" s="12"/>
      <c r="AD95" s="12"/>
      <c r="AE95" s="12"/>
      <c r="AR95" s="224" t="s">
        <v>81</v>
      </c>
      <c r="AT95" s="225" t="s">
        <v>73</v>
      </c>
      <c r="AU95" s="225" t="s">
        <v>74</v>
      </c>
      <c r="AY95" s="224" t="s">
        <v>169</v>
      </c>
      <c r="BK95" s="226">
        <f>BK96+BK101</f>
        <v>0</v>
      </c>
    </row>
    <row r="96" spans="1:63" s="12" customFormat="1" ht="22.8" customHeight="1">
      <c r="A96" s="12"/>
      <c r="B96" s="213"/>
      <c r="C96" s="214"/>
      <c r="D96" s="215" t="s">
        <v>73</v>
      </c>
      <c r="E96" s="227" t="s">
        <v>201</v>
      </c>
      <c r="F96" s="227" t="s">
        <v>764</v>
      </c>
      <c r="G96" s="214"/>
      <c r="H96" s="214"/>
      <c r="I96" s="217"/>
      <c r="J96" s="228">
        <f>BK96</f>
        <v>0</v>
      </c>
      <c r="K96" s="214"/>
      <c r="L96" s="219"/>
      <c r="M96" s="220"/>
      <c r="N96" s="221"/>
      <c r="O96" s="221"/>
      <c r="P96" s="222">
        <f>SUM(P97:P100)</f>
        <v>0</v>
      </c>
      <c r="Q96" s="221"/>
      <c r="R96" s="222">
        <f>SUM(R97:R100)</f>
        <v>1.33845</v>
      </c>
      <c r="S96" s="221"/>
      <c r="T96" s="223">
        <f>SUM(T97:T100)</f>
        <v>0</v>
      </c>
      <c r="U96" s="12"/>
      <c r="V96" s="12"/>
      <c r="W96" s="12"/>
      <c r="X96" s="12"/>
      <c r="Y96" s="12"/>
      <c r="Z96" s="12"/>
      <c r="AA96" s="12"/>
      <c r="AB96" s="12"/>
      <c r="AC96" s="12"/>
      <c r="AD96" s="12"/>
      <c r="AE96" s="12"/>
      <c r="AR96" s="224" t="s">
        <v>81</v>
      </c>
      <c r="AT96" s="225" t="s">
        <v>73</v>
      </c>
      <c r="AU96" s="225" t="s">
        <v>81</v>
      </c>
      <c r="AY96" s="224" t="s">
        <v>169</v>
      </c>
      <c r="BK96" s="226">
        <f>SUM(BK97:BK100)</f>
        <v>0</v>
      </c>
    </row>
    <row r="97" spans="1:65" s="2" customFormat="1" ht="33" customHeight="1">
      <c r="A97" s="41"/>
      <c r="B97" s="42"/>
      <c r="C97" s="229" t="s">
        <v>81</v>
      </c>
      <c r="D97" s="229" t="s">
        <v>171</v>
      </c>
      <c r="E97" s="230" t="s">
        <v>2131</v>
      </c>
      <c r="F97" s="231" t="s">
        <v>2132</v>
      </c>
      <c r="G97" s="232" t="s">
        <v>174</v>
      </c>
      <c r="H97" s="233">
        <v>5</v>
      </c>
      <c r="I97" s="234"/>
      <c r="J97" s="235">
        <f>ROUND(I97*H97,2)</f>
        <v>0</v>
      </c>
      <c r="K97" s="231" t="s">
        <v>175</v>
      </c>
      <c r="L97" s="47"/>
      <c r="M97" s="236" t="s">
        <v>19</v>
      </c>
      <c r="N97" s="237" t="s">
        <v>45</v>
      </c>
      <c r="O97" s="87"/>
      <c r="P97" s="238">
        <f>O97*H97</f>
        <v>0</v>
      </c>
      <c r="Q97" s="238">
        <v>0.13769</v>
      </c>
      <c r="R97" s="238">
        <f>Q97*H97</f>
        <v>0.68845</v>
      </c>
      <c r="S97" s="238">
        <v>0</v>
      </c>
      <c r="T97" s="239">
        <f>S97*H97</f>
        <v>0</v>
      </c>
      <c r="U97" s="41"/>
      <c r="V97" s="41"/>
      <c r="W97" s="41"/>
      <c r="X97" s="41"/>
      <c r="Y97" s="41"/>
      <c r="Z97" s="41"/>
      <c r="AA97" s="41"/>
      <c r="AB97" s="41"/>
      <c r="AC97" s="41"/>
      <c r="AD97" s="41"/>
      <c r="AE97" s="41"/>
      <c r="AR97" s="240" t="s">
        <v>176</v>
      </c>
      <c r="AT97" s="240" t="s">
        <v>171</v>
      </c>
      <c r="AU97" s="240" t="s">
        <v>83</v>
      </c>
      <c r="AY97" s="20" t="s">
        <v>169</v>
      </c>
      <c r="BE97" s="241">
        <f>IF(N97="základní",J97,0)</f>
        <v>0</v>
      </c>
      <c r="BF97" s="241">
        <f>IF(N97="snížená",J97,0)</f>
        <v>0</v>
      </c>
      <c r="BG97" s="241">
        <f>IF(N97="zákl. přenesená",J97,0)</f>
        <v>0</v>
      </c>
      <c r="BH97" s="241">
        <f>IF(N97="sníž. přenesená",J97,0)</f>
        <v>0</v>
      </c>
      <c r="BI97" s="241">
        <f>IF(N97="nulová",J97,0)</f>
        <v>0</v>
      </c>
      <c r="BJ97" s="20" t="s">
        <v>81</v>
      </c>
      <c r="BK97" s="241">
        <f>ROUND(I97*H97,2)</f>
        <v>0</v>
      </c>
      <c r="BL97" s="20" t="s">
        <v>176</v>
      </c>
      <c r="BM97" s="240" t="s">
        <v>2133</v>
      </c>
    </row>
    <row r="98" spans="1:47" s="2" customFormat="1" ht="12">
      <c r="A98" s="41"/>
      <c r="B98" s="42"/>
      <c r="C98" s="43"/>
      <c r="D98" s="242" t="s">
        <v>178</v>
      </c>
      <c r="E98" s="43"/>
      <c r="F98" s="243" t="s">
        <v>2134</v>
      </c>
      <c r="G98" s="43"/>
      <c r="H98" s="43"/>
      <c r="I98" s="149"/>
      <c r="J98" s="43"/>
      <c r="K98" s="43"/>
      <c r="L98" s="47"/>
      <c r="M98" s="244"/>
      <c r="N98" s="245"/>
      <c r="O98" s="87"/>
      <c r="P98" s="87"/>
      <c r="Q98" s="87"/>
      <c r="R98" s="87"/>
      <c r="S98" s="87"/>
      <c r="T98" s="88"/>
      <c r="U98" s="41"/>
      <c r="V98" s="41"/>
      <c r="W98" s="41"/>
      <c r="X98" s="41"/>
      <c r="Y98" s="41"/>
      <c r="Z98" s="41"/>
      <c r="AA98" s="41"/>
      <c r="AB98" s="41"/>
      <c r="AC98" s="41"/>
      <c r="AD98" s="41"/>
      <c r="AE98" s="41"/>
      <c r="AT98" s="20" t="s">
        <v>178</v>
      </c>
      <c r="AU98" s="20" t="s">
        <v>83</v>
      </c>
    </row>
    <row r="99" spans="1:65" s="2" customFormat="1" ht="21.75" customHeight="1">
      <c r="A99" s="41"/>
      <c r="B99" s="42"/>
      <c r="C99" s="229" t="s">
        <v>83</v>
      </c>
      <c r="D99" s="229" t="s">
        <v>171</v>
      </c>
      <c r="E99" s="230" t="s">
        <v>2135</v>
      </c>
      <c r="F99" s="231" t="s">
        <v>2136</v>
      </c>
      <c r="G99" s="232" t="s">
        <v>174</v>
      </c>
      <c r="H99" s="233">
        <v>5</v>
      </c>
      <c r="I99" s="234"/>
      <c r="J99" s="235">
        <f>ROUND(I99*H99,2)</f>
        <v>0</v>
      </c>
      <c r="K99" s="231" t="s">
        <v>175</v>
      </c>
      <c r="L99" s="47"/>
      <c r="M99" s="236" t="s">
        <v>19</v>
      </c>
      <c r="N99" s="237" t="s">
        <v>45</v>
      </c>
      <c r="O99" s="87"/>
      <c r="P99" s="238">
        <f>O99*H99</f>
        <v>0</v>
      </c>
      <c r="Q99" s="238">
        <v>0.13</v>
      </c>
      <c r="R99" s="238">
        <f>Q99*H99</f>
        <v>0.65</v>
      </c>
      <c r="S99" s="238">
        <v>0</v>
      </c>
      <c r="T99" s="239">
        <f>S99*H99</f>
        <v>0</v>
      </c>
      <c r="U99" s="41"/>
      <c r="V99" s="41"/>
      <c r="W99" s="41"/>
      <c r="X99" s="41"/>
      <c r="Y99" s="41"/>
      <c r="Z99" s="41"/>
      <c r="AA99" s="41"/>
      <c r="AB99" s="41"/>
      <c r="AC99" s="41"/>
      <c r="AD99" s="41"/>
      <c r="AE99" s="41"/>
      <c r="AR99" s="240" t="s">
        <v>176</v>
      </c>
      <c r="AT99" s="240" t="s">
        <v>171</v>
      </c>
      <c r="AU99" s="240" t="s">
        <v>83</v>
      </c>
      <c r="AY99" s="20" t="s">
        <v>169</v>
      </c>
      <c r="BE99" s="241">
        <f>IF(N99="základní",J99,0)</f>
        <v>0</v>
      </c>
      <c r="BF99" s="241">
        <f>IF(N99="snížená",J99,0)</f>
        <v>0</v>
      </c>
      <c r="BG99" s="241">
        <f>IF(N99="zákl. přenesená",J99,0)</f>
        <v>0</v>
      </c>
      <c r="BH99" s="241">
        <f>IF(N99="sníž. přenesená",J99,0)</f>
        <v>0</v>
      </c>
      <c r="BI99" s="241">
        <f>IF(N99="nulová",J99,0)</f>
        <v>0</v>
      </c>
      <c r="BJ99" s="20" t="s">
        <v>81</v>
      </c>
      <c r="BK99" s="241">
        <f>ROUND(I99*H99,2)</f>
        <v>0</v>
      </c>
      <c r="BL99" s="20" t="s">
        <v>176</v>
      </c>
      <c r="BM99" s="240" t="s">
        <v>2137</v>
      </c>
    </row>
    <row r="100" spans="1:47" s="2" customFormat="1" ht="12">
      <c r="A100" s="41"/>
      <c r="B100" s="42"/>
      <c r="C100" s="43"/>
      <c r="D100" s="242" t="s">
        <v>178</v>
      </c>
      <c r="E100" s="43"/>
      <c r="F100" s="243" t="s">
        <v>2138</v>
      </c>
      <c r="G100" s="43"/>
      <c r="H100" s="43"/>
      <c r="I100" s="149"/>
      <c r="J100" s="43"/>
      <c r="K100" s="43"/>
      <c r="L100" s="47"/>
      <c r="M100" s="244"/>
      <c r="N100" s="245"/>
      <c r="O100" s="87"/>
      <c r="P100" s="87"/>
      <c r="Q100" s="87"/>
      <c r="R100" s="87"/>
      <c r="S100" s="87"/>
      <c r="T100" s="88"/>
      <c r="U100" s="41"/>
      <c r="V100" s="41"/>
      <c r="W100" s="41"/>
      <c r="X100" s="41"/>
      <c r="Y100" s="41"/>
      <c r="Z100" s="41"/>
      <c r="AA100" s="41"/>
      <c r="AB100" s="41"/>
      <c r="AC100" s="41"/>
      <c r="AD100" s="41"/>
      <c r="AE100" s="41"/>
      <c r="AT100" s="20" t="s">
        <v>178</v>
      </c>
      <c r="AU100" s="20" t="s">
        <v>83</v>
      </c>
    </row>
    <row r="101" spans="1:63" s="12" customFormat="1" ht="22.8" customHeight="1">
      <c r="A101" s="12"/>
      <c r="B101" s="213"/>
      <c r="C101" s="214"/>
      <c r="D101" s="215" t="s">
        <v>73</v>
      </c>
      <c r="E101" s="227" t="s">
        <v>1055</v>
      </c>
      <c r="F101" s="227" t="s">
        <v>254</v>
      </c>
      <c r="G101" s="214"/>
      <c r="H101" s="214"/>
      <c r="I101" s="217"/>
      <c r="J101" s="228">
        <f>BK101</f>
        <v>0</v>
      </c>
      <c r="K101" s="214"/>
      <c r="L101" s="219"/>
      <c r="M101" s="220"/>
      <c r="N101" s="221"/>
      <c r="O101" s="221"/>
      <c r="P101" s="222">
        <f>SUM(P102:P103)</f>
        <v>0</v>
      </c>
      <c r="Q101" s="221"/>
      <c r="R101" s="222">
        <f>SUM(R102:R103)</f>
        <v>0</v>
      </c>
      <c r="S101" s="221"/>
      <c r="T101" s="223">
        <f>SUM(T102:T103)</f>
        <v>0</v>
      </c>
      <c r="U101" s="12"/>
      <c r="V101" s="12"/>
      <c r="W101" s="12"/>
      <c r="X101" s="12"/>
      <c r="Y101" s="12"/>
      <c r="Z101" s="12"/>
      <c r="AA101" s="12"/>
      <c r="AB101" s="12"/>
      <c r="AC101" s="12"/>
      <c r="AD101" s="12"/>
      <c r="AE101" s="12"/>
      <c r="AR101" s="224" t="s">
        <v>81</v>
      </c>
      <c r="AT101" s="225" t="s">
        <v>73</v>
      </c>
      <c r="AU101" s="225" t="s">
        <v>81</v>
      </c>
      <c r="AY101" s="224" t="s">
        <v>169</v>
      </c>
      <c r="BK101" s="226">
        <f>SUM(BK102:BK103)</f>
        <v>0</v>
      </c>
    </row>
    <row r="102" spans="1:65" s="2" customFormat="1" ht="21.75" customHeight="1">
      <c r="A102" s="41"/>
      <c r="B102" s="42"/>
      <c r="C102" s="229" t="s">
        <v>192</v>
      </c>
      <c r="D102" s="229" t="s">
        <v>171</v>
      </c>
      <c r="E102" s="230" t="s">
        <v>1057</v>
      </c>
      <c r="F102" s="231" t="s">
        <v>1058</v>
      </c>
      <c r="G102" s="232" t="s">
        <v>243</v>
      </c>
      <c r="H102" s="233">
        <v>6.702</v>
      </c>
      <c r="I102" s="234"/>
      <c r="J102" s="235">
        <f>ROUND(I102*H102,2)</f>
        <v>0</v>
      </c>
      <c r="K102" s="231" t="s">
        <v>175</v>
      </c>
      <c r="L102" s="47"/>
      <c r="M102" s="236" t="s">
        <v>19</v>
      </c>
      <c r="N102" s="237" t="s">
        <v>45</v>
      </c>
      <c r="O102" s="87"/>
      <c r="P102" s="238">
        <f>O102*H102</f>
        <v>0</v>
      </c>
      <c r="Q102" s="238">
        <v>0</v>
      </c>
      <c r="R102" s="238">
        <f>Q102*H102</f>
        <v>0</v>
      </c>
      <c r="S102" s="238">
        <v>0</v>
      </c>
      <c r="T102" s="239">
        <f>S102*H102</f>
        <v>0</v>
      </c>
      <c r="U102" s="41"/>
      <c r="V102" s="41"/>
      <c r="W102" s="41"/>
      <c r="X102" s="41"/>
      <c r="Y102" s="41"/>
      <c r="Z102" s="41"/>
      <c r="AA102" s="41"/>
      <c r="AB102" s="41"/>
      <c r="AC102" s="41"/>
      <c r="AD102" s="41"/>
      <c r="AE102" s="41"/>
      <c r="AR102" s="240" t="s">
        <v>176</v>
      </c>
      <c r="AT102" s="240" t="s">
        <v>171</v>
      </c>
      <c r="AU102" s="240" t="s">
        <v>83</v>
      </c>
      <c r="AY102" s="20" t="s">
        <v>169</v>
      </c>
      <c r="BE102" s="241">
        <f>IF(N102="základní",J102,0)</f>
        <v>0</v>
      </c>
      <c r="BF102" s="241">
        <f>IF(N102="snížená",J102,0)</f>
        <v>0</v>
      </c>
      <c r="BG102" s="241">
        <f>IF(N102="zákl. přenesená",J102,0)</f>
        <v>0</v>
      </c>
      <c r="BH102" s="241">
        <f>IF(N102="sníž. přenesená",J102,0)</f>
        <v>0</v>
      </c>
      <c r="BI102" s="241">
        <f>IF(N102="nulová",J102,0)</f>
        <v>0</v>
      </c>
      <c r="BJ102" s="20" t="s">
        <v>81</v>
      </c>
      <c r="BK102" s="241">
        <f>ROUND(I102*H102,2)</f>
        <v>0</v>
      </c>
      <c r="BL102" s="20" t="s">
        <v>176</v>
      </c>
      <c r="BM102" s="240" t="s">
        <v>2139</v>
      </c>
    </row>
    <row r="103" spans="1:47" s="2" customFormat="1" ht="12">
      <c r="A103" s="41"/>
      <c r="B103" s="42"/>
      <c r="C103" s="43"/>
      <c r="D103" s="242" t="s">
        <v>178</v>
      </c>
      <c r="E103" s="43"/>
      <c r="F103" s="243" t="s">
        <v>1060</v>
      </c>
      <c r="G103" s="43"/>
      <c r="H103" s="43"/>
      <c r="I103" s="149"/>
      <c r="J103" s="43"/>
      <c r="K103" s="43"/>
      <c r="L103" s="47"/>
      <c r="M103" s="244"/>
      <c r="N103" s="245"/>
      <c r="O103" s="87"/>
      <c r="P103" s="87"/>
      <c r="Q103" s="87"/>
      <c r="R103" s="87"/>
      <c r="S103" s="87"/>
      <c r="T103" s="88"/>
      <c r="U103" s="41"/>
      <c r="V103" s="41"/>
      <c r="W103" s="41"/>
      <c r="X103" s="41"/>
      <c r="Y103" s="41"/>
      <c r="Z103" s="41"/>
      <c r="AA103" s="41"/>
      <c r="AB103" s="41"/>
      <c r="AC103" s="41"/>
      <c r="AD103" s="41"/>
      <c r="AE103" s="41"/>
      <c r="AT103" s="20" t="s">
        <v>178</v>
      </c>
      <c r="AU103" s="20" t="s">
        <v>83</v>
      </c>
    </row>
    <row r="104" spans="1:63" s="12" customFormat="1" ht="25.9" customHeight="1">
      <c r="A104" s="12"/>
      <c r="B104" s="213"/>
      <c r="C104" s="214"/>
      <c r="D104" s="215" t="s">
        <v>73</v>
      </c>
      <c r="E104" s="216" t="s">
        <v>665</v>
      </c>
      <c r="F104" s="216" t="s">
        <v>2140</v>
      </c>
      <c r="G104" s="214"/>
      <c r="H104" s="214"/>
      <c r="I104" s="217"/>
      <c r="J104" s="218">
        <f>BK104</f>
        <v>0</v>
      </c>
      <c r="K104" s="214"/>
      <c r="L104" s="219"/>
      <c r="M104" s="220"/>
      <c r="N104" s="221"/>
      <c r="O104" s="221"/>
      <c r="P104" s="222">
        <f>P105+P171</f>
        <v>0</v>
      </c>
      <c r="Q104" s="221"/>
      <c r="R104" s="222">
        <f>R105+R171</f>
        <v>99.13740999999999</v>
      </c>
      <c r="S104" s="221"/>
      <c r="T104" s="223">
        <f>T105+T171</f>
        <v>1.58</v>
      </c>
      <c r="U104" s="12"/>
      <c r="V104" s="12"/>
      <c r="W104" s="12"/>
      <c r="X104" s="12"/>
      <c r="Y104" s="12"/>
      <c r="Z104" s="12"/>
      <c r="AA104" s="12"/>
      <c r="AB104" s="12"/>
      <c r="AC104" s="12"/>
      <c r="AD104" s="12"/>
      <c r="AE104" s="12"/>
      <c r="AR104" s="224" t="s">
        <v>192</v>
      </c>
      <c r="AT104" s="225" t="s">
        <v>73</v>
      </c>
      <c r="AU104" s="225" t="s">
        <v>74</v>
      </c>
      <c r="AY104" s="224" t="s">
        <v>169</v>
      </c>
      <c r="BK104" s="226">
        <f>BK105+BK171</f>
        <v>0</v>
      </c>
    </row>
    <row r="105" spans="1:63" s="12" customFormat="1" ht="22.8" customHeight="1">
      <c r="A105" s="12"/>
      <c r="B105" s="213"/>
      <c r="C105" s="214"/>
      <c r="D105" s="215" t="s">
        <v>73</v>
      </c>
      <c r="E105" s="227" t="s">
        <v>2141</v>
      </c>
      <c r="F105" s="227" t="s">
        <v>2142</v>
      </c>
      <c r="G105" s="214"/>
      <c r="H105" s="214"/>
      <c r="I105" s="217"/>
      <c r="J105" s="228">
        <f>BK105</f>
        <v>0</v>
      </c>
      <c r="K105" s="214"/>
      <c r="L105" s="219"/>
      <c r="M105" s="220"/>
      <c r="N105" s="221"/>
      <c r="O105" s="221"/>
      <c r="P105" s="222">
        <f>P106+P129+P162</f>
        <v>0</v>
      </c>
      <c r="Q105" s="221"/>
      <c r="R105" s="222">
        <f>R106+R129+R162</f>
        <v>0</v>
      </c>
      <c r="S105" s="221"/>
      <c r="T105" s="223">
        <f>T106+T129+T162</f>
        <v>0</v>
      </c>
      <c r="U105" s="12"/>
      <c r="V105" s="12"/>
      <c r="W105" s="12"/>
      <c r="X105" s="12"/>
      <c r="Y105" s="12"/>
      <c r="Z105" s="12"/>
      <c r="AA105" s="12"/>
      <c r="AB105" s="12"/>
      <c r="AC105" s="12"/>
      <c r="AD105" s="12"/>
      <c r="AE105" s="12"/>
      <c r="AR105" s="224" t="s">
        <v>192</v>
      </c>
      <c r="AT105" s="225" t="s">
        <v>73</v>
      </c>
      <c r="AU105" s="225" t="s">
        <v>81</v>
      </c>
      <c r="AY105" s="224" t="s">
        <v>169</v>
      </c>
      <c r="BK105" s="226">
        <f>BK106+BK129+BK162</f>
        <v>0</v>
      </c>
    </row>
    <row r="106" spans="1:63" s="12" customFormat="1" ht="20.85" customHeight="1">
      <c r="A106" s="12"/>
      <c r="B106" s="213"/>
      <c r="C106" s="214"/>
      <c r="D106" s="215" t="s">
        <v>73</v>
      </c>
      <c r="E106" s="227" t="s">
        <v>2143</v>
      </c>
      <c r="F106" s="227" t="s">
        <v>2144</v>
      </c>
      <c r="G106" s="214"/>
      <c r="H106" s="214"/>
      <c r="I106" s="217"/>
      <c r="J106" s="228">
        <f>BK106</f>
        <v>0</v>
      </c>
      <c r="K106" s="214"/>
      <c r="L106" s="219"/>
      <c r="M106" s="220"/>
      <c r="N106" s="221"/>
      <c r="O106" s="221"/>
      <c r="P106" s="222">
        <f>SUM(P107:P128)</f>
        <v>0</v>
      </c>
      <c r="Q106" s="221"/>
      <c r="R106" s="222">
        <f>SUM(R107:R128)</f>
        <v>0</v>
      </c>
      <c r="S106" s="221"/>
      <c r="T106" s="223">
        <f>SUM(T107:T128)</f>
        <v>0</v>
      </c>
      <c r="U106" s="12"/>
      <c r="V106" s="12"/>
      <c r="W106" s="12"/>
      <c r="X106" s="12"/>
      <c r="Y106" s="12"/>
      <c r="Z106" s="12"/>
      <c r="AA106" s="12"/>
      <c r="AB106" s="12"/>
      <c r="AC106" s="12"/>
      <c r="AD106" s="12"/>
      <c r="AE106" s="12"/>
      <c r="AR106" s="224" t="s">
        <v>192</v>
      </c>
      <c r="AT106" s="225" t="s">
        <v>73</v>
      </c>
      <c r="AU106" s="225" t="s">
        <v>83</v>
      </c>
      <c r="AY106" s="224" t="s">
        <v>169</v>
      </c>
      <c r="BK106" s="226">
        <f>SUM(BK107:BK128)</f>
        <v>0</v>
      </c>
    </row>
    <row r="107" spans="1:65" s="2" customFormat="1" ht="16.5" customHeight="1">
      <c r="A107" s="41"/>
      <c r="B107" s="42"/>
      <c r="C107" s="313" t="s">
        <v>176</v>
      </c>
      <c r="D107" s="313" t="s">
        <v>665</v>
      </c>
      <c r="E107" s="314" t="s">
        <v>2145</v>
      </c>
      <c r="F107" s="315" t="s">
        <v>2146</v>
      </c>
      <c r="G107" s="316" t="s">
        <v>287</v>
      </c>
      <c r="H107" s="317">
        <v>3</v>
      </c>
      <c r="I107" s="318"/>
      <c r="J107" s="319">
        <f>ROUND(I107*H107,2)</f>
        <v>0</v>
      </c>
      <c r="K107" s="315" t="s">
        <v>19</v>
      </c>
      <c r="L107" s="320"/>
      <c r="M107" s="321" t="s">
        <v>19</v>
      </c>
      <c r="N107" s="322" t="s">
        <v>45</v>
      </c>
      <c r="O107" s="87"/>
      <c r="P107" s="238">
        <f>O107*H107</f>
        <v>0</v>
      </c>
      <c r="Q107" s="238">
        <v>0</v>
      </c>
      <c r="R107" s="238">
        <f>Q107*H107</f>
        <v>0</v>
      </c>
      <c r="S107" s="238">
        <v>0</v>
      </c>
      <c r="T107" s="239">
        <f>S107*H107</f>
        <v>0</v>
      </c>
      <c r="U107" s="41"/>
      <c r="V107" s="41"/>
      <c r="W107" s="41"/>
      <c r="X107" s="41"/>
      <c r="Y107" s="41"/>
      <c r="Z107" s="41"/>
      <c r="AA107" s="41"/>
      <c r="AB107" s="41"/>
      <c r="AC107" s="41"/>
      <c r="AD107" s="41"/>
      <c r="AE107" s="41"/>
      <c r="AR107" s="240" t="s">
        <v>2147</v>
      </c>
      <c r="AT107" s="240" t="s">
        <v>665</v>
      </c>
      <c r="AU107" s="240" t="s">
        <v>192</v>
      </c>
      <c r="AY107" s="20" t="s">
        <v>169</v>
      </c>
      <c r="BE107" s="241">
        <f>IF(N107="základní",J107,0)</f>
        <v>0</v>
      </c>
      <c r="BF107" s="241">
        <f>IF(N107="snížená",J107,0)</f>
        <v>0</v>
      </c>
      <c r="BG107" s="241">
        <f>IF(N107="zákl. přenesená",J107,0)</f>
        <v>0</v>
      </c>
      <c r="BH107" s="241">
        <f>IF(N107="sníž. přenesená",J107,0)</f>
        <v>0</v>
      </c>
      <c r="BI107" s="241">
        <f>IF(N107="nulová",J107,0)</f>
        <v>0</v>
      </c>
      <c r="BJ107" s="20" t="s">
        <v>81</v>
      </c>
      <c r="BK107" s="241">
        <f>ROUND(I107*H107,2)</f>
        <v>0</v>
      </c>
      <c r="BL107" s="20" t="s">
        <v>288</v>
      </c>
      <c r="BM107" s="240" t="s">
        <v>2148</v>
      </c>
    </row>
    <row r="108" spans="1:65" s="2" customFormat="1" ht="16.5" customHeight="1">
      <c r="A108" s="41"/>
      <c r="B108" s="42"/>
      <c r="C108" s="313" t="s">
        <v>201</v>
      </c>
      <c r="D108" s="313" t="s">
        <v>665</v>
      </c>
      <c r="E108" s="314" t="s">
        <v>2149</v>
      </c>
      <c r="F108" s="315" t="s">
        <v>2150</v>
      </c>
      <c r="G108" s="316" t="s">
        <v>287</v>
      </c>
      <c r="H108" s="317">
        <v>8</v>
      </c>
      <c r="I108" s="318"/>
      <c r="J108" s="319">
        <f>ROUND(I108*H108,2)</f>
        <v>0</v>
      </c>
      <c r="K108" s="315" t="s">
        <v>19</v>
      </c>
      <c r="L108" s="320"/>
      <c r="M108" s="321" t="s">
        <v>19</v>
      </c>
      <c r="N108" s="322" t="s">
        <v>45</v>
      </c>
      <c r="O108" s="87"/>
      <c r="P108" s="238">
        <f>O108*H108</f>
        <v>0</v>
      </c>
      <c r="Q108" s="238">
        <v>0</v>
      </c>
      <c r="R108" s="238">
        <f>Q108*H108</f>
        <v>0</v>
      </c>
      <c r="S108" s="238">
        <v>0</v>
      </c>
      <c r="T108" s="239">
        <f>S108*H108</f>
        <v>0</v>
      </c>
      <c r="U108" s="41"/>
      <c r="V108" s="41"/>
      <c r="W108" s="41"/>
      <c r="X108" s="41"/>
      <c r="Y108" s="41"/>
      <c r="Z108" s="41"/>
      <c r="AA108" s="41"/>
      <c r="AB108" s="41"/>
      <c r="AC108" s="41"/>
      <c r="AD108" s="41"/>
      <c r="AE108" s="41"/>
      <c r="AR108" s="240" t="s">
        <v>2147</v>
      </c>
      <c r="AT108" s="240" t="s">
        <v>665</v>
      </c>
      <c r="AU108" s="240" t="s">
        <v>192</v>
      </c>
      <c r="AY108" s="20" t="s">
        <v>169</v>
      </c>
      <c r="BE108" s="241">
        <f>IF(N108="základní",J108,0)</f>
        <v>0</v>
      </c>
      <c r="BF108" s="241">
        <f>IF(N108="snížená",J108,0)</f>
        <v>0</v>
      </c>
      <c r="BG108" s="241">
        <f>IF(N108="zákl. přenesená",J108,0)</f>
        <v>0</v>
      </c>
      <c r="BH108" s="241">
        <f>IF(N108="sníž. přenesená",J108,0)</f>
        <v>0</v>
      </c>
      <c r="BI108" s="241">
        <f>IF(N108="nulová",J108,0)</f>
        <v>0</v>
      </c>
      <c r="BJ108" s="20" t="s">
        <v>81</v>
      </c>
      <c r="BK108" s="241">
        <f>ROUND(I108*H108,2)</f>
        <v>0</v>
      </c>
      <c r="BL108" s="20" t="s">
        <v>288</v>
      </c>
      <c r="BM108" s="240" t="s">
        <v>2151</v>
      </c>
    </row>
    <row r="109" spans="1:65" s="2" customFormat="1" ht="16.5" customHeight="1">
      <c r="A109" s="41"/>
      <c r="B109" s="42"/>
      <c r="C109" s="313" t="s">
        <v>205</v>
      </c>
      <c r="D109" s="313" t="s">
        <v>665</v>
      </c>
      <c r="E109" s="314" t="s">
        <v>2152</v>
      </c>
      <c r="F109" s="315" t="s">
        <v>2153</v>
      </c>
      <c r="G109" s="316" t="s">
        <v>287</v>
      </c>
      <c r="H109" s="317">
        <v>22</v>
      </c>
      <c r="I109" s="318"/>
      <c r="J109" s="319">
        <f>ROUND(I109*H109,2)</f>
        <v>0</v>
      </c>
      <c r="K109" s="315" t="s">
        <v>19</v>
      </c>
      <c r="L109" s="320"/>
      <c r="M109" s="321" t="s">
        <v>19</v>
      </c>
      <c r="N109" s="322" t="s">
        <v>45</v>
      </c>
      <c r="O109" s="87"/>
      <c r="P109" s="238">
        <f>O109*H109</f>
        <v>0</v>
      </c>
      <c r="Q109" s="238">
        <v>0</v>
      </c>
      <c r="R109" s="238">
        <f>Q109*H109</f>
        <v>0</v>
      </c>
      <c r="S109" s="238">
        <v>0</v>
      </c>
      <c r="T109" s="239">
        <f>S109*H109</f>
        <v>0</v>
      </c>
      <c r="U109" s="41"/>
      <c r="V109" s="41"/>
      <c r="W109" s="41"/>
      <c r="X109" s="41"/>
      <c r="Y109" s="41"/>
      <c r="Z109" s="41"/>
      <c r="AA109" s="41"/>
      <c r="AB109" s="41"/>
      <c r="AC109" s="41"/>
      <c r="AD109" s="41"/>
      <c r="AE109" s="41"/>
      <c r="AR109" s="240" t="s">
        <v>2147</v>
      </c>
      <c r="AT109" s="240" t="s">
        <v>665</v>
      </c>
      <c r="AU109" s="240" t="s">
        <v>192</v>
      </c>
      <c r="AY109" s="20" t="s">
        <v>169</v>
      </c>
      <c r="BE109" s="241">
        <f>IF(N109="základní",J109,0)</f>
        <v>0</v>
      </c>
      <c r="BF109" s="241">
        <f>IF(N109="snížená",J109,0)</f>
        <v>0</v>
      </c>
      <c r="BG109" s="241">
        <f>IF(N109="zákl. přenesená",J109,0)</f>
        <v>0</v>
      </c>
      <c r="BH109" s="241">
        <f>IF(N109="sníž. přenesená",J109,0)</f>
        <v>0</v>
      </c>
      <c r="BI109" s="241">
        <f>IF(N109="nulová",J109,0)</f>
        <v>0</v>
      </c>
      <c r="BJ109" s="20" t="s">
        <v>81</v>
      </c>
      <c r="BK109" s="241">
        <f>ROUND(I109*H109,2)</f>
        <v>0</v>
      </c>
      <c r="BL109" s="20" t="s">
        <v>288</v>
      </c>
      <c r="BM109" s="240" t="s">
        <v>2154</v>
      </c>
    </row>
    <row r="110" spans="1:65" s="2" customFormat="1" ht="16.5" customHeight="1">
      <c r="A110" s="41"/>
      <c r="B110" s="42"/>
      <c r="C110" s="313" t="s">
        <v>210</v>
      </c>
      <c r="D110" s="313" t="s">
        <v>665</v>
      </c>
      <c r="E110" s="314" t="s">
        <v>2155</v>
      </c>
      <c r="F110" s="315" t="s">
        <v>2156</v>
      </c>
      <c r="G110" s="316" t="s">
        <v>287</v>
      </c>
      <c r="H110" s="317">
        <v>3</v>
      </c>
      <c r="I110" s="318"/>
      <c r="J110" s="319">
        <f>ROUND(I110*H110,2)</f>
        <v>0</v>
      </c>
      <c r="K110" s="315" t="s">
        <v>19</v>
      </c>
      <c r="L110" s="320"/>
      <c r="M110" s="321" t="s">
        <v>19</v>
      </c>
      <c r="N110" s="322" t="s">
        <v>45</v>
      </c>
      <c r="O110" s="87"/>
      <c r="P110" s="238">
        <f>O110*H110</f>
        <v>0</v>
      </c>
      <c r="Q110" s="238">
        <v>0</v>
      </c>
      <c r="R110" s="238">
        <f>Q110*H110</f>
        <v>0</v>
      </c>
      <c r="S110" s="238">
        <v>0</v>
      </c>
      <c r="T110" s="239">
        <f>S110*H110</f>
        <v>0</v>
      </c>
      <c r="U110" s="41"/>
      <c r="V110" s="41"/>
      <c r="W110" s="41"/>
      <c r="X110" s="41"/>
      <c r="Y110" s="41"/>
      <c r="Z110" s="41"/>
      <c r="AA110" s="41"/>
      <c r="AB110" s="41"/>
      <c r="AC110" s="41"/>
      <c r="AD110" s="41"/>
      <c r="AE110" s="41"/>
      <c r="AR110" s="240" t="s">
        <v>2147</v>
      </c>
      <c r="AT110" s="240" t="s">
        <v>665</v>
      </c>
      <c r="AU110" s="240" t="s">
        <v>192</v>
      </c>
      <c r="AY110" s="20" t="s">
        <v>169</v>
      </c>
      <c r="BE110" s="241">
        <f>IF(N110="základní",J110,0)</f>
        <v>0</v>
      </c>
      <c r="BF110" s="241">
        <f>IF(N110="snížená",J110,0)</f>
        <v>0</v>
      </c>
      <c r="BG110" s="241">
        <f>IF(N110="zákl. přenesená",J110,0)</f>
        <v>0</v>
      </c>
      <c r="BH110" s="241">
        <f>IF(N110="sníž. přenesená",J110,0)</f>
        <v>0</v>
      </c>
      <c r="BI110" s="241">
        <f>IF(N110="nulová",J110,0)</f>
        <v>0</v>
      </c>
      <c r="BJ110" s="20" t="s">
        <v>81</v>
      </c>
      <c r="BK110" s="241">
        <f>ROUND(I110*H110,2)</f>
        <v>0</v>
      </c>
      <c r="BL110" s="20" t="s">
        <v>288</v>
      </c>
      <c r="BM110" s="240" t="s">
        <v>2157</v>
      </c>
    </row>
    <row r="111" spans="1:65" s="2" customFormat="1" ht="16.5" customHeight="1">
      <c r="A111" s="41"/>
      <c r="B111" s="42"/>
      <c r="C111" s="313" t="s">
        <v>217</v>
      </c>
      <c r="D111" s="313" t="s">
        <v>665</v>
      </c>
      <c r="E111" s="314" t="s">
        <v>2158</v>
      </c>
      <c r="F111" s="315" t="s">
        <v>2159</v>
      </c>
      <c r="G111" s="316" t="s">
        <v>287</v>
      </c>
      <c r="H111" s="317">
        <v>8</v>
      </c>
      <c r="I111" s="318"/>
      <c r="J111" s="319">
        <f>ROUND(I111*H111,2)</f>
        <v>0</v>
      </c>
      <c r="K111" s="315" t="s">
        <v>19</v>
      </c>
      <c r="L111" s="320"/>
      <c r="M111" s="321" t="s">
        <v>19</v>
      </c>
      <c r="N111" s="322" t="s">
        <v>45</v>
      </c>
      <c r="O111" s="87"/>
      <c r="P111" s="238">
        <f>O111*H111</f>
        <v>0</v>
      </c>
      <c r="Q111" s="238">
        <v>0</v>
      </c>
      <c r="R111" s="238">
        <f>Q111*H111</f>
        <v>0</v>
      </c>
      <c r="S111" s="238">
        <v>0</v>
      </c>
      <c r="T111" s="239">
        <f>S111*H111</f>
        <v>0</v>
      </c>
      <c r="U111" s="41"/>
      <c r="V111" s="41"/>
      <c r="W111" s="41"/>
      <c r="X111" s="41"/>
      <c r="Y111" s="41"/>
      <c r="Z111" s="41"/>
      <c r="AA111" s="41"/>
      <c r="AB111" s="41"/>
      <c r="AC111" s="41"/>
      <c r="AD111" s="41"/>
      <c r="AE111" s="41"/>
      <c r="AR111" s="240" t="s">
        <v>2147</v>
      </c>
      <c r="AT111" s="240" t="s">
        <v>665</v>
      </c>
      <c r="AU111" s="240" t="s">
        <v>192</v>
      </c>
      <c r="AY111" s="20" t="s">
        <v>169</v>
      </c>
      <c r="BE111" s="241">
        <f>IF(N111="základní",J111,0)</f>
        <v>0</v>
      </c>
      <c r="BF111" s="241">
        <f>IF(N111="snížená",J111,0)</f>
        <v>0</v>
      </c>
      <c r="BG111" s="241">
        <f>IF(N111="zákl. přenesená",J111,0)</f>
        <v>0</v>
      </c>
      <c r="BH111" s="241">
        <f>IF(N111="sníž. přenesená",J111,0)</f>
        <v>0</v>
      </c>
      <c r="BI111" s="241">
        <f>IF(N111="nulová",J111,0)</f>
        <v>0</v>
      </c>
      <c r="BJ111" s="20" t="s">
        <v>81</v>
      </c>
      <c r="BK111" s="241">
        <f>ROUND(I111*H111,2)</f>
        <v>0</v>
      </c>
      <c r="BL111" s="20" t="s">
        <v>288</v>
      </c>
      <c r="BM111" s="240" t="s">
        <v>2160</v>
      </c>
    </row>
    <row r="112" spans="1:65" s="2" customFormat="1" ht="16.5" customHeight="1">
      <c r="A112" s="41"/>
      <c r="B112" s="42"/>
      <c r="C112" s="313" t="s">
        <v>224</v>
      </c>
      <c r="D112" s="313" t="s">
        <v>665</v>
      </c>
      <c r="E112" s="314" t="s">
        <v>2161</v>
      </c>
      <c r="F112" s="315" t="s">
        <v>2162</v>
      </c>
      <c r="G112" s="316" t="s">
        <v>287</v>
      </c>
      <c r="H112" s="317">
        <v>22</v>
      </c>
      <c r="I112" s="318"/>
      <c r="J112" s="319">
        <f>ROUND(I112*H112,2)</f>
        <v>0</v>
      </c>
      <c r="K112" s="315" t="s">
        <v>19</v>
      </c>
      <c r="L112" s="320"/>
      <c r="M112" s="321" t="s">
        <v>19</v>
      </c>
      <c r="N112" s="322" t="s">
        <v>45</v>
      </c>
      <c r="O112" s="87"/>
      <c r="P112" s="238">
        <f>O112*H112</f>
        <v>0</v>
      </c>
      <c r="Q112" s="238">
        <v>0</v>
      </c>
      <c r="R112" s="238">
        <f>Q112*H112</f>
        <v>0</v>
      </c>
      <c r="S112" s="238">
        <v>0</v>
      </c>
      <c r="T112" s="239">
        <f>S112*H112</f>
        <v>0</v>
      </c>
      <c r="U112" s="41"/>
      <c r="V112" s="41"/>
      <c r="W112" s="41"/>
      <c r="X112" s="41"/>
      <c r="Y112" s="41"/>
      <c r="Z112" s="41"/>
      <c r="AA112" s="41"/>
      <c r="AB112" s="41"/>
      <c r="AC112" s="41"/>
      <c r="AD112" s="41"/>
      <c r="AE112" s="41"/>
      <c r="AR112" s="240" t="s">
        <v>2147</v>
      </c>
      <c r="AT112" s="240" t="s">
        <v>665</v>
      </c>
      <c r="AU112" s="240" t="s">
        <v>192</v>
      </c>
      <c r="AY112" s="20" t="s">
        <v>169</v>
      </c>
      <c r="BE112" s="241">
        <f>IF(N112="základní",J112,0)</f>
        <v>0</v>
      </c>
      <c r="BF112" s="241">
        <f>IF(N112="snížená",J112,0)</f>
        <v>0</v>
      </c>
      <c r="BG112" s="241">
        <f>IF(N112="zákl. přenesená",J112,0)</f>
        <v>0</v>
      </c>
      <c r="BH112" s="241">
        <f>IF(N112="sníž. přenesená",J112,0)</f>
        <v>0</v>
      </c>
      <c r="BI112" s="241">
        <f>IF(N112="nulová",J112,0)</f>
        <v>0</v>
      </c>
      <c r="BJ112" s="20" t="s">
        <v>81</v>
      </c>
      <c r="BK112" s="241">
        <f>ROUND(I112*H112,2)</f>
        <v>0</v>
      </c>
      <c r="BL112" s="20" t="s">
        <v>288</v>
      </c>
      <c r="BM112" s="240" t="s">
        <v>2163</v>
      </c>
    </row>
    <row r="113" spans="1:65" s="2" customFormat="1" ht="16.5" customHeight="1">
      <c r="A113" s="41"/>
      <c r="B113" s="42"/>
      <c r="C113" s="313" t="s">
        <v>231</v>
      </c>
      <c r="D113" s="313" t="s">
        <v>665</v>
      </c>
      <c r="E113" s="314" t="s">
        <v>2164</v>
      </c>
      <c r="F113" s="315" t="s">
        <v>2165</v>
      </c>
      <c r="G113" s="316" t="s">
        <v>287</v>
      </c>
      <c r="H113" s="317">
        <v>3</v>
      </c>
      <c r="I113" s="318"/>
      <c r="J113" s="319">
        <f>ROUND(I113*H113,2)</f>
        <v>0</v>
      </c>
      <c r="K113" s="315" t="s">
        <v>19</v>
      </c>
      <c r="L113" s="320"/>
      <c r="M113" s="321" t="s">
        <v>19</v>
      </c>
      <c r="N113" s="322" t="s">
        <v>45</v>
      </c>
      <c r="O113" s="87"/>
      <c r="P113" s="238">
        <f>O113*H113</f>
        <v>0</v>
      </c>
      <c r="Q113" s="238">
        <v>0</v>
      </c>
      <c r="R113" s="238">
        <f>Q113*H113</f>
        <v>0</v>
      </c>
      <c r="S113" s="238">
        <v>0</v>
      </c>
      <c r="T113" s="239">
        <f>S113*H113</f>
        <v>0</v>
      </c>
      <c r="U113" s="41"/>
      <c r="V113" s="41"/>
      <c r="W113" s="41"/>
      <c r="X113" s="41"/>
      <c r="Y113" s="41"/>
      <c r="Z113" s="41"/>
      <c r="AA113" s="41"/>
      <c r="AB113" s="41"/>
      <c r="AC113" s="41"/>
      <c r="AD113" s="41"/>
      <c r="AE113" s="41"/>
      <c r="AR113" s="240" t="s">
        <v>2147</v>
      </c>
      <c r="AT113" s="240" t="s">
        <v>665</v>
      </c>
      <c r="AU113" s="240" t="s">
        <v>192</v>
      </c>
      <c r="AY113" s="20" t="s">
        <v>169</v>
      </c>
      <c r="BE113" s="241">
        <f>IF(N113="základní",J113,0)</f>
        <v>0</v>
      </c>
      <c r="BF113" s="241">
        <f>IF(N113="snížená",J113,0)</f>
        <v>0</v>
      </c>
      <c r="BG113" s="241">
        <f>IF(N113="zákl. přenesená",J113,0)</f>
        <v>0</v>
      </c>
      <c r="BH113" s="241">
        <f>IF(N113="sníž. přenesená",J113,0)</f>
        <v>0</v>
      </c>
      <c r="BI113" s="241">
        <f>IF(N113="nulová",J113,0)</f>
        <v>0</v>
      </c>
      <c r="BJ113" s="20" t="s">
        <v>81</v>
      </c>
      <c r="BK113" s="241">
        <f>ROUND(I113*H113,2)</f>
        <v>0</v>
      </c>
      <c r="BL113" s="20" t="s">
        <v>288</v>
      </c>
      <c r="BM113" s="240" t="s">
        <v>2166</v>
      </c>
    </row>
    <row r="114" spans="1:65" s="2" customFormat="1" ht="16.5" customHeight="1">
      <c r="A114" s="41"/>
      <c r="B114" s="42"/>
      <c r="C114" s="313" t="s">
        <v>240</v>
      </c>
      <c r="D114" s="313" t="s">
        <v>665</v>
      </c>
      <c r="E114" s="314" t="s">
        <v>2167</v>
      </c>
      <c r="F114" s="315" t="s">
        <v>2168</v>
      </c>
      <c r="G114" s="316" t="s">
        <v>287</v>
      </c>
      <c r="H114" s="317">
        <v>8</v>
      </c>
      <c r="I114" s="318"/>
      <c r="J114" s="319">
        <f>ROUND(I114*H114,2)</f>
        <v>0</v>
      </c>
      <c r="K114" s="315" t="s">
        <v>19</v>
      </c>
      <c r="L114" s="320"/>
      <c r="M114" s="321" t="s">
        <v>19</v>
      </c>
      <c r="N114" s="322" t="s">
        <v>45</v>
      </c>
      <c r="O114" s="87"/>
      <c r="P114" s="238">
        <f>O114*H114</f>
        <v>0</v>
      </c>
      <c r="Q114" s="238">
        <v>0</v>
      </c>
      <c r="R114" s="238">
        <f>Q114*H114</f>
        <v>0</v>
      </c>
      <c r="S114" s="238">
        <v>0</v>
      </c>
      <c r="T114" s="239">
        <f>S114*H114</f>
        <v>0</v>
      </c>
      <c r="U114" s="41"/>
      <c r="V114" s="41"/>
      <c r="W114" s="41"/>
      <c r="X114" s="41"/>
      <c r="Y114" s="41"/>
      <c r="Z114" s="41"/>
      <c r="AA114" s="41"/>
      <c r="AB114" s="41"/>
      <c r="AC114" s="41"/>
      <c r="AD114" s="41"/>
      <c r="AE114" s="41"/>
      <c r="AR114" s="240" t="s">
        <v>2147</v>
      </c>
      <c r="AT114" s="240" t="s">
        <v>665</v>
      </c>
      <c r="AU114" s="240" t="s">
        <v>192</v>
      </c>
      <c r="AY114" s="20" t="s">
        <v>169</v>
      </c>
      <c r="BE114" s="241">
        <f>IF(N114="základní",J114,0)</f>
        <v>0</v>
      </c>
      <c r="BF114" s="241">
        <f>IF(N114="snížená",J114,0)</f>
        <v>0</v>
      </c>
      <c r="BG114" s="241">
        <f>IF(N114="zákl. přenesená",J114,0)</f>
        <v>0</v>
      </c>
      <c r="BH114" s="241">
        <f>IF(N114="sníž. přenesená",J114,0)</f>
        <v>0</v>
      </c>
      <c r="BI114" s="241">
        <f>IF(N114="nulová",J114,0)</f>
        <v>0</v>
      </c>
      <c r="BJ114" s="20" t="s">
        <v>81</v>
      </c>
      <c r="BK114" s="241">
        <f>ROUND(I114*H114,2)</f>
        <v>0</v>
      </c>
      <c r="BL114" s="20" t="s">
        <v>288</v>
      </c>
      <c r="BM114" s="240" t="s">
        <v>2169</v>
      </c>
    </row>
    <row r="115" spans="1:65" s="2" customFormat="1" ht="16.5" customHeight="1">
      <c r="A115" s="41"/>
      <c r="B115" s="42"/>
      <c r="C115" s="313" t="s">
        <v>246</v>
      </c>
      <c r="D115" s="313" t="s">
        <v>665</v>
      </c>
      <c r="E115" s="314" t="s">
        <v>2170</v>
      </c>
      <c r="F115" s="315" t="s">
        <v>2171</v>
      </c>
      <c r="G115" s="316" t="s">
        <v>287</v>
      </c>
      <c r="H115" s="317">
        <v>22</v>
      </c>
      <c r="I115" s="318"/>
      <c r="J115" s="319">
        <f>ROUND(I115*H115,2)</f>
        <v>0</v>
      </c>
      <c r="K115" s="315" t="s">
        <v>19</v>
      </c>
      <c r="L115" s="320"/>
      <c r="M115" s="321" t="s">
        <v>19</v>
      </c>
      <c r="N115" s="322" t="s">
        <v>45</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2147</v>
      </c>
      <c r="AT115" s="240" t="s">
        <v>665</v>
      </c>
      <c r="AU115" s="240" t="s">
        <v>192</v>
      </c>
      <c r="AY115" s="20" t="s">
        <v>169</v>
      </c>
      <c r="BE115" s="241">
        <f>IF(N115="základní",J115,0)</f>
        <v>0</v>
      </c>
      <c r="BF115" s="241">
        <f>IF(N115="snížená",J115,0)</f>
        <v>0</v>
      </c>
      <c r="BG115" s="241">
        <f>IF(N115="zákl. přenesená",J115,0)</f>
        <v>0</v>
      </c>
      <c r="BH115" s="241">
        <f>IF(N115="sníž. přenesená",J115,0)</f>
        <v>0</v>
      </c>
      <c r="BI115" s="241">
        <f>IF(N115="nulová",J115,0)</f>
        <v>0</v>
      </c>
      <c r="BJ115" s="20" t="s">
        <v>81</v>
      </c>
      <c r="BK115" s="241">
        <f>ROUND(I115*H115,2)</f>
        <v>0</v>
      </c>
      <c r="BL115" s="20" t="s">
        <v>288</v>
      </c>
      <c r="BM115" s="240" t="s">
        <v>2172</v>
      </c>
    </row>
    <row r="116" spans="1:65" s="2" customFormat="1" ht="16.5" customHeight="1">
      <c r="A116" s="41"/>
      <c r="B116" s="42"/>
      <c r="C116" s="313" t="s">
        <v>257</v>
      </c>
      <c r="D116" s="313" t="s">
        <v>665</v>
      </c>
      <c r="E116" s="314" t="s">
        <v>2173</v>
      </c>
      <c r="F116" s="315" t="s">
        <v>2174</v>
      </c>
      <c r="G116" s="316" t="s">
        <v>287</v>
      </c>
      <c r="H116" s="317">
        <v>33</v>
      </c>
      <c r="I116" s="318"/>
      <c r="J116" s="319">
        <f>ROUND(I116*H116,2)</f>
        <v>0</v>
      </c>
      <c r="K116" s="315" t="s">
        <v>19</v>
      </c>
      <c r="L116" s="320"/>
      <c r="M116" s="321" t="s">
        <v>19</v>
      </c>
      <c r="N116" s="322" t="s">
        <v>45</v>
      </c>
      <c r="O116" s="87"/>
      <c r="P116" s="238">
        <f>O116*H116</f>
        <v>0</v>
      </c>
      <c r="Q116" s="238">
        <v>0</v>
      </c>
      <c r="R116" s="238">
        <f>Q116*H116</f>
        <v>0</v>
      </c>
      <c r="S116" s="238">
        <v>0</v>
      </c>
      <c r="T116" s="239">
        <f>S116*H116</f>
        <v>0</v>
      </c>
      <c r="U116" s="41"/>
      <c r="V116" s="41"/>
      <c r="W116" s="41"/>
      <c r="X116" s="41"/>
      <c r="Y116" s="41"/>
      <c r="Z116" s="41"/>
      <c r="AA116" s="41"/>
      <c r="AB116" s="41"/>
      <c r="AC116" s="41"/>
      <c r="AD116" s="41"/>
      <c r="AE116" s="41"/>
      <c r="AR116" s="240" t="s">
        <v>2147</v>
      </c>
      <c r="AT116" s="240" t="s">
        <v>665</v>
      </c>
      <c r="AU116" s="240" t="s">
        <v>192</v>
      </c>
      <c r="AY116" s="20" t="s">
        <v>169</v>
      </c>
      <c r="BE116" s="241">
        <f>IF(N116="základní",J116,0)</f>
        <v>0</v>
      </c>
      <c r="BF116" s="241">
        <f>IF(N116="snížená",J116,0)</f>
        <v>0</v>
      </c>
      <c r="BG116" s="241">
        <f>IF(N116="zákl. přenesená",J116,0)</f>
        <v>0</v>
      </c>
      <c r="BH116" s="241">
        <f>IF(N116="sníž. přenesená",J116,0)</f>
        <v>0</v>
      </c>
      <c r="BI116" s="241">
        <f>IF(N116="nulová",J116,0)</f>
        <v>0</v>
      </c>
      <c r="BJ116" s="20" t="s">
        <v>81</v>
      </c>
      <c r="BK116" s="241">
        <f>ROUND(I116*H116,2)</f>
        <v>0</v>
      </c>
      <c r="BL116" s="20" t="s">
        <v>288</v>
      </c>
      <c r="BM116" s="240" t="s">
        <v>2175</v>
      </c>
    </row>
    <row r="117" spans="1:65" s="2" customFormat="1" ht="16.5" customHeight="1">
      <c r="A117" s="41"/>
      <c r="B117" s="42"/>
      <c r="C117" s="313" t="s">
        <v>262</v>
      </c>
      <c r="D117" s="313" t="s">
        <v>665</v>
      </c>
      <c r="E117" s="314" t="s">
        <v>2176</v>
      </c>
      <c r="F117" s="315" t="s">
        <v>2177</v>
      </c>
      <c r="G117" s="316" t="s">
        <v>287</v>
      </c>
      <c r="H117" s="317">
        <v>33</v>
      </c>
      <c r="I117" s="318"/>
      <c r="J117" s="319">
        <f>ROUND(I117*H117,2)</f>
        <v>0</v>
      </c>
      <c r="K117" s="315" t="s">
        <v>19</v>
      </c>
      <c r="L117" s="320"/>
      <c r="M117" s="321" t="s">
        <v>19</v>
      </c>
      <c r="N117" s="322" t="s">
        <v>45</v>
      </c>
      <c r="O117" s="87"/>
      <c r="P117" s="238">
        <f>O117*H117</f>
        <v>0</v>
      </c>
      <c r="Q117" s="238">
        <v>0</v>
      </c>
      <c r="R117" s="238">
        <f>Q117*H117</f>
        <v>0</v>
      </c>
      <c r="S117" s="238">
        <v>0</v>
      </c>
      <c r="T117" s="239">
        <f>S117*H117</f>
        <v>0</v>
      </c>
      <c r="U117" s="41"/>
      <c r="V117" s="41"/>
      <c r="W117" s="41"/>
      <c r="X117" s="41"/>
      <c r="Y117" s="41"/>
      <c r="Z117" s="41"/>
      <c r="AA117" s="41"/>
      <c r="AB117" s="41"/>
      <c r="AC117" s="41"/>
      <c r="AD117" s="41"/>
      <c r="AE117" s="41"/>
      <c r="AR117" s="240" t="s">
        <v>2147</v>
      </c>
      <c r="AT117" s="240" t="s">
        <v>665</v>
      </c>
      <c r="AU117" s="240" t="s">
        <v>192</v>
      </c>
      <c r="AY117" s="20" t="s">
        <v>169</v>
      </c>
      <c r="BE117" s="241">
        <f>IF(N117="základní",J117,0)</f>
        <v>0</v>
      </c>
      <c r="BF117" s="241">
        <f>IF(N117="snížená",J117,0)</f>
        <v>0</v>
      </c>
      <c r="BG117" s="241">
        <f>IF(N117="zákl. přenesená",J117,0)</f>
        <v>0</v>
      </c>
      <c r="BH117" s="241">
        <f>IF(N117="sníž. přenesená",J117,0)</f>
        <v>0</v>
      </c>
      <c r="BI117" s="241">
        <f>IF(N117="nulová",J117,0)</f>
        <v>0</v>
      </c>
      <c r="BJ117" s="20" t="s">
        <v>81</v>
      </c>
      <c r="BK117" s="241">
        <f>ROUND(I117*H117,2)</f>
        <v>0</v>
      </c>
      <c r="BL117" s="20" t="s">
        <v>288</v>
      </c>
      <c r="BM117" s="240" t="s">
        <v>2178</v>
      </c>
    </row>
    <row r="118" spans="1:65" s="2" customFormat="1" ht="16.5" customHeight="1">
      <c r="A118" s="41"/>
      <c r="B118" s="42"/>
      <c r="C118" s="313" t="s">
        <v>8</v>
      </c>
      <c r="D118" s="313" t="s">
        <v>665</v>
      </c>
      <c r="E118" s="314" t="s">
        <v>2179</v>
      </c>
      <c r="F118" s="315" t="s">
        <v>2180</v>
      </c>
      <c r="G118" s="316" t="s">
        <v>287</v>
      </c>
      <c r="H118" s="317">
        <v>33</v>
      </c>
      <c r="I118" s="318"/>
      <c r="J118" s="319">
        <f>ROUND(I118*H118,2)</f>
        <v>0</v>
      </c>
      <c r="K118" s="315" t="s">
        <v>19</v>
      </c>
      <c r="L118" s="320"/>
      <c r="M118" s="321" t="s">
        <v>19</v>
      </c>
      <c r="N118" s="322" t="s">
        <v>45</v>
      </c>
      <c r="O118" s="87"/>
      <c r="P118" s="238">
        <f>O118*H118</f>
        <v>0</v>
      </c>
      <c r="Q118" s="238">
        <v>0</v>
      </c>
      <c r="R118" s="238">
        <f>Q118*H118</f>
        <v>0</v>
      </c>
      <c r="S118" s="238">
        <v>0</v>
      </c>
      <c r="T118" s="239">
        <f>S118*H118</f>
        <v>0</v>
      </c>
      <c r="U118" s="41"/>
      <c r="V118" s="41"/>
      <c r="W118" s="41"/>
      <c r="X118" s="41"/>
      <c r="Y118" s="41"/>
      <c r="Z118" s="41"/>
      <c r="AA118" s="41"/>
      <c r="AB118" s="41"/>
      <c r="AC118" s="41"/>
      <c r="AD118" s="41"/>
      <c r="AE118" s="41"/>
      <c r="AR118" s="240" t="s">
        <v>2147</v>
      </c>
      <c r="AT118" s="240" t="s">
        <v>665</v>
      </c>
      <c r="AU118" s="240" t="s">
        <v>192</v>
      </c>
      <c r="AY118" s="20" t="s">
        <v>169</v>
      </c>
      <c r="BE118" s="241">
        <f>IF(N118="základní",J118,0)</f>
        <v>0</v>
      </c>
      <c r="BF118" s="241">
        <f>IF(N118="snížená",J118,0)</f>
        <v>0</v>
      </c>
      <c r="BG118" s="241">
        <f>IF(N118="zákl. přenesená",J118,0)</f>
        <v>0</v>
      </c>
      <c r="BH118" s="241">
        <f>IF(N118="sníž. přenesená",J118,0)</f>
        <v>0</v>
      </c>
      <c r="BI118" s="241">
        <f>IF(N118="nulová",J118,0)</f>
        <v>0</v>
      </c>
      <c r="BJ118" s="20" t="s">
        <v>81</v>
      </c>
      <c r="BK118" s="241">
        <f>ROUND(I118*H118,2)</f>
        <v>0</v>
      </c>
      <c r="BL118" s="20" t="s">
        <v>288</v>
      </c>
      <c r="BM118" s="240" t="s">
        <v>2181</v>
      </c>
    </row>
    <row r="119" spans="1:65" s="2" customFormat="1" ht="16.5" customHeight="1">
      <c r="A119" s="41"/>
      <c r="B119" s="42"/>
      <c r="C119" s="313" t="s">
        <v>236</v>
      </c>
      <c r="D119" s="313" t="s">
        <v>665</v>
      </c>
      <c r="E119" s="314" t="s">
        <v>2182</v>
      </c>
      <c r="F119" s="315" t="s">
        <v>2183</v>
      </c>
      <c r="G119" s="316" t="s">
        <v>462</v>
      </c>
      <c r="H119" s="317">
        <v>957</v>
      </c>
      <c r="I119" s="318"/>
      <c r="J119" s="319">
        <f>ROUND(I119*H119,2)</f>
        <v>0</v>
      </c>
      <c r="K119" s="315" t="s">
        <v>19</v>
      </c>
      <c r="L119" s="320"/>
      <c r="M119" s="321" t="s">
        <v>19</v>
      </c>
      <c r="N119" s="322" t="s">
        <v>45</v>
      </c>
      <c r="O119" s="87"/>
      <c r="P119" s="238">
        <f>O119*H119</f>
        <v>0</v>
      </c>
      <c r="Q119" s="238">
        <v>0</v>
      </c>
      <c r="R119" s="238">
        <f>Q119*H119</f>
        <v>0</v>
      </c>
      <c r="S119" s="238">
        <v>0</v>
      </c>
      <c r="T119" s="239">
        <f>S119*H119</f>
        <v>0</v>
      </c>
      <c r="U119" s="41"/>
      <c r="V119" s="41"/>
      <c r="W119" s="41"/>
      <c r="X119" s="41"/>
      <c r="Y119" s="41"/>
      <c r="Z119" s="41"/>
      <c r="AA119" s="41"/>
      <c r="AB119" s="41"/>
      <c r="AC119" s="41"/>
      <c r="AD119" s="41"/>
      <c r="AE119" s="41"/>
      <c r="AR119" s="240" t="s">
        <v>2147</v>
      </c>
      <c r="AT119" s="240" t="s">
        <v>665</v>
      </c>
      <c r="AU119" s="240" t="s">
        <v>192</v>
      </c>
      <c r="AY119" s="20" t="s">
        <v>169</v>
      </c>
      <c r="BE119" s="241">
        <f>IF(N119="základní",J119,0)</f>
        <v>0</v>
      </c>
      <c r="BF119" s="241">
        <f>IF(N119="snížená",J119,0)</f>
        <v>0</v>
      </c>
      <c r="BG119" s="241">
        <f>IF(N119="zákl. přenesená",J119,0)</f>
        <v>0</v>
      </c>
      <c r="BH119" s="241">
        <f>IF(N119="sníž. přenesená",J119,0)</f>
        <v>0</v>
      </c>
      <c r="BI119" s="241">
        <f>IF(N119="nulová",J119,0)</f>
        <v>0</v>
      </c>
      <c r="BJ119" s="20" t="s">
        <v>81</v>
      </c>
      <c r="BK119" s="241">
        <f>ROUND(I119*H119,2)</f>
        <v>0</v>
      </c>
      <c r="BL119" s="20" t="s">
        <v>288</v>
      </c>
      <c r="BM119" s="240" t="s">
        <v>2184</v>
      </c>
    </row>
    <row r="120" spans="1:65" s="2" customFormat="1" ht="16.5" customHeight="1">
      <c r="A120" s="41"/>
      <c r="B120" s="42"/>
      <c r="C120" s="313" t="s">
        <v>440</v>
      </c>
      <c r="D120" s="313" t="s">
        <v>665</v>
      </c>
      <c r="E120" s="314" t="s">
        <v>2185</v>
      </c>
      <c r="F120" s="315" t="s">
        <v>2186</v>
      </c>
      <c r="G120" s="316" t="s">
        <v>462</v>
      </c>
      <c r="H120" s="317">
        <v>330</v>
      </c>
      <c r="I120" s="318"/>
      <c r="J120" s="319">
        <f>ROUND(I120*H120,2)</f>
        <v>0</v>
      </c>
      <c r="K120" s="315" t="s">
        <v>19</v>
      </c>
      <c r="L120" s="320"/>
      <c r="M120" s="321" t="s">
        <v>19</v>
      </c>
      <c r="N120" s="322" t="s">
        <v>45</v>
      </c>
      <c r="O120" s="87"/>
      <c r="P120" s="238">
        <f>O120*H120</f>
        <v>0</v>
      </c>
      <c r="Q120" s="238">
        <v>0</v>
      </c>
      <c r="R120" s="238">
        <f>Q120*H120</f>
        <v>0</v>
      </c>
      <c r="S120" s="238">
        <v>0</v>
      </c>
      <c r="T120" s="239">
        <f>S120*H120</f>
        <v>0</v>
      </c>
      <c r="U120" s="41"/>
      <c r="V120" s="41"/>
      <c r="W120" s="41"/>
      <c r="X120" s="41"/>
      <c r="Y120" s="41"/>
      <c r="Z120" s="41"/>
      <c r="AA120" s="41"/>
      <c r="AB120" s="41"/>
      <c r="AC120" s="41"/>
      <c r="AD120" s="41"/>
      <c r="AE120" s="41"/>
      <c r="AR120" s="240" t="s">
        <v>2147</v>
      </c>
      <c r="AT120" s="240" t="s">
        <v>665</v>
      </c>
      <c r="AU120" s="240" t="s">
        <v>192</v>
      </c>
      <c r="AY120" s="20" t="s">
        <v>169</v>
      </c>
      <c r="BE120" s="241">
        <f>IF(N120="základní",J120,0)</f>
        <v>0</v>
      </c>
      <c r="BF120" s="241">
        <f>IF(N120="snížená",J120,0)</f>
        <v>0</v>
      </c>
      <c r="BG120" s="241">
        <f>IF(N120="zákl. přenesená",J120,0)</f>
        <v>0</v>
      </c>
      <c r="BH120" s="241">
        <f>IF(N120="sníž. přenesená",J120,0)</f>
        <v>0</v>
      </c>
      <c r="BI120" s="241">
        <f>IF(N120="nulová",J120,0)</f>
        <v>0</v>
      </c>
      <c r="BJ120" s="20" t="s">
        <v>81</v>
      </c>
      <c r="BK120" s="241">
        <f>ROUND(I120*H120,2)</f>
        <v>0</v>
      </c>
      <c r="BL120" s="20" t="s">
        <v>288</v>
      </c>
      <c r="BM120" s="240" t="s">
        <v>2187</v>
      </c>
    </row>
    <row r="121" spans="1:65" s="2" customFormat="1" ht="16.5" customHeight="1">
      <c r="A121" s="41"/>
      <c r="B121" s="42"/>
      <c r="C121" s="313" t="s">
        <v>446</v>
      </c>
      <c r="D121" s="313" t="s">
        <v>665</v>
      </c>
      <c r="E121" s="314" t="s">
        <v>2188</v>
      </c>
      <c r="F121" s="315" t="s">
        <v>2189</v>
      </c>
      <c r="G121" s="316" t="s">
        <v>462</v>
      </c>
      <c r="H121" s="317">
        <v>927</v>
      </c>
      <c r="I121" s="318"/>
      <c r="J121" s="319">
        <f>ROUND(I121*H121,2)</f>
        <v>0</v>
      </c>
      <c r="K121" s="315" t="s">
        <v>19</v>
      </c>
      <c r="L121" s="320"/>
      <c r="M121" s="321" t="s">
        <v>19</v>
      </c>
      <c r="N121" s="322" t="s">
        <v>45</v>
      </c>
      <c r="O121" s="87"/>
      <c r="P121" s="238">
        <f>O121*H121</f>
        <v>0</v>
      </c>
      <c r="Q121" s="238">
        <v>0</v>
      </c>
      <c r="R121" s="238">
        <f>Q121*H121</f>
        <v>0</v>
      </c>
      <c r="S121" s="238">
        <v>0</v>
      </c>
      <c r="T121" s="239">
        <f>S121*H121</f>
        <v>0</v>
      </c>
      <c r="U121" s="41"/>
      <c r="V121" s="41"/>
      <c r="W121" s="41"/>
      <c r="X121" s="41"/>
      <c r="Y121" s="41"/>
      <c r="Z121" s="41"/>
      <c r="AA121" s="41"/>
      <c r="AB121" s="41"/>
      <c r="AC121" s="41"/>
      <c r="AD121" s="41"/>
      <c r="AE121" s="41"/>
      <c r="AR121" s="240" t="s">
        <v>2147</v>
      </c>
      <c r="AT121" s="240" t="s">
        <v>665</v>
      </c>
      <c r="AU121" s="240" t="s">
        <v>192</v>
      </c>
      <c r="AY121" s="20" t="s">
        <v>169</v>
      </c>
      <c r="BE121" s="241">
        <f>IF(N121="základní",J121,0)</f>
        <v>0</v>
      </c>
      <c r="BF121" s="241">
        <f>IF(N121="snížená",J121,0)</f>
        <v>0</v>
      </c>
      <c r="BG121" s="241">
        <f>IF(N121="zákl. přenesená",J121,0)</f>
        <v>0</v>
      </c>
      <c r="BH121" s="241">
        <f>IF(N121="sníž. přenesená",J121,0)</f>
        <v>0</v>
      </c>
      <c r="BI121" s="241">
        <f>IF(N121="nulová",J121,0)</f>
        <v>0</v>
      </c>
      <c r="BJ121" s="20" t="s">
        <v>81</v>
      </c>
      <c r="BK121" s="241">
        <f>ROUND(I121*H121,2)</f>
        <v>0</v>
      </c>
      <c r="BL121" s="20" t="s">
        <v>288</v>
      </c>
      <c r="BM121" s="240" t="s">
        <v>2190</v>
      </c>
    </row>
    <row r="122" spans="1:65" s="2" customFormat="1" ht="16.5" customHeight="1">
      <c r="A122" s="41"/>
      <c r="B122" s="42"/>
      <c r="C122" s="313" t="s">
        <v>453</v>
      </c>
      <c r="D122" s="313" t="s">
        <v>665</v>
      </c>
      <c r="E122" s="314" t="s">
        <v>2191</v>
      </c>
      <c r="F122" s="315" t="s">
        <v>2192</v>
      </c>
      <c r="G122" s="316" t="s">
        <v>462</v>
      </c>
      <c r="H122" s="317">
        <v>60</v>
      </c>
      <c r="I122" s="318"/>
      <c r="J122" s="319">
        <f>ROUND(I122*H122,2)</f>
        <v>0</v>
      </c>
      <c r="K122" s="315" t="s">
        <v>19</v>
      </c>
      <c r="L122" s="320"/>
      <c r="M122" s="321" t="s">
        <v>19</v>
      </c>
      <c r="N122" s="322" t="s">
        <v>45</v>
      </c>
      <c r="O122" s="87"/>
      <c r="P122" s="238">
        <f>O122*H122</f>
        <v>0</v>
      </c>
      <c r="Q122" s="238">
        <v>0</v>
      </c>
      <c r="R122" s="238">
        <f>Q122*H122</f>
        <v>0</v>
      </c>
      <c r="S122" s="238">
        <v>0</v>
      </c>
      <c r="T122" s="239">
        <f>S122*H122</f>
        <v>0</v>
      </c>
      <c r="U122" s="41"/>
      <c r="V122" s="41"/>
      <c r="W122" s="41"/>
      <c r="X122" s="41"/>
      <c r="Y122" s="41"/>
      <c r="Z122" s="41"/>
      <c r="AA122" s="41"/>
      <c r="AB122" s="41"/>
      <c r="AC122" s="41"/>
      <c r="AD122" s="41"/>
      <c r="AE122" s="41"/>
      <c r="AR122" s="240" t="s">
        <v>2147</v>
      </c>
      <c r="AT122" s="240" t="s">
        <v>665</v>
      </c>
      <c r="AU122" s="240" t="s">
        <v>192</v>
      </c>
      <c r="AY122" s="20" t="s">
        <v>169</v>
      </c>
      <c r="BE122" s="241">
        <f>IF(N122="základní",J122,0)</f>
        <v>0</v>
      </c>
      <c r="BF122" s="241">
        <f>IF(N122="snížená",J122,0)</f>
        <v>0</v>
      </c>
      <c r="BG122" s="241">
        <f>IF(N122="zákl. přenesená",J122,0)</f>
        <v>0</v>
      </c>
      <c r="BH122" s="241">
        <f>IF(N122="sníž. přenesená",J122,0)</f>
        <v>0</v>
      </c>
      <c r="BI122" s="241">
        <f>IF(N122="nulová",J122,0)</f>
        <v>0</v>
      </c>
      <c r="BJ122" s="20" t="s">
        <v>81</v>
      </c>
      <c r="BK122" s="241">
        <f>ROUND(I122*H122,2)</f>
        <v>0</v>
      </c>
      <c r="BL122" s="20" t="s">
        <v>288</v>
      </c>
      <c r="BM122" s="240" t="s">
        <v>2193</v>
      </c>
    </row>
    <row r="123" spans="1:65" s="2" customFormat="1" ht="16.5" customHeight="1">
      <c r="A123" s="41"/>
      <c r="B123" s="42"/>
      <c r="C123" s="313" t="s">
        <v>459</v>
      </c>
      <c r="D123" s="313" t="s">
        <v>665</v>
      </c>
      <c r="E123" s="314" t="s">
        <v>2194</v>
      </c>
      <c r="F123" s="315" t="s">
        <v>2195</v>
      </c>
      <c r="G123" s="316" t="s">
        <v>462</v>
      </c>
      <c r="H123" s="317">
        <v>1674</v>
      </c>
      <c r="I123" s="318"/>
      <c r="J123" s="319">
        <f>ROUND(I123*H123,2)</f>
        <v>0</v>
      </c>
      <c r="K123" s="315" t="s">
        <v>19</v>
      </c>
      <c r="L123" s="320"/>
      <c r="M123" s="321" t="s">
        <v>19</v>
      </c>
      <c r="N123" s="322" t="s">
        <v>45</v>
      </c>
      <c r="O123" s="87"/>
      <c r="P123" s="238">
        <f>O123*H123</f>
        <v>0</v>
      </c>
      <c r="Q123" s="238">
        <v>0</v>
      </c>
      <c r="R123" s="238">
        <f>Q123*H123</f>
        <v>0</v>
      </c>
      <c r="S123" s="238">
        <v>0</v>
      </c>
      <c r="T123" s="239">
        <f>S123*H123</f>
        <v>0</v>
      </c>
      <c r="U123" s="41"/>
      <c r="V123" s="41"/>
      <c r="W123" s="41"/>
      <c r="X123" s="41"/>
      <c r="Y123" s="41"/>
      <c r="Z123" s="41"/>
      <c r="AA123" s="41"/>
      <c r="AB123" s="41"/>
      <c r="AC123" s="41"/>
      <c r="AD123" s="41"/>
      <c r="AE123" s="41"/>
      <c r="AR123" s="240" t="s">
        <v>2147</v>
      </c>
      <c r="AT123" s="240" t="s">
        <v>665</v>
      </c>
      <c r="AU123" s="240" t="s">
        <v>192</v>
      </c>
      <c r="AY123" s="20" t="s">
        <v>169</v>
      </c>
      <c r="BE123" s="241">
        <f>IF(N123="základní",J123,0)</f>
        <v>0</v>
      </c>
      <c r="BF123" s="241">
        <f>IF(N123="snížená",J123,0)</f>
        <v>0</v>
      </c>
      <c r="BG123" s="241">
        <f>IF(N123="zákl. přenesená",J123,0)</f>
        <v>0</v>
      </c>
      <c r="BH123" s="241">
        <f>IF(N123="sníž. přenesená",J123,0)</f>
        <v>0</v>
      </c>
      <c r="BI123" s="241">
        <f>IF(N123="nulová",J123,0)</f>
        <v>0</v>
      </c>
      <c r="BJ123" s="20" t="s">
        <v>81</v>
      </c>
      <c r="BK123" s="241">
        <f>ROUND(I123*H123,2)</f>
        <v>0</v>
      </c>
      <c r="BL123" s="20" t="s">
        <v>288</v>
      </c>
      <c r="BM123" s="240" t="s">
        <v>2196</v>
      </c>
    </row>
    <row r="124" spans="1:65" s="2" customFormat="1" ht="16.5" customHeight="1">
      <c r="A124" s="41"/>
      <c r="B124" s="42"/>
      <c r="C124" s="313" t="s">
        <v>7</v>
      </c>
      <c r="D124" s="313" t="s">
        <v>665</v>
      </c>
      <c r="E124" s="314" t="s">
        <v>2197</v>
      </c>
      <c r="F124" s="315" t="s">
        <v>2198</v>
      </c>
      <c r="G124" s="316" t="s">
        <v>287</v>
      </c>
      <c r="H124" s="317">
        <v>72</v>
      </c>
      <c r="I124" s="318"/>
      <c r="J124" s="319">
        <f>ROUND(I124*H124,2)</f>
        <v>0</v>
      </c>
      <c r="K124" s="315" t="s">
        <v>19</v>
      </c>
      <c r="L124" s="320"/>
      <c r="M124" s="321" t="s">
        <v>19</v>
      </c>
      <c r="N124" s="322" t="s">
        <v>45</v>
      </c>
      <c r="O124" s="87"/>
      <c r="P124" s="238">
        <f>O124*H124</f>
        <v>0</v>
      </c>
      <c r="Q124" s="238">
        <v>0</v>
      </c>
      <c r="R124" s="238">
        <f>Q124*H124</f>
        <v>0</v>
      </c>
      <c r="S124" s="238">
        <v>0</v>
      </c>
      <c r="T124" s="239">
        <f>S124*H124</f>
        <v>0</v>
      </c>
      <c r="U124" s="41"/>
      <c r="V124" s="41"/>
      <c r="W124" s="41"/>
      <c r="X124" s="41"/>
      <c r="Y124" s="41"/>
      <c r="Z124" s="41"/>
      <c r="AA124" s="41"/>
      <c r="AB124" s="41"/>
      <c r="AC124" s="41"/>
      <c r="AD124" s="41"/>
      <c r="AE124" s="41"/>
      <c r="AR124" s="240" t="s">
        <v>2147</v>
      </c>
      <c r="AT124" s="240" t="s">
        <v>665</v>
      </c>
      <c r="AU124" s="240" t="s">
        <v>192</v>
      </c>
      <c r="AY124" s="20" t="s">
        <v>169</v>
      </c>
      <c r="BE124" s="241">
        <f>IF(N124="základní",J124,0)</f>
        <v>0</v>
      </c>
      <c r="BF124" s="241">
        <f>IF(N124="snížená",J124,0)</f>
        <v>0</v>
      </c>
      <c r="BG124" s="241">
        <f>IF(N124="zákl. přenesená",J124,0)</f>
        <v>0</v>
      </c>
      <c r="BH124" s="241">
        <f>IF(N124="sníž. přenesená",J124,0)</f>
        <v>0</v>
      </c>
      <c r="BI124" s="241">
        <f>IF(N124="nulová",J124,0)</f>
        <v>0</v>
      </c>
      <c r="BJ124" s="20" t="s">
        <v>81</v>
      </c>
      <c r="BK124" s="241">
        <f>ROUND(I124*H124,2)</f>
        <v>0</v>
      </c>
      <c r="BL124" s="20" t="s">
        <v>288</v>
      </c>
      <c r="BM124" s="240" t="s">
        <v>2199</v>
      </c>
    </row>
    <row r="125" spans="1:65" s="2" customFormat="1" ht="16.5" customHeight="1">
      <c r="A125" s="41"/>
      <c r="B125" s="42"/>
      <c r="C125" s="313" t="s">
        <v>467</v>
      </c>
      <c r="D125" s="313" t="s">
        <v>665</v>
      </c>
      <c r="E125" s="314" t="s">
        <v>2200</v>
      </c>
      <c r="F125" s="315" t="s">
        <v>2201</v>
      </c>
      <c r="G125" s="316" t="s">
        <v>287</v>
      </c>
      <c r="H125" s="317">
        <v>50</v>
      </c>
      <c r="I125" s="318"/>
      <c r="J125" s="319">
        <f>ROUND(I125*H125,2)</f>
        <v>0</v>
      </c>
      <c r="K125" s="315" t="s">
        <v>19</v>
      </c>
      <c r="L125" s="320"/>
      <c r="M125" s="321" t="s">
        <v>19</v>
      </c>
      <c r="N125" s="322" t="s">
        <v>45</v>
      </c>
      <c r="O125" s="87"/>
      <c r="P125" s="238">
        <f>O125*H125</f>
        <v>0</v>
      </c>
      <c r="Q125" s="238">
        <v>0</v>
      </c>
      <c r="R125" s="238">
        <f>Q125*H125</f>
        <v>0</v>
      </c>
      <c r="S125" s="238">
        <v>0</v>
      </c>
      <c r="T125" s="239">
        <f>S125*H125</f>
        <v>0</v>
      </c>
      <c r="U125" s="41"/>
      <c r="V125" s="41"/>
      <c r="W125" s="41"/>
      <c r="X125" s="41"/>
      <c r="Y125" s="41"/>
      <c r="Z125" s="41"/>
      <c r="AA125" s="41"/>
      <c r="AB125" s="41"/>
      <c r="AC125" s="41"/>
      <c r="AD125" s="41"/>
      <c r="AE125" s="41"/>
      <c r="AR125" s="240" t="s">
        <v>2147</v>
      </c>
      <c r="AT125" s="240" t="s">
        <v>665</v>
      </c>
      <c r="AU125" s="240" t="s">
        <v>192</v>
      </c>
      <c r="AY125" s="20" t="s">
        <v>169</v>
      </c>
      <c r="BE125" s="241">
        <f>IF(N125="základní",J125,0)</f>
        <v>0</v>
      </c>
      <c r="BF125" s="241">
        <f>IF(N125="snížená",J125,0)</f>
        <v>0</v>
      </c>
      <c r="BG125" s="241">
        <f>IF(N125="zákl. přenesená",J125,0)</f>
        <v>0</v>
      </c>
      <c r="BH125" s="241">
        <f>IF(N125="sníž. přenesená",J125,0)</f>
        <v>0</v>
      </c>
      <c r="BI125" s="241">
        <f>IF(N125="nulová",J125,0)</f>
        <v>0</v>
      </c>
      <c r="BJ125" s="20" t="s">
        <v>81</v>
      </c>
      <c r="BK125" s="241">
        <f>ROUND(I125*H125,2)</f>
        <v>0</v>
      </c>
      <c r="BL125" s="20" t="s">
        <v>288</v>
      </c>
      <c r="BM125" s="240" t="s">
        <v>2202</v>
      </c>
    </row>
    <row r="126" spans="1:65" s="2" customFormat="1" ht="16.5" customHeight="1">
      <c r="A126" s="41"/>
      <c r="B126" s="42"/>
      <c r="C126" s="313" t="s">
        <v>471</v>
      </c>
      <c r="D126" s="313" t="s">
        <v>665</v>
      </c>
      <c r="E126" s="314" t="s">
        <v>2203</v>
      </c>
      <c r="F126" s="315" t="s">
        <v>2204</v>
      </c>
      <c r="G126" s="316" t="s">
        <v>462</v>
      </c>
      <c r="H126" s="317">
        <v>70</v>
      </c>
      <c r="I126" s="318"/>
      <c r="J126" s="319">
        <f>ROUND(I126*H126,2)</f>
        <v>0</v>
      </c>
      <c r="K126" s="315" t="s">
        <v>19</v>
      </c>
      <c r="L126" s="320"/>
      <c r="M126" s="321" t="s">
        <v>19</v>
      </c>
      <c r="N126" s="322" t="s">
        <v>45</v>
      </c>
      <c r="O126" s="87"/>
      <c r="P126" s="238">
        <f>O126*H126</f>
        <v>0</v>
      </c>
      <c r="Q126" s="238">
        <v>0</v>
      </c>
      <c r="R126" s="238">
        <f>Q126*H126</f>
        <v>0</v>
      </c>
      <c r="S126" s="238">
        <v>0</v>
      </c>
      <c r="T126" s="239">
        <f>S126*H126</f>
        <v>0</v>
      </c>
      <c r="U126" s="41"/>
      <c r="V126" s="41"/>
      <c r="W126" s="41"/>
      <c r="X126" s="41"/>
      <c r="Y126" s="41"/>
      <c r="Z126" s="41"/>
      <c r="AA126" s="41"/>
      <c r="AB126" s="41"/>
      <c r="AC126" s="41"/>
      <c r="AD126" s="41"/>
      <c r="AE126" s="41"/>
      <c r="AR126" s="240" t="s">
        <v>2147</v>
      </c>
      <c r="AT126" s="240" t="s">
        <v>665</v>
      </c>
      <c r="AU126" s="240" t="s">
        <v>192</v>
      </c>
      <c r="AY126" s="20" t="s">
        <v>169</v>
      </c>
      <c r="BE126" s="241">
        <f>IF(N126="základní",J126,0)</f>
        <v>0</v>
      </c>
      <c r="BF126" s="241">
        <f>IF(N126="snížená",J126,0)</f>
        <v>0</v>
      </c>
      <c r="BG126" s="241">
        <f>IF(N126="zákl. přenesená",J126,0)</f>
        <v>0</v>
      </c>
      <c r="BH126" s="241">
        <f>IF(N126="sníž. přenesená",J126,0)</f>
        <v>0</v>
      </c>
      <c r="BI126" s="241">
        <f>IF(N126="nulová",J126,0)</f>
        <v>0</v>
      </c>
      <c r="BJ126" s="20" t="s">
        <v>81</v>
      </c>
      <c r="BK126" s="241">
        <f>ROUND(I126*H126,2)</f>
        <v>0</v>
      </c>
      <c r="BL126" s="20" t="s">
        <v>288</v>
      </c>
      <c r="BM126" s="240" t="s">
        <v>2205</v>
      </c>
    </row>
    <row r="127" spans="1:65" s="2" customFormat="1" ht="16.5" customHeight="1">
      <c r="A127" s="41"/>
      <c r="B127" s="42"/>
      <c r="C127" s="313" t="s">
        <v>478</v>
      </c>
      <c r="D127" s="313" t="s">
        <v>665</v>
      </c>
      <c r="E127" s="314" t="s">
        <v>2206</v>
      </c>
      <c r="F127" s="315" t="s">
        <v>2207</v>
      </c>
      <c r="G127" s="316" t="s">
        <v>287</v>
      </c>
      <c r="H127" s="317">
        <v>35</v>
      </c>
      <c r="I127" s="318"/>
      <c r="J127" s="319">
        <f>ROUND(I127*H127,2)</f>
        <v>0</v>
      </c>
      <c r="K127" s="315" t="s">
        <v>19</v>
      </c>
      <c r="L127" s="320"/>
      <c r="M127" s="321" t="s">
        <v>19</v>
      </c>
      <c r="N127" s="322" t="s">
        <v>45</v>
      </c>
      <c r="O127" s="87"/>
      <c r="P127" s="238">
        <f>O127*H127</f>
        <v>0</v>
      </c>
      <c r="Q127" s="238">
        <v>0</v>
      </c>
      <c r="R127" s="238">
        <f>Q127*H127</f>
        <v>0</v>
      </c>
      <c r="S127" s="238">
        <v>0</v>
      </c>
      <c r="T127" s="239">
        <f>S127*H127</f>
        <v>0</v>
      </c>
      <c r="U127" s="41"/>
      <c r="V127" s="41"/>
      <c r="W127" s="41"/>
      <c r="X127" s="41"/>
      <c r="Y127" s="41"/>
      <c r="Z127" s="41"/>
      <c r="AA127" s="41"/>
      <c r="AB127" s="41"/>
      <c r="AC127" s="41"/>
      <c r="AD127" s="41"/>
      <c r="AE127" s="41"/>
      <c r="AR127" s="240" t="s">
        <v>2147</v>
      </c>
      <c r="AT127" s="240" t="s">
        <v>665</v>
      </c>
      <c r="AU127" s="240" t="s">
        <v>192</v>
      </c>
      <c r="AY127" s="20" t="s">
        <v>169</v>
      </c>
      <c r="BE127" s="241">
        <f>IF(N127="základní",J127,0)</f>
        <v>0</v>
      </c>
      <c r="BF127" s="241">
        <f>IF(N127="snížená",J127,0)</f>
        <v>0</v>
      </c>
      <c r="BG127" s="241">
        <f>IF(N127="zákl. přenesená",J127,0)</f>
        <v>0</v>
      </c>
      <c r="BH127" s="241">
        <f>IF(N127="sníž. přenesená",J127,0)</f>
        <v>0</v>
      </c>
      <c r="BI127" s="241">
        <f>IF(N127="nulová",J127,0)</f>
        <v>0</v>
      </c>
      <c r="BJ127" s="20" t="s">
        <v>81</v>
      </c>
      <c r="BK127" s="241">
        <f>ROUND(I127*H127,2)</f>
        <v>0</v>
      </c>
      <c r="BL127" s="20" t="s">
        <v>288</v>
      </c>
      <c r="BM127" s="240" t="s">
        <v>2208</v>
      </c>
    </row>
    <row r="128" spans="1:65" s="2" customFormat="1" ht="16.5" customHeight="1">
      <c r="A128" s="41"/>
      <c r="B128" s="42"/>
      <c r="C128" s="313" t="s">
        <v>483</v>
      </c>
      <c r="D128" s="313" t="s">
        <v>665</v>
      </c>
      <c r="E128" s="314" t="s">
        <v>2209</v>
      </c>
      <c r="F128" s="315" t="s">
        <v>2210</v>
      </c>
      <c r="G128" s="316" t="s">
        <v>287</v>
      </c>
      <c r="H128" s="317">
        <v>33</v>
      </c>
      <c r="I128" s="318"/>
      <c r="J128" s="319">
        <f>ROUND(I128*H128,2)</f>
        <v>0</v>
      </c>
      <c r="K128" s="315" t="s">
        <v>19</v>
      </c>
      <c r="L128" s="320"/>
      <c r="M128" s="321" t="s">
        <v>19</v>
      </c>
      <c r="N128" s="322" t="s">
        <v>45</v>
      </c>
      <c r="O128" s="87"/>
      <c r="P128" s="238">
        <f>O128*H128</f>
        <v>0</v>
      </c>
      <c r="Q128" s="238">
        <v>0</v>
      </c>
      <c r="R128" s="238">
        <f>Q128*H128</f>
        <v>0</v>
      </c>
      <c r="S128" s="238">
        <v>0</v>
      </c>
      <c r="T128" s="239">
        <f>S128*H128</f>
        <v>0</v>
      </c>
      <c r="U128" s="41"/>
      <c r="V128" s="41"/>
      <c r="W128" s="41"/>
      <c r="X128" s="41"/>
      <c r="Y128" s="41"/>
      <c r="Z128" s="41"/>
      <c r="AA128" s="41"/>
      <c r="AB128" s="41"/>
      <c r="AC128" s="41"/>
      <c r="AD128" s="41"/>
      <c r="AE128" s="41"/>
      <c r="AR128" s="240" t="s">
        <v>2147</v>
      </c>
      <c r="AT128" s="240" t="s">
        <v>665</v>
      </c>
      <c r="AU128" s="240" t="s">
        <v>192</v>
      </c>
      <c r="AY128" s="20" t="s">
        <v>169</v>
      </c>
      <c r="BE128" s="241">
        <f>IF(N128="základní",J128,0)</f>
        <v>0</v>
      </c>
      <c r="BF128" s="241">
        <f>IF(N128="snížená",J128,0)</f>
        <v>0</v>
      </c>
      <c r="BG128" s="241">
        <f>IF(N128="zákl. přenesená",J128,0)</f>
        <v>0</v>
      </c>
      <c r="BH128" s="241">
        <f>IF(N128="sníž. přenesená",J128,0)</f>
        <v>0</v>
      </c>
      <c r="BI128" s="241">
        <f>IF(N128="nulová",J128,0)</f>
        <v>0</v>
      </c>
      <c r="BJ128" s="20" t="s">
        <v>81</v>
      </c>
      <c r="BK128" s="241">
        <f>ROUND(I128*H128,2)</f>
        <v>0</v>
      </c>
      <c r="BL128" s="20" t="s">
        <v>288</v>
      </c>
      <c r="BM128" s="240" t="s">
        <v>2211</v>
      </c>
    </row>
    <row r="129" spans="1:63" s="12" customFormat="1" ht="20.85" customHeight="1">
      <c r="A129" s="12"/>
      <c r="B129" s="213"/>
      <c r="C129" s="214"/>
      <c r="D129" s="215" t="s">
        <v>73</v>
      </c>
      <c r="E129" s="227" t="s">
        <v>2212</v>
      </c>
      <c r="F129" s="227" t="s">
        <v>2213</v>
      </c>
      <c r="G129" s="214"/>
      <c r="H129" s="214"/>
      <c r="I129" s="217"/>
      <c r="J129" s="228">
        <f>BK129</f>
        <v>0</v>
      </c>
      <c r="K129" s="214"/>
      <c r="L129" s="219"/>
      <c r="M129" s="220"/>
      <c r="N129" s="221"/>
      <c r="O129" s="221"/>
      <c r="P129" s="222">
        <f>SUM(P130:P161)</f>
        <v>0</v>
      </c>
      <c r="Q129" s="221"/>
      <c r="R129" s="222">
        <f>SUM(R130:R161)</f>
        <v>0</v>
      </c>
      <c r="S129" s="221"/>
      <c r="T129" s="223">
        <f>SUM(T130:T161)</f>
        <v>0</v>
      </c>
      <c r="U129" s="12"/>
      <c r="V129" s="12"/>
      <c r="W129" s="12"/>
      <c r="X129" s="12"/>
      <c r="Y129" s="12"/>
      <c r="Z129" s="12"/>
      <c r="AA129" s="12"/>
      <c r="AB129" s="12"/>
      <c r="AC129" s="12"/>
      <c r="AD129" s="12"/>
      <c r="AE129" s="12"/>
      <c r="AR129" s="224" t="s">
        <v>192</v>
      </c>
      <c r="AT129" s="225" t="s">
        <v>73</v>
      </c>
      <c r="AU129" s="225" t="s">
        <v>83</v>
      </c>
      <c r="AY129" s="224" t="s">
        <v>169</v>
      </c>
      <c r="BK129" s="226">
        <f>SUM(BK130:BK161)</f>
        <v>0</v>
      </c>
    </row>
    <row r="130" spans="1:65" s="2" customFormat="1" ht="16.5" customHeight="1">
      <c r="A130" s="41"/>
      <c r="B130" s="42"/>
      <c r="C130" s="229" t="s">
        <v>501</v>
      </c>
      <c r="D130" s="229" t="s">
        <v>171</v>
      </c>
      <c r="E130" s="230" t="s">
        <v>2214</v>
      </c>
      <c r="F130" s="231" t="s">
        <v>2215</v>
      </c>
      <c r="G130" s="232" t="s">
        <v>287</v>
      </c>
      <c r="H130" s="233">
        <v>3</v>
      </c>
      <c r="I130" s="234"/>
      <c r="J130" s="235">
        <f>ROUND(I130*H130,2)</f>
        <v>0</v>
      </c>
      <c r="K130" s="231" t="s">
        <v>19</v>
      </c>
      <c r="L130" s="47"/>
      <c r="M130" s="236" t="s">
        <v>19</v>
      </c>
      <c r="N130" s="237" t="s">
        <v>45</v>
      </c>
      <c r="O130" s="87"/>
      <c r="P130" s="238">
        <f>O130*H130</f>
        <v>0</v>
      </c>
      <c r="Q130" s="238">
        <v>0</v>
      </c>
      <c r="R130" s="238">
        <f>Q130*H130</f>
        <v>0</v>
      </c>
      <c r="S130" s="238">
        <v>0</v>
      </c>
      <c r="T130" s="239">
        <f>S130*H130</f>
        <v>0</v>
      </c>
      <c r="U130" s="41"/>
      <c r="V130" s="41"/>
      <c r="W130" s="41"/>
      <c r="X130" s="41"/>
      <c r="Y130" s="41"/>
      <c r="Z130" s="41"/>
      <c r="AA130" s="41"/>
      <c r="AB130" s="41"/>
      <c r="AC130" s="41"/>
      <c r="AD130" s="41"/>
      <c r="AE130" s="41"/>
      <c r="AR130" s="240" t="s">
        <v>288</v>
      </c>
      <c r="AT130" s="240" t="s">
        <v>171</v>
      </c>
      <c r="AU130" s="240" t="s">
        <v>192</v>
      </c>
      <c r="AY130" s="20" t="s">
        <v>169</v>
      </c>
      <c r="BE130" s="241">
        <f>IF(N130="základní",J130,0)</f>
        <v>0</v>
      </c>
      <c r="BF130" s="241">
        <f>IF(N130="snížená",J130,0)</f>
        <v>0</v>
      </c>
      <c r="BG130" s="241">
        <f>IF(N130="zákl. přenesená",J130,0)</f>
        <v>0</v>
      </c>
      <c r="BH130" s="241">
        <f>IF(N130="sníž. přenesená",J130,0)</f>
        <v>0</v>
      </c>
      <c r="BI130" s="241">
        <f>IF(N130="nulová",J130,0)</f>
        <v>0</v>
      </c>
      <c r="BJ130" s="20" t="s">
        <v>81</v>
      </c>
      <c r="BK130" s="241">
        <f>ROUND(I130*H130,2)</f>
        <v>0</v>
      </c>
      <c r="BL130" s="20" t="s">
        <v>288</v>
      </c>
      <c r="BM130" s="240" t="s">
        <v>2216</v>
      </c>
    </row>
    <row r="131" spans="1:65" s="2" customFormat="1" ht="16.5" customHeight="1">
      <c r="A131" s="41"/>
      <c r="B131" s="42"/>
      <c r="C131" s="229" t="s">
        <v>503</v>
      </c>
      <c r="D131" s="229" t="s">
        <v>171</v>
      </c>
      <c r="E131" s="230" t="s">
        <v>2217</v>
      </c>
      <c r="F131" s="231" t="s">
        <v>2218</v>
      </c>
      <c r="G131" s="232" t="s">
        <v>287</v>
      </c>
      <c r="H131" s="233">
        <v>8</v>
      </c>
      <c r="I131" s="234"/>
      <c r="J131" s="235">
        <f>ROUND(I131*H131,2)</f>
        <v>0</v>
      </c>
      <c r="K131" s="231" t="s">
        <v>19</v>
      </c>
      <c r="L131" s="47"/>
      <c r="M131" s="236" t="s">
        <v>19</v>
      </c>
      <c r="N131" s="237" t="s">
        <v>45</v>
      </c>
      <c r="O131" s="87"/>
      <c r="P131" s="238">
        <f>O131*H131</f>
        <v>0</v>
      </c>
      <c r="Q131" s="238">
        <v>0</v>
      </c>
      <c r="R131" s="238">
        <f>Q131*H131</f>
        <v>0</v>
      </c>
      <c r="S131" s="238">
        <v>0</v>
      </c>
      <c r="T131" s="239">
        <f>S131*H131</f>
        <v>0</v>
      </c>
      <c r="U131" s="41"/>
      <c r="V131" s="41"/>
      <c r="W131" s="41"/>
      <c r="X131" s="41"/>
      <c r="Y131" s="41"/>
      <c r="Z131" s="41"/>
      <c r="AA131" s="41"/>
      <c r="AB131" s="41"/>
      <c r="AC131" s="41"/>
      <c r="AD131" s="41"/>
      <c r="AE131" s="41"/>
      <c r="AR131" s="240" t="s">
        <v>288</v>
      </c>
      <c r="AT131" s="240" t="s">
        <v>171</v>
      </c>
      <c r="AU131" s="240" t="s">
        <v>192</v>
      </c>
      <c r="AY131" s="20" t="s">
        <v>169</v>
      </c>
      <c r="BE131" s="241">
        <f>IF(N131="základní",J131,0)</f>
        <v>0</v>
      </c>
      <c r="BF131" s="241">
        <f>IF(N131="snížená",J131,0)</f>
        <v>0</v>
      </c>
      <c r="BG131" s="241">
        <f>IF(N131="zákl. přenesená",J131,0)</f>
        <v>0</v>
      </c>
      <c r="BH131" s="241">
        <f>IF(N131="sníž. přenesená",J131,0)</f>
        <v>0</v>
      </c>
      <c r="BI131" s="241">
        <f>IF(N131="nulová",J131,0)</f>
        <v>0</v>
      </c>
      <c r="BJ131" s="20" t="s">
        <v>81</v>
      </c>
      <c r="BK131" s="241">
        <f>ROUND(I131*H131,2)</f>
        <v>0</v>
      </c>
      <c r="BL131" s="20" t="s">
        <v>288</v>
      </c>
      <c r="BM131" s="240" t="s">
        <v>2219</v>
      </c>
    </row>
    <row r="132" spans="1:65" s="2" customFormat="1" ht="16.5" customHeight="1">
      <c r="A132" s="41"/>
      <c r="B132" s="42"/>
      <c r="C132" s="229" t="s">
        <v>507</v>
      </c>
      <c r="D132" s="229" t="s">
        <v>171</v>
      </c>
      <c r="E132" s="230" t="s">
        <v>2220</v>
      </c>
      <c r="F132" s="231" t="s">
        <v>2221</v>
      </c>
      <c r="G132" s="232" t="s">
        <v>287</v>
      </c>
      <c r="H132" s="233">
        <v>22</v>
      </c>
      <c r="I132" s="234"/>
      <c r="J132" s="235">
        <f>ROUND(I132*H132,2)</f>
        <v>0</v>
      </c>
      <c r="K132" s="231" t="s">
        <v>19</v>
      </c>
      <c r="L132" s="47"/>
      <c r="M132" s="236" t="s">
        <v>19</v>
      </c>
      <c r="N132" s="237" t="s">
        <v>45</v>
      </c>
      <c r="O132" s="87"/>
      <c r="P132" s="238">
        <f>O132*H132</f>
        <v>0</v>
      </c>
      <c r="Q132" s="238">
        <v>0</v>
      </c>
      <c r="R132" s="238">
        <f>Q132*H132</f>
        <v>0</v>
      </c>
      <c r="S132" s="238">
        <v>0</v>
      </c>
      <c r="T132" s="239">
        <f>S132*H132</f>
        <v>0</v>
      </c>
      <c r="U132" s="41"/>
      <c r="V132" s="41"/>
      <c r="W132" s="41"/>
      <c r="X132" s="41"/>
      <c r="Y132" s="41"/>
      <c r="Z132" s="41"/>
      <c r="AA132" s="41"/>
      <c r="AB132" s="41"/>
      <c r="AC132" s="41"/>
      <c r="AD132" s="41"/>
      <c r="AE132" s="41"/>
      <c r="AR132" s="240" t="s">
        <v>288</v>
      </c>
      <c r="AT132" s="240" t="s">
        <v>171</v>
      </c>
      <c r="AU132" s="240" t="s">
        <v>192</v>
      </c>
      <c r="AY132" s="20" t="s">
        <v>169</v>
      </c>
      <c r="BE132" s="241">
        <f>IF(N132="základní",J132,0)</f>
        <v>0</v>
      </c>
      <c r="BF132" s="241">
        <f>IF(N132="snížená",J132,0)</f>
        <v>0</v>
      </c>
      <c r="BG132" s="241">
        <f>IF(N132="zákl. přenesená",J132,0)</f>
        <v>0</v>
      </c>
      <c r="BH132" s="241">
        <f>IF(N132="sníž. přenesená",J132,0)</f>
        <v>0</v>
      </c>
      <c r="BI132" s="241">
        <f>IF(N132="nulová",J132,0)</f>
        <v>0</v>
      </c>
      <c r="BJ132" s="20" t="s">
        <v>81</v>
      </c>
      <c r="BK132" s="241">
        <f>ROUND(I132*H132,2)</f>
        <v>0</v>
      </c>
      <c r="BL132" s="20" t="s">
        <v>288</v>
      </c>
      <c r="BM132" s="240" t="s">
        <v>2222</v>
      </c>
    </row>
    <row r="133" spans="1:65" s="2" customFormat="1" ht="16.5" customHeight="1">
      <c r="A133" s="41"/>
      <c r="B133" s="42"/>
      <c r="C133" s="229" t="s">
        <v>512</v>
      </c>
      <c r="D133" s="229" t="s">
        <v>171</v>
      </c>
      <c r="E133" s="230" t="s">
        <v>2223</v>
      </c>
      <c r="F133" s="231" t="s">
        <v>2224</v>
      </c>
      <c r="G133" s="232" t="s">
        <v>287</v>
      </c>
      <c r="H133" s="233">
        <v>3</v>
      </c>
      <c r="I133" s="234"/>
      <c r="J133" s="235">
        <f>ROUND(I133*H133,2)</f>
        <v>0</v>
      </c>
      <c r="K133" s="231" t="s">
        <v>19</v>
      </c>
      <c r="L133" s="47"/>
      <c r="M133" s="236" t="s">
        <v>19</v>
      </c>
      <c r="N133" s="237" t="s">
        <v>45</v>
      </c>
      <c r="O133" s="87"/>
      <c r="P133" s="238">
        <f>O133*H133</f>
        <v>0</v>
      </c>
      <c r="Q133" s="238">
        <v>0</v>
      </c>
      <c r="R133" s="238">
        <f>Q133*H133</f>
        <v>0</v>
      </c>
      <c r="S133" s="238">
        <v>0</v>
      </c>
      <c r="T133" s="239">
        <f>S133*H133</f>
        <v>0</v>
      </c>
      <c r="U133" s="41"/>
      <c r="V133" s="41"/>
      <c r="W133" s="41"/>
      <c r="X133" s="41"/>
      <c r="Y133" s="41"/>
      <c r="Z133" s="41"/>
      <c r="AA133" s="41"/>
      <c r="AB133" s="41"/>
      <c r="AC133" s="41"/>
      <c r="AD133" s="41"/>
      <c r="AE133" s="41"/>
      <c r="AR133" s="240" t="s">
        <v>288</v>
      </c>
      <c r="AT133" s="240" t="s">
        <v>171</v>
      </c>
      <c r="AU133" s="240" t="s">
        <v>192</v>
      </c>
      <c r="AY133" s="20" t="s">
        <v>169</v>
      </c>
      <c r="BE133" s="241">
        <f>IF(N133="základní",J133,0)</f>
        <v>0</v>
      </c>
      <c r="BF133" s="241">
        <f>IF(N133="snížená",J133,0)</f>
        <v>0</v>
      </c>
      <c r="BG133" s="241">
        <f>IF(N133="zákl. přenesená",J133,0)</f>
        <v>0</v>
      </c>
      <c r="BH133" s="241">
        <f>IF(N133="sníž. přenesená",J133,0)</f>
        <v>0</v>
      </c>
      <c r="BI133" s="241">
        <f>IF(N133="nulová",J133,0)</f>
        <v>0</v>
      </c>
      <c r="BJ133" s="20" t="s">
        <v>81</v>
      </c>
      <c r="BK133" s="241">
        <f>ROUND(I133*H133,2)</f>
        <v>0</v>
      </c>
      <c r="BL133" s="20" t="s">
        <v>288</v>
      </c>
      <c r="BM133" s="240" t="s">
        <v>2225</v>
      </c>
    </row>
    <row r="134" spans="1:65" s="2" customFormat="1" ht="16.5" customHeight="1">
      <c r="A134" s="41"/>
      <c r="B134" s="42"/>
      <c r="C134" s="229" t="s">
        <v>516</v>
      </c>
      <c r="D134" s="229" t="s">
        <v>171</v>
      </c>
      <c r="E134" s="230" t="s">
        <v>2226</v>
      </c>
      <c r="F134" s="231" t="s">
        <v>2227</v>
      </c>
      <c r="G134" s="232" t="s">
        <v>287</v>
      </c>
      <c r="H134" s="233">
        <v>8</v>
      </c>
      <c r="I134" s="234"/>
      <c r="J134" s="235">
        <f>ROUND(I134*H134,2)</f>
        <v>0</v>
      </c>
      <c r="K134" s="231" t="s">
        <v>19</v>
      </c>
      <c r="L134" s="47"/>
      <c r="M134" s="236" t="s">
        <v>19</v>
      </c>
      <c r="N134" s="237" t="s">
        <v>45</v>
      </c>
      <c r="O134" s="87"/>
      <c r="P134" s="238">
        <f>O134*H134</f>
        <v>0</v>
      </c>
      <c r="Q134" s="238">
        <v>0</v>
      </c>
      <c r="R134" s="238">
        <f>Q134*H134</f>
        <v>0</v>
      </c>
      <c r="S134" s="238">
        <v>0</v>
      </c>
      <c r="T134" s="239">
        <f>S134*H134</f>
        <v>0</v>
      </c>
      <c r="U134" s="41"/>
      <c r="V134" s="41"/>
      <c r="W134" s="41"/>
      <c r="X134" s="41"/>
      <c r="Y134" s="41"/>
      <c r="Z134" s="41"/>
      <c r="AA134" s="41"/>
      <c r="AB134" s="41"/>
      <c r="AC134" s="41"/>
      <c r="AD134" s="41"/>
      <c r="AE134" s="41"/>
      <c r="AR134" s="240" t="s">
        <v>288</v>
      </c>
      <c r="AT134" s="240" t="s">
        <v>171</v>
      </c>
      <c r="AU134" s="240" t="s">
        <v>192</v>
      </c>
      <c r="AY134" s="20" t="s">
        <v>169</v>
      </c>
      <c r="BE134" s="241">
        <f>IF(N134="základní",J134,0)</f>
        <v>0</v>
      </c>
      <c r="BF134" s="241">
        <f>IF(N134="snížená",J134,0)</f>
        <v>0</v>
      </c>
      <c r="BG134" s="241">
        <f>IF(N134="zákl. přenesená",J134,0)</f>
        <v>0</v>
      </c>
      <c r="BH134" s="241">
        <f>IF(N134="sníž. přenesená",J134,0)</f>
        <v>0</v>
      </c>
      <c r="BI134" s="241">
        <f>IF(N134="nulová",J134,0)</f>
        <v>0</v>
      </c>
      <c r="BJ134" s="20" t="s">
        <v>81</v>
      </c>
      <c r="BK134" s="241">
        <f>ROUND(I134*H134,2)</f>
        <v>0</v>
      </c>
      <c r="BL134" s="20" t="s">
        <v>288</v>
      </c>
      <c r="BM134" s="240" t="s">
        <v>2228</v>
      </c>
    </row>
    <row r="135" spans="1:65" s="2" customFormat="1" ht="16.5" customHeight="1">
      <c r="A135" s="41"/>
      <c r="B135" s="42"/>
      <c r="C135" s="229" t="s">
        <v>520</v>
      </c>
      <c r="D135" s="229" t="s">
        <v>171</v>
      </c>
      <c r="E135" s="230" t="s">
        <v>2229</v>
      </c>
      <c r="F135" s="231" t="s">
        <v>2230</v>
      </c>
      <c r="G135" s="232" t="s">
        <v>287</v>
      </c>
      <c r="H135" s="233">
        <v>22</v>
      </c>
      <c r="I135" s="234"/>
      <c r="J135" s="235">
        <f>ROUND(I135*H135,2)</f>
        <v>0</v>
      </c>
      <c r="K135" s="231" t="s">
        <v>19</v>
      </c>
      <c r="L135" s="47"/>
      <c r="M135" s="236" t="s">
        <v>19</v>
      </c>
      <c r="N135" s="237" t="s">
        <v>45</v>
      </c>
      <c r="O135" s="87"/>
      <c r="P135" s="238">
        <f>O135*H135</f>
        <v>0</v>
      </c>
      <c r="Q135" s="238">
        <v>0</v>
      </c>
      <c r="R135" s="238">
        <f>Q135*H135</f>
        <v>0</v>
      </c>
      <c r="S135" s="238">
        <v>0</v>
      </c>
      <c r="T135" s="239">
        <f>S135*H135</f>
        <v>0</v>
      </c>
      <c r="U135" s="41"/>
      <c r="V135" s="41"/>
      <c r="W135" s="41"/>
      <c r="X135" s="41"/>
      <c r="Y135" s="41"/>
      <c r="Z135" s="41"/>
      <c r="AA135" s="41"/>
      <c r="AB135" s="41"/>
      <c r="AC135" s="41"/>
      <c r="AD135" s="41"/>
      <c r="AE135" s="41"/>
      <c r="AR135" s="240" t="s">
        <v>288</v>
      </c>
      <c r="AT135" s="240" t="s">
        <v>171</v>
      </c>
      <c r="AU135" s="240" t="s">
        <v>192</v>
      </c>
      <c r="AY135" s="20" t="s">
        <v>169</v>
      </c>
      <c r="BE135" s="241">
        <f>IF(N135="základní",J135,0)</f>
        <v>0</v>
      </c>
      <c r="BF135" s="241">
        <f>IF(N135="snížená",J135,0)</f>
        <v>0</v>
      </c>
      <c r="BG135" s="241">
        <f>IF(N135="zákl. přenesená",J135,0)</f>
        <v>0</v>
      </c>
      <c r="BH135" s="241">
        <f>IF(N135="sníž. přenesená",J135,0)</f>
        <v>0</v>
      </c>
      <c r="BI135" s="241">
        <f>IF(N135="nulová",J135,0)</f>
        <v>0</v>
      </c>
      <c r="BJ135" s="20" t="s">
        <v>81</v>
      </c>
      <c r="BK135" s="241">
        <f>ROUND(I135*H135,2)</f>
        <v>0</v>
      </c>
      <c r="BL135" s="20" t="s">
        <v>288</v>
      </c>
      <c r="BM135" s="240" t="s">
        <v>2231</v>
      </c>
    </row>
    <row r="136" spans="1:65" s="2" customFormat="1" ht="16.5" customHeight="1">
      <c r="A136" s="41"/>
      <c r="B136" s="42"/>
      <c r="C136" s="229" t="s">
        <v>525</v>
      </c>
      <c r="D136" s="229" t="s">
        <v>171</v>
      </c>
      <c r="E136" s="230" t="s">
        <v>2232</v>
      </c>
      <c r="F136" s="231" t="s">
        <v>2233</v>
      </c>
      <c r="G136" s="232" t="s">
        <v>287</v>
      </c>
      <c r="H136" s="233">
        <v>3</v>
      </c>
      <c r="I136" s="234"/>
      <c r="J136" s="235">
        <f>ROUND(I136*H136,2)</f>
        <v>0</v>
      </c>
      <c r="K136" s="231" t="s">
        <v>19</v>
      </c>
      <c r="L136" s="47"/>
      <c r="M136" s="236" t="s">
        <v>19</v>
      </c>
      <c r="N136" s="237" t="s">
        <v>45</v>
      </c>
      <c r="O136" s="87"/>
      <c r="P136" s="238">
        <f>O136*H136</f>
        <v>0</v>
      </c>
      <c r="Q136" s="238">
        <v>0</v>
      </c>
      <c r="R136" s="238">
        <f>Q136*H136</f>
        <v>0</v>
      </c>
      <c r="S136" s="238">
        <v>0</v>
      </c>
      <c r="T136" s="239">
        <f>S136*H136</f>
        <v>0</v>
      </c>
      <c r="U136" s="41"/>
      <c r="V136" s="41"/>
      <c r="W136" s="41"/>
      <c r="X136" s="41"/>
      <c r="Y136" s="41"/>
      <c r="Z136" s="41"/>
      <c r="AA136" s="41"/>
      <c r="AB136" s="41"/>
      <c r="AC136" s="41"/>
      <c r="AD136" s="41"/>
      <c r="AE136" s="41"/>
      <c r="AR136" s="240" t="s">
        <v>288</v>
      </c>
      <c r="AT136" s="240" t="s">
        <v>171</v>
      </c>
      <c r="AU136" s="240" t="s">
        <v>192</v>
      </c>
      <c r="AY136" s="20" t="s">
        <v>169</v>
      </c>
      <c r="BE136" s="241">
        <f>IF(N136="základní",J136,0)</f>
        <v>0</v>
      </c>
      <c r="BF136" s="241">
        <f>IF(N136="snížená",J136,0)</f>
        <v>0</v>
      </c>
      <c r="BG136" s="241">
        <f>IF(N136="zákl. přenesená",J136,0)</f>
        <v>0</v>
      </c>
      <c r="BH136" s="241">
        <f>IF(N136="sníž. přenesená",J136,0)</f>
        <v>0</v>
      </c>
      <c r="BI136" s="241">
        <f>IF(N136="nulová",J136,0)</f>
        <v>0</v>
      </c>
      <c r="BJ136" s="20" t="s">
        <v>81</v>
      </c>
      <c r="BK136" s="241">
        <f>ROUND(I136*H136,2)</f>
        <v>0</v>
      </c>
      <c r="BL136" s="20" t="s">
        <v>288</v>
      </c>
      <c r="BM136" s="240" t="s">
        <v>2234</v>
      </c>
    </row>
    <row r="137" spans="1:65" s="2" customFormat="1" ht="16.5" customHeight="1">
      <c r="A137" s="41"/>
      <c r="B137" s="42"/>
      <c r="C137" s="229" t="s">
        <v>530</v>
      </c>
      <c r="D137" s="229" t="s">
        <v>171</v>
      </c>
      <c r="E137" s="230" t="s">
        <v>2235</v>
      </c>
      <c r="F137" s="231" t="s">
        <v>2236</v>
      </c>
      <c r="G137" s="232" t="s">
        <v>287</v>
      </c>
      <c r="H137" s="233">
        <v>8</v>
      </c>
      <c r="I137" s="234"/>
      <c r="J137" s="235">
        <f>ROUND(I137*H137,2)</f>
        <v>0</v>
      </c>
      <c r="K137" s="231" t="s">
        <v>19</v>
      </c>
      <c r="L137" s="47"/>
      <c r="M137" s="236" t="s">
        <v>19</v>
      </c>
      <c r="N137" s="237" t="s">
        <v>45</v>
      </c>
      <c r="O137" s="87"/>
      <c r="P137" s="238">
        <f>O137*H137</f>
        <v>0</v>
      </c>
      <c r="Q137" s="238">
        <v>0</v>
      </c>
      <c r="R137" s="238">
        <f>Q137*H137</f>
        <v>0</v>
      </c>
      <c r="S137" s="238">
        <v>0</v>
      </c>
      <c r="T137" s="239">
        <f>S137*H137</f>
        <v>0</v>
      </c>
      <c r="U137" s="41"/>
      <c r="V137" s="41"/>
      <c r="W137" s="41"/>
      <c r="X137" s="41"/>
      <c r="Y137" s="41"/>
      <c r="Z137" s="41"/>
      <c r="AA137" s="41"/>
      <c r="AB137" s="41"/>
      <c r="AC137" s="41"/>
      <c r="AD137" s="41"/>
      <c r="AE137" s="41"/>
      <c r="AR137" s="240" t="s">
        <v>288</v>
      </c>
      <c r="AT137" s="240" t="s">
        <v>171</v>
      </c>
      <c r="AU137" s="240" t="s">
        <v>192</v>
      </c>
      <c r="AY137" s="20" t="s">
        <v>169</v>
      </c>
      <c r="BE137" s="241">
        <f>IF(N137="základní",J137,0)</f>
        <v>0</v>
      </c>
      <c r="BF137" s="241">
        <f>IF(N137="snížená",J137,0)</f>
        <v>0</v>
      </c>
      <c r="BG137" s="241">
        <f>IF(N137="zákl. přenesená",J137,0)</f>
        <v>0</v>
      </c>
      <c r="BH137" s="241">
        <f>IF(N137="sníž. přenesená",J137,0)</f>
        <v>0</v>
      </c>
      <c r="BI137" s="241">
        <f>IF(N137="nulová",J137,0)</f>
        <v>0</v>
      </c>
      <c r="BJ137" s="20" t="s">
        <v>81</v>
      </c>
      <c r="BK137" s="241">
        <f>ROUND(I137*H137,2)</f>
        <v>0</v>
      </c>
      <c r="BL137" s="20" t="s">
        <v>288</v>
      </c>
      <c r="BM137" s="240" t="s">
        <v>2237</v>
      </c>
    </row>
    <row r="138" spans="1:65" s="2" customFormat="1" ht="16.5" customHeight="1">
      <c r="A138" s="41"/>
      <c r="B138" s="42"/>
      <c r="C138" s="229" t="s">
        <v>538</v>
      </c>
      <c r="D138" s="229" t="s">
        <v>171</v>
      </c>
      <c r="E138" s="230" t="s">
        <v>2238</v>
      </c>
      <c r="F138" s="231" t="s">
        <v>2239</v>
      </c>
      <c r="G138" s="232" t="s">
        <v>287</v>
      </c>
      <c r="H138" s="233">
        <v>22</v>
      </c>
      <c r="I138" s="234"/>
      <c r="J138" s="235">
        <f>ROUND(I138*H138,2)</f>
        <v>0</v>
      </c>
      <c r="K138" s="231" t="s">
        <v>19</v>
      </c>
      <c r="L138" s="47"/>
      <c r="M138" s="236" t="s">
        <v>19</v>
      </c>
      <c r="N138" s="237" t="s">
        <v>45</v>
      </c>
      <c r="O138" s="87"/>
      <c r="P138" s="238">
        <f>O138*H138</f>
        <v>0</v>
      </c>
      <c r="Q138" s="238">
        <v>0</v>
      </c>
      <c r="R138" s="238">
        <f>Q138*H138</f>
        <v>0</v>
      </c>
      <c r="S138" s="238">
        <v>0</v>
      </c>
      <c r="T138" s="239">
        <f>S138*H138</f>
        <v>0</v>
      </c>
      <c r="U138" s="41"/>
      <c r="V138" s="41"/>
      <c r="W138" s="41"/>
      <c r="X138" s="41"/>
      <c r="Y138" s="41"/>
      <c r="Z138" s="41"/>
      <c r="AA138" s="41"/>
      <c r="AB138" s="41"/>
      <c r="AC138" s="41"/>
      <c r="AD138" s="41"/>
      <c r="AE138" s="41"/>
      <c r="AR138" s="240" t="s">
        <v>288</v>
      </c>
      <c r="AT138" s="240" t="s">
        <v>171</v>
      </c>
      <c r="AU138" s="240" t="s">
        <v>192</v>
      </c>
      <c r="AY138" s="20" t="s">
        <v>169</v>
      </c>
      <c r="BE138" s="241">
        <f>IF(N138="základní",J138,0)</f>
        <v>0</v>
      </c>
      <c r="BF138" s="241">
        <f>IF(N138="snížená",J138,0)</f>
        <v>0</v>
      </c>
      <c r="BG138" s="241">
        <f>IF(N138="zákl. přenesená",J138,0)</f>
        <v>0</v>
      </c>
      <c r="BH138" s="241">
        <f>IF(N138="sníž. přenesená",J138,0)</f>
        <v>0</v>
      </c>
      <c r="BI138" s="241">
        <f>IF(N138="nulová",J138,0)</f>
        <v>0</v>
      </c>
      <c r="BJ138" s="20" t="s">
        <v>81</v>
      </c>
      <c r="BK138" s="241">
        <f>ROUND(I138*H138,2)</f>
        <v>0</v>
      </c>
      <c r="BL138" s="20" t="s">
        <v>288</v>
      </c>
      <c r="BM138" s="240" t="s">
        <v>2240</v>
      </c>
    </row>
    <row r="139" spans="1:65" s="2" customFormat="1" ht="16.5" customHeight="1">
      <c r="A139" s="41"/>
      <c r="B139" s="42"/>
      <c r="C139" s="229" t="s">
        <v>548</v>
      </c>
      <c r="D139" s="229" t="s">
        <v>171</v>
      </c>
      <c r="E139" s="230" t="s">
        <v>2241</v>
      </c>
      <c r="F139" s="231" t="s">
        <v>2242</v>
      </c>
      <c r="G139" s="232" t="s">
        <v>287</v>
      </c>
      <c r="H139" s="233">
        <v>2</v>
      </c>
      <c r="I139" s="234"/>
      <c r="J139" s="235">
        <f>ROUND(I139*H139,2)</f>
        <v>0</v>
      </c>
      <c r="K139" s="231" t="s">
        <v>19</v>
      </c>
      <c r="L139" s="47"/>
      <c r="M139" s="236" t="s">
        <v>19</v>
      </c>
      <c r="N139" s="237" t="s">
        <v>45</v>
      </c>
      <c r="O139" s="87"/>
      <c r="P139" s="238">
        <f>O139*H139</f>
        <v>0</v>
      </c>
      <c r="Q139" s="238">
        <v>0</v>
      </c>
      <c r="R139" s="238">
        <f>Q139*H139</f>
        <v>0</v>
      </c>
      <c r="S139" s="238">
        <v>0</v>
      </c>
      <c r="T139" s="239">
        <f>S139*H139</f>
        <v>0</v>
      </c>
      <c r="U139" s="41"/>
      <c r="V139" s="41"/>
      <c r="W139" s="41"/>
      <c r="X139" s="41"/>
      <c r="Y139" s="41"/>
      <c r="Z139" s="41"/>
      <c r="AA139" s="41"/>
      <c r="AB139" s="41"/>
      <c r="AC139" s="41"/>
      <c r="AD139" s="41"/>
      <c r="AE139" s="41"/>
      <c r="AR139" s="240" t="s">
        <v>288</v>
      </c>
      <c r="AT139" s="240" t="s">
        <v>171</v>
      </c>
      <c r="AU139" s="240" t="s">
        <v>192</v>
      </c>
      <c r="AY139" s="20" t="s">
        <v>169</v>
      </c>
      <c r="BE139" s="241">
        <f>IF(N139="základní",J139,0)</f>
        <v>0</v>
      </c>
      <c r="BF139" s="241">
        <f>IF(N139="snížená",J139,0)</f>
        <v>0</v>
      </c>
      <c r="BG139" s="241">
        <f>IF(N139="zákl. přenesená",J139,0)</f>
        <v>0</v>
      </c>
      <c r="BH139" s="241">
        <f>IF(N139="sníž. přenesená",J139,0)</f>
        <v>0</v>
      </c>
      <c r="BI139" s="241">
        <f>IF(N139="nulová",J139,0)</f>
        <v>0</v>
      </c>
      <c r="BJ139" s="20" t="s">
        <v>81</v>
      </c>
      <c r="BK139" s="241">
        <f>ROUND(I139*H139,2)</f>
        <v>0</v>
      </c>
      <c r="BL139" s="20" t="s">
        <v>288</v>
      </c>
      <c r="BM139" s="240" t="s">
        <v>2243</v>
      </c>
    </row>
    <row r="140" spans="1:65" s="2" customFormat="1" ht="16.5" customHeight="1">
      <c r="A140" s="41"/>
      <c r="B140" s="42"/>
      <c r="C140" s="229" t="s">
        <v>556</v>
      </c>
      <c r="D140" s="229" t="s">
        <v>171</v>
      </c>
      <c r="E140" s="230" t="s">
        <v>2244</v>
      </c>
      <c r="F140" s="231" t="s">
        <v>2245</v>
      </c>
      <c r="G140" s="232" t="s">
        <v>287</v>
      </c>
      <c r="H140" s="233">
        <v>33</v>
      </c>
      <c r="I140" s="234"/>
      <c r="J140" s="235">
        <f>ROUND(I140*H140,2)</f>
        <v>0</v>
      </c>
      <c r="K140" s="231" t="s">
        <v>19</v>
      </c>
      <c r="L140" s="47"/>
      <c r="M140" s="236" t="s">
        <v>19</v>
      </c>
      <c r="N140" s="237" t="s">
        <v>45</v>
      </c>
      <c r="O140" s="87"/>
      <c r="P140" s="238">
        <f>O140*H140</f>
        <v>0</v>
      </c>
      <c r="Q140" s="238">
        <v>0</v>
      </c>
      <c r="R140" s="238">
        <f>Q140*H140</f>
        <v>0</v>
      </c>
      <c r="S140" s="238">
        <v>0</v>
      </c>
      <c r="T140" s="239">
        <f>S140*H140</f>
        <v>0</v>
      </c>
      <c r="U140" s="41"/>
      <c r="V140" s="41"/>
      <c r="W140" s="41"/>
      <c r="X140" s="41"/>
      <c r="Y140" s="41"/>
      <c r="Z140" s="41"/>
      <c r="AA140" s="41"/>
      <c r="AB140" s="41"/>
      <c r="AC140" s="41"/>
      <c r="AD140" s="41"/>
      <c r="AE140" s="41"/>
      <c r="AR140" s="240" t="s">
        <v>288</v>
      </c>
      <c r="AT140" s="240" t="s">
        <v>171</v>
      </c>
      <c r="AU140" s="240" t="s">
        <v>192</v>
      </c>
      <c r="AY140" s="20" t="s">
        <v>169</v>
      </c>
      <c r="BE140" s="241">
        <f>IF(N140="základní",J140,0)</f>
        <v>0</v>
      </c>
      <c r="BF140" s="241">
        <f>IF(N140="snížená",J140,0)</f>
        <v>0</v>
      </c>
      <c r="BG140" s="241">
        <f>IF(N140="zákl. přenesená",J140,0)</f>
        <v>0</v>
      </c>
      <c r="BH140" s="241">
        <f>IF(N140="sníž. přenesená",J140,0)</f>
        <v>0</v>
      </c>
      <c r="BI140" s="241">
        <f>IF(N140="nulová",J140,0)</f>
        <v>0</v>
      </c>
      <c r="BJ140" s="20" t="s">
        <v>81</v>
      </c>
      <c r="BK140" s="241">
        <f>ROUND(I140*H140,2)</f>
        <v>0</v>
      </c>
      <c r="BL140" s="20" t="s">
        <v>288</v>
      </c>
      <c r="BM140" s="240" t="s">
        <v>2246</v>
      </c>
    </row>
    <row r="141" spans="1:65" s="2" customFormat="1" ht="16.5" customHeight="1">
      <c r="A141" s="41"/>
      <c r="B141" s="42"/>
      <c r="C141" s="229" t="s">
        <v>561</v>
      </c>
      <c r="D141" s="229" t="s">
        <v>171</v>
      </c>
      <c r="E141" s="230" t="s">
        <v>2247</v>
      </c>
      <c r="F141" s="231" t="s">
        <v>2248</v>
      </c>
      <c r="G141" s="232" t="s">
        <v>287</v>
      </c>
      <c r="H141" s="233">
        <v>33</v>
      </c>
      <c r="I141" s="234"/>
      <c r="J141" s="235">
        <f>ROUND(I141*H141,2)</f>
        <v>0</v>
      </c>
      <c r="K141" s="231" t="s">
        <v>19</v>
      </c>
      <c r="L141" s="47"/>
      <c r="M141" s="236" t="s">
        <v>19</v>
      </c>
      <c r="N141" s="237" t="s">
        <v>45</v>
      </c>
      <c r="O141" s="87"/>
      <c r="P141" s="238">
        <f>O141*H141</f>
        <v>0</v>
      </c>
      <c r="Q141" s="238">
        <v>0</v>
      </c>
      <c r="R141" s="238">
        <f>Q141*H141</f>
        <v>0</v>
      </c>
      <c r="S141" s="238">
        <v>0</v>
      </c>
      <c r="T141" s="239">
        <f>S141*H141</f>
        <v>0</v>
      </c>
      <c r="U141" s="41"/>
      <c r="V141" s="41"/>
      <c r="W141" s="41"/>
      <c r="X141" s="41"/>
      <c r="Y141" s="41"/>
      <c r="Z141" s="41"/>
      <c r="AA141" s="41"/>
      <c r="AB141" s="41"/>
      <c r="AC141" s="41"/>
      <c r="AD141" s="41"/>
      <c r="AE141" s="41"/>
      <c r="AR141" s="240" t="s">
        <v>288</v>
      </c>
      <c r="AT141" s="240" t="s">
        <v>171</v>
      </c>
      <c r="AU141" s="240" t="s">
        <v>192</v>
      </c>
      <c r="AY141" s="20" t="s">
        <v>169</v>
      </c>
      <c r="BE141" s="241">
        <f>IF(N141="základní",J141,0)</f>
        <v>0</v>
      </c>
      <c r="BF141" s="241">
        <f>IF(N141="snížená",J141,0)</f>
        <v>0</v>
      </c>
      <c r="BG141" s="241">
        <f>IF(N141="zákl. přenesená",J141,0)</f>
        <v>0</v>
      </c>
      <c r="BH141" s="241">
        <f>IF(N141="sníž. přenesená",J141,0)</f>
        <v>0</v>
      </c>
      <c r="BI141" s="241">
        <f>IF(N141="nulová",J141,0)</f>
        <v>0</v>
      </c>
      <c r="BJ141" s="20" t="s">
        <v>81</v>
      </c>
      <c r="BK141" s="241">
        <f>ROUND(I141*H141,2)</f>
        <v>0</v>
      </c>
      <c r="BL141" s="20" t="s">
        <v>288</v>
      </c>
      <c r="BM141" s="240" t="s">
        <v>2249</v>
      </c>
    </row>
    <row r="142" spans="1:65" s="2" customFormat="1" ht="16.5" customHeight="1">
      <c r="A142" s="41"/>
      <c r="B142" s="42"/>
      <c r="C142" s="229" t="s">
        <v>566</v>
      </c>
      <c r="D142" s="229" t="s">
        <v>171</v>
      </c>
      <c r="E142" s="230" t="s">
        <v>2250</v>
      </c>
      <c r="F142" s="231" t="s">
        <v>2251</v>
      </c>
      <c r="G142" s="232" t="s">
        <v>287</v>
      </c>
      <c r="H142" s="233">
        <v>33</v>
      </c>
      <c r="I142" s="234"/>
      <c r="J142" s="235">
        <f>ROUND(I142*H142,2)</f>
        <v>0</v>
      </c>
      <c r="K142" s="231" t="s">
        <v>19</v>
      </c>
      <c r="L142" s="47"/>
      <c r="M142" s="236" t="s">
        <v>19</v>
      </c>
      <c r="N142" s="237" t="s">
        <v>45</v>
      </c>
      <c r="O142" s="87"/>
      <c r="P142" s="238">
        <f>O142*H142</f>
        <v>0</v>
      </c>
      <c r="Q142" s="238">
        <v>0</v>
      </c>
      <c r="R142" s="238">
        <f>Q142*H142</f>
        <v>0</v>
      </c>
      <c r="S142" s="238">
        <v>0</v>
      </c>
      <c r="T142" s="239">
        <f>S142*H142</f>
        <v>0</v>
      </c>
      <c r="U142" s="41"/>
      <c r="V142" s="41"/>
      <c r="W142" s="41"/>
      <c r="X142" s="41"/>
      <c r="Y142" s="41"/>
      <c r="Z142" s="41"/>
      <c r="AA142" s="41"/>
      <c r="AB142" s="41"/>
      <c r="AC142" s="41"/>
      <c r="AD142" s="41"/>
      <c r="AE142" s="41"/>
      <c r="AR142" s="240" t="s">
        <v>288</v>
      </c>
      <c r="AT142" s="240" t="s">
        <v>171</v>
      </c>
      <c r="AU142" s="240" t="s">
        <v>192</v>
      </c>
      <c r="AY142" s="20" t="s">
        <v>169</v>
      </c>
      <c r="BE142" s="241">
        <f>IF(N142="základní",J142,0)</f>
        <v>0</v>
      </c>
      <c r="BF142" s="241">
        <f>IF(N142="snížená",J142,0)</f>
        <v>0</v>
      </c>
      <c r="BG142" s="241">
        <f>IF(N142="zákl. přenesená",J142,0)</f>
        <v>0</v>
      </c>
      <c r="BH142" s="241">
        <f>IF(N142="sníž. přenesená",J142,0)</f>
        <v>0</v>
      </c>
      <c r="BI142" s="241">
        <f>IF(N142="nulová",J142,0)</f>
        <v>0</v>
      </c>
      <c r="BJ142" s="20" t="s">
        <v>81</v>
      </c>
      <c r="BK142" s="241">
        <f>ROUND(I142*H142,2)</f>
        <v>0</v>
      </c>
      <c r="BL142" s="20" t="s">
        <v>288</v>
      </c>
      <c r="BM142" s="240" t="s">
        <v>2252</v>
      </c>
    </row>
    <row r="143" spans="1:65" s="2" customFormat="1" ht="16.5" customHeight="1">
      <c r="A143" s="41"/>
      <c r="B143" s="42"/>
      <c r="C143" s="229" t="s">
        <v>573</v>
      </c>
      <c r="D143" s="229" t="s">
        <v>171</v>
      </c>
      <c r="E143" s="230" t="s">
        <v>2253</v>
      </c>
      <c r="F143" s="231" t="s">
        <v>2254</v>
      </c>
      <c r="G143" s="232" t="s">
        <v>287</v>
      </c>
      <c r="H143" s="233">
        <v>328</v>
      </c>
      <c r="I143" s="234"/>
      <c r="J143" s="235">
        <f>ROUND(I143*H143,2)</f>
        <v>0</v>
      </c>
      <c r="K143" s="231" t="s">
        <v>19</v>
      </c>
      <c r="L143" s="47"/>
      <c r="M143" s="236" t="s">
        <v>19</v>
      </c>
      <c r="N143" s="237" t="s">
        <v>45</v>
      </c>
      <c r="O143" s="87"/>
      <c r="P143" s="238">
        <f>O143*H143</f>
        <v>0</v>
      </c>
      <c r="Q143" s="238">
        <v>0</v>
      </c>
      <c r="R143" s="238">
        <f>Q143*H143</f>
        <v>0</v>
      </c>
      <c r="S143" s="238">
        <v>0</v>
      </c>
      <c r="T143" s="239">
        <f>S143*H143</f>
        <v>0</v>
      </c>
      <c r="U143" s="41"/>
      <c r="V143" s="41"/>
      <c r="W143" s="41"/>
      <c r="X143" s="41"/>
      <c r="Y143" s="41"/>
      <c r="Z143" s="41"/>
      <c r="AA143" s="41"/>
      <c r="AB143" s="41"/>
      <c r="AC143" s="41"/>
      <c r="AD143" s="41"/>
      <c r="AE143" s="41"/>
      <c r="AR143" s="240" t="s">
        <v>288</v>
      </c>
      <c r="AT143" s="240" t="s">
        <v>171</v>
      </c>
      <c r="AU143" s="240" t="s">
        <v>192</v>
      </c>
      <c r="AY143" s="20" t="s">
        <v>169</v>
      </c>
      <c r="BE143" s="241">
        <f>IF(N143="základní",J143,0)</f>
        <v>0</v>
      </c>
      <c r="BF143" s="241">
        <f>IF(N143="snížená",J143,0)</f>
        <v>0</v>
      </c>
      <c r="BG143" s="241">
        <f>IF(N143="zákl. přenesená",J143,0)</f>
        <v>0</v>
      </c>
      <c r="BH143" s="241">
        <f>IF(N143="sníž. přenesená",J143,0)</f>
        <v>0</v>
      </c>
      <c r="BI143" s="241">
        <f>IF(N143="nulová",J143,0)</f>
        <v>0</v>
      </c>
      <c r="BJ143" s="20" t="s">
        <v>81</v>
      </c>
      <c r="BK143" s="241">
        <f>ROUND(I143*H143,2)</f>
        <v>0</v>
      </c>
      <c r="BL143" s="20" t="s">
        <v>288</v>
      </c>
      <c r="BM143" s="240" t="s">
        <v>2255</v>
      </c>
    </row>
    <row r="144" spans="1:65" s="2" customFormat="1" ht="16.5" customHeight="1">
      <c r="A144" s="41"/>
      <c r="B144" s="42"/>
      <c r="C144" s="229" t="s">
        <v>581</v>
      </c>
      <c r="D144" s="229" t="s">
        <v>171</v>
      </c>
      <c r="E144" s="230" t="s">
        <v>2256</v>
      </c>
      <c r="F144" s="231" t="s">
        <v>2257</v>
      </c>
      <c r="G144" s="232" t="s">
        <v>462</v>
      </c>
      <c r="H144" s="233">
        <v>957</v>
      </c>
      <c r="I144" s="234"/>
      <c r="J144" s="235">
        <f>ROUND(I144*H144,2)</f>
        <v>0</v>
      </c>
      <c r="K144" s="231" t="s">
        <v>19</v>
      </c>
      <c r="L144" s="47"/>
      <c r="M144" s="236" t="s">
        <v>19</v>
      </c>
      <c r="N144" s="237" t="s">
        <v>45</v>
      </c>
      <c r="O144" s="87"/>
      <c r="P144" s="238">
        <f>O144*H144</f>
        <v>0</v>
      </c>
      <c r="Q144" s="238">
        <v>0</v>
      </c>
      <c r="R144" s="238">
        <f>Q144*H144</f>
        <v>0</v>
      </c>
      <c r="S144" s="238">
        <v>0</v>
      </c>
      <c r="T144" s="239">
        <f>S144*H144</f>
        <v>0</v>
      </c>
      <c r="U144" s="41"/>
      <c r="V144" s="41"/>
      <c r="W144" s="41"/>
      <c r="X144" s="41"/>
      <c r="Y144" s="41"/>
      <c r="Z144" s="41"/>
      <c r="AA144" s="41"/>
      <c r="AB144" s="41"/>
      <c r="AC144" s="41"/>
      <c r="AD144" s="41"/>
      <c r="AE144" s="41"/>
      <c r="AR144" s="240" t="s">
        <v>288</v>
      </c>
      <c r="AT144" s="240" t="s">
        <v>171</v>
      </c>
      <c r="AU144" s="240" t="s">
        <v>192</v>
      </c>
      <c r="AY144" s="20" t="s">
        <v>169</v>
      </c>
      <c r="BE144" s="241">
        <f>IF(N144="základní",J144,0)</f>
        <v>0</v>
      </c>
      <c r="BF144" s="241">
        <f>IF(N144="snížená",J144,0)</f>
        <v>0</v>
      </c>
      <c r="BG144" s="241">
        <f>IF(N144="zákl. přenesená",J144,0)</f>
        <v>0</v>
      </c>
      <c r="BH144" s="241">
        <f>IF(N144="sníž. přenesená",J144,0)</f>
        <v>0</v>
      </c>
      <c r="BI144" s="241">
        <f>IF(N144="nulová",J144,0)</f>
        <v>0</v>
      </c>
      <c r="BJ144" s="20" t="s">
        <v>81</v>
      </c>
      <c r="BK144" s="241">
        <f>ROUND(I144*H144,2)</f>
        <v>0</v>
      </c>
      <c r="BL144" s="20" t="s">
        <v>288</v>
      </c>
      <c r="BM144" s="240" t="s">
        <v>2258</v>
      </c>
    </row>
    <row r="145" spans="1:65" s="2" customFormat="1" ht="16.5" customHeight="1">
      <c r="A145" s="41"/>
      <c r="B145" s="42"/>
      <c r="C145" s="229" t="s">
        <v>588</v>
      </c>
      <c r="D145" s="229" t="s">
        <v>171</v>
      </c>
      <c r="E145" s="230" t="s">
        <v>2259</v>
      </c>
      <c r="F145" s="231" t="s">
        <v>2260</v>
      </c>
      <c r="G145" s="232" t="s">
        <v>462</v>
      </c>
      <c r="H145" s="233">
        <v>330</v>
      </c>
      <c r="I145" s="234"/>
      <c r="J145" s="235">
        <f>ROUND(I145*H145,2)</f>
        <v>0</v>
      </c>
      <c r="K145" s="231" t="s">
        <v>19</v>
      </c>
      <c r="L145" s="47"/>
      <c r="M145" s="236" t="s">
        <v>19</v>
      </c>
      <c r="N145" s="237" t="s">
        <v>45</v>
      </c>
      <c r="O145" s="87"/>
      <c r="P145" s="238">
        <f>O145*H145</f>
        <v>0</v>
      </c>
      <c r="Q145" s="238">
        <v>0</v>
      </c>
      <c r="R145" s="238">
        <f>Q145*H145</f>
        <v>0</v>
      </c>
      <c r="S145" s="238">
        <v>0</v>
      </c>
      <c r="T145" s="239">
        <f>S145*H145</f>
        <v>0</v>
      </c>
      <c r="U145" s="41"/>
      <c r="V145" s="41"/>
      <c r="W145" s="41"/>
      <c r="X145" s="41"/>
      <c r="Y145" s="41"/>
      <c r="Z145" s="41"/>
      <c r="AA145" s="41"/>
      <c r="AB145" s="41"/>
      <c r="AC145" s="41"/>
      <c r="AD145" s="41"/>
      <c r="AE145" s="41"/>
      <c r="AR145" s="240" t="s">
        <v>288</v>
      </c>
      <c r="AT145" s="240" t="s">
        <v>171</v>
      </c>
      <c r="AU145" s="240" t="s">
        <v>192</v>
      </c>
      <c r="AY145" s="20" t="s">
        <v>169</v>
      </c>
      <c r="BE145" s="241">
        <f>IF(N145="základní",J145,0)</f>
        <v>0</v>
      </c>
      <c r="BF145" s="241">
        <f>IF(N145="snížená",J145,0)</f>
        <v>0</v>
      </c>
      <c r="BG145" s="241">
        <f>IF(N145="zákl. přenesená",J145,0)</f>
        <v>0</v>
      </c>
      <c r="BH145" s="241">
        <f>IF(N145="sníž. přenesená",J145,0)</f>
        <v>0</v>
      </c>
      <c r="BI145" s="241">
        <f>IF(N145="nulová",J145,0)</f>
        <v>0</v>
      </c>
      <c r="BJ145" s="20" t="s">
        <v>81</v>
      </c>
      <c r="BK145" s="241">
        <f>ROUND(I145*H145,2)</f>
        <v>0</v>
      </c>
      <c r="BL145" s="20" t="s">
        <v>288</v>
      </c>
      <c r="BM145" s="240" t="s">
        <v>2261</v>
      </c>
    </row>
    <row r="146" spans="1:65" s="2" customFormat="1" ht="16.5" customHeight="1">
      <c r="A146" s="41"/>
      <c r="B146" s="42"/>
      <c r="C146" s="229" t="s">
        <v>596</v>
      </c>
      <c r="D146" s="229" t="s">
        <v>171</v>
      </c>
      <c r="E146" s="230" t="s">
        <v>2262</v>
      </c>
      <c r="F146" s="231" t="s">
        <v>2263</v>
      </c>
      <c r="G146" s="232" t="s">
        <v>462</v>
      </c>
      <c r="H146" s="233">
        <v>927</v>
      </c>
      <c r="I146" s="234"/>
      <c r="J146" s="235">
        <f>ROUND(I146*H146,2)</f>
        <v>0</v>
      </c>
      <c r="K146" s="231" t="s">
        <v>19</v>
      </c>
      <c r="L146" s="47"/>
      <c r="M146" s="236" t="s">
        <v>19</v>
      </c>
      <c r="N146" s="237" t="s">
        <v>45</v>
      </c>
      <c r="O146" s="87"/>
      <c r="P146" s="238">
        <f>O146*H146</f>
        <v>0</v>
      </c>
      <c r="Q146" s="238">
        <v>0</v>
      </c>
      <c r="R146" s="238">
        <f>Q146*H146</f>
        <v>0</v>
      </c>
      <c r="S146" s="238">
        <v>0</v>
      </c>
      <c r="T146" s="239">
        <f>S146*H146</f>
        <v>0</v>
      </c>
      <c r="U146" s="41"/>
      <c r="V146" s="41"/>
      <c r="W146" s="41"/>
      <c r="X146" s="41"/>
      <c r="Y146" s="41"/>
      <c r="Z146" s="41"/>
      <c r="AA146" s="41"/>
      <c r="AB146" s="41"/>
      <c r="AC146" s="41"/>
      <c r="AD146" s="41"/>
      <c r="AE146" s="41"/>
      <c r="AR146" s="240" t="s">
        <v>288</v>
      </c>
      <c r="AT146" s="240" t="s">
        <v>171</v>
      </c>
      <c r="AU146" s="240" t="s">
        <v>192</v>
      </c>
      <c r="AY146" s="20" t="s">
        <v>169</v>
      </c>
      <c r="BE146" s="241">
        <f>IF(N146="základní",J146,0)</f>
        <v>0</v>
      </c>
      <c r="BF146" s="241">
        <f>IF(N146="snížená",J146,0)</f>
        <v>0</v>
      </c>
      <c r="BG146" s="241">
        <f>IF(N146="zákl. přenesená",J146,0)</f>
        <v>0</v>
      </c>
      <c r="BH146" s="241">
        <f>IF(N146="sníž. přenesená",J146,0)</f>
        <v>0</v>
      </c>
      <c r="BI146" s="241">
        <f>IF(N146="nulová",J146,0)</f>
        <v>0</v>
      </c>
      <c r="BJ146" s="20" t="s">
        <v>81</v>
      </c>
      <c r="BK146" s="241">
        <f>ROUND(I146*H146,2)</f>
        <v>0</v>
      </c>
      <c r="BL146" s="20" t="s">
        <v>288</v>
      </c>
      <c r="BM146" s="240" t="s">
        <v>2264</v>
      </c>
    </row>
    <row r="147" spans="1:65" s="2" customFormat="1" ht="16.5" customHeight="1">
      <c r="A147" s="41"/>
      <c r="B147" s="42"/>
      <c r="C147" s="229" t="s">
        <v>602</v>
      </c>
      <c r="D147" s="229" t="s">
        <v>171</v>
      </c>
      <c r="E147" s="230" t="s">
        <v>2265</v>
      </c>
      <c r="F147" s="231" t="s">
        <v>2266</v>
      </c>
      <c r="G147" s="232" t="s">
        <v>462</v>
      </c>
      <c r="H147" s="233">
        <v>60</v>
      </c>
      <c r="I147" s="234"/>
      <c r="J147" s="235">
        <f>ROUND(I147*H147,2)</f>
        <v>0</v>
      </c>
      <c r="K147" s="231" t="s">
        <v>19</v>
      </c>
      <c r="L147" s="47"/>
      <c r="M147" s="236" t="s">
        <v>19</v>
      </c>
      <c r="N147" s="237" t="s">
        <v>45</v>
      </c>
      <c r="O147" s="87"/>
      <c r="P147" s="238">
        <f>O147*H147</f>
        <v>0</v>
      </c>
      <c r="Q147" s="238">
        <v>0</v>
      </c>
      <c r="R147" s="238">
        <f>Q147*H147</f>
        <v>0</v>
      </c>
      <c r="S147" s="238">
        <v>0</v>
      </c>
      <c r="T147" s="239">
        <f>S147*H147</f>
        <v>0</v>
      </c>
      <c r="U147" s="41"/>
      <c r="V147" s="41"/>
      <c r="W147" s="41"/>
      <c r="X147" s="41"/>
      <c r="Y147" s="41"/>
      <c r="Z147" s="41"/>
      <c r="AA147" s="41"/>
      <c r="AB147" s="41"/>
      <c r="AC147" s="41"/>
      <c r="AD147" s="41"/>
      <c r="AE147" s="41"/>
      <c r="AR147" s="240" t="s">
        <v>288</v>
      </c>
      <c r="AT147" s="240" t="s">
        <v>171</v>
      </c>
      <c r="AU147" s="240" t="s">
        <v>192</v>
      </c>
      <c r="AY147" s="20" t="s">
        <v>169</v>
      </c>
      <c r="BE147" s="241">
        <f>IF(N147="základní",J147,0)</f>
        <v>0</v>
      </c>
      <c r="BF147" s="241">
        <f>IF(N147="snížená",J147,0)</f>
        <v>0</v>
      </c>
      <c r="BG147" s="241">
        <f>IF(N147="zákl. přenesená",J147,0)</f>
        <v>0</v>
      </c>
      <c r="BH147" s="241">
        <f>IF(N147="sníž. přenesená",J147,0)</f>
        <v>0</v>
      </c>
      <c r="BI147" s="241">
        <f>IF(N147="nulová",J147,0)</f>
        <v>0</v>
      </c>
      <c r="BJ147" s="20" t="s">
        <v>81</v>
      </c>
      <c r="BK147" s="241">
        <f>ROUND(I147*H147,2)</f>
        <v>0</v>
      </c>
      <c r="BL147" s="20" t="s">
        <v>288</v>
      </c>
      <c r="BM147" s="240" t="s">
        <v>2267</v>
      </c>
    </row>
    <row r="148" spans="1:65" s="2" customFormat="1" ht="16.5" customHeight="1">
      <c r="A148" s="41"/>
      <c r="B148" s="42"/>
      <c r="C148" s="229" t="s">
        <v>607</v>
      </c>
      <c r="D148" s="229" t="s">
        <v>171</v>
      </c>
      <c r="E148" s="230" t="s">
        <v>2268</v>
      </c>
      <c r="F148" s="231" t="s">
        <v>2269</v>
      </c>
      <c r="G148" s="232" t="s">
        <v>462</v>
      </c>
      <c r="H148" s="233">
        <v>1674</v>
      </c>
      <c r="I148" s="234"/>
      <c r="J148" s="235">
        <f>ROUND(I148*H148,2)</f>
        <v>0</v>
      </c>
      <c r="K148" s="231" t="s">
        <v>19</v>
      </c>
      <c r="L148" s="47"/>
      <c r="M148" s="236" t="s">
        <v>19</v>
      </c>
      <c r="N148" s="237" t="s">
        <v>45</v>
      </c>
      <c r="O148" s="87"/>
      <c r="P148" s="238">
        <f>O148*H148</f>
        <v>0</v>
      </c>
      <c r="Q148" s="238">
        <v>0</v>
      </c>
      <c r="R148" s="238">
        <f>Q148*H148</f>
        <v>0</v>
      </c>
      <c r="S148" s="238">
        <v>0</v>
      </c>
      <c r="T148" s="239">
        <f>S148*H148</f>
        <v>0</v>
      </c>
      <c r="U148" s="41"/>
      <c r="V148" s="41"/>
      <c r="W148" s="41"/>
      <c r="X148" s="41"/>
      <c r="Y148" s="41"/>
      <c r="Z148" s="41"/>
      <c r="AA148" s="41"/>
      <c r="AB148" s="41"/>
      <c r="AC148" s="41"/>
      <c r="AD148" s="41"/>
      <c r="AE148" s="41"/>
      <c r="AR148" s="240" t="s">
        <v>288</v>
      </c>
      <c r="AT148" s="240" t="s">
        <v>171</v>
      </c>
      <c r="AU148" s="240" t="s">
        <v>192</v>
      </c>
      <c r="AY148" s="20" t="s">
        <v>169</v>
      </c>
      <c r="BE148" s="241">
        <f>IF(N148="základní",J148,0)</f>
        <v>0</v>
      </c>
      <c r="BF148" s="241">
        <f>IF(N148="snížená",J148,0)</f>
        <v>0</v>
      </c>
      <c r="BG148" s="241">
        <f>IF(N148="zákl. přenesená",J148,0)</f>
        <v>0</v>
      </c>
      <c r="BH148" s="241">
        <f>IF(N148="sníž. přenesená",J148,0)</f>
        <v>0</v>
      </c>
      <c r="BI148" s="241">
        <f>IF(N148="nulová",J148,0)</f>
        <v>0</v>
      </c>
      <c r="BJ148" s="20" t="s">
        <v>81</v>
      </c>
      <c r="BK148" s="241">
        <f>ROUND(I148*H148,2)</f>
        <v>0</v>
      </c>
      <c r="BL148" s="20" t="s">
        <v>288</v>
      </c>
      <c r="BM148" s="240" t="s">
        <v>2270</v>
      </c>
    </row>
    <row r="149" spans="1:65" s="2" customFormat="1" ht="16.5" customHeight="1">
      <c r="A149" s="41"/>
      <c r="B149" s="42"/>
      <c r="C149" s="229" t="s">
        <v>860</v>
      </c>
      <c r="D149" s="229" t="s">
        <v>171</v>
      </c>
      <c r="E149" s="230" t="s">
        <v>2271</v>
      </c>
      <c r="F149" s="231" t="s">
        <v>2272</v>
      </c>
      <c r="G149" s="232" t="s">
        <v>287</v>
      </c>
      <c r="H149" s="233">
        <v>72</v>
      </c>
      <c r="I149" s="234"/>
      <c r="J149" s="235">
        <f>ROUND(I149*H149,2)</f>
        <v>0</v>
      </c>
      <c r="K149" s="231" t="s">
        <v>19</v>
      </c>
      <c r="L149" s="47"/>
      <c r="M149" s="236" t="s">
        <v>19</v>
      </c>
      <c r="N149" s="237" t="s">
        <v>45</v>
      </c>
      <c r="O149" s="87"/>
      <c r="P149" s="238">
        <f>O149*H149</f>
        <v>0</v>
      </c>
      <c r="Q149" s="238">
        <v>0</v>
      </c>
      <c r="R149" s="238">
        <f>Q149*H149</f>
        <v>0</v>
      </c>
      <c r="S149" s="238">
        <v>0</v>
      </c>
      <c r="T149" s="239">
        <f>S149*H149</f>
        <v>0</v>
      </c>
      <c r="U149" s="41"/>
      <c r="V149" s="41"/>
      <c r="W149" s="41"/>
      <c r="X149" s="41"/>
      <c r="Y149" s="41"/>
      <c r="Z149" s="41"/>
      <c r="AA149" s="41"/>
      <c r="AB149" s="41"/>
      <c r="AC149" s="41"/>
      <c r="AD149" s="41"/>
      <c r="AE149" s="41"/>
      <c r="AR149" s="240" t="s">
        <v>288</v>
      </c>
      <c r="AT149" s="240" t="s">
        <v>171</v>
      </c>
      <c r="AU149" s="240" t="s">
        <v>192</v>
      </c>
      <c r="AY149" s="20" t="s">
        <v>169</v>
      </c>
      <c r="BE149" s="241">
        <f>IF(N149="základní",J149,0)</f>
        <v>0</v>
      </c>
      <c r="BF149" s="241">
        <f>IF(N149="snížená",J149,0)</f>
        <v>0</v>
      </c>
      <c r="BG149" s="241">
        <f>IF(N149="zákl. přenesená",J149,0)</f>
        <v>0</v>
      </c>
      <c r="BH149" s="241">
        <f>IF(N149="sníž. přenesená",J149,0)</f>
        <v>0</v>
      </c>
      <c r="BI149" s="241">
        <f>IF(N149="nulová",J149,0)</f>
        <v>0</v>
      </c>
      <c r="BJ149" s="20" t="s">
        <v>81</v>
      </c>
      <c r="BK149" s="241">
        <f>ROUND(I149*H149,2)</f>
        <v>0</v>
      </c>
      <c r="BL149" s="20" t="s">
        <v>288</v>
      </c>
      <c r="BM149" s="240" t="s">
        <v>2273</v>
      </c>
    </row>
    <row r="150" spans="1:65" s="2" customFormat="1" ht="16.5" customHeight="1">
      <c r="A150" s="41"/>
      <c r="B150" s="42"/>
      <c r="C150" s="229" t="s">
        <v>864</v>
      </c>
      <c r="D150" s="229" t="s">
        <v>171</v>
      </c>
      <c r="E150" s="230" t="s">
        <v>300</v>
      </c>
      <c r="F150" s="231" t="s">
        <v>2274</v>
      </c>
      <c r="G150" s="232" t="s">
        <v>287</v>
      </c>
      <c r="H150" s="233">
        <v>60</v>
      </c>
      <c r="I150" s="234"/>
      <c r="J150" s="235">
        <f>ROUND(I150*H150,2)</f>
        <v>0</v>
      </c>
      <c r="K150" s="231" t="s">
        <v>19</v>
      </c>
      <c r="L150" s="47"/>
      <c r="M150" s="236" t="s">
        <v>19</v>
      </c>
      <c r="N150" s="237" t="s">
        <v>45</v>
      </c>
      <c r="O150" s="87"/>
      <c r="P150" s="238">
        <f>O150*H150</f>
        <v>0</v>
      </c>
      <c r="Q150" s="238">
        <v>0</v>
      </c>
      <c r="R150" s="238">
        <f>Q150*H150</f>
        <v>0</v>
      </c>
      <c r="S150" s="238">
        <v>0</v>
      </c>
      <c r="T150" s="239">
        <f>S150*H150</f>
        <v>0</v>
      </c>
      <c r="U150" s="41"/>
      <c r="V150" s="41"/>
      <c r="W150" s="41"/>
      <c r="X150" s="41"/>
      <c r="Y150" s="41"/>
      <c r="Z150" s="41"/>
      <c r="AA150" s="41"/>
      <c r="AB150" s="41"/>
      <c r="AC150" s="41"/>
      <c r="AD150" s="41"/>
      <c r="AE150" s="41"/>
      <c r="AR150" s="240" t="s">
        <v>288</v>
      </c>
      <c r="AT150" s="240" t="s">
        <v>171</v>
      </c>
      <c r="AU150" s="240" t="s">
        <v>192</v>
      </c>
      <c r="AY150" s="20" t="s">
        <v>169</v>
      </c>
      <c r="BE150" s="241">
        <f>IF(N150="základní",J150,0)</f>
        <v>0</v>
      </c>
      <c r="BF150" s="241">
        <f>IF(N150="snížená",J150,0)</f>
        <v>0</v>
      </c>
      <c r="BG150" s="241">
        <f>IF(N150="zákl. přenesená",J150,0)</f>
        <v>0</v>
      </c>
      <c r="BH150" s="241">
        <f>IF(N150="sníž. přenesená",J150,0)</f>
        <v>0</v>
      </c>
      <c r="BI150" s="241">
        <f>IF(N150="nulová",J150,0)</f>
        <v>0</v>
      </c>
      <c r="BJ150" s="20" t="s">
        <v>81</v>
      </c>
      <c r="BK150" s="241">
        <f>ROUND(I150*H150,2)</f>
        <v>0</v>
      </c>
      <c r="BL150" s="20" t="s">
        <v>288</v>
      </c>
      <c r="BM150" s="240" t="s">
        <v>2275</v>
      </c>
    </row>
    <row r="151" spans="1:65" s="2" customFormat="1" ht="16.5" customHeight="1">
      <c r="A151" s="41"/>
      <c r="B151" s="42"/>
      <c r="C151" s="229" t="s">
        <v>868</v>
      </c>
      <c r="D151" s="229" t="s">
        <v>171</v>
      </c>
      <c r="E151" s="230" t="s">
        <v>304</v>
      </c>
      <c r="F151" s="231" t="s">
        <v>2276</v>
      </c>
      <c r="G151" s="232" t="s">
        <v>462</v>
      </c>
      <c r="H151" s="233">
        <v>70</v>
      </c>
      <c r="I151" s="234"/>
      <c r="J151" s="235">
        <f>ROUND(I151*H151,2)</f>
        <v>0</v>
      </c>
      <c r="K151" s="231" t="s">
        <v>19</v>
      </c>
      <c r="L151" s="47"/>
      <c r="M151" s="236" t="s">
        <v>19</v>
      </c>
      <c r="N151" s="237" t="s">
        <v>45</v>
      </c>
      <c r="O151" s="87"/>
      <c r="P151" s="238">
        <f>O151*H151</f>
        <v>0</v>
      </c>
      <c r="Q151" s="238">
        <v>0</v>
      </c>
      <c r="R151" s="238">
        <f>Q151*H151</f>
        <v>0</v>
      </c>
      <c r="S151" s="238">
        <v>0</v>
      </c>
      <c r="T151" s="239">
        <f>S151*H151</f>
        <v>0</v>
      </c>
      <c r="U151" s="41"/>
      <c r="V151" s="41"/>
      <c r="W151" s="41"/>
      <c r="X151" s="41"/>
      <c r="Y151" s="41"/>
      <c r="Z151" s="41"/>
      <c r="AA151" s="41"/>
      <c r="AB151" s="41"/>
      <c r="AC151" s="41"/>
      <c r="AD151" s="41"/>
      <c r="AE151" s="41"/>
      <c r="AR151" s="240" t="s">
        <v>288</v>
      </c>
      <c r="AT151" s="240" t="s">
        <v>171</v>
      </c>
      <c r="AU151" s="240" t="s">
        <v>192</v>
      </c>
      <c r="AY151" s="20" t="s">
        <v>169</v>
      </c>
      <c r="BE151" s="241">
        <f>IF(N151="základní",J151,0)</f>
        <v>0</v>
      </c>
      <c r="BF151" s="241">
        <f>IF(N151="snížená",J151,0)</f>
        <v>0</v>
      </c>
      <c r="BG151" s="241">
        <f>IF(N151="zákl. přenesená",J151,0)</f>
        <v>0</v>
      </c>
      <c r="BH151" s="241">
        <f>IF(N151="sníž. přenesená",J151,0)</f>
        <v>0</v>
      </c>
      <c r="BI151" s="241">
        <f>IF(N151="nulová",J151,0)</f>
        <v>0</v>
      </c>
      <c r="BJ151" s="20" t="s">
        <v>81</v>
      </c>
      <c r="BK151" s="241">
        <f>ROUND(I151*H151,2)</f>
        <v>0</v>
      </c>
      <c r="BL151" s="20" t="s">
        <v>288</v>
      </c>
      <c r="BM151" s="240" t="s">
        <v>2277</v>
      </c>
    </row>
    <row r="152" spans="1:65" s="2" customFormat="1" ht="16.5" customHeight="1">
      <c r="A152" s="41"/>
      <c r="B152" s="42"/>
      <c r="C152" s="229" t="s">
        <v>873</v>
      </c>
      <c r="D152" s="229" t="s">
        <v>171</v>
      </c>
      <c r="E152" s="230" t="s">
        <v>2278</v>
      </c>
      <c r="F152" s="231" t="s">
        <v>2279</v>
      </c>
      <c r="G152" s="232" t="s">
        <v>287</v>
      </c>
      <c r="H152" s="233">
        <v>35</v>
      </c>
      <c r="I152" s="234"/>
      <c r="J152" s="235">
        <f>ROUND(I152*H152,2)</f>
        <v>0</v>
      </c>
      <c r="K152" s="231" t="s">
        <v>19</v>
      </c>
      <c r="L152" s="47"/>
      <c r="M152" s="236" t="s">
        <v>19</v>
      </c>
      <c r="N152" s="237" t="s">
        <v>45</v>
      </c>
      <c r="O152" s="87"/>
      <c r="P152" s="238">
        <f>O152*H152</f>
        <v>0</v>
      </c>
      <c r="Q152" s="238">
        <v>0</v>
      </c>
      <c r="R152" s="238">
        <f>Q152*H152</f>
        <v>0</v>
      </c>
      <c r="S152" s="238">
        <v>0</v>
      </c>
      <c r="T152" s="239">
        <f>S152*H152</f>
        <v>0</v>
      </c>
      <c r="U152" s="41"/>
      <c r="V152" s="41"/>
      <c r="W152" s="41"/>
      <c r="X152" s="41"/>
      <c r="Y152" s="41"/>
      <c r="Z152" s="41"/>
      <c r="AA152" s="41"/>
      <c r="AB152" s="41"/>
      <c r="AC152" s="41"/>
      <c r="AD152" s="41"/>
      <c r="AE152" s="41"/>
      <c r="AR152" s="240" t="s">
        <v>288</v>
      </c>
      <c r="AT152" s="240" t="s">
        <v>171</v>
      </c>
      <c r="AU152" s="240" t="s">
        <v>192</v>
      </c>
      <c r="AY152" s="20" t="s">
        <v>169</v>
      </c>
      <c r="BE152" s="241">
        <f>IF(N152="základní",J152,0)</f>
        <v>0</v>
      </c>
      <c r="BF152" s="241">
        <f>IF(N152="snížená",J152,0)</f>
        <v>0</v>
      </c>
      <c r="BG152" s="241">
        <f>IF(N152="zákl. přenesená",J152,0)</f>
        <v>0</v>
      </c>
      <c r="BH152" s="241">
        <f>IF(N152="sníž. přenesená",J152,0)</f>
        <v>0</v>
      </c>
      <c r="BI152" s="241">
        <f>IF(N152="nulová",J152,0)</f>
        <v>0</v>
      </c>
      <c r="BJ152" s="20" t="s">
        <v>81</v>
      </c>
      <c r="BK152" s="241">
        <f>ROUND(I152*H152,2)</f>
        <v>0</v>
      </c>
      <c r="BL152" s="20" t="s">
        <v>288</v>
      </c>
      <c r="BM152" s="240" t="s">
        <v>2280</v>
      </c>
    </row>
    <row r="153" spans="1:65" s="2" customFormat="1" ht="16.5" customHeight="1">
      <c r="A153" s="41"/>
      <c r="B153" s="42"/>
      <c r="C153" s="229" t="s">
        <v>877</v>
      </c>
      <c r="D153" s="229" t="s">
        <v>171</v>
      </c>
      <c r="E153" s="230" t="s">
        <v>2281</v>
      </c>
      <c r="F153" s="231" t="s">
        <v>2282</v>
      </c>
      <c r="G153" s="232" t="s">
        <v>287</v>
      </c>
      <c r="H153" s="233">
        <v>33</v>
      </c>
      <c r="I153" s="234"/>
      <c r="J153" s="235">
        <f>ROUND(I153*H153,2)</f>
        <v>0</v>
      </c>
      <c r="K153" s="231" t="s">
        <v>19</v>
      </c>
      <c r="L153" s="47"/>
      <c r="M153" s="236" t="s">
        <v>19</v>
      </c>
      <c r="N153" s="237" t="s">
        <v>45</v>
      </c>
      <c r="O153" s="87"/>
      <c r="P153" s="238">
        <f>O153*H153</f>
        <v>0</v>
      </c>
      <c r="Q153" s="238">
        <v>0</v>
      </c>
      <c r="R153" s="238">
        <f>Q153*H153</f>
        <v>0</v>
      </c>
      <c r="S153" s="238">
        <v>0</v>
      </c>
      <c r="T153" s="239">
        <f>S153*H153</f>
        <v>0</v>
      </c>
      <c r="U153" s="41"/>
      <c r="V153" s="41"/>
      <c r="W153" s="41"/>
      <c r="X153" s="41"/>
      <c r="Y153" s="41"/>
      <c r="Z153" s="41"/>
      <c r="AA153" s="41"/>
      <c r="AB153" s="41"/>
      <c r="AC153" s="41"/>
      <c r="AD153" s="41"/>
      <c r="AE153" s="41"/>
      <c r="AR153" s="240" t="s">
        <v>288</v>
      </c>
      <c r="AT153" s="240" t="s">
        <v>171</v>
      </c>
      <c r="AU153" s="240" t="s">
        <v>192</v>
      </c>
      <c r="AY153" s="20" t="s">
        <v>169</v>
      </c>
      <c r="BE153" s="241">
        <f>IF(N153="základní",J153,0)</f>
        <v>0</v>
      </c>
      <c r="BF153" s="241">
        <f>IF(N153="snížená",J153,0)</f>
        <v>0</v>
      </c>
      <c r="BG153" s="241">
        <f>IF(N153="zákl. přenesená",J153,0)</f>
        <v>0</v>
      </c>
      <c r="BH153" s="241">
        <f>IF(N153="sníž. přenesená",J153,0)</f>
        <v>0</v>
      </c>
      <c r="BI153" s="241">
        <f>IF(N153="nulová",J153,0)</f>
        <v>0</v>
      </c>
      <c r="BJ153" s="20" t="s">
        <v>81</v>
      </c>
      <c r="BK153" s="241">
        <f>ROUND(I153*H153,2)</f>
        <v>0</v>
      </c>
      <c r="BL153" s="20" t="s">
        <v>288</v>
      </c>
      <c r="BM153" s="240" t="s">
        <v>2283</v>
      </c>
    </row>
    <row r="154" spans="1:65" s="2" customFormat="1" ht="16.5" customHeight="1">
      <c r="A154" s="41"/>
      <c r="B154" s="42"/>
      <c r="C154" s="229" t="s">
        <v>881</v>
      </c>
      <c r="D154" s="229" t="s">
        <v>171</v>
      </c>
      <c r="E154" s="230" t="s">
        <v>2284</v>
      </c>
      <c r="F154" s="231" t="s">
        <v>2285</v>
      </c>
      <c r="G154" s="232" t="s">
        <v>462</v>
      </c>
      <c r="H154" s="233">
        <v>927</v>
      </c>
      <c r="I154" s="234"/>
      <c r="J154" s="235">
        <f>ROUND(I154*H154,2)</f>
        <v>0</v>
      </c>
      <c r="K154" s="231" t="s">
        <v>19</v>
      </c>
      <c r="L154" s="47"/>
      <c r="M154" s="236" t="s">
        <v>19</v>
      </c>
      <c r="N154" s="237" t="s">
        <v>45</v>
      </c>
      <c r="O154" s="87"/>
      <c r="P154" s="238">
        <f>O154*H154</f>
        <v>0</v>
      </c>
      <c r="Q154" s="238">
        <v>0</v>
      </c>
      <c r="R154" s="238">
        <f>Q154*H154</f>
        <v>0</v>
      </c>
      <c r="S154" s="238">
        <v>0</v>
      </c>
      <c r="T154" s="239">
        <f>S154*H154</f>
        <v>0</v>
      </c>
      <c r="U154" s="41"/>
      <c r="V154" s="41"/>
      <c r="W154" s="41"/>
      <c r="X154" s="41"/>
      <c r="Y154" s="41"/>
      <c r="Z154" s="41"/>
      <c r="AA154" s="41"/>
      <c r="AB154" s="41"/>
      <c r="AC154" s="41"/>
      <c r="AD154" s="41"/>
      <c r="AE154" s="41"/>
      <c r="AR154" s="240" t="s">
        <v>288</v>
      </c>
      <c r="AT154" s="240" t="s">
        <v>171</v>
      </c>
      <c r="AU154" s="240" t="s">
        <v>192</v>
      </c>
      <c r="AY154" s="20" t="s">
        <v>169</v>
      </c>
      <c r="BE154" s="241">
        <f>IF(N154="základní",J154,0)</f>
        <v>0</v>
      </c>
      <c r="BF154" s="241">
        <f>IF(N154="snížená",J154,0)</f>
        <v>0</v>
      </c>
      <c r="BG154" s="241">
        <f>IF(N154="zákl. přenesená",J154,0)</f>
        <v>0</v>
      </c>
      <c r="BH154" s="241">
        <f>IF(N154="sníž. přenesená",J154,0)</f>
        <v>0</v>
      </c>
      <c r="BI154" s="241">
        <f>IF(N154="nulová",J154,0)</f>
        <v>0</v>
      </c>
      <c r="BJ154" s="20" t="s">
        <v>81</v>
      </c>
      <c r="BK154" s="241">
        <f>ROUND(I154*H154,2)</f>
        <v>0</v>
      </c>
      <c r="BL154" s="20" t="s">
        <v>288</v>
      </c>
      <c r="BM154" s="240" t="s">
        <v>2286</v>
      </c>
    </row>
    <row r="155" spans="1:65" s="2" customFormat="1" ht="16.5" customHeight="1">
      <c r="A155" s="41"/>
      <c r="B155" s="42"/>
      <c r="C155" s="229" t="s">
        <v>885</v>
      </c>
      <c r="D155" s="229" t="s">
        <v>171</v>
      </c>
      <c r="E155" s="230" t="s">
        <v>2284</v>
      </c>
      <c r="F155" s="231" t="s">
        <v>2285</v>
      </c>
      <c r="G155" s="232" t="s">
        <v>462</v>
      </c>
      <c r="H155" s="233">
        <v>60</v>
      </c>
      <c r="I155" s="234"/>
      <c r="J155" s="235">
        <f>ROUND(I155*H155,2)</f>
        <v>0</v>
      </c>
      <c r="K155" s="231" t="s">
        <v>19</v>
      </c>
      <c r="L155" s="47"/>
      <c r="M155" s="236" t="s">
        <v>19</v>
      </c>
      <c r="N155" s="237" t="s">
        <v>45</v>
      </c>
      <c r="O155" s="87"/>
      <c r="P155" s="238">
        <f>O155*H155</f>
        <v>0</v>
      </c>
      <c r="Q155" s="238">
        <v>0</v>
      </c>
      <c r="R155" s="238">
        <f>Q155*H155</f>
        <v>0</v>
      </c>
      <c r="S155" s="238">
        <v>0</v>
      </c>
      <c r="T155" s="239">
        <f>S155*H155</f>
        <v>0</v>
      </c>
      <c r="U155" s="41"/>
      <c r="V155" s="41"/>
      <c r="W155" s="41"/>
      <c r="X155" s="41"/>
      <c r="Y155" s="41"/>
      <c r="Z155" s="41"/>
      <c r="AA155" s="41"/>
      <c r="AB155" s="41"/>
      <c r="AC155" s="41"/>
      <c r="AD155" s="41"/>
      <c r="AE155" s="41"/>
      <c r="AR155" s="240" t="s">
        <v>288</v>
      </c>
      <c r="AT155" s="240" t="s">
        <v>171</v>
      </c>
      <c r="AU155" s="240" t="s">
        <v>192</v>
      </c>
      <c r="AY155" s="20" t="s">
        <v>169</v>
      </c>
      <c r="BE155" s="241">
        <f>IF(N155="základní",J155,0)</f>
        <v>0</v>
      </c>
      <c r="BF155" s="241">
        <f>IF(N155="snížená",J155,0)</f>
        <v>0</v>
      </c>
      <c r="BG155" s="241">
        <f>IF(N155="zákl. přenesená",J155,0)</f>
        <v>0</v>
      </c>
      <c r="BH155" s="241">
        <f>IF(N155="sníž. přenesená",J155,0)</f>
        <v>0</v>
      </c>
      <c r="BI155" s="241">
        <f>IF(N155="nulová",J155,0)</f>
        <v>0</v>
      </c>
      <c r="BJ155" s="20" t="s">
        <v>81</v>
      </c>
      <c r="BK155" s="241">
        <f>ROUND(I155*H155,2)</f>
        <v>0</v>
      </c>
      <c r="BL155" s="20" t="s">
        <v>288</v>
      </c>
      <c r="BM155" s="240" t="s">
        <v>2287</v>
      </c>
    </row>
    <row r="156" spans="1:65" s="2" customFormat="1" ht="16.5" customHeight="1">
      <c r="A156" s="41"/>
      <c r="B156" s="42"/>
      <c r="C156" s="229" t="s">
        <v>889</v>
      </c>
      <c r="D156" s="229" t="s">
        <v>171</v>
      </c>
      <c r="E156" s="230" t="s">
        <v>2288</v>
      </c>
      <c r="F156" s="231" t="s">
        <v>2289</v>
      </c>
      <c r="G156" s="232" t="s">
        <v>306</v>
      </c>
      <c r="H156" s="233">
        <v>60</v>
      </c>
      <c r="I156" s="234"/>
      <c r="J156" s="235">
        <f>ROUND(I156*H156,2)</f>
        <v>0</v>
      </c>
      <c r="K156" s="231" t="s">
        <v>19</v>
      </c>
      <c r="L156" s="47"/>
      <c r="M156" s="236" t="s">
        <v>19</v>
      </c>
      <c r="N156" s="237" t="s">
        <v>45</v>
      </c>
      <c r="O156" s="87"/>
      <c r="P156" s="238">
        <f>O156*H156</f>
        <v>0</v>
      </c>
      <c r="Q156" s="238">
        <v>0</v>
      </c>
      <c r="R156" s="238">
        <f>Q156*H156</f>
        <v>0</v>
      </c>
      <c r="S156" s="238">
        <v>0</v>
      </c>
      <c r="T156" s="239">
        <f>S156*H156</f>
        <v>0</v>
      </c>
      <c r="U156" s="41"/>
      <c r="V156" s="41"/>
      <c r="W156" s="41"/>
      <c r="X156" s="41"/>
      <c r="Y156" s="41"/>
      <c r="Z156" s="41"/>
      <c r="AA156" s="41"/>
      <c r="AB156" s="41"/>
      <c r="AC156" s="41"/>
      <c r="AD156" s="41"/>
      <c r="AE156" s="41"/>
      <c r="AR156" s="240" t="s">
        <v>288</v>
      </c>
      <c r="AT156" s="240" t="s">
        <v>171</v>
      </c>
      <c r="AU156" s="240" t="s">
        <v>192</v>
      </c>
      <c r="AY156" s="20" t="s">
        <v>169</v>
      </c>
      <c r="BE156" s="241">
        <f>IF(N156="základní",J156,0)</f>
        <v>0</v>
      </c>
      <c r="BF156" s="241">
        <f>IF(N156="snížená",J156,0)</f>
        <v>0</v>
      </c>
      <c r="BG156" s="241">
        <f>IF(N156="zákl. přenesená",J156,0)</f>
        <v>0</v>
      </c>
      <c r="BH156" s="241">
        <f>IF(N156="sníž. přenesená",J156,0)</f>
        <v>0</v>
      </c>
      <c r="BI156" s="241">
        <f>IF(N156="nulová",J156,0)</f>
        <v>0</v>
      </c>
      <c r="BJ156" s="20" t="s">
        <v>81</v>
      </c>
      <c r="BK156" s="241">
        <f>ROUND(I156*H156,2)</f>
        <v>0</v>
      </c>
      <c r="BL156" s="20" t="s">
        <v>288</v>
      </c>
      <c r="BM156" s="240" t="s">
        <v>2290</v>
      </c>
    </row>
    <row r="157" spans="1:65" s="2" customFormat="1" ht="16.5" customHeight="1">
      <c r="A157" s="41"/>
      <c r="B157" s="42"/>
      <c r="C157" s="229" t="s">
        <v>893</v>
      </c>
      <c r="D157" s="229" t="s">
        <v>171</v>
      </c>
      <c r="E157" s="230" t="s">
        <v>2291</v>
      </c>
      <c r="F157" s="231" t="s">
        <v>2292</v>
      </c>
      <c r="G157" s="232" t="s">
        <v>306</v>
      </c>
      <c r="H157" s="233">
        <v>33</v>
      </c>
      <c r="I157" s="234"/>
      <c r="J157" s="235">
        <f>ROUND(I157*H157,2)</f>
        <v>0</v>
      </c>
      <c r="K157" s="231" t="s">
        <v>19</v>
      </c>
      <c r="L157" s="47"/>
      <c r="M157" s="236" t="s">
        <v>19</v>
      </c>
      <c r="N157" s="237" t="s">
        <v>45</v>
      </c>
      <c r="O157" s="87"/>
      <c r="P157" s="238">
        <f>O157*H157</f>
        <v>0</v>
      </c>
      <c r="Q157" s="238">
        <v>0</v>
      </c>
      <c r="R157" s="238">
        <f>Q157*H157</f>
        <v>0</v>
      </c>
      <c r="S157" s="238">
        <v>0</v>
      </c>
      <c r="T157" s="239">
        <f>S157*H157</f>
        <v>0</v>
      </c>
      <c r="U157" s="41"/>
      <c r="V157" s="41"/>
      <c r="W157" s="41"/>
      <c r="X157" s="41"/>
      <c r="Y157" s="41"/>
      <c r="Z157" s="41"/>
      <c r="AA157" s="41"/>
      <c r="AB157" s="41"/>
      <c r="AC157" s="41"/>
      <c r="AD157" s="41"/>
      <c r="AE157" s="41"/>
      <c r="AR157" s="240" t="s">
        <v>288</v>
      </c>
      <c r="AT157" s="240" t="s">
        <v>171</v>
      </c>
      <c r="AU157" s="240" t="s">
        <v>192</v>
      </c>
      <c r="AY157" s="20" t="s">
        <v>169</v>
      </c>
      <c r="BE157" s="241">
        <f>IF(N157="základní",J157,0)</f>
        <v>0</v>
      </c>
      <c r="BF157" s="241">
        <f>IF(N157="snížená",J157,0)</f>
        <v>0</v>
      </c>
      <c r="BG157" s="241">
        <f>IF(N157="zákl. přenesená",J157,0)</f>
        <v>0</v>
      </c>
      <c r="BH157" s="241">
        <f>IF(N157="sníž. přenesená",J157,0)</f>
        <v>0</v>
      </c>
      <c r="BI157" s="241">
        <f>IF(N157="nulová",J157,0)</f>
        <v>0</v>
      </c>
      <c r="BJ157" s="20" t="s">
        <v>81</v>
      </c>
      <c r="BK157" s="241">
        <f>ROUND(I157*H157,2)</f>
        <v>0</v>
      </c>
      <c r="BL157" s="20" t="s">
        <v>288</v>
      </c>
      <c r="BM157" s="240" t="s">
        <v>2293</v>
      </c>
    </row>
    <row r="158" spans="1:65" s="2" customFormat="1" ht="16.5" customHeight="1">
      <c r="A158" s="41"/>
      <c r="B158" s="42"/>
      <c r="C158" s="229" t="s">
        <v>898</v>
      </c>
      <c r="D158" s="229" t="s">
        <v>171</v>
      </c>
      <c r="E158" s="230" t="s">
        <v>2294</v>
      </c>
      <c r="F158" s="231" t="s">
        <v>2295</v>
      </c>
      <c r="G158" s="232" t="s">
        <v>296</v>
      </c>
      <c r="H158" s="233">
        <v>1</v>
      </c>
      <c r="I158" s="234"/>
      <c r="J158" s="235">
        <f>ROUND(I158*H158,2)</f>
        <v>0</v>
      </c>
      <c r="K158" s="231" t="s">
        <v>19</v>
      </c>
      <c r="L158" s="47"/>
      <c r="M158" s="236" t="s">
        <v>19</v>
      </c>
      <c r="N158" s="237" t="s">
        <v>45</v>
      </c>
      <c r="O158" s="87"/>
      <c r="P158" s="238">
        <f>O158*H158</f>
        <v>0</v>
      </c>
      <c r="Q158" s="238">
        <v>0</v>
      </c>
      <c r="R158" s="238">
        <f>Q158*H158</f>
        <v>0</v>
      </c>
      <c r="S158" s="238">
        <v>0</v>
      </c>
      <c r="T158" s="239">
        <f>S158*H158</f>
        <v>0</v>
      </c>
      <c r="U158" s="41"/>
      <c r="V158" s="41"/>
      <c r="W158" s="41"/>
      <c r="X158" s="41"/>
      <c r="Y158" s="41"/>
      <c r="Z158" s="41"/>
      <c r="AA158" s="41"/>
      <c r="AB158" s="41"/>
      <c r="AC158" s="41"/>
      <c r="AD158" s="41"/>
      <c r="AE158" s="41"/>
      <c r="AR158" s="240" t="s">
        <v>288</v>
      </c>
      <c r="AT158" s="240" t="s">
        <v>171</v>
      </c>
      <c r="AU158" s="240" t="s">
        <v>192</v>
      </c>
      <c r="AY158" s="20" t="s">
        <v>169</v>
      </c>
      <c r="BE158" s="241">
        <f>IF(N158="základní",J158,0)</f>
        <v>0</v>
      </c>
      <c r="BF158" s="241">
        <f>IF(N158="snížená",J158,0)</f>
        <v>0</v>
      </c>
      <c r="BG158" s="241">
        <f>IF(N158="zákl. přenesená",J158,0)</f>
        <v>0</v>
      </c>
      <c r="BH158" s="241">
        <f>IF(N158="sníž. přenesená",J158,0)</f>
        <v>0</v>
      </c>
      <c r="BI158" s="241">
        <f>IF(N158="nulová",J158,0)</f>
        <v>0</v>
      </c>
      <c r="BJ158" s="20" t="s">
        <v>81</v>
      </c>
      <c r="BK158" s="241">
        <f>ROUND(I158*H158,2)</f>
        <v>0</v>
      </c>
      <c r="BL158" s="20" t="s">
        <v>288</v>
      </c>
      <c r="BM158" s="240" t="s">
        <v>2296</v>
      </c>
    </row>
    <row r="159" spans="1:65" s="2" customFormat="1" ht="16.5" customHeight="1">
      <c r="A159" s="41"/>
      <c r="B159" s="42"/>
      <c r="C159" s="229" t="s">
        <v>902</v>
      </c>
      <c r="D159" s="229" t="s">
        <v>171</v>
      </c>
      <c r="E159" s="230" t="s">
        <v>2297</v>
      </c>
      <c r="F159" s="231" t="s">
        <v>2298</v>
      </c>
      <c r="G159" s="232" t="s">
        <v>296</v>
      </c>
      <c r="H159" s="233">
        <v>1</v>
      </c>
      <c r="I159" s="234"/>
      <c r="J159" s="235">
        <f>ROUND(I159*H159,2)</f>
        <v>0</v>
      </c>
      <c r="K159" s="231" t="s">
        <v>19</v>
      </c>
      <c r="L159" s="47"/>
      <c r="M159" s="236" t="s">
        <v>19</v>
      </c>
      <c r="N159" s="237" t="s">
        <v>45</v>
      </c>
      <c r="O159" s="87"/>
      <c r="P159" s="238">
        <f>O159*H159</f>
        <v>0</v>
      </c>
      <c r="Q159" s="238">
        <v>0</v>
      </c>
      <c r="R159" s="238">
        <f>Q159*H159</f>
        <v>0</v>
      </c>
      <c r="S159" s="238">
        <v>0</v>
      </c>
      <c r="T159" s="239">
        <f>S159*H159</f>
        <v>0</v>
      </c>
      <c r="U159" s="41"/>
      <c r="V159" s="41"/>
      <c r="W159" s="41"/>
      <c r="X159" s="41"/>
      <c r="Y159" s="41"/>
      <c r="Z159" s="41"/>
      <c r="AA159" s="41"/>
      <c r="AB159" s="41"/>
      <c r="AC159" s="41"/>
      <c r="AD159" s="41"/>
      <c r="AE159" s="41"/>
      <c r="AR159" s="240" t="s">
        <v>288</v>
      </c>
      <c r="AT159" s="240" t="s">
        <v>171</v>
      </c>
      <c r="AU159" s="240" t="s">
        <v>192</v>
      </c>
      <c r="AY159" s="20" t="s">
        <v>169</v>
      </c>
      <c r="BE159" s="241">
        <f>IF(N159="základní",J159,0)</f>
        <v>0</v>
      </c>
      <c r="BF159" s="241">
        <f>IF(N159="snížená",J159,0)</f>
        <v>0</v>
      </c>
      <c r="BG159" s="241">
        <f>IF(N159="zákl. přenesená",J159,0)</f>
        <v>0</v>
      </c>
      <c r="BH159" s="241">
        <f>IF(N159="sníž. přenesená",J159,0)</f>
        <v>0</v>
      </c>
      <c r="BI159" s="241">
        <f>IF(N159="nulová",J159,0)</f>
        <v>0</v>
      </c>
      <c r="BJ159" s="20" t="s">
        <v>81</v>
      </c>
      <c r="BK159" s="241">
        <f>ROUND(I159*H159,2)</f>
        <v>0</v>
      </c>
      <c r="BL159" s="20" t="s">
        <v>288</v>
      </c>
      <c r="BM159" s="240" t="s">
        <v>2299</v>
      </c>
    </row>
    <row r="160" spans="1:65" s="2" customFormat="1" ht="16.5" customHeight="1">
      <c r="A160" s="41"/>
      <c r="B160" s="42"/>
      <c r="C160" s="229" t="s">
        <v>907</v>
      </c>
      <c r="D160" s="229" t="s">
        <v>171</v>
      </c>
      <c r="E160" s="230" t="s">
        <v>2300</v>
      </c>
      <c r="F160" s="231" t="s">
        <v>2301</v>
      </c>
      <c r="G160" s="232" t="s">
        <v>296</v>
      </c>
      <c r="H160" s="233">
        <v>1</v>
      </c>
      <c r="I160" s="234"/>
      <c r="J160" s="235">
        <f>ROUND(I160*H160,2)</f>
        <v>0</v>
      </c>
      <c r="K160" s="231" t="s">
        <v>19</v>
      </c>
      <c r="L160" s="47"/>
      <c r="M160" s="236" t="s">
        <v>19</v>
      </c>
      <c r="N160" s="237" t="s">
        <v>45</v>
      </c>
      <c r="O160" s="87"/>
      <c r="P160" s="238">
        <f>O160*H160</f>
        <v>0</v>
      </c>
      <c r="Q160" s="238">
        <v>0</v>
      </c>
      <c r="R160" s="238">
        <f>Q160*H160</f>
        <v>0</v>
      </c>
      <c r="S160" s="238">
        <v>0</v>
      </c>
      <c r="T160" s="239">
        <f>S160*H160</f>
        <v>0</v>
      </c>
      <c r="U160" s="41"/>
      <c r="V160" s="41"/>
      <c r="W160" s="41"/>
      <c r="X160" s="41"/>
      <c r="Y160" s="41"/>
      <c r="Z160" s="41"/>
      <c r="AA160" s="41"/>
      <c r="AB160" s="41"/>
      <c r="AC160" s="41"/>
      <c r="AD160" s="41"/>
      <c r="AE160" s="41"/>
      <c r="AR160" s="240" t="s">
        <v>288</v>
      </c>
      <c r="AT160" s="240" t="s">
        <v>171</v>
      </c>
      <c r="AU160" s="240" t="s">
        <v>192</v>
      </c>
      <c r="AY160" s="20" t="s">
        <v>169</v>
      </c>
      <c r="BE160" s="241">
        <f>IF(N160="základní",J160,0)</f>
        <v>0</v>
      </c>
      <c r="BF160" s="241">
        <f>IF(N160="snížená",J160,0)</f>
        <v>0</v>
      </c>
      <c r="BG160" s="241">
        <f>IF(N160="zákl. přenesená",J160,0)</f>
        <v>0</v>
      </c>
      <c r="BH160" s="241">
        <f>IF(N160="sníž. přenesená",J160,0)</f>
        <v>0</v>
      </c>
      <c r="BI160" s="241">
        <f>IF(N160="nulová",J160,0)</f>
        <v>0</v>
      </c>
      <c r="BJ160" s="20" t="s">
        <v>81</v>
      </c>
      <c r="BK160" s="241">
        <f>ROUND(I160*H160,2)</f>
        <v>0</v>
      </c>
      <c r="BL160" s="20" t="s">
        <v>288</v>
      </c>
      <c r="BM160" s="240" t="s">
        <v>2302</v>
      </c>
    </row>
    <row r="161" spans="1:65" s="2" customFormat="1" ht="16.5" customHeight="1">
      <c r="A161" s="41"/>
      <c r="B161" s="42"/>
      <c r="C161" s="229" t="s">
        <v>914</v>
      </c>
      <c r="D161" s="229" t="s">
        <v>171</v>
      </c>
      <c r="E161" s="230" t="s">
        <v>2303</v>
      </c>
      <c r="F161" s="231" t="s">
        <v>2304</v>
      </c>
      <c r="G161" s="232" t="s">
        <v>296</v>
      </c>
      <c r="H161" s="233">
        <v>1</v>
      </c>
      <c r="I161" s="234"/>
      <c r="J161" s="235">
        <f>ROUND(I161*H161,2)</f>
        <v>0</v>
      </c>
      <c r="K161" s="231" t="s">
        <v>19</v>
      </c>
      <c r="L161" s="47"/>
      <c r="M161" s="236" t="s">
        <v>19</v>
      </c>
      <c r="N161" s="237" t="s">
        <v>45</v>
      </c>
      <c r="O161" s="87"/>
      <c r="P161" s="238">
        <f>O161*H161</f>
        <v>0</v>
      </c>
      <c r="Q161" s="238">
        <v>0</v>
      </c>
      <c r="R161" s="238">
        <f>Q161*H161</f>
        <v>0</v>
      </c>
      <c r="S161" s="238">
        <v>0</v>
      </c>
      <c r="T161" s="239">
        <f>S161*H161</f>
        <v>0</v>
      </c>
      <c r="U161" s="41"/>
      <c r="V161" s="41"/>
      <c r="W161" s="41"/>
      <c r="X161" s="41"/>
      <c r="Y161" s="41"/>
      <c r="Z161" s="41"/>
      <c r="AA161" s="41"/>
      <c r="AB161" s="41"/>
      <c r="AC161" s="41"/>
      <c r="AD161" s="41"/>
      <c r="AE161" s="41"/>
      <c r="AR161" s="240" t="s">
        <v>288</v>
      </c>
      <c r="AT161" s="240" t="s">
        <v>171</v>
      </c>
      <c r="AU161" s="240" t="s">
        <v>192</v>
      </c>
      <c r="AY161" s="20" t="s">
        <v>169</v>
      </c>
      <c r="BE161" s="241">
        <f>IF(N161="základní",J161,0)</f>
        <v>0</v>
      </c>
      <c r="BF161" s="241">
        <f>IF(N161="snížená",J161,0)</f>
        <v>0</v>
      </c>
      <c r="BG161" s="241">
        <f>IF(N161="zákl. přenesená",J161,0)</f>
        <v>0</v>
      </c>
      <c r="BH161" s="241">
        <f>IF(N161="sníž. přenesená",J161,0)</f>
        <v>0</v>
      </c>
      <c r="BI161" s="241">
        <f>IF(N161="nulová",J161,0)</f>
        <v>0</v>
      </c>
      <c r="BJ161" s="20" t="s">
        <v>81</v>
      </c>
      <c r="BK161" s="241">
        <f>ROUND(I161*H161,2)</f>
        <v>0</v>
      </c>
      <c r="BL161" s="20" t="s">
        <v>288</v>
      </c>
      <c r="BM161" s="240" t="s">
        <v>2305</v>
      </c>
    </row>
    <row r="162" spans="1:63" s="12" customFormat="1" ht="20.85" customHeight="1">
      <c r="A162" s="12"/>
      <c r="B162" s="213"/>
      <c r="C162" s="214"/>
      <c r="D162" s="215" t="s">
        <v>73</v>
      </c>
      <c r="E162" s="227" t="s">
        <v>2306</v>
      </c>
      <c r="F162" s="227" t="s">
        <v>2307</v>
      </c>
      <c r="G162" s="214"/>
      <c r="H162" s="214"/>
      <c r="I162" s="217"/>
      <c r="J162" s="228">
        <f>BK162</f>
        <v>0</v>
      </c>
      <c r="K162" s="214"/>
      <c r="L162" s="219"/>
      <c r="M162" s="220"/>
      <c r="N162" s="221"/>
      <c r="O162" s="221"/>
      <c r="P162" s="222">
        <f>SUM(P163:P170)</f>
        <v>0</v>
      </c>
      <c r="Q162" s="221"/>
      <c r="R162" s="222">
        <f>SUM(R163:R170)</f>
        <v>0</v>
      </c>
      <c r="S162" s="221"/>
      <c r="T162" s="223">
        <f>SUM(T163:T170)</f>
        <v>0</v>
      </c>
      <c r="U162" s="12"/>
      <c r="V162" s="12"/>
      <c r="W162" s="12"/>
      <c r="X162" s="12"/>
      <c r="Y162" s="12"/>
      <c r="Z162" s="12"/>
      <c r="AA162" s="12"/>
      <c r="AB162" s="12"/>
      <c r="AC162" s="12"/>
      <c r="AD162" s="12"/>
      <c r="AE162" s="12"/>
      <c r="AR162" s="224" t="s">
        <v>192</v>
      </c>
      <c r="AT162" s="225" t="s">
        <v>73</v>
      </c>
      <c r="AU162" s="225" t="s">
        <v>83</v>
      </c>
      <c r="AY162" s="224" t="s">
        <v>169</v>
      </c>
      <c r="BK162" s="226">
        <f>SUM(BK163:BK170)</f>
        <v>0</v>
      </c>
    </row>
    <row r="163" spans="1:65" s="2" customFormat="1" ht="16.5" customHeight="1">
      <c r="A163" s="41"/>
      <c r="B163" s="42"/>
      <c r="C163" s="229" t="s">
        <v>920</v>
      </c>
      <c r="D163" s="229" t="s">
        <v>171</v>
      </c>
      <c r="E163" s="230" t="s">
        <v>2308</v>
      </c>
      <c r="F163" s="231" t="s">
        <v>2309</v>
      </c>
      <c r="G163" s="232" t="s">
        <v>302</v>
      </c>
      <c r="H163" s="233">
        <v>1</v>
      </c>
      <c r="I163" s="234"/>
      <c r="J163" s="235">
        <f>ROUND(I163*H163,2)</f>
        <v>0</v>
      </c>
      <c r="K163" s="231" t="s">
        <v>19</v>
      </c>
      <c r="L163" s="47"/>
      <c r="M163" s="236" t="s">
        <v>19</v>
      </c>
      <c r="N163" s="237" t="s">
        <v>45</v>
      </c>
      <c r="O163" s="87"/>
      <c r="P163" s="238">
        <f>O163*H163</f>
        <v>0</v>
      </c>
      <c r="Q163" s="238">
        <v>0</v>
      </c>
      <c r="R163" s="238">
        <f>Q163*H163</f>
        <v>0</v>
      </c>
      <c r="S163" s="238">
        <v>0</v>
      </c>
      <c r="T163" s="239">
        <f>S163*H163</f>
        <v>0</v>
      </c>
      <c r="U163" s="41"/>
      <c r="V163" s="41"/>
      <c r="W163" s="41"/>
      <c r="X163" s="41"/>
      <c r="Y163" s="41"/>
      <c r="Z163" s="41"/>
      <c r="AA163" s="41"/>
      <c r="AB163" s="41"/>
      <c r="AC163" s="41"/>
      <c r="AD163" s="41"/>
      <c r="AE163" s="41"/>
      <c r="AR163" s="240" t="s">
        <v>288</v>
      </c>
      <c r="AT163" s="240" t="s">
        <v>171</v>
      </c>
      <c r="AU163" s="240" t="s">
        <v>192</v>
      </c>
      <c r="AY163" s="20" t="s">
        <v>169</v>
      </c>
      <c r="BE163" s="241">
        <f>IF(N163="základní",J163,0)</f>
        <v>0</v>
      </c>
      <c r="BF163" s="241">
        <f>IF(N163="snížená",J163,0)</f>
        <v>0</v>
      </c>
      <c r="BG163" s="241">
        <f>IF(N163="zákl. přenesená",J163,0)</f>
        <v>0</v>
      </c>
      <c r="BH163" s="241">
        <f>IF(N163="sníž. přenesená",J163,0)</f>
        <v>0</v>
      </c>
      <c r="BI163" s="241">
        <f>IF(N163="nulová",J163,0)</f>
        <v>0</v>
      </c>
      <c r="BJ163" s="20" t="s">
        <v>81</v>
      </c>
      <c r="BK163" s="241">
        <f>ROUND(I163*H163,2)</f>
        <v>0</v>
      </c>
      <c r="BL163" s="20" t="s">
        <v>288</v>
      </c>
      <c r="BM163" s="240" t="s">
        <v>2310</v>
      </c>
    </row>
    <row r="164" spans="1:65" s="2" customFormat="1" ht="16.5" customHeight="1">
      <c r="A164" s="41"/>
      <c r="B164" s="42"/>
      <c r="C164" s="229" t="s">
        <v>925</v>
      </c>
      <c r="D164" s="229" t="s">
        <v>171</v>
      </c>
      <c r="E164" s="230" t="s">
        <v>2311</v>
      </c>
      <c r="F164" s="231" t="s">
        <v>2312</v>
      </c>
      <c r="G164" s="232" t="s">
        <v>302</v>
      </c>
      <c r="H164" s="233">
        <v>1</v>
      </c>
      <c r="I164" s="234"/>
      <c r="J164" s="235">
        <f>ROUND(I164*H164,2)</f>
        <v>0</v>
      </c>
      <c r="K164" s="231" t="s">
        <v>19</v>
      </c>
      <c r="L164" s="47"/>
      <c r="M164" s="236" t="s">
        <v>19</v>
      </c>
      <c r="N164" s="237" t="s">
        <v>45</v>
      </c>
      <c r="O164" s="87"/>
      <c r="P164" s="238">
        <f>O164*H164</f>
        <v>0</v>
      </c>
      <c r="Q164" s="238">
        <v>0</v>
      </c>
      <c r="R164" s="238">
        <f>Q164*H164</f>
        <v>0</v>
      </c>
      <c r="S164" s="238">
        <v>0</v>
      </c>
      <c r="T164" s="239">
        <f>S164*H164</f>
        <v>0</v>
      </c>
      <c r="U164" s="41"/>
      <c r="V164" s="41"/>
      <c r="W164" s="41"/>
      <c r="X164" s="41"/>
      <c r="Y164" s="41"/>
      <c r="Z164" s="41"/>
      <c r="AA164" s="41"/>
      <c r="AB164" s="41"/>
      <c r="AC164" s="41"/>
      <c r="AD164" s="41"/>
      <c r="AE164" s="41"/>
      <c r="AR164" s="240" t="s">
        <v>288</v>
      </c>
      <c r="AT164" s="240" t="s">
        <v>171</v>
      </c>
      <c r="AU164" s="240" t="s">
        <v>192</v>
      </c>
      <c r="AY164" s="20" t="s">
        <v>169</v>
      </c>
      <c r="BE164" s="241">
        <f>IF(N164="základní",J164,0)</f>
        <v>0</v>
      </c>
      <c r="BF164" s="241">
        <f>IF(N164="snížená",J164,0)</f>
        <v>0</v>
      </c>
      <c r="BG164" s="241">
        <f>IF(N164="zákl. přenesená",J164,0)</f>
        <v>0</v>
      </c>
      <c r="BH164" s="241">
        <f>IF(N164="sníž. přenesená",J164,0)</f>
        <v>0</v>
      </c>
      <c r="BI164" s="241">
        <f>IF(N164="nulová",J164,0)</f>
        <v>0</v>
      </c>
      <c r="BJ164" s="20" t="s">
        <v>81</v>
      </c>
      <c r="BK164" s="241">
        <f>ROUND(I164*H164,2)</f>
        <v>0</v>
      </c>
      <c r="BL164" s="20" t="s">
        <v>288</v>
      </c>
      <c r="BM164" s="240" t="s">
        <v>2313</v>
      </c>
    </row>
    <row r="165" spans="1:65" s="2" customFormat="1" ht="16.5" customHeight="1">
      <c r="A165" s="41"/>
      <c r="B165" s="42"/>
      <c r="C165" s="229" t="s">
        <v>859</v>
      </c>
      <c r="D165" s="229" t="s">
        <v>171</v>
      </c>
      <c r="E165" s="230" t="s">
        <v>2314</v>
      </c>
      <c r="F165" s="231" t="s">
        <v>2315</v>
      </c>
      <c r="G165" s="232" t="s">
        <v>287</v>
      </c>
      <c r="H165" s="233">
        <v>35</v>
      </c>
      <c r="I165" s="234"/>
      <c r="J165" s="235">
        <f>ROUND(I165*H165,2)</f>
        <v>0</v>
      </c>
      <c r="K165" s="231" t="s">
        <v>19</v>
      </c>
      <c r="L165" s="47"/>
      <c r="M165" s="236" t="s">
        <v>19</v>
      </c>
      <c r="N165" s="237" t="s">
        <v>45</v>
      </c>
      <c r="O165" s="87"/>
      <c r="P165" s="238">
        <f>O165*H165</f>
        <v>0</v>
      </c>
      <c r="Q165" s="238">
        <v>0</v>
      </c>
      <c r="R165" s="238">
        <f>Q165*H165</f>
        <v>0</v>
      </c>
      <c r="S165" s="238">
        <v>0</v>
      </c>
      <c r="T165" s="239">
        <f>S165*H165</f>
        <v>0</v>
      </c>
      <c r="U165" s="41"/>
      <c r="V165" s="41"/>
      <c r="W165" s="41"/>
      <c r="X165" s="41"/>
      <c r="Y165" s="41"/>
      <c r="Z165" s="41"/>
      <c r="AA165" s="41"/>
      <c r="AB165" s="41"/>
      <c r="AC165" s="41"/>
      <c r="AD165" s="41"/>
      <c r="AE165" s="41"/>
      <c r="AR165" s="240" t="s">
        <v>288</v>
      </c>
      <c r="AT165" s="240" t="s">
        <v>171</v>
      </c>
      <c r="AU165" s="240" t="s">
        <v>192</v>
      </c>
      <c r="AY165" s="20" t="s">
        <v>169</v>
      </c>
      <c r="BE165" s="241">
        <f>IF(N165="základní",J165,0)</f>
        <v>0</v>
      </c>
      <c r="BF165" s="241">
        <f>IF(N165="snížená",J165,0)</f>
        <v>0</v>
      </c>
      <c r="BG165" s="241">
        <f>IF(N165="zákl. přenesená",J165,0)</f>
        <v>0</v>
      </c>
      <c r="BH165" s="241">
        <f>IF(N165="sníž. přenesená",J165,0)</f>
        <v>0</v>
      </c>
      <c r="BI165" s="241">
        <f>IF(N165="nulová",J165,0)</f>
        <v>0</v>
      </c>
      <c r="BJ165" s="20" t="s">
        <v>81</v>
      </c>
      <c r="BK165" s="241">
        <f>ROUND(I165*H165,2)</f>
        <v>0</v>
      </c>
      <c r="BL165" s="20" t="s">
        <v>288</v>
      </c>
      <c r="BM165" s="240" t="s">
        <v>2316</v>
      </c>
    </row>
    <row r="166" spans="1:65" s="2" customFormat="1" ht="16.5" customHeight="1">
      <c r="A166" s="41"/>
      <c r="B166" s="42"/>
      <c r="C166" s="229" t="s">
        <v>935</v>
      </c>
      <c r="D166" s="229" t="s">
        <v>171</v>
      </c>
      <c r="E166" s="230" t="s">
        <v>2317</v>
      </c>
      <c r="F166" s="231" t="s">
        <v>2318</v>
      </c>
      <c r="G166" s="232" t="s">
        <v>296</v>
      </c>
      <c r="H166" s="233">
        <v>1</v>
      </c>
      <c r="I166" s="234"/>
      <c r="J166" s="235">
        <f>ROUND(I166*H166,2)</f>
        <v>0</v>
      </c>
      <c r="K166" s="231" t="s">
        <v>19</v>
      </c>
      <c r="L166" s="47"/>
      <c r="M166" s="236" t="s">
        <v>19</v>
      </c>
      <c r="N166" s="237" t="s">
        <v>45</v>
      </c>
      <c r="O166" s="87"/>
      <c r="P166" s="238">
        <f>O166*H166</f>
        <v>0</v>
      </c>
      <c r="Q166" s="238">
        <v>0</v>
      </c>
      <c r="R166" s="238">
        <f>Q166*H166</f>
        <v>0</v>
      </c>
      <c r="S166" s="238">
        <v>0</v>
      </c>
      <c r="T166" s="239">
        <f>S166*H166</f>
        <v>0</v>
      </c>
      <c r="U166" s="41"/>
      <c r="V166" s="41"/>
      <c r="W166" s="41"/>
      <c r="X166" s="41"/>
      <c r="Y166" s="41"/>
      <c r="Z166" s="41"/>
      <c r="AA166" s="41"/>
      <c r="AB166" s="41"/>
      <c r="AC166" s="41"/>
      <c r="AD166" s="41"/>
      <c r="AE166" s="41"/>
      <c r="AR166" s="240" t="s">
        <v>288</v>
      </c>
      <c r="AT166" s="240" t="s">
        <v>171</v>
      </c>
      <c r="AU166" s="240" t="s">
        <v>192</v>
      </c>
      <c r="AY166" s="20" t="s">
        <v>169</v>
      </c>
      <c r="BE166" s="241">
        <f>IF(N166="základní",J166,0)</f>
        <v>0</v>
      </c>
      <c r="BF166" s="241">
        <f>IF(N166="snížená",J166,0)</f>
        <v>0</v>
      </c>
      <c r="BG166" s="241">
        <f>IF(N166="zákl. přenesená",J166,0)</f>
        <v>0</v>
      </c>
      <c r="BH166" s="241">
        <f>IF(N166="sníž. přenesená",J166,0)</f>
        <v>0</v>
      </c>
      <c r="BI166" s="241">
        <f>IF(N166="nulová",J166,0)</f>
        <v>0</v>
      </c>
      <c r="BJ166" s="20" t="s">
        <v>81</v>
      </c>
      <c r="BK166" s="241">
        <f>ROUND(I166*H166,2)</f>
        <v>0</v>
      </c>
      <c r="BL166" s="20" t="s">
        <v>288</v>
      </c>
      <c r="BM166" s="240" t="s">
        <v>2319</v>
      </c>
    </row>
    <row r="167" spans="1:65" s="2" customFormat="1" ht="16.5" customHeight="1">
      <c r="A167" s="41"/>
      <c r="B167" s="42"/>
      <c r="C167" s="229" t="s">
        <v>939</v>
      </c>
      <c r="D167" s="229" t="s">
        <v>171</v>
      </c>
      <c r="E167" s="230" t="s">
        <v>2320</v>
      </c>
      <c r="F167" s="231" t="s">
        <v>2321</v>
      </c>
      <c r="G167" s="232" t="s">
        <v>302</v>
      </c>
      <c r="H167" s="233">
        <v>1</v>
      </c>
      <c r="I167" s="234"/>
      <c r="J167" s="235">
        <f>ROUND(I167*H167,2)</f>
        <v>0</v>
      </c>
      <c r="K167" s="231" t="s">
        <v>19</v>
      </c>
      <c r="L167" s="47"/>
      <c r="M167" s="236" t="s">
        <v>19</v>
      </c>
      <c r="N167" s="237" t="s">
        <v>45</v>
      </c>
      <c r="O167" s="87"/>
      <c r="P167" s="238">
        <f>O167*H167</f>
        <v>0</v>
      </c>
      <c r="Q167" s="238">
        <v>0</v>
      </c>
      <c r="R167" s="238">
        <f>Q167*H167</f>
        <v>0</v>
      </c>
      <c r="S167" s="238">
        <v>0</v>
      </c>
      <c r="T167" s="239">
        <f>S167*H167</f>
        <v>0</v>
      </c>
      <c r="U167" s="41"/>
      <c r="V167" s="41"/>
      <c r="W167" s="41"/>
      <c r="X167" s="41"/>
      <c r="Y167" s="41"/>
      <c r="Z167" s="41"/>
      <c r="AA167" s="41"/>
      <c r="AB167" s="41"/>
      <c r="AC167" s="41"/>
      <c r="AD167" s="41"/>
      <c r="AE167" s="41"/>
      <c r="AR167" s="240" t="s">
        <v>288</v>
      </c>
      <c r="AT167" s="240" t="s">
        <v>171</v>
      </c>
      <c r="AU167" s="240" t="s">
        <v>192</v>
      </c>
      <c r="AY167" s="20" t="s">
        <v>169</v>
      </c>
      <c r="BE167" s="241">
        <f>IF(N167="základní",J167,0)</f>
        <v>0</v>
      </c>
      <c r="BF167" s="241">
        <f>IF(N167="snížená",J167,0)</f>
        <v>0</v>
      </c>
      <c r="BG167" s="241">
        <f>IF(N167="zákl. přenesená",J167,0)</f>
        <v>0</v>
      </c>
      <c r="BH167" s="241">
        <f>IF(N167="sníž. přenesená",J167,0)</f>
        <v>0</v>
      </c>
      <c r="BI167" s="241">
        <f>IF(N167="nulová",J167,0)</f>
        <v>0</v>
      </c>
      <c r="BJ167" s="20" t="s">
        <v>81</v>
      </c>
      <c r="BK167" s="241">
        <f>ROUND(I167*H167,2)</f>
        <v>0</v>
      </c>
      <c r="BL167" s="20" t="s">
        <v>288</v>
      </c>
      <c r="BM167" s="240" t="s">
        <v>2322</v>
      </c>
    </row>
    <row r="168" spans="1:65" s="2" customFormat="1" ht="16.5" customHeight="1">
      <c r="A168" s="41"/>
      <c r="B168" s="42"/>
      <c r="C168" s="229" t="s">
        <v>943</v>
      </c>
      <c r="D168" s="229" t="s">
        <v>171</v>
      </c>
      <c r="E168" s="230" t="s">
        <v>2323</v>
      </c>
      <c r="F168" s="231" t="s">
        <v>2324</v>
      </c>
      <c r="G168" s="232" t="s">
        <v>306</v>
      </c>
      <c r="H168" s="233">
        <v>56</v>
      </c>
      <c r="I168" s="234"/>
      <c r="J168" s="235">
        <f>ROUND(I168*H168,2)</f>
        <v>0</v>
      </c>
      <c r="K168" s="231" t="s">
        <v>19</v>
      </c>
      <c r="L168" s="47"/>
      <c r="M168" s="236" t="s">
        <v>19</v>
      </c>
      <c r="N168" s="237" t="s">
        <v>45</v>
      </c>
      <c r="O168" s="87"/>
      <c r="P168" s="238">
        <f>O168*H168</f>
        <v>0</v>
      </c>
      <c r="Q168" s="238">
        <v>0</v>
      </c>
      <c r="R168" s="238">
        <f>Q168*H168</f>
        <v>0</v>
      </c>
      <c r="S168" s="238">
        <v>0</v>
      </c>
      <c r="T168" s="239">
        <f>S168*H168</f>
        <v>0</v>
      </c>
      <c r="U168" s="41"/>
      <c r="V168" s="41"/>
      <c r="W168" s="41"/>
      <c r="X168" s="41"/>
      <c r="Y168" s="41"/>
      <c r="Z168" s="41"/>
      <c r="AA168" s="41"/>
      <c r="AB168" s="41"/>
      <c r="AC168" s="41"/>
      <c r="AD168" s="41"/>
      <c r="AE168" s="41"/>
      <c r="AR168" s="240" t="s">
        <v>288</v>
      </c>
      <c r="AT168" s="240" t="s">
        <v>171</v>
      </c>
      <c r="AU168" s="240" t="s">
        <v>192</v>
      </c>
      <c r="AY168" s="20" t="s">
        <v>169</v>
      </c>
      <c r="BE168" s="241">
        <f>IF(N168="základní",J168,0)</f>
        <v>0</v>
      </c>
      <c r="BF168" s="241">
        <f>IF(N168="snížená",J168,0)</f>
        <v>0</v>
      </c>
      <c r="BG168" s="241">
        <f>IF(N168="zákl. přenesená",J168,0)</f>
        <v>0</v>
      </c>
      <c r="BH168" s="241">
        <f>IF(N168="sníž. přenesená",J168,0)</f>
        <v>0</v>
      </c>
      <c r="BI168" s="241">
        <f>IF(N168="nulová",J168,0)</f>
        <v>0</v>
      </c>
      <c r="BJ168" s="20" t="s">
        <v>81</v>
      </c>
      <c r="BK168" s="241">
        <f>ROUND(I168*H168,2)</f>
        <v>0</v>
      </c>
      <c r="BL168" s="20" t="s">
        <v>288</v>
      </c>
      <c r="BM168" s="240" t="s">
        <v>2325</v>
      </c>
    </row>
    <row r="169" spans="1:65" s="2" customFormat="1" ht="16.5" customHeight="1">
      <c r="A169" s="41"/>
      <c r="B169" s="42"/>
      <c r="C169" s="229" t="s">
        <v>288</v>
      </c>
      <c r="D169" s="229" t="s">
        <v>171</v>
      </c>
      <c r="E169" s="230" t="s">
        <v>2326</v>
      </c>
      <c r="F169" s="231" t="s">
        <v>2327</v>
      </c>
      <c r="G169" s="232" t="s">
        <v>306</v>
      </c>
      <c r="H169" s="233">
        <v>44</v>
      </c>
      <c r="I169" s="234"/>
      <c r="J169" s="235">
        <f>ROUND(I169*H169,2)</f>
        <v>0</v>
      </c>
      <c r="K169" s="231" t="s">
        <v>19</v>
      </c>
      <c r="L169" s="47"/>
      <c r="M169" s="236" t="s">
        <v>19</v>
      </c>
      <c r="N169" s="237" t="s">
        <v>45</v>
      </c>
      <c r="O169" s="87"/>
      <c r="P169" s="238">
        <f>O169*H169</f>
        <v>0</v>
      </c>
      <c r="Q169" s="238">
        <v>0</v>
      </c>
      <c r="R169" s="238">
        <f>Q169*H169</f>
        <v>0</v>
      </c>
      <c r="S169" s="238">
        <v>0</v>
      </c>
      <c r="T169" s="239">
        <f>S169*H169</f>
        <v>0</v>
      </c>
      <c r="U169" s="41"/>
      <c r="V169" s="41"/>
      <c r="W169" s="41"/>
      <c r="X169" s="41"/>
      <c r="Y169" s="41"/>
      <c r="Z169" s="41"/>
      <c r="AA169" s="41"/>
      <c r="AB169" s="41"/>
      <c r="AC169" s="41"/>
      <c r="AD169" s="41"/>
      <c r="AE169" s="41"/>
      <c r="AR169" s="240" t="s">
        <v>288</v>
      </c>
      <c r="AT169" s="240" t="s">
        <v>171</v>
      </c>
      <c r="AU169" s="240" t="s">
        <v>192</v>
      </c>
      <c r="AY169" s="20" t="s">
        <v>169</v>
      </c>
      <c r="BE169" s="241">
        <f>IF(N169="základní",J169,0)</f>
        <v>0</v>
      </c>
      <c r="BF169" s="241">
        <f>IF(N169="snížená",J169,0)</f>
        <v>0</v>
      </c>
      <c r="BG169" s="241">
        <f>IF(N169="zákl. přenesená",J169,0)</f>
        <v>0</v>
      </c>
      <c r="BH169" s="241">
        <f>IF(N169="sníž. přenesená",J169,0)</f>
        <v>0</v>
      </c>
      <c r="BI169" s="241">
        <f>IF(N169="nulová",J169,0)</f>
        <v>0</v>
      </c>
      <c r="BJ169" s="20" t="s">
        <v>81</v>
      </c>
      <c r="BK169" s="241">
        <f>ROUND(I169*H169,2)</f>
        <v>0</v>
      </c>
      <c r="BL169" s="20" t="s">
        <v>288</v>
      </c>
      <c r="BM169" s="240" t="s">
        <v>2328</v>
      </c>
    </row>
    <row r="170" spans="1:65" s="2" customFormat="1" ht="16.5" customHeight="1">
      <c r="A170" s="41"/>
      <c r="B170" s="42"/>
      <c r="C170" s="229" t="s">
        <v>953</v>
      </c>
      <c r="D170" s="229" t="s">
        <v>171</v>
      </c>
      <c r="E170" s="230" t="s">
        <v>2329</v>
      </c>
      <c r="F170" s="231" t="s">
        <v>2330</v>
      </c>
      <c r="G170" s="232" t="s">
        <v>296</v>
      </c>
      <c r="H170" s="233">
        <v>1</v>
      </c>
      <c r="I170" s="234"/>
      <c r="J170" s="235">
        <f>ROUND(I170*H170,2)</f>
        <v>0</v>
      </c>
      <c r="K170" s="231" t="s">
        <v>19</v>
      </c>
      <c r="L170" s="47"/>
      <c r="M170" s="236" t="s">
        <v>19</v>
      </c>
      <c r="N170" s="237" t="s">
        <v>45</v>
      </c>
      <c r="O170" s="87"/>
      <c r="P170" s="238">
        <f>O170*H170</f>
        <v>0</v>
      </c>
      <c r="Q170" s="238">
        <v>0</v>
      </c>
      <c r="R170" s="238">
        <f>Q170*H170</f>
        <v>0</v>
      </c>
      <c r="S170" s="238">
        <v>0</v>
      </c>
      <c r="T170" s="239">
        <f>S170*H170</f>
        <v>0</v>
      </c>
      <c r="U170" s="41"/>
      <c r="V170" s="41"/>
      <c r="W170" s="41"/>
      <c r="X170" s="41"/>
      <c r="Y170" s="41"/>
      <c r="Z170" s="41"/>
      <c r="AA170" s="41"/>
      <c r="AB170" s="41"/>
      <c r="AC170" s="41"/>
      <c r="AD170" s="41"/>
      <c r="AE170" s="41"/>
      <c r="AR170" s="240" t="s">
        <v>288</v>
      </c>
      <c r="AT170" s="240" t="s">
        <v>171</v>
      </c>
      <c r="AU170" s="240" t="s">
        <v>192</v>
      </c>
      <c r="AY170" s="20" t="s">
        <v>169</v>
      </c>
      <c r="BE170" s="241">
        <f>IF(N170="základní",J170,0)</f>
        <v>0</v>
      </c>
      <c r="BF170" s="241">
        <f>IF(N170="snížená",J170,0)</f>
        <v>0</v>
      </c>
      <c r="BG170" s="241">
        <f>IF(N170="zákl. přenesená",J170,0)</f>
        <v>0</v>
      </c>
      <c r="BH170" s="241">
        <f>IF(N170="sníž. přenesená",J170,0)</f>
        <v>0</v>
      </c>
      <c r="BI170" s="241">
        <f>IF(N170="nulová",J170,0)</f>
        <v>0</v>
      </c>
      <c r="BJ170" s="20" t="s">
        <v>81</v>
      </c>
      <c r="BK170" s="241">
        <f>ROUND(I170*H170,2)</f>
        <v>0</v>
      </c>
      <c r="BL170" s="20" t="s">
        <v>288</v>
      </c>
      <c r="BM170" s="240" t="s">
        <v>2331</v>
      </c>
    </row>
    <row r="171" spans="1:63" s="12" customFormat="1" ht="22.8" customHeight="1">
      <c r="A171" s="12"/>
      <c r="B171" s="213"/>
      <c r="C171" s="214"/>
      <c r="D171" s="215" t="s">
        <v>73</v>
      </c>
      <c r="E171" s="227" t="s">
        <v>2332</v>
      </c>
      <c r="F171" s="227" t="s">
        <v>2333</v>
      </c>
      <c r="G171" s="214"/>
      <c r="H171" s="214"/>
      <c r="I171" s="217"/>
      <c r="J171" s="228">
        <f>BK171</f>
        <v>0</v>
      </c>
      <c r="K171" s="214"/>
      <c r="L171" s="219"/>
      <c r="M171" s="220"/>
      <c r="N171" s="221"/>
      <c r="O171" s="221"/>
      <c r="P171" s="222">
        <f>SUM(P172:P215)</f>
        <v>0</v>
      </c>
      <c r="Q171" s="221"/>
      <c r="R171" s="222">
        <f>SUM(R172:R215)</f>
        <v>99.13740999999999</v>
      </c>
      <c r="S171" s="221"/>
      <c r="T171" s="223">
        <f>SUM(T172:T215)</f>
        <v>1.58</v>
      </c>
      <c r="U171" s="12"/>
      <c r="V171" s="12"/>
      <c r="W171" s="12"/>
      <c r="X171" s="12"/>
      <c r="Y171" s="12"/>
      <c r="Z171" s="12"/>
      <c r="AA171" s="12"/>
      <c r="AB171" s="12"/>
      <c r="AC171" s="12"/>
      <c r="AD171" s="12"/>
      <c r="AE171" s="12"/>
      <c r="AR171" s="224" t="s">
        <v>192</v>
      </c>
      <c r="AT171" s="225" t="s">
        <v>73</v>
      </c>
      <c r="AU171" s="225" t="s">
        <v>81</v>
      </c>
      <c r="AY171" s="224" t="s">
        <v>169</v>
      </c>
      <c r="BK171" s="226">
        <f>SUM(BK172:BK215)</f>
        <v>0</v>
      </c>
    </row>
    <row r="172" spans="1:65" s="2" customFormat="1" ht="21.75" customHeight="1">
      <c r="A172" s="41"/>
      <c r="B172" s="42"/>
      <c r="C172" s="229" t="s">
        <v>957</v>
      </c>
      <c r="D172" s="229" t="s">
        <v>171</v>
      </c>
      <c r="E172" s="230" t="s">
        <v>2334</v>
      </c>
      <c r="F172" s="231" t="s">
        <v>2335</v>
      </c>
      <c r="G172" s="232" t="s">
        <v>213</v>
      </c>
      <c r="H172" s="233">
        <v>2</v>
      </c>
      <c r="I172" s="234"/>
      <c r="J172" s="235">
        <f>ROUND(I172*H172,2)</f>
        <v>0</v>
      </c>
      <c r="K172" s="231" t="s">
        <v>175</v>
      </c>
      <c r="L172" s="47"/>
      <c r="M172" s="236" t="s">
        <v>19</v>
      </c>
      <c r="N172" s="237" t="s">
        <v>45</v>
      </c>
      <c r="O172" s="87"/>
      <c r="P172" s="238">
        <f>O172*H172</f>
        <v>0</v>
      </c>
      <c r="Q172" s="238">
        <v>0</v>
      </c>
      <c r="R172" s="238">
        <f>Q172*H172</f>
        <v>0</v>
      </c>
      <c r="S172" s="238">
        <v>0</v>
      </c>
      <c r="T172" s="239">
        <f>S172*H172</f>
        <v>0</v>
      </c>
      <c r="U172" s="41"/>
      <c r="V172" s="41"/>
      <c r="W172" s="41"/>
      <c r="X172" s="41"/>
      <c r="Y172" s="41"/>
      <c r="Z172" s="41"/>
      <c r="AA172" s="41"/>
      <c r="AB172" s="41"/>
      <c r="AC172" s="41"/>
      <c r="AD172" s="41"/>
      <c r="AE172" s="41"/>
      <c r="AR172" s="240" t="s">
        <v>288</v>
      </c>
      <c r="AT172" s="240" t="s">
        <v>171</v>
      </c>
      <c r="AU172" s="240" t="s">
        <v>83</v>
      </c>
      <c r="AY172" s="20" t="s">
        <v>169</v>
      </c>
      <c r="BE172" s="241">
        <f>IF(N172="základní",J172,0)</f>
        <v>0</v>
      </c>
      <c r="BF172" s="241">
        <f>IF(N172="snížená",J172,0)</f>
        <v>0</v>
      </c>
      <c r="BG172" s="241">
        <f>IF(N172="zákl. přenesená",J172,0)</f>
        <v>0</v>
      </c>
      <c r="BH172" s="241">
        <f>IF(N172="sníž. přenesená",J172,0)</f>
        <v>0</v>
      </c>
      <c r="BI172" s="241">
        <f>IF(N172="nulová",J172,0)</f>
        <v>0</v>
      </c>
      <c r="BJ172" s="20" t="s">
        <v>81</v>
      </c>
      <c r="BK172" s="241">
        <f>ROUND(I172*H172,2)</f>
        <v>0</v>
      </c>
      <c r="BL172" s="20" t="s">
        <v>288</v>
      </c>
      <c r="BM172" s="240" t="s">
        <v>2336</v>
      </c>
    </row>
    <row r="173" spans="1:65" s="2" customFormat="1" ht="16.5" customHeight="1">
      <c r="A173" s="41"/>
      <c r="B173" s="42"/>
      <c r="C173" s="229" t="s">
        <v>966</v>
      </c>
      <c r="D173" s="229" t="s">
        <v>171</v>
      </c>
      <c r="E173" s="230" t="s">
        <v>2337</v>
      </c>
      <c r="F173" s="231" t="s">
        <v>2338</v>
      </c>
      <c r="G173" s="232" t="s">
        <v>174</v>
      </c>
      <c r="H173" s="233">
        <v>21</v>
      </c>
      <c r="I173" s="234"/>
      <c r="J173" s="235">
        <f>ROUND(I173*H173,2)</f>
        <v>0</v>
      </c>
      <c r="K173" s="231" t="s">
        <v>175</v>
      </c>
      <c r="L173" s="47"/>
      <c r="M173" s="236" t="s">
        <v>19</v>
      </c>
      <c r="N173" s="237" t="s">
        <v>45</v>
      </c>
      <c r="O173" s="87"/>
      <c r="P173" s="238">
        <f>O173*H173</f>
        <v>0</v>
      </c>
      <c r="Q173" s="238">
        <v>0.01743</v>
      </c>
      <c r="R173" s="238">
        <f>Q173*H173</f>
        <v>0.36603</v>
      </c>
      <c r="S173" s="238">
        <v>0</v>
      </c>
      <c r="T173" s="239">
        <f>S173*H173</f>
        <v>0</v>
      </c>
      <c r="U173" s="41"/>
      <c r="V173" s="41"/>
      <c r="W173" s="41"/>
      <c r="X173" s="41"/>
      <c r="Y173" s="41"/>
      <c r="Z173" s="41"/>
      <c r="AA173" s="41"/>
      <c r="AB173" s="41"/>
      <c r="AC173" s="41"/>
      <c r="AD173" s="41"/>
      <c r="AE173" s="41"/>
      <c r="AR173" s="240" t="s">
        <v>288</v>
      </c>
      <c r="AT173" s="240" t="s">
        <v>171</v>
      </c>
      <c r="AU173" s="240" t="s">
        <v>83</v>
      </c>
      <c r="AY173" s="20" t="s">
        <v>169</v>
      </c>
      <c r="BE173" s="241">
        <f>IF(N173="základní",J173,0)</f>
        <v>0</v>
      </c>
      <c r="BF173" s="241">
        <f>IF(N173="snížená",J173,0)</f>
        <v>0</v>
      </c>
      <c r="BG173" s="241">
        <f>IF(N173="zákl. přenesená",J173,0)</f>
        <v>0</v>
      </c>
      <c r="BH173" s="241">
        <f>IF(N173="sníž. přenesená",J173,0)</f>
        <v>0</v>
      </c>
      <c r="BI173" s="241">
        <f>IF(N173="nulová",J173,0)</f>
        <v>0</v>
      </c>
      <c r="BJ173" s="20" t="s">
        <v>81</v>
      </c>
      <c r="BK173" s="241">
        <f>ROUND(I173*H173,2)</f>
        <v>0</v>
      </c>
      <c r="BL173" s="20" t="s">
        <v>288</v>
      </c>
      <c r="BM173" s="240" t="s">
        <v>2339</v>
      </c>
    </row>
    <row r="174" spans="1:51" s="14" customFormat="1" ht="12">
      <c r="A174" s="14"/>
      <c r="B174" s="256"/>
      <c r="C174" s="257"/>
      <c r="D174" s="242" t="s">
        <v>180</v>
      </c>
      <c r="E174" s="258" t="s">
        <v>19</v>
      </c>
      <c r="F174" s="259" t="s">
        <v>2340</v>
      </c>
      <c r="G174" s="257"/>
      <c r="H174" s="260">
        <v>21</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180</v>
      </c>
      <c r="AU174" s="266" t="s">
        <v>83</v>
      </c>
      <c r="AV174" s="14" t="s">
        <v>83</v>
      </c>
      <c r="AW174" s="14" t="s">
        <v>35</v>
      </c>
      <c r="AX174" s="14" t="s">
        <v>81</v>
      </c>
      <c r="AY174" s="266" t="s">
        <v>169</v>
      </c>
    </row>
    <row r="175" spans="1:65" s="2" customFormat="1" ht="16.5" customHeight="1">
      <c r="A175" s="41"/>
      <c r="B175" s="42"/>
      <c r="C175" s="229" t="s">
        <v>971</v>
      </c>
      <c r="D175" s="229" t="s">
        <v>171</v>
      </c>
      <c r="E175" s="230" t="s">
        <v>2341</v>
      </c>
      <c r="F175" s="231" t="s">
        <v>2342</v>
      </c>
      <c r="G175" s="232" t="s">
        <v>213</v>
      </c>
      <c r="H175" s="233">
        <v>10.5</v>
      </c>
      <c r="I175" s="234"/>
      <c r="J175" s="235">
        <f>ROUND(I175*H175,2)</f>
        <v>0</v>
      </c>
      <c r="K175" s="231" t="s">
        <v>175</v>
      </c>
      <c r="L175" s="47"/>
      <c r="M175" s="236" t="s">
        <v>19</v>
      </c>
      <c r="N175" s="237" t="s">
        <v>45</v>
      </c>
      <c r="O175" s="87"/>
      <c r="P175" s="238">
        <f>O175*H175</f>
        <v>0</v>
      </c>
      <c r="Q175" s="238">
        <v>2.25634</v>
      </c>
      <c r="R175" s="238">
        <f>Q175*H175</f>
        <v>23.69157</v>
      </c>
      <c r="S175" s="238">
        <v>0</v>
      </c>
      <c r="T175" s="239">
        <f>S175*H175</f>
        <v>0</v>
      </c>
      <c r="U175" s="41"/>
      <c r="V175" s="41"/>
      <c r="W175" s="41"/>
      <c r="X175" s="41"/>
      <c r="Y175" s="41"/>
      <c r="Z175" s="41"/>
      <c r="AA175" s="41"/>
      <c r="AB175" s="41"/>
      <c r="AC175" s="41"/>
      <c r="AD175" s="41"/>
      <c r="AE175" s="41"/>
      <c r="AR175" s="240" t="s">
        <v>288</v>
      </c>
      <c r="AT175" s="240" t="s">
        <v>171</v>
      </c>
      <c r="AU175" s="240" t="s">
        <v>83</v>
      </c>
      <c r="AY175" s="20" t="s">
        <v>169</v>
      </c>
      <c r="BE175" s="241">
        <f>IF(N175="základní",J175,0)</f>
        <v>0</v>
      </c>
      <c r="BF175" s="241">
        <f>IF(N175="snížená",J175,0)</f>
        <v>0</v>
      </c>
      <c r="BG175" s="241">
        <f>IF(N175="zákl. přenesená",J175,0)</f>
        <v>0</v>
      </c>
      <c r="BH175" s="241">
        <f>IF(N175="sníž. přenesená",J175,0)</f>
        <v>0</v>
      </c>
      <c r="BI175" s="241">
        <f>IF(N175="nulová",J175,0)</f>
        <v>0</v>
      </c>
      <c r="BJ175" s="20" t="s">
        <v>81</v>
      </c>
      <c r="BK175" s="241">
        <f>ROUND(I175*H175,2)</f>
        <v>0</v>
      </c>
      <c r="BL175" s="20" t="s">
        <v>288</v>
      </c>
      <c r="BM175" s="240" t="s">
        <v>2343</v>
      </c>
    </row>
    <row r="176" spans="1:51" s="14" customFormat="1" ht="12">
      <c r="A176" s="14"/>
      <c r="B176" s="256"/>
      <c r="C176" s="257"/>
      <c r="D176" s="242" t="s">
        <v>180</v>
      </c>
      <c r="E176" s="258" t="s">
        <v>19</v>
      </c>
      <c r="F176" s="259" t="s">
        <v>2344</v>
      </c>
      <c r="G176" s="257"/>
      <c r="H176" s="260">
        <v>10.5</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180</v>
      </c>
      <c r="AU176" s="266" t="s">
        <v>83</v>
      </c>
      <c r="AV176" s="14" t="s">
        <v>83</v>
      </c>
      <c r="AW176" s="14" t="s">
        <v>35</v>
      </c>
      <c r="AX176" s="14" t="s">
        <v>81</v>
      </c>
      <c r="AY176" s="266" t="s">
        <v>169</v>
      </c>
    </row>
    <row r="177" spans="1:65" s="2" customFormat="1" ht="21.75" customHeight="1">
      <c r="A177" s="41"/>
      <c r="B177" s="42"/>
      <c r="C177" s="229" t="s">
        <v>976</v>
      </c>
      <c r="D177" s="229" t="s">
        <v>171</v>
      </c>
      <c r="E177" s="230" t="s">
        <v>2345</v>
      </c>
      <c r="F177" s="231" t="s">
        <v>2346</v>
      </c>
      <c r="G177" s="232" t="s">
        <v>174</v>
      </c>
      <c r="H177" s="233">
        <v>5</v>
      </c>
      <c r="I177" s="234"/>
      <c r="J177" s="235">
        <f>ROUND(I177*H177,2)</f>
        <v>0</v>
      </c>
      <c r="K177" s="231" t="s">
        <v>175</v>
      </c>
      <c r="L177" s="47"/>
      <c r="M177" s="236" t="s">
        <v>19</v>
      </c>
      <c r="N177" s="237" t="s">
        <v>45</v>
      </c>
      <c r="O177" s="87"/>
      <c r="P177" s="238">
        <f>O177*H177</f>
        <v>0</v>
      </c>
      <c r="Q177" s="238">
        <v>0</v>
      </c>
      <c r="R177" s="238">
        <f>Q177*H177</f>
        <v>0</v>
      </c>
      <c r="S177" s="238">
        <v>0.316</v>
      </c>
      <c r="T177" s="239">
        <f>S177*H177</f>
        <v>1.58</v>
      </c>
      <c r="U177" s="41"/>
      <c r="V177" s="41"/>
      <c r="W177" s="41"/>
      <c r="X177" s="41"/>
      <c r="Y177" s="41"/>
      <c r="Z177" s="41"/>
      <c r="AA177" s="41"/>
      <c r="AB177" s="41"/>
      <c r="AC177" s="41"/>
      <c r="AD177" s="41"/>
      <c r="AE177" s="41"/>
      <c r="AR177" s="240" t="s">
        <v>176</v>
      </c>
      <c r="AT177" s="240" t="s">
        <v>171</v>
      </c>
      <c r="AU177" s="240" t="s">
        <v>83</v>
      </c>
      <c r="AY177" s="20" t="s">
        <v>169</v>
      </c>
      <c r="BE177" s="241">
        <f>IF(N177="základní",J177,0)</f>
        <v>0</v>
      </c>
      <c r="BF177" s="241">
        <f>IF(N177="snížená",J177,0)</f>
        <v>0</v>
      </c>
      <c r="BG177" s="241">
        <f>IF(N177="zákl. přenesená",J177,0)</f>
        <v>0</v>
      </c>
      <c r="BH177" s="241">
        <f>IF(N177="sníž. přenesená",J177,0)</f>
        <v>0</v>
      </c>
      <c r="BI177" s="241">
        <f>IF(N177="nulová",J177,0)</f>
        <v>0</v>
      </c>
      <c r="BJ177" s="20" t="s">
        <v>81</v>
      </c>
      <c r="BK177" s="241">
        <f>ROUND(I177*H177,2)</f>
        <v>0</v>
      </c>
      <c r="BL177" s="20" t="s">
        <v>176</v>
      </c>
      <c r="BM177" s="240" t="s">
        <v>2347</v>
      </c>
    </row>
    <row r="178" spans="1:47" s="2" customFormat="1" ht="12">
      <c r="A178" s="41"/>
      <c r="B178" s="42"/>
      <c r="C178" s="43"/>
      <c r="D178" s="242" t="s">
        <v>178</v>
      </c>
      <c r="E178" s="43"/>
      <c r="F178" s="243" t="s">
        <v>2348</v>
      </c>
      <c r="G178" s="43"/>
      <c r="H178" s="43"/>
      <c r="I178" s="149"/>
      <c r="J178" s="43"/>
      <c r="K178" s="43"/>
      <c r="L178" s="47"/>
      <c r="M178" s="244"/>
      <c r="N178" s="245"/>
      <c r="O178" s="87"/>
      <c r="P178" s="87"/>
      <c r="Q178" s="87"/>
      <c r="R178" s="87"/>
      <c r="S178" s="87"/>
      <c r="T178" s="88"/>
      <c r="U178" s="41"/>
      <c r="V178" s="41"/>
      <c r="W178" s="41"/>
      <c r="X178" s="41"/>
      <c r="Y178" s="41"/>
      <c r="Z178" s="41"/>
      <c r="AA178" s="41"/>
      <c r="AB178" s="41"/>
      <c r="AC178" s="41"/>
      <c r="AD178" s="41"/>
      <c r="AE178" s="41"/>
      <c r="AT178" s="20" t="s">
        <v>178</v>
      </c>
      <c r="AU178" s="20" t="s">
        <v>83</v>
      </c>
    </row>
    <row r="179" spans="1:65" s="2" customFormat="1" ht="21.75" customHeight="1">
      <c r="A179" s="41"/>
      <c r="B179" s="42"/>
      <c r="C179" s="229" t="s">
        <v>981</v>
      </c>
      <c r="D179" s="229" t="s">
        <v>171</v>
      </c>
      <c r="E179" s="230" t="s">
        <v>2349</v>
      </c>
      <c r="F179" s="231" t="s">
        <v>2350</v>
      </c>
      <c r="G179" s="232" t="s">
        <v>462</v>
      </c>
      <c r="H179" s="233">
        <v>823</v>
      </c>
      <c r="I179" s="234"/>
      <c r="J179" s="235">
        <f>ROUND(I179*H179,2)</f>
        <v>0</v>
      </c>
      <c r="K179" s="231" t="s">
        <v>175</v>
      </c>
      <c r="L179" s="47"/>
      <c r="M179" s="236" t="s">
        <v>19</v>
      </c>
      <c r="N179" s="237" t="s">
        <v>45</v>
      </c>
      <c r="O179" s="87"/>
      <c r="P179" s="238">
        <f>O179*H179</f>
        <v>0</v>
      </c>
      <c r="Q179" s="238">
        <v>0</v>
      </c>
      <c r="R179" s="238">
        <f>Q179*H179</f>
        <v>0</v>
      </c>
      <c r="S179" s="238">
        <v>0</v>
      </c>
      <c r="T179" s="239">
        <f>S179*H179</f>
        <v>0</v>
      </c>
      <c r="U179" s="41"/>
      <c r="V179" s="41"/>
      <c r="W179" s="41"/>
      <c r="X179" s="41"/>
      <c r="Y179" s="41"/>
      <c r="Z179" s="41"/>
      <c r="AA179" s="41"/>
      <c r="AB179" s="41"/>
      <c r="AC179" s="41"/>
      <c r="AD179" s="41"/>
      <c r="AE179" s="41"/>
      <c r="AR179" s="240" t="s">
        <v>176</v>
      </c>
      <c r="AT179" s="240" t="s">
        <v>171</v>
      </c>
      <c r="AU179" s="240" t="s">
        <v>83</v>
      </c>
      <c r="AY179" s="20" t="s">
        <v>169</v>
      </c>
      <c r="BE179" s="241">
        <f>IF(N179="základní",J179,0)</f>
        <v>0</v>
      </c>
      <c r="BF179" s="241">
        <f>IF(N179="snížená",J179,0)</f>
        <v>0</v>
      </c>
      <c r="BG179" s="241">
        <f>IF(N179="zákl. přenesená",J179,0)</f>
        <v>0</v>
      </c>
      <c r="BH179" s="241">
        <f>IF(N179="sníž. přenesená",J179,0)</f>
        <v>0</v>
      </c>
      <c r="BI179" s="241">
        <f>IF(N179="nulová",J179,0)</f>
        <v>0</v>
      </c>
      <c r="BJ179" s="20" t="s">
        <v>81</v>
      </c>
      <c r="BK179" s="241">
        <f>ROUND(I179*H179,2)</f>
        <v>0</v>
      </c>
      <c r="BL179" s="20" t="s">
        <v>176</v>
      </c>
      <c r="BM179" s="240" t="s">
        <v>2351</v>
      </c>
    </row>
    <row r="180" spans="1:47" s="2" customFormat="1" ht="12">
      <c r="A180" s="41"/>
      <c r="B180" s="42"/>
      <c r="C180" s="43"/>
      <c r="D180" s="242" t="s">
        <v>178</v>
      </c>
      <c r="E180" s="43"/>
      <c r="F180" s="243" t="s">
        <v>2352</v>
      </c>
      <c r="G180" s="43"/>
      <c r="H180" s="43"/>
      <c r="I180" s="149"/>
      <c r="J180" s="43"/>
      <c r="K180" s="43"/>
      <c r="L180" s="47"/>
      <c r="M180" s="244"/>
      <c r="N180" s="245"/>
      <c r="O180" s="87"/>
      <c r="P180" s="87"/>
      <c r="Q180" s="87"/>
      <c r="R180" s="87"/>
      <c r="S180" s="87"/>
      <c r="T180" s="88"/>
      <c r="U180" s="41"/>
      <c r="V180" s="41"/>
      <c r="W180" s="41"/>
      <c r="X180" s="41"/>
      <c r="Y180" s="41"/>
      <c r="Z180" s="41"/>
      <c r="AA180" s="41"/>
      <c r="AB180" s="41"/>
      <c r="AC180" s="41"/>
      <c r="AD180" s="41"/>
      <c r="AE180" s="41"/>
      <c r="AT180" s="20" t="s">
        <v>178</v>
      </c>
      <c r="AU180" s="20" t="s">
        <v>83</v>
      </c>
    </row>
    <row r="181" spans="1:65" s="2" customFormat="1" ht="21.75" customHeight="1">
      <c r="A181" s="41"/>
      <c r="B181" s="42"/>
      <c r="C181" s="229" t="s">
        <v>988</v>
      </c>
      <c r="D181" s="229" t="s">
        <v>171</v>
      </c>
      <c r="E181" s="230" t="s">
        <v>2353</v>
      </c>
      <c r="F181" s="231" t="s">
        <v>2354</v>
      </c>
      <c r="G181" s="232" t="s">
        <v>462</v>
      </c>
      <c r="H181" s="233">
        <v>70</v>
      </c>
      <c r="I181" s="234"/>
      <c r="J181" s="235">
        <f>ROUND(I181*H181,2)</f>
        <v>0</v>
      </c>
      <c r="K181" s="231" t="s">
        <v>175</v>
      </c>
      <c r="L181" s="47"/>
      <c r="M181" s="236" t="s">
        <v>19</v>
      </c>
      <c r="N181" s="237" t="s">
        <v>45</v>
      </c>
      <c r="O181" s="87"/>
      <c r="P181" s="238">
        <f>O181*H181</f>
        <v>0</v>
      </c>
      <c r="Q181" s="238">
        <v>0</v>
      </c>
      <c r="R181" s="238">
        <f>Q181*H181</f>
        <v>0</v>
      </c>
      <c r="S181" s="238">
        <v>0</v>
      </c>
      <c r="T181" s="239">
        <f>S181*H181</f>
        <v>0</v>
      </c>
      <c r="U181" s="41"/>
      <c r="V181" s="41"/>
      <c r="W181" s="41"/>
      <c r="X181" s="41"/>
      <c r="Y181" s="41"/>
      <c r="Z181" s="41"/>
      <c r="AA181" s="41"/>
      <c r="AB181" s="41"/>
      <c r="AC181" s="41"/>
      <c r="AD181" s="41"/>
      <c r="AE181" s="41"/>
      <c r="AR181" s="240" t="s">
        <v>176</v>
      </c>
      <c r="AT181" s="240" t="s">
        <v>171</v>
      </c>
      <c r="AU181" s="240" t="s">
        <v>83</v>
      </c>
      <c r="AY181" s="20" t="s">
        <v>169</v>
      </c>
      <c r="BE181" s="241">
        <f>IF(N181="základní",J181,0)</f>
        <v>0</v>
      </c>
      <c r="BF181" s="241">
        <f>IF(N181="snížená",J181,0)</f>
        <v>0</v>
      </c>
      <c r="BG181" s="241">
        <f>IF(N181="zákl. přenesená",J181,0)</f>
        <v>0</v>
      </c>
      <c r="BH181" s="241">
        <f>IF(N181="sníž. přenesená",J181,0)</f>
        <v>0</v>
      </c>
      <c r="BI181" s="241">
        <f>IF(N181="nulová",J181,0)</f>
        <v>0</v>
      </c>
      <c r="BJ181" s="20" t="s">
        <v>81</v>
      </c>
      <c r="BK181" s="241">
        <f>ROUND(I181*H181,2)</f>
        <v>0</v>
      </c>
      <c r="BL181" s="20" t="s">
        <v>176</v>
      </c>
      <c r="BM181" s="240" t="s">
        <v>2355</v>
      </c>
    </row>
    <row r="182" spans="1:47" s="2" customFormat="1" ht="12">
      <c r="A182" s="41"/>
      <c r="B182" s="42"/>
      <c r="C182" s="43"/>
      <c r="D182" s="242" t="s">
        <v>178</v>
      </c>
      <c r="E182" s="43"/>
      <c r="F182" s="243" t="s">
        <v>2352</v>
      </c>
      <c r="G182" s="43"/>
      <c r="H182" s="43"/>
      <c r="I182" s="149"/>
      <c r="J182" s="43"/>
      <c r="K182" s="43"/>
      <c r="L182" s="47"/>
      <c r="M182" s="244"/>
      <c r="N182" s="245"/>
      <c r="O182" s="87"/>
      <c r="P182" s="87"/>
      <c r="Q182" s="87"/>
      <c r="R182" s="87"/>
      <c r="S182" s="87"/>
      <c r="T182" s="88"/>
      <c r="U182" s="41"/>
      <c r="V182" s="41"/>
      <c r="W182" s="41"/>
      <c r="X182" s="41"/>
      <c r="Y182" s="41"/>
      <c r="Z182" s="41"/>
      <c r="AA182" s="41"/>
      <c r="AB182" s="41"/>
      <c r="AC182" s="41"/>
      <c r="AD182" s="41"/>
      <c r="AE182" s="41"/>
      <c r="AT182" s="20" t="s">
        <v>178</v>
      </c>
      <c r="AU182" s="20" t="s">
        <v>83</v>
      </c>
    </row>
    <row r="183" spans="1:65" s="2" customFormat="1" ht="21.75" customHeight="1">
      <c r="A183" s="41"/>
      <c r="B183" s="42"/>
      <c r="C183" s="229" t="s">
        <v>993</v>
      </c>
      <c r="D183" s="229" t="s">
        <v>171</v>
      </c>
      <c r="E183" s="230" t="s">
        <v>2356</v>
      </c>
      <c r="F183" s="231" t="s">
        <v>2357</v>
      </c>
      <c r="G183" s="232" t="s">
        <v>462</v>
      </c>
      <c r="H183" s="233">
        <v>893</v>
      </c>
      <c r="I183" s="234"/>
      <c r="J183" s="235">
        <f>ROUND(I183*H183,2)</f>
        <v>0</v>
      </c>
      <c r="K183" s="231" t="s">
        <v>175</v>
      </c>
      <c r="L183" s="47"/>
      <c r="M183" s="236" t="s">
        <v>19</v>
      </c>
      <c r="N183" s="237" t="s">
        <v>45</v>
      </c>
      <c r="O183" s="87"/>
      <c r="P183" s="238">
        <f>O183*H183</f>
        <v>0</v>
      </c>
      <c r="Q183" s="238">
        <v>0.07807</v>
      </c>
      <c r="R183" s="238">
        <f>Q183*H183</f>
        <v>69.71651</v>
      </c>
      <c r="S183" s="238">
        <v>0</v>
      </c>
      <c r="T183" s="239">
        <f>S183*H183</f>
        <v>0</v>
      </c>
      <c r="U183" s="41"/>
      <c r="V183" s="41"/>
      <c r="W183" s="41"/>
      <c r="X183" s="41"/>
      <c r="Y183" s="41"/>
      <c r="Z183" s="41"/>
      <c r="AA183" s="41"/>
      <c r="AB183" s="41"/>
      <c r="AC183" s="41"/>
      <c r="AD183" s="41"/>
      <c r="AE183" s="41"/>
      <c r="AR183" s="240" t="s">
        <v>288</v>
      </c>
      <c r="AT183" s="240" t="s">
        <v>171</v>
      </c>
      <c r="AU183" s="240" t="s">
        <v>83</v>
      </c>
      <c r="AY183" s="20" t="s">
        <v>169</v>
      </c>
      <c r="BE183" s="241">
        <f>IF(N183="základní",J183,0)</f>
        <v>0</v>
      </c>
      <c r="BF183" s="241">
        <f>IF(N183="snížená",J183,0)</f>
        <v>0</v>
      </c>
      <c r="BG183" s="241">
        <f>IF(N183="zákl. přenesená",J183,0)</f>
        <v>0</v>
      </c>
      <c r="BH183" s="241">
        <f>IF(N183="sníž. přenesená",J183,0)</f>
        <v>0</v>
      </c>
      <c r="BI183" s="241">
        <f>IF(N183="nulová",J183,0)</f>
        <v>0</v>
      </c>
      <c r="BJ183" s="20" t="s">
        <v>81</v>
      </c>
      <c r="BK183" s="241">
        <f>ROUND(I183*H183,2)</f>
        <v>0</v>
      </c>
      <c r="BL183" s="20" t="s">
        <v>288</v>
      </c>
      <c r="BM183" s="240" t="s">
        <v>2358</v>
      </c>
    </row>
    <row r="184" spans="1:47" s="2" customFormat="1" ht="12">
      <c r="A184" s="41"/>
      <c r="B184" s="42"/>
      <c r="C184" s="43"/>
      <c r="D184" s="242" t="s">
        <v>178</v>
      </c>
      <c r="E184" s="43"/>
      <c r="F184" s="243" t="s">
        <v>2359</v>
      </c>
      <c r="G184" s="43"/>
      <c r="H184" s="43"/>
      <c r="I184" s="149"/>
      <c r="J184" s="43"/>
      <c r="K184" s="43"/>
      <c r="L184" s="47"/>
      <c r="M184" s="244"/>
      <c r="N184" s="245"/>
      <c r="O184" s="87"/>
      <c r="P184" s="87"/>
      <c r="Q184" s="87"/>
      <c r="R184" s="87"/>
      <c r="S184" s="87"/>
      <c r="T184" s="88"/>
      <c r="U184" s="41"/>
      <c r="V184" s="41"/>
      <c r="W184" s="41"/>
      <c r="X184" s="41"/>
      <c r="Y184" s="41"/>
      <c r="Z184" s="41"/>
      <c r="AA184" s="41"/>
      <c r="AB184" s="41"/>
      <c r="AC184" s="41"/>
      <c r="AD184" s="41"/>
      <c r="AE184" s="41"/>
      <c r="AT184" s="20" t="s">
        <v>178</v>
      </c>
      <c r="AU184" s="20" t="s">
        <v>83</v>
      </c>
    </row>
    <row r="185" spans="1:51" s="14" customFormat="1" ht="12">
      <c r="A185" s="14"/>
      <c r="B185" s="256"/>
      <c r="C185" s="257"/>
      <c r="D185" s="242" t="s">
        <v>180</v>
      </c>
      <c r="E185" s="258" t="s">
        <v>19</v>
      </c>
      <c r="F185" s="259" t="s">
        <v>2360</v>
      </c>
      <c r="G185" s="257"/>
      <c r="H185" s="260">
        <v>893</v>
      </c>
      <c r="I185" s="261"/>
      <c r="J185" s="257"/>
      <c r="K185" s="257"/>
      <c r="L185" s="262"/>
      <c r="M185" s="263"/>
      <c r="N185" s="264"/>
      <c r="O185" s="264"/>
      <c r="P185" s="264"/>
      <c r="Q185" s="264"/>
      <c r="R185" s="264"/>
      <c r="S185" s="264"/>
      <c r="T185" s="265"/>
      <c r="U185" s="14"/>
      <c r="V185" s="14"/>
      <c r="W185" s="14"/>
      <c r="X185" s="14"/>
      <c r="Y185" s="14"/>
      <c r="Z185" s="14"/>
      <c r="AA185" s="14"/>
      <c r="AB185" s="14"/>
      <c r="AC185" s="14"/>
      <c r="AD185" s="14"/>
      <c r="AE185" s="14"/>
      <c r="AT185" s="266" t="s">
        <v>180</v>
      </c>
      <c r="AU185" s="266" t="s">
        <v>83</v>
      </c>
      <c r="AV185" s="14" t="s">
        <v>83</v>
      </c>
      <c r="AW185" s="14" t="s">
        <v>35</v>
      </c>
      <c r="AX185" s="14" t="s">
        <v>81</v>
      </c>
      <c r="AY185" s="266" t="s">
        <v>169</v>
      </c>
    </row>
    <row r="186" spans="1:65" s="2" customFormat="1" ht="21.75" customHeight="1">
      <c r="A186" s="41"/>
      <c r="B186" s="42"/>
      <c r="C186" s="229" t="s">
        <v>1000</v>
      </c>
      <c r="D186" s="229" t="s">
        <v>171</v>
      </c>
      <c r="E186" s="230" t="s">
        <v>2361</v>
      </c>
      <c r="F186" s="231" t="s">
        <v>2362</v>
      </c>
      <c r="G186" s="232" t="s">
        <v>213</v>
      </c>
      <c r="H186" s="233">
        <v>259.84</v>
      </c>
      <c r="I186" s="234"/>
      <c r="J186" s="235">
        <f>ROUND(I186*H186,2)</f>
        <v>0</v>
      </c>
      <c r="K186" s="231" t="s">
        <v>175</v>
      </c>
      <c r="L186" s="47"/>
      <c r="M186" s="236" t="s">
        <v>19</v>
      </c>
      <c r="N186" s="237" t="s">
        <v>45</v>
      </c>
      <c r="O186" s="87"/>
      <c r="P186" s="238">
        <f>O186*H186</f>
        <v>0</v>
      </c>
      <c r="Q186" s="238">
        <v>0</v>
      </c>
      <c r="R186" s="238">
        <f>Q186*H186</f>
        <v>0</v>
      </c>
      <c r="S186" s="238">
        <v>0</v>
      </c>
      <c r="T186" s="239">
        <f>S186*H186</f>
        <v>0</v>
      </c>
      <c r="U186" s="41"/>
      <c r="V186" s="41"/>
      <c r="W186" s="41"/>
      <c r="X186" s="41"/>
      <c r="Y186" s="41"/>
      <c r="Z186" s="41"/>
      <c r="AA186" s="41"/>
      <c r="AB186" s="41"/>
      <c r="AC186" s="41"/>
      <c r="AD186" s="41"/>
      <c r="AE186" s="41"/>
      <c r="AR186" s="240" t="s">
        <v>176</v>
      </c>
      <c r="AT186" s="240" t="s">
        <v>171</v>
      </c>
      <c r="AU186" s="240" t="s">
        <v>83</v>
      </c>
      <c r="AY186" s="20" t="s">
        <v>169</v>
      </c>
      <c r="BE186" s="241">
        <f>IF(N186="základní",J186,0)</f>
        <v>0</v>
      </c>
      <c r="BF186" s="241">
        <f>IF(N186="snížená",J186,0)</f>
        <v>0</v>
      </c>
      <c r="BG186" s="241">
        <f>IF(N186="zákl. přenesená",J186,0)</f>
        <v>0</v>
      </c>
      <c r="BH186" s="241">
        <f>IF(N186="sníž. přenesená",J186,0)</f>
        <v>0</v>
      </c>
      <c r="BI186" s="241">
        <f>IF(N186="nulová",J186,0)</f>
        <v>0</v>
      </c>
      <c r="BJ186" s="20" t="s">
        <v>81</v>
      </c>
      <c r="BK186" s="241">
        <f>ROUND(I186*H186,2)</f>
        <v>0</v>
      </c>
      <c r="BL186" s="20" t="s">
        <v>176</v>
      </c>
      <c r="BM186" s="240" t="s">
        <v>2363</v>
      </c>
    </row>
    <row r="187" spans="1:47" s="2" customFormat="1" ht="12">
      <c r="A187" s="41"/>
      <c r="B187" s="42"/>
      <c r="C187" s="43"/>
      <c r="D187" s="242" t="s">
        <v>178</v>
      </c>
      <c r="E187" s="43"/>
      <c r="F187" s="243" t="s">
        <v>2364</v>
      </c>
      <c r="G187" s="43"/>
      <c r="H187" s="43"/>
      <c r="I187" s="149"/>
      <c r="J187" s="43"/>
      <c r="K187" s="43"/>
      <c r="L187" s="47"/>
      <c r="M187" s="244"/>
      <c r="N187" s="245"/>
      <c r="O187" s="87"/>
      <c r="P187" s="87"/>
      <c r="Q187" s="87"/>
      <c r="R187" s="87"/>
      <c r="S187" s="87"/>
      <c r="T187" s="88"/>
      <c r="U187" s="41"/>
      <c r="V187" s="41"/>
      <c r="W187" s="41"/>
      <c r="X187" s="41"/>
      <c r="Y187" s="41"/>
      <c r="Z187" s="41"/>
      <c r="AA187" s="41"/>
      <c r="AB187" s="41"/>
      <c r="AC187" s="41"/>
      <c r="AD187" s="41"/>
      <c r="AE187" s="41"/>
      <c r="AT187" s="20" t="s">
        <v>178</v>
      </c>
      <c r="AU187" s="20" t="s">
        <v>83</v>
      </c>
    </row>
    <row r="188" spans="1:51" s="14" customFormat="1" ht="12">
      <c r="A188" s="14"/>
      <c r="B188" s="256"/>
      <c r="C188" s="257"/>
      <c r="D188" s="242" t="s">
        <v>180</v>
      </c>
      <c r="E188" s="258" t="s">
        <v>19</v>
      </c>
      <c r="F188" s="259" t="s">
        <v>2365</v>
      </c>
      <c r="G188" s="257"/>
      <c r="H188" s="260">
        <v>230.44</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180</v>
      </c>
      <c r="AU188" s="266" t="s">
        <v>83</v>
      </c>
      <c r="AV188" s="14" t="s">
        <v>83</v>
      </c>
      <c r="AW188" s="14" t="s">
        <v>35</v>
      </c>
      <c r="AX188" s="14" t="s">
        <v>74</v>
      </c>
      <c r="AY188" s="266" t="s">
        <v>169</v>
      </c>
    </row>
    <row r="189" spans="1:51" s="14" customFormat="1" ht="12">
      <c r="A189" s="14"/>
      <c r="B189" s="256"/>
      <c r="C189" s="257"/>
      <c r="D189" s="242" t="s">
        <v>180</v>
      </c>
      <c r="E189" s="258" t="s">
        <v>19</v>
      </c>
      <c r="F189" s="259" t="s">
        <v>2366</v>
      </c>
      <c r="G189" s="257"/>
      <c r="H189" s="260">
        <v>29.4</v>
      </c>
      <c r="I189" s="261"/>
      <c r="J189" s="257"/>
      <c r="K189" s="257"/>
      <c r="L189" s="262"/>
      <c r="M189" s="263"/>
      <c r="N189" s="264"/>
      <c r="O189" s="264"/>
      <c r="P189" s="264"/>
      <c r="Q189" s="264"/>
      <c r="R189" s="264"/>
      <c r="S189" s="264"/>
      <c r="T189" s="265"/>
      <c r="U189" s="14"/>
      <c r="V189" s="14"/>
      <c r="W189" s="14"/>
      <c r="X189" s="14"/>
      <c r="Y189" s="14"/>
      <c r="Z189" s="14"/>
      <c r="AA189" s="14"/>
      <c r="AB189" s="14"/>
      <c r="AC189" s="14"/>
      <c r="AD189" s="14"/>
      <c r="AE189" s="14"/>
      <c r="AT189" s="266" t="s">
        <v>180</v>
      </c>
      <c r="AU189" s="266" t="s">
        <v>83</v>
      </c>
      <c r="AV189" s="14" t="s">
        <v>83</v>
      </c>
      <c r="AW189" s="14" t="s">
        <v>35</v>
      </c>
      <c r="AX189" s="14" t="s">
        <v>74</v>
      </c>
      <c r="AY189" s="266" t="s">
        <v>169</v>
      </c>
    </row>
    <row r="190" spans="1:51" s="15" customFormat="1" ht="12">
      <c r="A190" s="15"/>
      <c r="B190" s="267"/>
      <c r="C190" s="268"/>
      <c r="D190" s="242" t="s">
        <v>180</v>
      </c>
      <c r="E190" s="269" t="s">
        <v>19</v>
      </c>
      <c r="F190" s="270" t="s">
        <v>185</v>
      </c>
      <c r="G190" s="268"/>
      <c r="H190" s="271">
        <v>259.84</v>
      </c>
      <c r="I190" s="272"/>
      <c r="J190" s="268"/>
      <c r="K190" s="268"/>
      <c r="L190" s="273"/>
      <c r="M190" s="274"/>
      <c r="N190" s="275"/>
      <c r="O190" s="275"/>
      <c r="P190" s="275"/>
      <c r="Q190" s="275"/>
      <c r="R190" s="275"/>
      <c r="S190" s="275"/>
      <c r="T190" s="276"/>
      <c r="U190" s="15"/>
      <c r="V190" s="15"/>
      <c r="W190" s="15"/>
      <c r="X190" s="15"/>
      <c r="Y190" s="15"/>
      <c r="Z190" s="15"/>
      <c r="AA190" s="15"/>
      <c r="AB190" s="15"/>
      <c r="AC190" s="15"/>
      <c r="AD190" s="15"/>
      <c r="AE190" s="15"/>
      <c r="AT190" s="277" t="s">
        <v>180</v>
      </c>
      <c r="AU190" s="277" t="s">
        <v>83</v>
      </c>
      <c r="AV190" s="15" t="s">
        <v>176</v>
      </c>
      <c r="AW190" s="15" t="s">
        <v>35</v>
      </c>
      <c r="AX190" s="15" t="s">
        <v>81</v>
      </c>
      <c r="AY190" s="277" t="s">
        <v>169</v>
      </c>
    </row>
    <row r="191" spans="1:65" s="2" customFormat="1" ht="21.75" customHeight="1">
      <c r="A191" s="41"/>
      <c r="B191" s="42"/>
      <c r="C191" s="229" t="s">
        <v>1005</v>
      </c>
      <c r="D191" s="229" t="s">
        <v>171</v>
      </c>
      <c r="E191" s="230" t="s">
        <v>2367</v>
      </c>
      <c r="F191" s="231" t="s">
        <v>2368</v>
      </c>
      <c r="G191" s="232" t="s">
        <v>213</v>
      </c>
      <c r="H191" s="233">
        <v>22</v>
      </c>
      <c r="I191" s="234"/>
      <c r="J191" s="235">
        <f>ROUND(I191*H191,2)</f>
        <v>0</v>
      </c>
      <c r="K191" s="231" t="s">
        <v>175</v>
      </c>
      <c r="L191" s="47"/>
      <c r="M191" s="236" t="s">
        <v>19</v>
      </c>
      <c r="N191" s="237" t="s">
        <v>45</v>
      </c>
      <c r="O191" s="87"/>
      <c r="P191" s="238">
        <f>O191*H191</f>
        <v>0</v>
      </c>
      <c r="Q191" s="238">
        <v>0</v>
      </c>
      <c r="R191" s="238">
        <f>Q191*H191</f>
        <v>0</v>
      </c>
      <c r="S191" s="238">
        <v>0</v>
      </c>
      <c r="T191" s="239">
        <f>S191*H191</f>
        <v>0</v>
      </c>
      <c r="U191" s="41"/>
      <c r="V191" s="41"/>
      <c r="W191" s="41"/>
      <c r="X191" s="41"/>
      <c r="Y191" s="41"/>
      <c r="Z191" s="41"/>
      <c r="AA191" s="41"/>
      <c r="AB191" s="41"/>
      <c r="AC191" s="41"/>
      <c r="AD191" s="41"/>
      <c r="AE191" s="41"/>
      <c r="AR191" s="240" t="s">
        <v>176</v>
      </c>
      <c r="AT191" s="240" t="s">
        <v>171</v>
      </c>
      <c r="AU191" s="240" t="s">
        <v>83</v>
      </c>
      <c r="AY191" s="20" t="s">
        <v>169</v>
      </c>
      <c r="BE191" s="241">
        <f>IF(N191="základní",J191,0)</f>
        <v>0</v>
      </c>
      <c r="BF191" s="241">
        <f>IF(N191="snížená",J191,0)</f>
        <v>0</v>
      </c>
      <c r="BG191" s="241">
        <f>IF(N191="zákl. přenesená",J191,0)</f>
        <v>0</v>
      </c>
      <c r="BH191" s="241">
        <f>IF(N191="sníž. přenesená",J191,0)</f>
        <v>0</v>
      </c>
      <c r="BI191" s="241">
        <f>IF(N191="nulová",J191,0)</f>
        <v>0</v>
      </c>
      <c r="BJ191" s="20" t="s">
        <v>81</v>
      </c>
      <c r="BK191" s="241">
        <f>ROUND(I191*H191,2)</f>
        <v>0</v>
      </c>
      <c r="BL191" s="20" t="s">
        <v>176</v>
      </c>
      <c r="BM191" s="240" t="s">
        <v>2369</v>
      </c>
    </row>
    <row r="192" spans="1:47" s="2" customFormat="1" ht="12">
      <c r="A192" s="41"/>
      <c r="B192" s="42"/>
      <c r="C192" s="43"/>
      <c r="D192" s="242" t="s">
        <v>178</v>
      </c>
      <c r="E192" s="43"/>
      <c r="F192" s="243" t="s">
        <v>2370</v>
      </c>
      <c r="G192" s="43"/>
      <c r="H192" s="43"/>
      <c r="I192" s="149"/>
      <c r="J192" s="43"/>
      <c r="K192" s="43"/>
      <c r="L192" s="47"/>
      <c r="M192" s="244"/>
      <c r="N192" s="245"/>
      <c r="O192" s="87"/>
      <c r="P192" s="87"/>
      <c r="Q192" s="87"/>
      <c r="R192" s="87"/>
      <c r="S192" s="87"/>
      <c r="T192" s="88"/>
      <c r="U192" s="41"/>
      <c r="V192" s="41"/>
      <c r="W192" s="41"/>
      <c r="X192" s="41"/>
      <c r="Y192" s="41"/>
      <c r="Z192" s="41"/>
      <c r="AA192" s="41"/>
      <c r="AB192" s="41"/>
      <c r="AC192" s="41"/>
      <c r="AD192" s="41"/>
      <c r="AE192" s="41"/>
      <c r="AT192" s="20" t="s">
        <v>178</v>
      </c>
      <c r="AU192" s="20" t="s">
        <v>83</v>
      </c>
    </row>
    <row r="193" spans="1:65" s="2" customFormat="1" ht="21.75" customHeight="1">
      <c r="A193" s="41"/>
      <c r="B193" s="42"/>
      <c r="C193" s="229" t="s">
        <v>1010</v>
      </c>
      <c r="D193" s="229" t="s">
        <v>171</v>
      </c>
      <c r="E193" s="230" t="s">
        <v>2371</v>
      </c>
      <c r="F193" s="231" t="s">
        <v>2372</v>
      </c>
      <c r="G193" s="232" t="s">
        <v>213</v>
      </c>
      <c r="H193" s="233">
        <v>220</v>
      </c>
      <c r="I193" s="234"/>
      <c r="J193" s="235">
        <f>ROUND(I193*H193,2)</f>
        <v>0</v>
      </c>
      <c r="K193" s="231" t="s">
        <v>175</v>
      </c>
      <c r="L193" s="47"/>
      <c r="M193" s="236" t="s">
        <v>19</v>
      </c>
      <c r="N193" s="237" t="s">
        <v>45</v>
      </c>
      <c r="O193" s="87"/>
      <c r="P193" s="238">
        <f>O193*H193</f>
        <v>0</v>
      </c>
      <c r="Q193" s="238">
        <v>0</v>
      </c>
      <c r="R193" s="238">
        <f>Q193*H193</f>
        <v>0</v>
      </c>
      <c r="S193" s="238">
        <v>0</v>
      </c>
      <c r="T193" s="239">
        <f>S193*H193</f>
        <v>0</v>
      </c>
      <c r="U193" s="41"/>
      <c r="V193" s="41"/>
      <c r="W193" s="41"/>
      <c r="X193" s="41"/>
      <c r="Y193" s="41"/>
      <c r="Z193" s="41"/>
      <c r="AA193" s="41"/>
      <c r="AB193" s="41"/>
      <c r="AC193" s="41"/>
      <c r="AD193" s="41"/>
      <c r="AE193" s="41"/>
      <c r="AR193" s="240" t="s">
        <v>288</v>
      </c>
      <c r="AT193" s="240" t="s">
        <v>171</v>
      </c>
      <c r="AU193" s="240" t="s">
        <v>83</v>
      </c>
      <c r="AY193" s="20" t="s">
        <v>169</v>
      </c>
      <c r="BE193" s="241">
        <f>IF(N193="základní",J193,0)</f>
        <v>0</v>
      </c>
      <c r="BF193" s="241">
        <f>IF(N193="snížená",J193,0)</f>
        <v>0</v>
      </c>
      <c r="BG193" s="241">
        <f>IF(N193="zákl. přenesená",J193,0)</f>
        <v>0</v>
      </c>
      <c r="BH193" s="241">
        <f>IF(N193="sníž. přenesená",J193,0)</f>
        <v>0</v>
      </c>
      <c r="BI193" s="241">
        <f>IF(N193="nulová",J193,0)</f>
        <v>0</v>
      </c>
      <c r="BJ193" s="20" t="s">
        <v>81</v>
      </c>
      <c r="BK193" s="241">
        <f>ROUND(I193*H193,2)</f>
        <v>0</v>
      </c>
      <c r="BL193" s="20" t="s">
        <v>288</v>
      </c>
      <c r="BM193" s="240" t="s">
        <v>2373</v>
      </c>
    </row>
    <row r="194" spans="1:47" s="2" customFormat="1" ht="12">
      <c r="A194" s="41"/>
      <c r="B194" s="42"/>
      <c r="C194" s="43"/>
      <c r="D194" s="242" t="s">
        <v>178</v>
      </c>
      <c r="E194" s="43"/>
      <c r="F194" s="243" t="s">
        <v>2370</v>
      </c>
      <c r="G194" s="43"/>
      <c r="H194" s="43"/>
      <c r="I194" s="149"/>
      <c r="J194" s="43"/>
      <c r="K194" s="43"/>
      <c r="L194" s="47"/>
      <c r="M194" s="244"/>
      <c r="N194" s="245"/>
      <c r="O194" s="87"/>
      <c r="P194" s="87"/>
      <c r="Q194" s="87"/>
      <c r="R194" s="87"/>
      <c r="S194" s="87"/>
      <c r="T194" s="88"/>
      <c r="U194" s="41"/>
      <c r="V194" s="41"/>
      <c r="W194" s="41"/>
      <c r="X194" s="41"/>
      <c r="Y194" s="41"/>
      <c r="Z194" s="41"/>
      <c r="AA194" s="41"/>
      <c r="AB194" s="41"/>
      <c r="AC194" s="41"/>
      <c r="AD194" s="41"/>
      <c r="AE194" s="41"/>
      <c r="AT194" s="20" t="s">
        <v>178</v>
      </c>
      <c r="AU194" s="20" t="s">
        <v>83</v>
      </c>
    </row>
    <row r="195" spans="1:51" s="14" customFormat="1" ht="12">
      <c r="A195" s="14"/>
      <c r="B195" s="256"/>
      <c r="C195" s="257"/>
      <c r="D195" s="242" t="s">
        <v>180</v>
      </c>
      <c r="E195" s="258" t="s">
        <v>19</v>
      </c>
      <c r="F195" s="259" t="s">
        <v>2374</v>
      </c>
      <c r="G195" s="257"/>
      <c r="H195" s="260">
        <v>220</v>
      </c>
      <c r="I195" s="261"/>
      <c r="J195" s="257"/>
      <c r="K195" s="257"/>
      <c r="L195" s="262"/>
      <c r="M195" s="263"/>
      <c r="N195" s="264"/>
      <c r="O195" s="264"/>
      <c r="P195" s="264"/>
      <c r="Q195" s="264"/>
      <c r="R195" s="264"/>
      <c r="S195" s="264"/>
      <c r="T195" s="265"/>
      <c r="U195" s="14"/>
      <c r="V195" s="14"/>
      <c r="W195" s="14"/>
      <c r="X195" s="14"/>
      <c r="Y195" s="14"/>
      <c r="Z195" s="14"/>
      <c r="AA195" s="14"/>
      <c r="AB195" s="14"/>
      <c r="AC195" s="14"/>
      <c r="AD195" s="14"/>
      <c r="AE195" s="14"/>
      <c r="AT195" s="266" t="s">
        <v>180</v>
      </c>
      <c r="AU195" s="266" t="s">
        <v>83</v>
      </c>
      <c r="AV195" s="14" t="s">
        <v>83</v>
      </c>
      <c r="AW195" s="14" t="s">
        <v>35</v>
      </c>
      <c r="AX195" s="14" t="s">
        <v>81</v>
      </c>
      <c r="AY195" s="266" t="s">
        <v>169</v>
      </c>
    </row>
    <row r="196" spans="1:65" s="2" customFormat="1" ht="16.5" customHeight="1">
      <c r="A196" s="41"/>
      <c r="B196" s="42"/>
      <c r="C196" s="229" t="s">
        <v>1018</v>
      </c>
      <c r="D196" s="229" t="s">
        <v>171</v>
      </c>
      <c r="E196" s="230" t="s">
        <v>2375</v>
      </c>
      <c r="F196" s="231" t="s">
        <v>2376</v>
      </c>
      <c r="G196" s="232" t="s">
        <v>213</v>
      </c>
      <c r="H196" s="233">
        <v>22</v>
      </c>
      <c r="I196" s="234"/>
      <c r="J196" s="235">
        <f>ROUND(I196*H196,2)</f>
        <v>0</v>
      </c>
      <c r="K196" s="231" t="s">
        <v>175</v>
      </c>
      <c r="L196" s="47"/>
      <c r="M196" s="236" t="s">
        <v>19</v>
      </c>
      <c r="N196" s="237" t="s">
        <v>45</v>
      </c>
      <c r="O196" s="87"/>
      <c r="P196" s="238">
        <f>O196*H196</f>
        <v>0</v>
      </c>
      <c r="Q196" s="238">
        <v>0</v>
      </c>
      <c r="R196" s="238">
        <f>Q196*H196</f>
        <v>0</v>
      </c>
      <c r="S196" s="238">
        <v>0</v>
      </c>
      <c r="T196" s="239">
        <f>S196*H196</f>
        <v>0</v>
      </c>
      <c r="U196" s="41"/>
      <c r="V196" s="41"/>
      <c r="W196" s="41"/>
      <c r="X196" s="41"/>
      <c r="Y196" s="41"/>
      <c r="Z196" s="41"/>
      <c r="AA196" s="41"/>
      <c r="AB196" s="41"/>
      <c r="AC196" s="41"/>
      <c r="AD196" s="41"/>
      <c r="AE196" s="41"/>
      <c r="AR196" s="240" t="s">
        <v>176</v>
      </c>
      <c r="AT196" s="240" t="s">
        <v>171</v>
      </c>
      <c r="AU196" s="240" t="s">
        <v>83</v>
      </c>
      <c r="AY196" s="20" t="s">
        <v>169</v>
      </c>
      <c r="BE196" s="241">
        <f>IF(N196="základní",J196,0)</f>
        <v>0</v>
      </c>
      <c r="BF196" s="241">
        <f>IF(N196="snížená",J196,0)</f>
        <v>0</v>
      </c>
      <c r="BG196" s="241">
        <f>IF(N196="zákl. přenesená",J196,0)</f>
        <v>0</v>
      </c>
      <c r="BH196" s="241">
        <f>IF(N196="sníž. přenesená",J196,0)</f>
        <v>0</v>
      </c>
      <c r="BI196" s="241">
        <f>IF(N196="nulová",J196,0)</f>
        <v>0</v>
      </c>
      <c r="BJ196" s="20" t="s">
        <v>81</v>
      </c>
      <c r="BK196" s="241">
        <f>ROUND(I196*H196,2)</f>
        <v>0</v>
      </c>
      <c r="BL196" s="20" t="s">
        <v>176</v>
      </c>
      <c r="BM196" s="240" t="s">
        <v>2377</v>
      </c>
    </row>
    <row r="197" spans="1:65" s="2" customFormat="1" ht="21.75" customHeight="1">
      <c r="A197" s="41"/>
      <c r="B197" s="42"/>
      <c r="C197" s="229" t="s">
        <v>1024</v>
      </c>
      <c r="D197" s="229" t="s">
        <v>171</v>
      </c>
      <c r="E197" s="230" t="s">
        <v>676</v>
      </c>
      <c r="F197" s="231" t="s">
        <v>677</v>
      </c>
      <c r="G197" s="232" t="s">
        <v>243</v>
      </c>
      <c r="H197" s="233">
        <v>44</v>
      </c>
      <c r="I197" s="234"/>
      <c r="J197" s="235">
        <f>ROUND(I197*H197,2)</f>
        <v>0</v>
      </c>
      <c r="K197" s="231" t="s">
        <v>175</v>
      </c>
      <c r="L197" s="47"/>
      <c r="M197" s="236" t="s">
        <v>19</v>
      </c>
      <c r="N197" s="237" t="s">
        <v>45</v>
      </c>
      <c r="O197" s="87"/>
      <c r="P197" s="238">
        <f>O197*H197</f>
        <v>0</v>
      </c>
      <c r="Q197" s="238">
        <v>0</v>
      </c>
      <c r="R197" s="238">
        <f>Q197*H197</f>
        <v>0</v>
      </c>
      <c r="S197" s="238">
        <v>0</v>
      </c>
      <c r="T197" s="239">
        <f>S197*H197</f>
        <v>0</v>
      </c>
      <c r="U197" s="41"/>
      <c r="V197" s="41"/>
      <c r="W197" s="41"/>
      <c r="X197" s="41"/>
      <c r="Y197" s="41"/>
      <c r="Z197" s="41"/>
      <c r="AA197" s="41"/>
      <c r="AB197" s="41"/>
      <c r="AC197" s="41"/>
      <c r="AD197" s="41"/>
      <c r="AE197" s="41"/>
      <c r="AR197" s="240" t="s">
        <v>176</v>
      </c>
      <c r="AT197" s="240" t="s">
        <v>171</v>
      </c>
      <c r="AU197" s="240" t="s">
        <v>83</v>
      </c>
      <c r="AY197" s="20" t="s">
        <v>169</v>
      </c>
      <c r="BE197" s="241">
        <f>IF(N197="základní",J197,0)</f>
        <v>0</v>
      </c>
      <c r="BF197" s="241">
        <f>IF(N197="snížená",J197,0)</f>
        <v>0</v>
      </c>
      <c r="BG197" s="241">
        <f>IF(N197="zákl. přenesená",J197,0)</f>
        <v>0</v>
      </c>
      <c r="BH197" s="241">
        <f>IF(N197="sníž. přenesená",J197,0)</f>
        <v>0</v>
      </c>
      <c r="BI197" s="241">
        <f>IF(N197="nulová",J197,0)</f>
        <v>0</v>
      </c>
      <c r="BJ197" s="20" t="s">
        <v>81</v>
      </c>
      <c r="BK197" s="241">
        <f>ROUND(I197*H197,2)</f>
        <v>0</v>
      </c>
      <c r="BL197" s="20" t="s">
        <v>176</v>
      </c>
      <c r="BM197" s="240" t="s">
        <v>2378</v>
      </c>
    </row>
    <row r="198" spans="1:47" s="2" customFormat="1" ht="12">
      <c r="A198" s="41"/>
      <c r="B198" s="42"/>
      <c r="C198" s="43"/>
      <c r="D198" s="242" t="s">
        <v>178</v>
      </c>
      <c r="E198" s="43"/>
      <c r="F198" s="243" t="s">
        <v>679</v>
      </c>
      <c r="G198" s="43"/>
      <c r="H198" s="43"/>
      <c r="I198" s="149"/>
      <c r="J198" s="43"/>
      <c r="K198" s="43"/>
      <c r="L198" s="47"/>
      <c r="M198" s="244"/>
      <c r="N198" s="245"/>
      <c r="O198" s="87"/>
      <c r="P198" s="87"/>
      <c r="Q198" s="87"/>
      <c r="R198" s="87"/>
      <c r="S198" s="87"/>
      <c r="T198" s="88"/>
      <c r="U198" s="41"/>
      <c r="V198" s="41"/>
      <c r="W198" s="41"/>
      <c r="X198" s="41"/>
      <c r="Y198" s="41"/>
      <c r="Z198" s="41"/>
      <c r="AA198" s="41"/>
      <c r="AB198" s="41"/>
      <c r="AC198" s="41"/>
      <c r="AD198" s="41"/>
      <c r="AE198" s="41"/>
      <c r="AT198" s="20" t="s">
        <v>178</v>
      </c>
      <c r="AU198" s="20" t="s">
        <v>83</v>
      </c>
    </row>
    <row r="199" spans="1:51" s="14" customFormat="1" ht="12">
      <c r="A199" s="14"/>
      <c r="B199" s="256"/>
      <c r="C199" s="257"/>
      <c r="D199" s="242" t="s">
        <v>180</v>
      </c>
      <c r="E199" s="258" t="s">
        <v>19</v>
      </c>
      <c r="F199" s="259" t="s">
        <v>2379</v>
      </c>
      <c r="G199" s="257"/>
      <c r="H199" s="260">
        <v>44</v>
      </c>
      <c r="I199" s="261"/>
      <c r="J199" s="257"/>
      <c r="K199" s="257"/>
      <c r="L199" s="262"/>
      <c r="M199" s="263"/>
      <c r="N199" s="264"/>
      <c r="O199" s="264"/>
      <c r="P199" s="264"/>
      <c r="Q199" s="264"/>
      <c r="R199" s="264"/>
      <c r="S199" s="264"/>
      <c r="T199" s="265"/>
      <c r="U199" s="14"/>
      <c r="V199" s="14"/>
      <c r="W199" s="14"/>
      <c r="X199" s="14"/>
      <c r="Y199" s="14"/>
      <c r="Z199" s="14"/>
      <c r="AA199" s="14"/>
      <c r="AB199" s="14"/>
      <c r="AC199" s="14"/>
      <c r="AD199" s="14"/>
      <c r="AE199" s="14"/>
      <c r="AT199" s="266" t="s">
        <v>180</v>
      </c>
      <c r="AU199" s="266" t="s">
        <v>83</v>
      </c>
      <c r="AV199" s="14" t="s">
        <v>83</v>
      </c>
      <c r="AW199" s="14" t="s">
        <v>35</v>
      </c>
      <c r="AX199" s="14" t="s">
        <v>81</v>
      </c>
      <c r="AY199" s="266" t="s">
        <v>169</v>
      </c>
    </row>
    <row r="200" spans="1:65" s="2" customFormat="1" ht="16.5" customHeight="1">
      <c r="A200" s="41"/>
      <c r="B200" s="42"/>
      <c r="C200" s="229" t="s">
        <v>1029</v>
      </c>
      <c r="D200" s="229" t="s">
        <v>171</v>
      </c>
      <c r="E200" s="230" t="s">
        <v>2380</v>
      </c>
      <c r="F200" s="231" t="s">
        <v>2381</v>
      </c>
      <c r="G200" s="232" t="s">
        <v>462</v>
      </c>
      <c r="H200" s="233">
        <v>20</v>
      </c>
      <c r="I200" s="234"/>
      <c r="J200" s="235">
        <f>ROUND(I200*H200,2)</f>
        <v>0</v>
      </c>
      <c r="K200" s="231" t="s">
        <v>175</v>
      </c>
      <c r="L200" s="47"/>
      <c r="M200" s="236" t="s">
        <v>19</v>
      </c>
      <c r="N200" s="237" t="s">
        <v>45</v>
      </c>
      <c r="O200" s="87"/>
      <c r="P200" s="238">
        <f>O200*H200</f>
        <v>0</v>
      </c>
      <c r="Q200" s="238">
        <v>0</v>
      </c>
      <c r="R200" s="238">
        <f>Q200*H200</f>
        <v>0</v>
      </c>
      <c r="S200" s="238">
        <v>0</v>
      </c>
      <c r="T200" s="239">
        <f>S200*H200</f>
        <v>0</v>
      </c>
      <c r="U200" s="41"/>
      <c r="V200" s="41"/>
      <c r="W200" s="41"/>
      <c r="X200" s="41"/>
      <c r="Y200" s="41"/>
      <c r="Z200" s="41"/>
      <c r="AA200" s="41"/>
      <c r="AB200" s="41"/>
      <c r="AC200" s="41"/>
      <c r="AD200" s="41"/>
      <c r="AE200" s="41"/>
      <c r="AR200" s="240" t="s">
        <v>176</v>
      </c>
      <c r="AT200" s="240" t="s">
        <v>171</v>
      </c>
      <c r="AU200" s="240" t="s">
        <v>83</v>
      </c>
      <c r="AY200" s="20" t="s">
        <v>169</v>
      </c>
      <c r="BE200" s="241">
        <f>IF(N200="základní",J200,0)</f>
        <v>0</v>
      </c>
      <c r="BF200" s="241">
        <f>IF(N200="snížená",J200,0)</f>
        <v>0</v>
      </c>
      <c r="BG200" s="241">
        <f>IF(N200="zákl. přenesená",J200,0)</f>
        <v>0</v>
      </c>
      <c r="BH200" s="241">
        <f>IF(N200="sníž. přenesená",J200,0)</f>
        <v>0</v>
      </c>
      <c r="BI200" s="241">
        <f>IF(N200="nulová",J200,0)</f>
        <v>0</v>
      </c>
      <c r="BJ200" s="20" t="s">
        <v>81</v>
      </c>
      <c r="BK200" s="241">
        <f>ROUND(I200*H200,2)</f>
        <v>0</v>
      </c>
      <c r="BL200" s="20" t="s">
        <v>176</v>
      </c>
      <c r="BM200" s="240" t="s">
        <v>2382</v>
      </c>
    </row>
    <row r="201" spans="1:47" s="2" customFormat="1" ht="12">
      <c r="A201" s="41"/>
      <c r="B201" s="42"/>
      <c r="C201" s="43"/>
      <c r="D201" s="242" t="s">
        <v>178</v>
      </c>
      <c r="E201" s="43"/>
      <c r="F201" s="243" t="s">
        <v>1004</v>
      </c>
      <c r="G201" s="43"/>
      <c r="H201" s="43"/>
      <c r="I201" s="149"/>
      <c r="J201" s="43"/>
      <c r="K201" s="43"/>
      <c r="L201" s="47"/>
      <c r="M201" s="244"/>
      <c r="N201" s="245"/>
      <c r="O201" s="87"/>
      <c r="P201" s="87"/>
      <c r="Q201" s="87"/>
      <c r="R201" s="87"/>
      <c r="S201" s="87"/>
      <c r="T201" s="88"/>
      <c r="U201" s="41"/>
      <c r="V201" s="41"/>
      <c r="W201" s="41"/>
      <c r="X201" s="41"/>
      <c r="Y201" s="41"/>
      <c r="Z201" s="41"/>
      <c r="AA201" s="41"/>
      <c r="AB201" s="41"/>
      <c r="AC201" s="41"/>
      <c r="AD201" s="41"/>
      <c r="AE201" s="41"/>
      <c r="AT201" s="20" t="s">
        <v>178</v>
      </c>
      <c r="AU201" s="20" t="s">
        <v>83</v>
      </c>
    </row>
    <row r="202" spans="1:65" s="2" customFormat="1" ht="16.5" customHeight="1">
      <c r="A202" s="41"/>
      <c r="B202" s="42"/>
      <c r="C202" s="229" t="s">
        <v>1034</v>
      </c>
      <c r="D202" s="229" t="s">
        <v>171</v>
      </c>
      <c r="E202" s="230" t="s">
        <v>1236</v>
      </c>
      <c r="F202" s="231" t="s">
        <v>1237</v>
      </c>
      <c r="G202" s="232" t="s">
        <v>174</v>
      </c>
      <c r="H202" s="233">
        <v>312.55</v>
      </c>
      <c r="I202" s="234"/>
      <c r="J202" s="235">
        <f>ROUND(I202*H202,2)</f>
        <v>0</v>
      </c>
      <c r="K202" s="231" t="s">
        <v>175</v>
      </c>
      <c r="L202" s="47"/>
      <c r="M202" s="236" t="s">
        <v>19</v>
      </c>
      <c r="N202" s="237" t="s">
        <v>45</v>
      </c>
      <c r="O202" s="87"/>
      <c r="P202" s="238">
        <f>O202*H202</f>
        <v>0</v>
      </c>
      <c r="Q202" s="238">
        <v>0</v>
      </c>
      <c r="R202" s="238">
        <f>Q202*H202</f>
        <v>0</v>
      </c>
      <c r="S202" s="238">
        <v>0</v>
      </c>
      <c r="T202" s="239">
        <f>S202*H202</f>
        <v>0</v>
      </c>
      <c r="U202" s="41"/>
      <c r="V202" s="41"/>
      <c r="W202" s="41"/>
      <c r="X202" s="41"/>
      <c r="Y202" s="41"/>
      <c r="Z202" s="41"/>
      <c r="AA202" s="41"/>
      <c r="AB202" s="41"/>
      <c r="AC202" s="41"/>
      <c r="AD202" s="41"/>
      <c r="AE202" s="41"/>
      <c r="AR202" s="240" t="s">
        <v>176</v>
      </c>
      <c r="AT202" s="240" t="s">
        <v>171</v>
      </c>
      <c r="AU202" s="240" t="s">
        <v>83</v>
      </c>
      <c r="AY202" s="20" t="s">
        <v>169</v>
      </c>
      <c r="BE202" s="241">
        <f>IF(N202="základní",J202,0)</f>
        <v>0</v>
      </c>
      <c r="BF202" s="241">
        <f>IF(N202="snížená",J202,0)</f>
        <v>0</v>
      </c>
      <c r="BG202" s="241">
        <f>IF(N202="zákl. přenesená",J202,0)</f>
        <v>0</v>
      </c>
      <c r="BH202" s="241">
        <f>IF(N202="sníž. přenesená",J202,0)</f>
        <v>0</v>
      </c>
      <c r="BI202" s="241">
        <f>IF(N202="nulová",J202,0)</f>
        <v>0</v>
      </c>
      <c r="BJ202" s="20" t="s">
        <v>81</v>
      </c>
      <c r="BK202" s="241">
        <f>ROUND(I202*H202,2)</f>
        <v>0</v>
      </c>
      <c r="BL202" s="20" t="s">
        <v>176</v>
      </c>
      <c r="BM202" s="240" t="s">
        <v>2383</v>
      </c>
    </row>
    <row r="203" spans="1:47" s="2" customFormat="1" ht="12">
      <c r="A203" s="41"/>
      <c r="B203" s="42"/>
      <c r="C203" s="43"/>
      <c r="D203" s="242" t="s">
        <v>178</v>
      </c>
      <c r="E203" s="43"/>
      <c r="F203" s="243" t="s">
        <v>1239</v>
      </c>
      <c r="G203" s="43"/>
      <c r="H203" s="43"/>
      <c r="I203" s="149"/>
      <c r="J203" s="43"/>
      <c r="K203" s="43"/>
      <c r="L203" s="47"/>
      <c r="M203" s="244"/>
      <c r="N203" s="245"/>
      <c r="O203" s="87"/>
      <c r="P203" s="87"/>
      <c r="Q203" s="87"/>
      <c r="R203" s="87"/>
      <c r="S203" s="87"/>
      <c r="T203" s="88"/>
      <c r="U203" s="41"/>
      <c r="V203" s="41"/>
      <c r="W203" s="41"/>
      <c r="X203" s="41"/>
      <c r="Y203" s="41"/>
      <c r="Z203" s="41"/>
      <c r="AA203" s="41"/>
      <c r="AB203" s="41"/>
      <c r="AC203" s="41"/>
      <c r="AD203" s="41"/>
      <c r="AE203" s="41"/>
      <c r="AT203" s="20" t="s">
        <v>178</v>
      </c>
      <c r="AU203" s="20" t="s">
        <v>83</v>
      </c>
    </row>
    <row r="204" spans="1:51" s="14" customFormat="1" ht="12">
      <c r="A204" s="14"/>
      <c r="B204" s="256"/>
      <c r="C204" s="257"/>
      <c r="D204" s="242" t="s">
        <v>180</v>
      </c>
      <c r="E204" s="258" t="s">
        <v>19</v>
      </c>
      <c r="F204" s="259" t="s">
        <v>2384</v>
      </c>
      <c r="G204" s="257"/>
      <c r="H204" s="260">
        <v>312.55</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180</v>
      </c>
      <c r="AU204" s="266" t="s">
        <v>83</v>
      </c>
      <c r="AV204" s="14" t="s">
        <v>83</v>
      </c>
      <c r="AW204" s="14" t="s">
        <v>35</v>
      </c>
      <c r="AX204" s="14" t="s">
        <v>81</v>
      </c>
      <c r="AY204" s="266" t="s">
        <v>169</v>
      </c>
    </row>
    <row r="205" spans="1:65" s="2" customFormat="1" ht="16.5" customHeight="1">
      <c r="A205" s="41"/>
      <c r="B205" s="42"/>
      <c r="C205" s="229" t="s">
        <v>1038</v>
      </c>
      <c r="D205" s="229" t="s">
        <v>171</v>
      </c>
      <c r="E205" s="230" t="s">
        <v>2385</v>
      </c>
      <c r="F205" s="231" t="s">
        <v>2386</v>
      </c>
      <c r="G205" s="232" t="s">
        <v>287</v>
      </c>
      <c r="H205" s="233">
        <v>33</v>
      </c>
      <c r="I205" s="234"/>
      <c r="J205" s="235">
        <f>ROUND(I205*H205,2)</f>
        <v>0</v>
      </c>
      <c r="K205" s="231" t="s">
        <v>19</v>
      </c>
      <c r="L205" s="47"/>
      <c r="M205" s="236" t="s">
        <v>19</v>
      </c>
      <c r="N205" s="237" t="s">
        <v>45</v>
      </c>
      <c r="O205" s="87"/>
      <c r="P205" s="238">
        <f>O205*H205</f>
        <v>0</v>
      </c>
      <c r="Q205" s="238">
        <v>0</v>
      </c>
      <c r="R205" s="238">
        <f>Q205*H205</f>
        <v>0</v>
      </c>
      <c r="S205" s="238">
        <v>0</v>
      </c>
      <c r="T205" s="239">
        <f>S205*H205</f>
        <v>0</v>
      </c>
      <c r="U205" s="41"/>
      <c r="V205" s="41"/>
      <c r="W205" s="41"/>
      <c r="X205" s="41"/>
      <c r="Y205" s="41"/>
      <c r="Z205" s="41"/>
      <c r="AA205" s="41"/>
      <c r="AB205" s="41"/>
      <c r="AC205" s="41"/>
      <c r="AD205" s="41"/>
      <c r="AE205" s="41"/>
      <c r="AR205" s="240" t="s">
        <v>176</v>
      </c>
      <c r="AT205" s="240" t="s">
        <v>171</v>
      </c>
      <c r="AU205" s="240" t="s">
        <v>83</v>
      </c>
      <c r="AY205" s="20" t="s">
        <v>169</v>
      </c>
      <c r="BE205" s="241">
        <f>IF(N205="základní",J205,0)</f>
        <v>0</v>
      </c>
      <c r="BF205" s="241">
        <f>IF(N205="snížená",J205,0)</f>
        <v>0</v>
      </c>
      <c r="BG205" s="241">
        <f>IF(N205="zákl. přenesená",J205,0)</f>
        <v>0</v>
      </c>
      <c r="BH205" s="241">
        <f>IF(N205="sníž. přenesená",J205,0)</f>
        <v>0</v>
      </c>
      <c r="BI205" s="241">
        <f>IF(N205="nulová",J205,0)</f>
        <v>0</v>
      </c>
      <c r="BJ205" s="20" t="s">
        <v>81</v>
      </c>
      <c r="BK205" s="241">
        <f>ROUND(I205*H205,2)</f>
        <v>0</v>
      </c>
      <c r="BL205" s="20" t="s">
        <v>176</v>
      </c>
      <c r="BM205" s="240" t="s">
        <v>2387</v>
      </c>
    </row>
    <row r="206" spans="1:65" s="2" customFormat="1" ht="16.5" customHeight="1">
      <c r="A206" s="41"/>
      <c r="B206" s="42"/>
      <c r="C206" s="229" t="s">
        <v>1044</v>
      </c>
      <c r="D206" s="229" t="s">
        <v>171</v>
      </c>
      <c r="E206" s="230" t="s">
        <v>2388</v>
      </c>
      <c r="F206" s="231" t="s">
        <v>2389</v>
      </c>
      <c r="G206" s="232" t="s">
        <v>287</v>
      </c>
      <c r="H206" s="233">
        <v>2</v>
      </c>
      <c r="I206" s="234"/>
      <c r="J206" s="235">
        <f>ROUND(I206*H206,2)</f>
        <v>0</v>
      </c>
      <c r="K206" s="231" t="s">
        <v>19</v>
      </c>
      <c r="L206" s="47"/>
      <c r="M206" s="236" t="s">
        <v>19</v>
      </c>
      <c r="N206" s="237" t="s">
        <v>45</v>
      </c>
      <c r="O206" s="87"/>
      <c r="P206" s="238">
        <f>O206*H206</f>
        <v>0</v>
      </c>
      <c r="Q206" s="238">
        <v>0</v>
      </c>
      <c r="R206" s="238">
        <f>Q206*H206</f>
        <v>0</v>
      </c>
      <c r="S206" s="238">
        <v>0</v>
      </c>
      <c r="T206" s="239">
        <f>S206*H206</f>
        <v>0</v>
      </c>
      <c r="U206" s="41"/>
      <c r="V206" s="41"/>
      <c r="W206" s="41"/>
      <c r="X206" s="41"/>
      <c r="Y206" s="41"/>
      <c r="Z206" s="41"/>
      <c r="AA206" s="41"/>
      <c r="AB206" s="41"/>
      <c r="AC206" s="41"/>
      <c r="AD206" s="41"/>
      <c r="AE206" s="41"/>
      <c r="AR206" s="240" t="s">
        <v>176</v>
      </c>
      <c r="AT206" s="240" t="s">
        <v>171</v>
      </c>
      <c r="AU206" s="240" t="s">
        <v>83</v>
      </c>
      <c r="AY206" s="20" t="s">
        <v>169</v>
      </c>
      <c r="BE206" s="241">
        <f>IF(N206="základní",J206,0)</f>
        <v>0</v>
      </c>
      <c r="BF206" s="241">
        <f>IF(N206="snížená",J206,0)</f>
        <v>0</v>
      </c>
      <c r="BG206" s="241">
        <f>IF(N206="zákl. přenesená",J206,0)</f>
        <v>0</v>
      </c>
      <c r="BH206" s="241">
        <f>IF(N206="sníž. přenesená",J206,0)</f>
        <v>0</v>
      </c>
      <c r="BI206" s="241">
        <f>IF(N206="nulová",J206,0)</f>
        <v>0</v>
      </c>
      <c r="BJ206" s="20" t="s">
        <v>81</v>
      </c>
      <c r="BK206" s="241">
        <f>ROUND(I206*H206,2)</f>
        <v>0</v>
      </c>
      <c r="BL206" s="20" t="s">
        <v>176</v>
      </c>
      <c r="BM206" s="240" t="s">
        <v>2390</v>
      </c>
    </row>
    <row r="207" spans="1:65" s="2" customFormat="1" ht="16.5" customHeight="1">
      <c r="A207" s="41"/>
      <c r="B207" s="42"/>
      <c r="C207" s="313" t="s">
        <v>1050</v>
      </c>
      <c r="D207" s="313" t="s">
        <v>665</v>
      </c>
      <c r="E207" s="314" t="s">
        <v>2391</v>
      </c>
      <c r="F207" s="315" t="s">
        <v>2392</v>
      </c>
      <c r="G207" s="316" t="s">
        <v>188</v>
      </c>
      <c r="H207" s="317">
        <v>30</v>
      </c>
      <c r="I207" s="318"/>
      <c r="J207" s="319">
        <f>ROUND(I207*H207,2)</f>
        <v>0</v>
      </c>
      <c r="K207" s="315" t="s">
        <v>19</v>
      </c>
      <c r="L207" s="320"/>
      <c r="M207" s="321" t="s">
        <v>19</v>
      </c>
      <c r="N207" s="322" t="s">
        <v>45</v>
      </c>
      <c r="O207" s="87"/>
      <c r="P207" s="238">
        <f>O207*H207</f>
        <v>0</v>
      </c>
      <c r="Q207" s="238">
        <v>0.0131</v>
      </c>
      <c r="R207" s="238">
        <f>Q207*H207</f>
        <v>0.393</v>
      </c>
      <c r="S207" s="238">
        <v>0</v>
      </c>
      <c r="T207" s="239">
        <f>S207*H207</f>
        <v>0</v>
      </c>
      <c r="U207" s="41"/>
      <c r="V207" s="41"/>
      <c r="W207" s="41"/>
      <c r="X207" s="41"/>
      <c r="Y207" s="41"/>
      <c r="Z207" s="41"/>
      <c r="AA207" s="41"/>
      <c r="AB207" s="41"/>
      <c r="AC207" s="41"/>
      <c r="AD207" s="41"/>
      <c r="AE207" s="41"/>
      <c r="AR207" s="240" t="s">
        <v>217</v>
      </c>
      <c r="AT207" s="240" t="s">
        <v>665</v>
      </c>
      <c r="AU207" s="240" t="s">
        <v>83</v>
      </c>
      <c r="AY207" s="20" t="s">
        <v>169</v>
      </c>
      <c r="BE207" s="241">
        <f>IF(N207="základní",J207,0)</f>
        <v>0</v>
      </c>
      <c r="BF207" s="241">
        <f>IF(N207="snížená",J207,0)</f>
        <v>0</v>
      </c>
      <c r="BG207" s="241">
        <f>IF(N207="zákl. přenesená",J207,0)</f>
        <v>0</v>
      </c>
      <c r="BH207" s="241">
        <f>IF(N207="sníž. přenesená",J207,0)</f>
        <v>0</v>
      </c>
      <c r="BI207" s="241">
        <f>IF(N207="nulová",J207,0)</f>
        <v>0</v>
      </c>
      <c r="BJ207" s="20" t="s">
        <v>81</v>
      </c>
      <c r="BK207" s="241">
        <f>ROUND(I207*H207,2)</f>
        <v>0</v>
      </c>
      <c r="BL207" s="20" t="s">
        <v>176</v>
      </c>
      <c r="BM207" s="240" t="s">
        <v>2393</v>
      </c>
    </row>
    <row r="208" spans="1:65" s="2" customFormat="1" ht="16.5" customHeight="1">
      <c r="A208" s="41"/>
      <c r="B208" s="42"/>
      <c r="C208" s="313" t="s">
        <v>1056</v>
      </c>
      <c r="D208" s="313" t="s">
        <v>665</v>
      </c>
      <c r="E208" s="314" t="s">
        <v>2394</v>
      </c>
      <c r="F208" s="315" t="s">
        <v>2395</v>
      </c>
      <c r="G208" s="316" t="s">
        <v>188</v>
      </c>
      <c r="H208" s="317">
        <v>3</v>
      </c>
      <c r="I208" s="318"/>
      <c r="J208" s="319">
        <f>ROUND(I208*H208,2)</f>
        <v>0</v>
      </c>
      <c r="K208" s="315" t="s">
        <v>19</v>
      </c>
      <c r="L208" s="320"/>
      <c r="M208" s="321" t="s">
        <v>19</v>
      </c>
      <c r="N208" s="322" t="s">
        <v>45</v>
      </c>
      <c r="O208" s="87"/>
      <c r="P208" s="238">
        <f>O208*H208</f>
        <v>0</v>
      </c>
      <c r="Q208" s="238">
        <v>0.0081</v>
      </c>
      <c r="R208" s="238">
        <f>Q208*H208</f>
        <v>0.0243</v>
      </c>
      <c r="S208" s="238">
        <v>0</v>
      </c>
      <c r="T208" s="239">
        <f>S208*H208</f>
        <v>0</v>
      </c>
      <c r="U208" s="41"/>
      <c r="V208" s="41"/>
      <c r="W208" s="41"/>
      <c r="X208" s="41"/>
      <c r="Y208" s="41"/>
      <c r="Z208" s="41"/>
      <c r="AA208" s="41"/>
      <c r="AB208" s="41"/>
      <c r="AC208" s="41"/>
      <c r="AD208" s="41"/>
      <c r="AE208" s="41"/>
      <c r="AR208" s="240" t="s">
        <v>217</v>
      </c>
      <c r="AT208" s="240" t="s">
        <v>665</v>
      </c>
      <c r="AU208" s="240" t="s">
        <v>83</v>
      </c>
      <c r="AY208" s="20" t="s">
        <v>169</v>
      </c>
      <c r="BE208" s="241">
        <f>IF(N208="základní",J208,0)</f>
        <v>0</v>
      </c>
      <c r="BF208" s="241">
        <f>IF(N208="snížená",J208,0)</f>
        <v>0</v>
      </c>
      <c r="BG208" s="241">
        <f>IF(N208="zákl. přenesená",J208,0)</f>
        <v>0</v>
      </c>
      <c r="BH208" s="241">
        <f>IF(N208="sníž. přenesená",J208,0)</f>
        <v>0</v>
      </c>
      <c r="BI208" s="241">
        <f>IF(N208="nulová",J208,0)</f>
        <v>0</v>
      </c>
      <c r="BJ208" s="20" t="s">
        <v>81</v>
      </c>
      <c r="BK208" s="241">
        <f>ROUND(I208*H208,2)</f>
        <v>0</v>
      </c>
      <c r="BL208" s="20" t="s">
        <v>176</v>
      </c>
      <c r="BM208" s="240" t="s">
        <v>2396</v>
      </c>
    </row>
    <row r="209" spans="1:65" s="2" customFormat="1" ht="16.5" customHeight="1">
      <c r="A209" s="41"/>
      <c r="B209" s="42"/>
      <c r="C209" s="313" t="s">
        <v>1063</v>
      </c>
      <c r="D209" s="313" t="s">
        <v>665</v>
      </c>
      <c r="E209" s="314" t="s">
        <v>2397</v>
      </c>
      <c r="F209" s="315" t="s">
        <v>2398</v>
      </c>
      <c r="G209" s="316" t="s">
        <v>213</v>
      </c>
      <c r="H209" s="317">
        <v>2</v>
      </c>
      <c r="I209" s="318"/>
      <c r="J209" s="319">
        <f>ROUND(I209*H209,2)</f>
        <v>0</v>
      </c>
      <c r="K209" s="315" t="s">
        <v>19</v>
      </c>
      <c r="L209" s="320"/>
      <c r="M209" s="321" t="s">
        <v>19</v>
      </c>
      <c r="N209" s="322" t="s">
        <v>45</v>
      </c>
      <c r="O209" s="87"/>
      <c r="P209" s="238">
        <f>O209*H209</f>
        <v>0</v>
      </c>
      <c r="Q209" s="238">
        <v>0</v>
      </c>
      <c r="R209" s="238">
        <f>Q209*H209</f>
        <v>0</v>
      </c>
      <c r="S209" s="238">
        <v>0</v>
      </c>
      <c r="T209" s="239">
        <f>S209*H209</f>
        <v>0</v>
      </c>
      <c r="U209" s="41"/>
      <c r="V209" s="41"/>
      <c r="W209" s="41"/>
      <c r="X209" s="41"/>
      <c r="Y209" s="41"/>
      <c r="Z209" s="41"/>
      <c r="AA209" s="41"/>
      <c r="AB209" s="41"/>
      <c r="AC209" s="41"/>
      <c r="AD209" s="41"/>
      <c r="AE209" s="41"/>
      <c r="AR209" s="240" t="s">
        <v>217</v>
      </c>
      <c r="AT209" s="240" t="s">
        <v>665</v>
      </c>
      <c r="AU209" s="240" t="s">
        <v>83</v>
      </c>
      <c r="AY209" s="20" t="s">
        <v>169</v>
      </c>
      <c r="BE209" s="241">
        <f>IF(N209="základní",J209,0)</f>
        <v>0</v>
      </c>
      <c r="BF209" s="241">
        <f>IF(N209="snížená",J209,0)</f>
        <v>0</v>
      </c>
      <c r="BG209" s="241">
        <f>IF(N209="zákl. přenesená",J209,0)</f>
        <v>0</v>
      </c>
      <c r="BH209" s="241">
        <f>IF(N209="sníž. přenesená",J209,0)</f>
        <v>0</v>
      </c>
      <c r="BI209" s="241">
        <f>IF(N209="nulová",J209,0)</f>
        <v>0</v>
      </c>
      <c r="BJ209" s="20" t="s">
        <v>81</v>
      </c>
      <c r="BK209" s="241">
        <f>ROUND(I209*H209,2)</f>
        <v>0</v>
      </c>
      <c r="BL209" s="20" t="s">
        <v>176</v>
      </c>
      <c r="BM209" s="240" t="s">
        <v>2399</v>
      </c>
    </row>
    <row r="210" spans="1:65" s="2" customFormat="1" ht="33" customHeight="1">
      <c r="A210" s="41"/>
      <c r="B210" s="42"/>
      <c r="C210" s="229" t="s">
        <v>1070</v>
      </c>
      <c r="D210" s="229" t="s">
        <v>171</v>
      </c>
      <c r="E210" s="230" t="s">
        <v>2400</v>
      </c>
      <c r="F210" s="231" t="s">
        <v>2401</v>
      </c>
      <c r="G210" s="232" t="s">
        <v>213</v>
      </c>
      <c r="H210" s="233">
        <v>2.473</v>
      </c>
      <c r="I210" s="234"/>
      <c r="J210" s="235">
        <f>ROUND(I210*H210,2)</f>
        <v>0</v>
      </c>
      <c r="K210" s="231" t="s">
        <v>175</v>
      </c>
      <c r="L210" s="47"/>
      <c r="M210" s="236" t="s">
        <v>19</v>
      </c>
      <c r="N210" s="237" t="s">
        <v>45</v>
      </c>
      <c r="O210" s="87"/>
      <c r="P210" s="238">
        <f>O210*H210</f>
        <v>0</v>
      </c>
      <c r="Q210" s="238">
        <v>0</v>
      </c>
      <c r="R210" s="238">
        <f>Q210*H210</f>
        <v>0</v>
      </c>
      <c r="S210" s="238">
        <v>0</v>
      </c>
      <c r="T210" s="239">
        <f>S210*H210</f>
        <v>0</v>
      </c>
      <c r="U210" s="41"/>
      <c r="V210" s="41"/>
      <c r="W210" s="41"/>
      <c r="X210" s="41"/>
      <c r="Y210" s="41"/>
      <c r="Z210" s="41"/>
      <c r="AA210" s="41"/>
      <c r="AB210" s="41"/>
      <c r="AC210" s="41"/>
      <c r="AD210" s="41"/>
      <c r="AE210" s="41"/>
      <c r="AR210" s="240" t="s">
        <v>176</v>
      </c>
      <c r="AT210" s="240" t="s">
        <v>171</v>
      </c>
      <c r="AU210" s="240" t="s">
        <v>83</v>
      </c>
      <c r="AY210" s="20" t="s">
        <v>169</v>
      </c>
      <c r="BE210" s="241">
        <f>IF(N210="základní",J210,0)</f>
        <v>0</v>
      </c>
      <c r="BF210" s="241">
        <f>IF(N210="snížená",J210,0)</f>
        <v>0</v>
      </c>
      <c r="BG210" s="241">
        <f>IF(N210="zákl. přenesená",J210,0)</f>
        <v>0</v>
      </c>
      <c r="BH210" s="241">
        <f>IF(N210="sníž. přenesená",J210,0)</f>
        <v>0</v>
      </c>
      <c r="BI210" s="241">
        <f>IF(N210="nulová",J210,0)</f>
        <v>0</v>
      </c>
      <c r="BJ210" s="20" t="s">
        <v>81</v>
      </c>
      <c r="BK210" s="241">
        <f>ROUND(I210*H210,2)</f>
        <v>0</v>
      </c>
      <c r="BL210" s="20" t="s">
        <v>176</v>
      </c>
      <c r="BM210" s="240" t="s">
        <v>2402</v>
      </c>
    </row>
    <row r="211" spans="1:47" s="2" customFormat="1" ht="12">
      <c r="A211" s="41"/>
      <c r="B211" s="42"/>
      <c r="C211" s="43"/>
      <c r="D211" s="242" t="s">
        <v>178</v>
      </c>
      <c r="E211" s="43"/>
      <c r="F211" s="243" t="s">
        <v>2403</v>
      </c>
      <c r="G211" s="43"/>
      <c r="H211" s="43"/>
      <c r="I211" s="149"/>
      <c r="J211" s="43"/>
      <c r="K211" s="43"/>
      <c r="L211" s="47"/>
      <c r="M211" s="244"/>
      <c r="N211" s="245"/>
      <c r="O211" s="87"/>
      <c r="P211" s="87"/>
      <c r="Q211" s="87"/>
      <c r="R211" s="87"/>
      <c r="S211" s="87"/>
      <c r="T211" s="88"/>
      <c r="U211" s="41"/>
      <c r="V211" s="41"/>
      <c r="W211" s="41"/>
      <c r="X211" s="41"/>
      <c r="Y211" s="41"/>
      <c r="Z211" s="41"/>
      <c r="AA211" s="41"/>
      <c r="AB211" s="41"/>
      <c r="AC211" s="41"/>
      <c r="AD211" s="41"/>
      <c r="AE211" s="41"/>
      <c r="AT211" s="20" t="s">
        <v>178</v>
      </c>
      <c r="AU211" s="20" t="s">
        <v>83</v>
      </c>
    </row>
    <row r="212" spans="1:51" s="14" customFormat="1" ht="12">
      <c r="A212" s="14"/>
      <c r="B212" s="256"/>
      <c r="C212" s="257"/>
      <c r="D212" s="242" t="s">
        <v>180</v>
      </c>
      <c r="E212" s="258" t="s">
        <v>19</v>
      </c>
      <c r="F212" s="259" t="s">
        <v>2404</v>
      </c>
      <c r="G212" s="257"/>
      <c r="H212" s="260">
        <v>2.473</v>
      </c>
      <c r="I212" s="261"/>
      <c r="J212" s="257"/>
      <c r="K212" s="257"/>
      <c r="L212" s="262"/>
      <c r="M212" s="263"/>
      <c r="N212" s="264"/>
      <c r="O212" s="264"/>
      <c r="P212" s="264"/>
      <c r="Q212" s="264"/>
      <c r="R212" s="264"/>
      <c r="S212" s="264"/>
      <c r="T212" s="265"/>
      <c r="U212" s="14"/>
      <c r="V212" s="14"/>
      <c r="W212" s="14"/>
      <c r="X212" s="14"/>
      <c r="Y212" s="14"/>
      <c r="Z212" s="14"/>
      <c r="AA212" s="14"/>
      <c r="AB212" s="14"/>
      <c r="AC212" s="14"/>
      <c r="AD212" s="14"/>
      <c r="AE212" s="14"/>
      <c r="AT212" s="266" t="s">
        <v>180</v>
      </c>
      <c r="AU212" s="266" t="s">
        <v>83</v>
      </c>
      <c r="AV212" s="14" t="s">
        <v>83</v>
      </c>
      <c r="AW212" s="14" t="s">
        <v>35</v>
      </c>
      <c r="AX212" s="14" t="s">
        <v>81</v>
      </c>
      <c r="AY212" s="266" t="s">
        <v>169</v>
      </c>
    </row>
    <row r="213" spans="1:65" s="2" customFormat="1" ht="16.5" customHeight="1">
      <c r="A213" s="41"/>
      <c r="B213" s="42"/>
      <c r="C213" s="313" t="s">
        <v>1075</v>
      </c>
      <c r="D213" s="313" t="s">
        <v>665</v>
      </c>
      <c r="E213" s="314" t="s">
        <v>2405</v>
      </c>
      <c r="F213" s="315" t="s">
        <v>2406</v>
      </c>
      <c r="G213" s="316" t="s">
        <v>243</v>
      </c>
      <c r="H213" s="317">
        <v>4.946</v>
      </c>
      <c r="I213" s="318"/>
      <c r="J213" s="319">
        <f>ROUND(I213*H213,2)</f>
        <v>0</v>
      </c>
      <c r="K213" s="315" t="s">
        <v>175</v>
      </c>
      <c r="L213" s="320"/>
      <c r="M213" s="321" t="s">
        <v>19</v>
      </c>
      <c r="N213" s="322" t="s">
        <v>45</v>
      </c>
      <c r="O213" s="87"/>
      <c r="P213" s="238">
        <f>O213*H213</f>
        <v>0</v>
      </c>
      <c r="Q213" s="238">
        <v>1</v>
      </c>
      <c r="R213" s="238">
        <f>Q213*H213</f>
        <v>4.946</v>
      </c>
      <c r="S213" s="238">
        <v>0</v>
      </c>
      <c r="T213" s="239">
        <f>S213*H213</f>
        <v>0</v>
      </c>
      <c r="U213" s="41"/>
      <c r="V213" s="41"/>
      <c r="W213" s="41"/>
      <c r="X213" s="41"/>
      <c r="Y213" s="41"/>
      <c r="Z213" s="41"/>
      <c r="AA213" s="41"/>
      <c r="AB213" s="41"/>
      <c r="AC213" s="41"/>
      <c r="AD213" s="41"/>
      <c r="AE213" s="41"/>
      <c r="AR213" s="240" t="s">
        <v>217</v>
      </c>
      <c r="AT213" s="240" t="s">
        <v>665</v>
      </c>
      <c r="AU213" s="240" t="s">
        <v>83</v>
      </c>
      <c r="AY213" s="20" t="s">
        <v>169</v>
      </c>
      <c r="BE213" s="241">
        <f>IF(N213="základní",J213,0)</f>
        <v>0</v>
      </c>
      <c r="BF213" s="241">
        <f>IF(N213="snížená",J213,0)</f>
        <v>0</v>
      </c>
      <c r="BG213" s="241">
        <f>IF(N213="zákl. přenesená",J213,0)</f>
        <v>0</v>
      </c>
      <c r="BH213" s="241">
        <f>IF(N213="sníž. přenesená",J213,0)</f>
        <v>0</v>
      </c>
      <c r="BI213" s="241">
        <f>IF(N213="nulová",J213,0)</f>
        <v>0</v>
      </c>
      <c r="BJ213" s="20" t="s">
        <v>81</v>
      </c>
      <c r="BK213" s="241">
        <f>ROUND(I213*H213,2)</f>
        <v>0</v>
      </c>
      <c r="BL213" s="20" t="s">
        <v>176</v>
      </c>
      <c r="BM213" s="240" t="s">
        <v>2407</v>
      </c>
    </row>
    <row r="214" spans="1:51" s="14" customFormat="1" ht="12">
      <c r="A214" s="14"/>
      <c r="B214" s="256"/>
      <c r="C214" s="257"/>
      <c r="D214" s="242" t="s">
        <v>180</v>
      </c>
      <c r="E214" s="258" t="s">
        <v>19</v>
      </c>
      <c r="F214" s="259" t="s">
        <v>2408</v>
      </c>
      <c r="G214" s="257"/>
      <c r="H214" s="260">
        <v>4.946</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180</v>
      </c>
      <c r="AU214" s="266" t="s">
        <v>83</v>
      </c>
      <c r="AV214" s="14" t="s">
        <v>83</v>
      </c>
      <c r="AW214" s="14" t="s">
        <v>35</v>
      </c>
      <c r="AX214" s="14" t="s">
        <v>81</v>
      </c>
      <c r="AY214" s="266" t="s">
        <v>169</v>
      </c>
    </row>
    <row r="215" spans="1:65" s="2" customFormat="1" ht="16.5" customHeight="1">
      <c r="A215" s="41"/>
      <c r="B215" s="42"/>
      <c r="C215" s="229" t="s">
        <v>1083</v>
      </c>
      <c r="D215" s="229" t="s">
        <v>171</v>
      </c>
      <c r="E215" s="230" t="s">
        <v>2409</v>
      </c>
      <c r="F215" s="231" t="s">
        <v>2330</v>
      </c>
      <c r="G215" s="232" t="s">
        <v>296</v>
      </c>
      <c r="H215" s="233">
        <v>1</v>
      </c>
      <c r="I215" s="234"/>
      <c r="J215" s="235">
        <f>ROUND(I215*H215,2)</f>
        <v>0</v>
      </c>
      <c r="K215" s="231" t="s">
        <v>19</v>
      </c>
      <c r="L215" s="47"/>
      <c r="M215" s="295" t="s">
        <v>19</v>
      </c>
      <c r="N215" s="296" t="s">
        <v>45</v>
      </c>
      <c r="O215" s="293"/>
      <c r="P215" s="297">
        <f>O215*H215</f>
        <v>0</v>
      </c>
      <c r="Q215" s="297">
        <v>0</v>
      </c>
      <c r="R215" s="297">
        <f>Q215*H215</f>
        <v>0</v>
      </c>
      <c r="S215" s="297">
        <v>0</v>
      </c>
      <c r="T215" s="298">
        <f>S215*H215</f>
        <v>0</v>
      </c>
      <c r="U215" s="41"/>
      <c r="V215" s="41"/>
      <c r="W215" s="41"/>
      <c r="X215" s="41"/>
      <c r="Y215" s="41"/>
      <c r="Z215" s="41"/>
      <c r="AA215" s="41"/>
      <c r="AB215" s="41"/>
      <c r="AC215" s="41"/>
      <c r="AD215" s="41"/>
      <c r="AE215" s="41"/>
      <c r="AR215" s="240" t="s">
        <v>176</v>
      </c>
      <c r="AT215" s="240" t="s">
        <v>171</v>
      </c>
      <c r="AU215" s="240" t="s">
        <v>83</v>
      </c>
      <c r="AY215" s="20" t="s">
        <v>169</v>
      </c>
      <c r="BE215" s="241">
        <f>IF(N215="základní",J215,0)</f>
        <v>0</v>
      </c>
      <c r="BF215" s="241">
        <f>IF(N215="snížená",J215,0)</f>
        <v>0</v>
      </c>
      <c r="BG215" s="241">
        <f>IF(N215="zákl. přenesená",J215,0)</f>
        <v>0</v>
      </c>
      <c r="BH215" s="241">
        <f>IF(N215="sníž. přenesená",J215,0)</f>
        <v>0</v>
      </c>
      <c r="BI215" s="241">
        <f>IF(N215="nulová",J215,0)</f>
        <v>0</v>
      </c>
      <c r="BJ215" s="20" t="s">
        <v>81</v>
      </c>
      <c r="BK215" s="241">
        <f>ROUND(I215*H215,2)</f>
        <v>0</v>
      </c>
      <c r="BL215" s="20" t="s">
        <v>176</v>
      </c>
      <c r="BM215" s="240" t="s">
        <v>2410</v>
      </c>
    </row>
    <row r="216" spans="1:31" s="2" customFormat="1" ht="6.95" customHeight="1">
      <c r="A216" s="41"/>
      <c r="B216" s="62"/>
      <c r="C216" s="63"/>
      <c r="D216" s="63"/>
      <c r="E216" s="63"/>
      <c r="F216" s="63"/>
      <c r="G216" s="63"/>
      <c r="H216" s="63"/>
      <c r="I216" s="178"/>
      <c r="J216" s="63"/>
      <c r="K216" s="63"/>
      <c r="L216" s="47"/>
      <c r="M216" s="41"/>
      <c r="O216" s="41"/>
      <c r="P216" s="41"/>
      <c r="Q216" s="41"/>
      <c r="R216" s="41"/>
      <c r="S216" s="41"/>
      <c r="T216" s="41"/>
      <c r="U216" s="41"/>
      <c r="V216" s="41"/>
      <c r="W216" s="41"/>
      <c r="X216" s="41"/>
      <c r="Y216" s="41"/>
      <c r="Z216" s="41"/>
      <c r="AA216" s="41"/>
      <c r="AB216" s="41"/>
      <c r="AC216" s="41"/>
      <c r="AD216" s="41"/>
      <c r="AE216" s="41"/>
    </row>
  </sheetData>
  <sheetProtection password="DD5F" sheet="1" objects="1" scenarios="1" formatColumns="0" formatRows="0" autoFilter="0"/>
  <autoFilter ref="C93:K215"/>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2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133</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2411</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2412</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ROUND(J87,2)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ROUND((SUM(BE87:BE208)),2)</f>
        <v>0</v>
      </c>
      <c r="G35" s="41"/>
      <c r="H35" s="41"/>
      <c r="I35" s="167">
        <v>0.21</v>
      </c>
      <c r="J35" s="166">
        <f>ROUND(((SUM(BE87:BE208))*I35),2)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ROUND((SUM(BF87:BF208)),2)</f>
        <v>0</v>
      </c>
      <c r="G36" s="41"/>
      <c r="H36" s="41"/>
      <c r="I36" s="167">
        <v>0.15</v>
      </c>
      <c r="J36" s="166">
        <f>ROUND(((SUM(BF87:BF208))*I36),2)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ROUND((SUM(BG87:BG208)),2)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ROUND((SUM(BH87:BH208)),2)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ROUND((SUM(BI87:BI208)),2)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2411</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801 - Vegetační úpravy</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J87</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J88</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J89</f>
        <v>0</v>
      </c>
      <c r="K65" s="128"/>
      <c r="L65" s="200"/>
      <c r="S65" s="10"/>
      <c r="T65" s="10"/>
      <c r="U65" s="10"/>
      <c r="V65" s="10"/>
      <c r="W65" s="10"/>
      <c r="X65" s="10"/>
      <c r="Y65" s="10"/>
      <c r="Z65" s="10"/>
      <c r="AA65" s="10"/>
      <c r="AB65" s="10"/>
      <c r="AC65" s="10"/>
      <c r="AD65" s="10"/>
      <c r="AE65" s="10"/>
    </row>
    <row r="66" spans="1:31" s="2" customFormat="1" ht="21.8" customHeight="1">
      <c r="A66" s="41"/>
      <c r="B66" s="42"/>
      <c r="C66" s="43"/>
      <c r="D66" s="43"/>
      <c r="E66" s="43"/>
      <c r="F66" s="43"/>
      <c r="G66" s="43"/>
      <c r="H66" s="43"/>
      <c r="I66" s="149"/>
      <c r="J66" s="43"/>
      <c r="K66" s="43"/>
      <c r="L66" s="150"/>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178"/>
      <c r="J67" s="63"/>
      <c r="K67" s="63"/>
      <c r="L67" s="150"/>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181"/>
      <c r="J71" s="65"/>
      <c r="K71" s="65"/>
      <c r="L71" s="150"/>
      <c r="S71" s="41"/>
      <c r="T71" s="41"/>
      <c r="U71" s="41"/>
      <c r="V71" s="41"/>
      <c r="W71" s="41"/>
      <c r="X71" s="41"/>
      <c r="Y71" s="41"/>
      <c r="Z71" s="41"/>
      <c r="AA71" s="41"/>
      <c r="AB71" s="41"/>
      <c r="AC71" s="41"/>
      <c r="AD71" s="41"/>
      <c r="AE71" s="41"/>
    </row>
    <row r="72" spans="1:31" s="2" customFormat="1" ht="24.95" customHeight="1">
      <c r="A72" s="41"/>
      <c r="B72" s="42"/>
      <c r="C72" s="26" t="s">
        <v>154</v>
      </c>
      <c r="D72" s="43"/>
      <c r="E72" s="43"/>
      <c r="F72" s="43"/>
      <c r="G72" s="43"/>
      <c r="H72" s="43"/>
      <c r="I72" s="149"/>
      <c r="J72" s="43"/>
      <c r="K72" s="43"/>
      <c r="L72" s="150"/>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12" customHeight="1">
      <c r="A74" s="41"/>
      <c r="B74" s="42"/>
      <c r="C74" s="35" t="s">
        <v>16</v>
      </c>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16.5" customHeight="1">
      <c r="A75" s="41"/>
      <c r="B75" s="42"/>
      <c r="C75" s="43"/>
      <c r="D75" s="43"/>
      <c r="E75" s="182" t="str">
        <f>E7</f>
        <v>KRÁLŮV DVŮR - OBCHVAT - II. část - PDPS</v>
      </c>
      <c r="F75" s="35"/>
      <c r="G75" s="35"/>
      <c r="H75" s="35"/>
      <c r="I75" s="149"/>
      <c r="J75" s="43"/>
      <c r="K75" s="43"/>
      <c r="L75" s="150"/>
      <c r="S75" s="41"/>
      <c r="T75" s="41"/>
      <c r="U75" s="41"/>
      <c r="V75" s="41"/>
      <c r="W75" s="41"/>
      <c r="X75" s="41"/>
      <c r="Y75" s="41"/>
      <c r="Z75" s="41"/>
      <c r="AA75" s="41"/>
      <c r="AB75" s="41"/>
      <c r="AC75" s="41"/>
      <c r="AD75" s="41"/>
      <c r="AE75" s="41"/>
    </row>
    <row r="76" spans="2:12" s="1" customFormat="1" ht="12" customHeight="1">
      <c r="B76" s="24"/>
      <c r="C76" s="35" t="s">
        <v>141</v>
      </c>
      <c r="D76" s="25"/>
      <c r="E76" s="25"/>
      <c r="F76" s="25"/>
      <c r="G76" s="25"/>
      <c r="H76" s="25"/>
      <c r="I76" s="141"/>
      <c r="J76" s="25"/>
      <c r="K76" s="25"/>
      <c r="L76" s="23"/>
    </row>
    <row r="77" spans="1:31" s="2" customFormat="1" ht="16.5" customHeight="1">
      <c r="A77" s="41"/>
      <c r="B77" s="42"/>
      <c r="C77" s="43"/>
      <c r="D77" s="43"/>
      <c r="E77" s="182" t="s">
        <v>2411</v>
      </c>
      <c r="F77" s="43"/>
      <c r="G77" s="43"/>
      <c r="H77" s="43"/>
      <c r="I77" s="149"/>
      <c r="J77" s="43"/>
      <c r="K77" s="43"/>
      <c r="L77" s="150"/>
      <c r="S77" s="41"/>
      <c r="T77" s="41"/>
      <c r="U77" s="41"/>
      <c r="V77" s="41"/>
      <c r="W77" s="41"/>
      <c r="X77" s="41"/>
      <c r="Y77" s="41"/>
      <c r="Z77" s="41"/>
      <c r="AA77" s="41"/>
      <c r="AB77" s="41"/>
      <c r="AC77" s="41"/>
      <c r="AD77" s="41"/>
      <c r="AE77" s="41"/>
    </row>
    <row r="78" spans="1:31" s="2" customFormat="1" ht="12" customHeight="1">
      <c r="A78" s="41"/>
      <c r="B78" s="42"/>
      <c r="C78" s="35" t="s">
        <v>143</v>
      </c>
      <c r="D78" s="43"/>
      <c r="E78" s="43"/>
      <c r="F78" s="43"/>
      <c r="G78" s="43"/>
      <c r="H78" s="43"/>
      <c r="I78" s="149"/>
      <c r="J78" s="43"/>
      <c r="K78" s="43"/>
      <c r="L78" s="150"/>
      <c r="S78" s="41"/>
      <c r="T78" s="41"/>
      <c r="U78" s="41"/>
      <c r="V78" s="41"/>
      <c r="W78" s="41"/>
      <c r="X78" s="41"/>
      <c r="Y78" s="41"/>
      <c r="Z78" s="41"/>
      <c r="AA78" s="41"/>
      <c r="AB78" s="41"/>
      <c r="AC78" s="41"/>
      <c r="AD78" s="41"/>
      <c r="AE78" s="41"/>
    </row>
    <row r="79" spans="1:31" s="2" customFormat="1" ht="16.5" customHeight="1">
      <c r="A79" s="41"/>
      <c r="B79" s="42"/>
      <c r="C79" s="43"/>
      <c r="D79" s="43"/>
      <c r="E79" s="72" t="str">
        <f>E11</f>
        <v>SO 801 - Vegetační úpravy</v>
      </c>
      <c r="F79" s="43"/>
      <c r="G79" s="43"/>
      <c r="H79" s="43"/>
      <c r="I79" s="149"/>
      <c r="J79" s="43"/>
      <c r="K79" s="43"/>
      <c r="L79" s="150"/>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21</v>
      </c>
      <c r="D81" s="43"/>
      <c r="E81" s="43"/>
      <c r="F81" s="30" t="str">
        <f>F14</f>
        <v>Králův Dvůr</v>
      </c>
      <c r="G81" s="43"/>
      <c r="H81" s="43"/>
      <c r="I81" s="152" t="s">
        <v>23</v>
      </c>
      <c r="J81" s="75" t="str">
        <f>IF(J14="","",J14)</f>
        <v>18. 3. 2020</v>
      </c>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40.05" customHeight="1">
      <c r="A83" s="41"/>
      <c r="B83" s="42"/>
      <c r="C83" s="35" t="s">
        <v>25</v>
      </c>
      <c r="D83" s="43"/>
      <c r="E83" s="43"/>
      <c r="F83" s="30" t="str">
        <f>E17</f>
        <v>Město Králův Dvůr,Nám.Míru 139,26701 Králův Dvůr</v>
      </c>
      <c r="G83" s="43"/>
      <c r="H83" s="43"/>
      <c r="I83" s="152" t="s">
        <v>31</v>
      </c>
      <c r="J83" s="39" t="str">
        <f>E23</f>
        <v>SPEKTRA s.r.o.,V Hlinkách 1548,26601 Beroun</v>
      </c>
      <c r="K83" s="43"/>
      <c r="L83" s="150"/>
      <c r="S83" s="41"/>
      <c r="T83" s="41"/>
      <c r="U83" s="41"/>
      <c r="V83" s="41"/>
      <c r="W83" s="41"/>
      <c r="X83" s="41"/>
      <c r="Y83" s="41"/>
      <c r="Z83" s="41"/>
      <c r="AA83" s="41"/>
      <c r="AB83" s="41"/>
      <c r="AC83" s="41"/>
      <c r="AD83" s="41"/>
      <c r="AE83" s="41"/>
    </row>
    <row r="84" spans="1:31" s="2" customFormat="1" ht="15.15" customHeight="1">
      <c r="A84" s="41"/>
      <c r="B84" s="42"/>
      <c r="C84" s="35" t="s">
        <v>29</v>
      </c>
      <c r="D84" s="43"/>
      <c r="E84" s="43"/>
      <c r="F84" s="30" t="str">
        <f>IF(E20="","",E20)</f>
        <v>Vyplň údaj</v>
      </c>
      <c r="G84" s="43"/>
      <c r="H84" s="43"/>
      <c r="I84" s="152" t="s">
        <v>36</v>
      </c>
      <c r="J84" s="39" t="str">
        <f>E26</f>
        <v>p. Lenka Dejdarová</v>
      </c>
      <c r="K84" s="43"/>
      <c r="L84" s="150"/>
      <c r="S84" s="41"/>
      <c r="T84" s="41"/>
      <c r="U84" s="41"/>
      <c r="V84" s="41"/>
      <c r="W84" s="41"/>
      <c r="X84" s="41"/>
      <c r="Y84" s="41"/>
      <c r="Z84" s="41"/>
      <c r="AA84" s="41"/>
      <c r="AB84" s="41"/>
      <c r="AC84" s="41"/>
      <c r="AD84" s="41"/>
      <c r="AE84" s="41"/>
    </row>
    <row r="85" spans="1:31" s="2" customFormat="1" ht="10.3"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11" customFormat="1" ht="29.25" customHeight="1">
      <c r="A86" s="201"/>
      <c r="B86" s="202"/>
      <c r="C86" s="203" t="s">
        <v>155</v>
      </c>
      <c r="D86" s="204" t="s">
        <v>59</v>
      </c>
      <c r="E86" s="204" t="s">
        <v>55</v>
      </c>
      <c r="F86" s="204" t="s">
        <v>56</v>
      </c>
      <c r="G86" s="204" t="s">
        <v>156</v>
      </c>
      <c r="H86" s="204" t="s">
        <v>157</v>
      </c>
      <c r="I86" s="205" t="s">
        <v>158</v>
      </c>
      <c r="J86" s="204" t="s">
        <v>147</v>
      </c>
      <c r="K86" s="206" t="s">
        <v>159</v>
      </c>
      <c r="L86" s="207"/>
      <c r="M86" s="95" t="s">
        <v>19</v>
      </c>
      <c r="N86" s="96" t="s">
        <v>44</v>
      </c>
      <c r="O86" s="96" t="s">
        <v>160</v>
      </c>
      <c r="P86" s="96" t="s">
        <v>161</v>
      </c>
      <c r="Q86" s="96" t="s">
        <v>162</v>
      </c>
      <c r="R86" s="96" t="s">
        <v>163</v>
      </c>
      <c r="S86" s="96" t="s">
        <v>164</v>
      </c>
      <c r="T86" s="97" t="s">
        <v>165</v>
      </c>
      <c r="U86" s="201"/>
      <c r="V86" s="201"/>
      <c r="W86" s="201"/>
      <c r="X86" s="201"/>
      <c r="Y86" s="201"/>
      <c r="Z86" s="201"/>
      <c r="AA86" s="201"/>
      <c r="AB86" s="201"/>
      <c r="AC86" s="201"/>
      <c r="AD86" s="201"/>
      <c r="AE86" s="201"/>
    </row>
    <row r="87" spans="1:63" s="2" customFormat="1" ht="22.8" customHeight="1">
      <c r="A87" s="41"/>
      <c r="B87" s="42"/>
      <c r="C87" s="102" t="s">
        <v>166</v>
      </c>
      <c r="D87" s="43"/>
      <c r="E87" s="43"/>
      <c r="F87" s="43"/>
      <c r="G87" s="43"/>
      <c r="H87" s="43"/>
      <c r="I87" s="149"/>
      <c r="J87" s="208">
        <f>BK87</f>
        <v>0</v>
      </c>
      <c r="K87" s="43"/>
      <c r="L87" s="47"/>
      <c r="M87" s="98"/>
      <c r="N87" s="209"/>
      <c r="O87" s="99"/>
      <c r="P87" s="210">
        <f>P88</f>
        <v>0</v>
      </c>
      <c r="Q87" s="99"/>
      <c r="R87" s="210">
        <f>R88</f>
        <v>1282.796361</v>
      </c>
      <c r="S87" s="99"/>
      <c r="T87" s="211">
        <f>T88</f>
        <v>0</v>
      </c>
      <c r="U87" s="41"/>
      <c r="V87" s="41"/>
      <c r="W87" s="41"/>
      <c r="X87" s="41"/>
      <c r="Y87" s="41"/>
      <c r="Z87" s="41"/>
      <c r="AA87" s="41"/>
      <c r="AB87" s="41"/>
      <c r="AC87" s="41"/>
      <c r="AD87" s="41"/>
      <c r="AE87" s="41"/>
      <c r="AT87" s="20" t="s">
        <v>73</v>
      </c>
      <c r="AU87" s="20" t="s">
        <v>148</v>
      </c>
      <c r="BK87" s="212">
        <f>BK88</f>
        <v>0</v>
      </c>
    </row>
    <row r="88" spans="1:63" s="12" customFormat="1" ht="25.9" customHeight="1">
      <c r="A88" s="12"/>
      <c r="B88" s="213"/>
      <c r="C88" s="214"/>
      <c r="D88" s="215" t="s">
        <v>73</v>
      </c>
      <c r="E88" s="216" t="s">
        <v>167</v>
      </c>
      <c r="F88" s="216" t="s">
        <v>168</v>
      </c>
      <c r="G88" s="214"/>
      <c r="H88" s="214"/>
      <c r="I88" s="217"/>
      <c r="J88" s="218">
        <f>BK88</f>
        <v>0</v>
      </c>
      <c r="K88" s="214"/>
      <c r="L88" s="219"/>
      <c r="M88" s="220"/>
      <c r="N88" s="221"/>
      <c r="O88" s="221"/>
      <c r="P88" s="222">
        <f>P89</f>
        <v>0</v>
      </c>
      <c r="Q88" s="221"/>
      <c r="R88" s="222">
        <f>R89</f>
        <v>1282.796361</v>
      </c>
      <c r="S88" s="221"/>
      <c r="T88" s="223">
        <f>T89</f>
        <v>0</v>
      </c>
      <c r="U88" s="12"/>
      <c r="V88" s="12"/>
      <c r="W88" s="12"/>
      <c r="X88" s="12"/>
      <c r="Y88" s="12"/>
      <c r="Z88" s="12"/>
      <c r="AA88" s="12"/>
      <c r="AB88" s="12"/>
      <c r="AC88" s="12"/>
      <c r="AD88" s="12"/>
      <c r="AE88" s="12"/>
      <c r="AR88" s="224" t="s">
        <v>81</v>
      </c>
      <c r="AT88" s="225" t="s">
        <v>73</v>
      </c>
      <c r="AU88" s="225" t="s">
        <v>74</v>
      </c>
      <c r="AY88" s="224" t="s">
        <v>169</v>
      </c>
      <c r="BK88" s="226">
        <f>BK89</f>
        <v>0</v>
      </c>
    </row>
    <row r="89" spans="1:63" s="12" customFormat="1" ht="22.8" customHeight="1">
      <c r="A89" s="12"/>
      <c r="B89" s="213"/>
      <c r="C89" s="214"/>
      <c r="D89" s="215" t="s">
        <v>73</v>
      </c>
      <c r="E89" s="227" t="s">
        <v>81</v>
      </c>
      <c r="F89" s="227" t="s">
        <v>170</v>
      </c>
      <c r="G89" s="214"/>
      <c r="H89" s="214"/>
      <c r="I89" s="217"/>
      <c r="J89" s="228">
        <f>BK89</f>
        <v>0</v>
      </c>
      <c r="K89" s="214"/>
      <c r="L89" s="219"/>
      <c r="M89" s="220"/>
      <c r="N89" s="221"/>
      <c r="O89" s="221"/>
      <c r="P89" s="222">
        <f>SUM(P90:P208)</f>
        <v>0</v>
      </c>
      <c r="Q89" s="221"/>
      <c r="R89" s="222">
        <f>SUM(R90:R208)</f>
        <v>1282.796361</v>
      </c>
      <c r="S89" s="221"/>
      <c r="T89" s="223">
        <f>SUM(T90:T208)</f>
        <v>0</v>
      </c>
      <c r="U89" s="12"/>
      <c r="V89" s="12"/>
      <c r="W89" s="12"/>
      <c r="X89" s="12"/>
      <c r="Y89" s="12"/>
      <c r="Z89" s="12"/>
      <c r="AA89" s="12"/>
      <c r="AB89" s="12"/>
      <c r="AC89" s="12"/>
      <c r="AD89" s="12"/>
      <c r="AE89" s="12"/>
      <c r="AR89" s="224" t="s">
        <v>81</v>
      </c>
      <c r="AT89" s="225" t="s">
        <v>73</v>
      </c>
      <c r="AU89" s="225" t="s">
        <v>81</v>
      </c>
      <c r="AY89" s="224" t="s">
        <v>169</v>
      </c>
      <c r="BK89" s="226">
        <f>SUM(BK90:BK208)</f>
        <v>0</v>
      </c>
    </row>
    <row r="90" spans="1:65" s="2" customFormat="1" ht="21.75" customHeight="1">
      <c r="A90" s="41"/>
      <c r="B90" s="42"/>
      <c r="C90" s="229" t="s">
        <v>81</v>
      </c>
      <c r="D90" s="229" t="s">
        <v>171</v>
      </c>
      <c r="E90" s="230" t="s">
        <v>2413</v>
      </c>
      <c r="F90" s="231" t="s">
        <v>2414</v>
      </c>
      <c r="G90" s="232" t="s">
        <v>213</v>
      </c>
      <c r="H90" s="233">
        <v>636.74</v>
      </c>
      <c r="I90" s="234"/>
      <c r="J90" s="235">
        <f>ROUND(I90*H90,2)</f>
        <v>0</v>
      </c>
      <c r="K90" s="231" t="s">
        <v>175</v>
      </c>
      <c r="L90" s="47"/>
      <c r="M90" s="236" t="s">
        <v>19</v>
      </c>
      <c r="N90" s="237" t="s">
        <v>45</v>
      </c>
      <c r="O90" s="87"/>
      <c r="P90" s="238">
        <f>O90*H90</f>
        <v>0</v>
      </c>
      <c r="Q90" s="238">
        <v>0</v>
      </c>
      <c r="R90" s="238">
        <f>Q90*H90</f>
        <v>0</v>
      </c>
      <c r="S90" s="238">
        <v>0</v>
      </c>
      <c r="T90" s="239">
        <f>S90*H90</f>
        <v>0</v>
      </c>
      <c r="U90" s="41"/>
      <c r="V90" s="41"/>
      <c r="W90" s="41"/>
      <c r="X90" s="41"/>
      <c r="Y90" s="41"/>
      <c r="Z90" s="41"/>
      <c r="AA90" s="41"/>
      <c r="AB90" s="41"/>
      <c r="AC90" s="41"/>
      <c r="AD90" s="41"/>
      <c r="AE90" s="41"/>
      <c r="AR90" s="240" t="s">
        <v>176</v>
      </c>
      <c r="AT90" s="240" t="s">
        <v>171</v>
      </c>
      <c r="AU90" s="240" t="s">
        <v>83</v>
      </c>
      <c r="AY90" s="20" t="s">
        <v>169</v>
      </c>
      <c r="BE90" s="241">
        <f>IF(N90="základní",J90,0)</f>
        <v>0</v>
      </c>
      <c r="BF90" s="241">
        <f>IF(N90="snížená",J90,0)</f>
        <v>0</v>
      </c>
      <c r="BG90" s="241">
        <f>IF(N90="zákl. přenesená",J90,0)</f>
        <v>0</v>
      </c>
      <c r="BH90" s="241">
        <f>IF(N90="sníž. přenesená",J90,0)</f>
        <v>0</v>
      </c>
      <c r="BI90" s="241">
        <f>IF(N90="nulová",J90,0)</f>
        <v>0</v>
      </c>
      <c r="BJ90" s="20" t="s">
        <v>81</v>
      </c>
      <c r="BK90" s="241">
        <f>ROUND(I90*H90,2)</f>
        <v>0</v>
      </c>
      <c r="BL90" s="20" t="s">
        <v>176</v>
      </c>
      <c r="BM90" s="240" t="s">
        <v>2415</v>
      </c>
    </row>
    <row r="91" spans="1:47" s="2" customFormat="1" ht="12">
      <c r="A91" s="41"/>
      <c r="B91" s="42"/>
      <c r="C91" s="43"/>
      <c r="D91" s="242" t="s">
        <v>178</v>
      </c>
      <c r="E91" s="43"/>
      <c r="F91" s="243" t="s">
        <v>1216</v>
      </c>
      <c r="G91" s="43"/>
      <c r="H91" s="43"/>
      <c r="I91" s="149"/>
      <c r="J91" s="43"/>
      <c r="K91" s="43"/>
      <c r="L91" s="47"/>
      <c r="M91" s="244"/>
      <c r="N91" s="245"/>
      <c r="O91" s="87"/>
      <c r="P91" s="87"/>
      <c r="Q91" s="87"/>
      <c r="R91" s="87"/>
      <c r="S91" s="87"/>
      <c r="T91" s="88"/>
      <c r="U91" s="41"/>
      <c r="V91" s="41"/>
      <c r="W91" s="41"/>
      <c r="X91" s="41"/>
      <c r="Y91" s="41"/>
      <c r="Z91" s="41"/>
      <c r="AA91" s="41"/>
      <c r="AB91" s="41"/>
      <c r="AC91" s="41"/>
      <c r="AD91" s="41"/>
      <c r="AE91" s="41"/>
      <c r="AT91" s="20" t="s">
        <v>178</v>
      </c>
      <c r="AU91" s="20" t="s">
        <v>83</v>
      </c>
    </row>
    <row r="92" spans="1:51" s="13" customFormat="1" ht="12">
      <c r="A92" s="13"/>
      <c r="B92" s="246"/>
      <c r="C92" s="247"/>
      <c r="D92" s="242" t="s">
        <v>180</v>
      </c>
      <c r="E92" s="248" t="s">
        <v>19</v>
      </c>
      <c r="F92" s="249" t="s">
        <v>2416</v>
      </c>
      <c r="G92" s="247"/>
      <c r="H92" s="248" t="s">
        <v>19</v>
      </c>
      <c r="I92" s="250"/>
      <c r="J92" s="247"/>
      <c r="K92" s="247"/>
      <c r="L92" s="251"/>
      <c r="M92" s="252"/>
      <c r="N92" s="253"/>
      <c r="O92" s="253"/>
      <c r="P92" s="253"/>
      <c r="Q92" s="253"/>
      <c r="R92" s="253"/>
      <c r="S92" s="253"/>
      <c r="T92" s="254"/>
      <c r="U92" s="13"/>
      <c r="V92" s="13"/>
      <c r="W92" s="13"/>
      <c r="X92" s="13"/>
      <c r="Y92" s="13"/>
      <c r="Z92" s="13"/>
      <c r="AA92" s="13"/>
      <c r="AB92" s="13"/>
      <c r="AC92" s="13"/>
      <c r="AD92" s="13"/>
      <c r="AE92" s="13"/>
      <c r="AT92" s="255" t="s">
        <v>180</v>
      </c>
      <c r="AU92" s="255" t="s">
        <v>83</v>
      </c>
      <c r="AV92" s="13" t="s">
        <v>81</v>
      </c>
      <c r="AW92" s="13" t="s">
        <v>35</v>
      </c>
      <c r="AX92" s="13" t="s">
        <v>74</v>
      </c>
      <c r="AY92" s="255" t="s">
        <v>169</v>
      </c>
    </row>
    <row r="93" spans="1:51" s="14" customFormat="1" ht="12">
      <c r="A93" s="14"/>
      <c r="B93" s="256"/>
      <c r="C93" s="257"/>
      <c r="D93" s="242" t="s">
        <v>180</v>
      </c>
      <c r="E93" s="258" t="s">
        <v>19</v>
      </c>
      <c r="F93" s="259" t="s">
        <v>2417</v>
      </c>
      <c r="G93" s="257"/>
      <c r="H93" s="260">
        <v>636.74</v>
      </c>
      <c r="I93" s="261"/>
      <c r="J93" s="257"/>
      <c r="K93" s="257"/>
      <c r="L93" s="262"/>
      <c r="M93" s="263"/>
      <c r="N93" s="264"/>
      <c r="O93" s="264"/>
      <c r="P93" s="264"/>
      <c r="Q93" s="264"/>
      <c r="R93" s="264"/>
      <c r="S93" s="264"/>
      <c r="T93" s="265"/>
      <c r="U93" s="14"/>
      <c r="V93" s="14"/>
      <c r="W93" s="14"/>
      <c r="X93" s="14"/>
      <c r="Y93" s="14"/>
      <c r="Z93" s="14"/>
      <c r="AA93" s="14"/>
      <c r="AB93" s="14"/>
      <c r="AC93" s="14"/>
      <c r="AD93" s="14"/>
      <c r="AE93" s="14"/>
      <c r="AT93" s="266" t="s">
        <v>180</v>
      </c>
      <c r="AU93" s="266" t="s">
        <v>83</v>
      </c>
      <c r="AV93" s="14" t="s">
        <v>83</v>
      </c>
      <c r="AW93" s="14" t="s">
        <v>35</v>
      </c>
      <c r="AX93" s="14" t="s">
        <v>81</v>
      </c>
      <c r="AY93" s="266" t="s">
        <v>169</v>
      </c>
    </row>
    <row r="94" spans="1:65" s="2" customFormat="1" ht="33" customHeight="1">
      <c r="A94" s="41"/>
      <c r="B94" s="42"/>
      <c r="C94" s="229" t="s">
        <v>83</v>
      </c>
      <c r="D94" s="229" t="s">
        <v>171</v>
      </c>
      <c r="E94" s="230" t="s">
        <v>643</v>
      </c>
      <c r="F94" s="231" t="s">
        <v>2418</v>
      </c>
      <c r="G94" s="232" t="s">
        <v>213</v>
      </c>
      <c r="H94" s="233">
        <v>310</v>
      </c>
      <c r="I94" s="234"/>
      <c r="J94" s="235">
        <f>ROUND(I94*H94,2)</f>
        <v>0</v>
      </c>
      <c r="K94" s="231" t="s">
        <v>175</v>
      </c>
      <c r="L94" s="47"/>
      <c r="M94" s="236" t="s">
        <v>19</v>
      </c>
      <c r="N94" s="237" t="s">
        <v>45</v>
      </c>
      <c r="O94" s="87"/>
      <c r="P94" s="238">
        <f>O94*H94</f>
        <v>0</v>
      </c>
      <c r="Q94" s="238">
        <v>0</v>
      </c>
      <c r="R94" s="238">
        <f>Q94*H94</f>
        <v>0</v>
      </c>
      <c r="S94" s="238">
        <v>0</v>
      </c>
      <c r="T94" s="239">
        <f>S94*H94</f>
        <v>0</v>
      </c>
      <c r="U94" s="41"/>
      <c r="V94" s="41"/>
      <c r="W94" s="41"/>
      <c r="X94" s="41"/>
      <c r="Y94" s="41"/>
      <c r="Z94" s="41"/>
      <c r="AA94" s="41"/>
      <c r="AB94" s="41"/>
      <c r="AC94" s="41"/>
      <c r="AD94" s="41"/>
      <c r="AE94" s="41"/>
      <c r="AR94" s="240" t="s">
        <v>176</v>
      </c>
      <c r="AT94" s="240" t="s">
        <v>171</v>
      </c>
      <c r="AU94" s="240" t="s">
        <v>83</v>
      </c>
      <c r="AY94" s="20" t="s">
        <v>169</v>
      </c>
      <c r="BE94" s="241">
        <f>IF(N94="základní",J94,0)</f>
        <v>0</v>
      </c>
      <c r="BF94" s="241">
        <f>IF(N94="snížená",J94,0)</f>
        <v>0</v>
      </c>
      <c r="BG94" s="241">
        <f>IF(N94="zákl. přenesená",J94,0)</f>
        <v>0</v>
      </c>
      <c r="BH94" s="241">
        <f>IF(N94="sníž. přenesená",J94,0)</f>
        <v>0</v>
      </c>
      <c r="BI94" s="241">
        <f>IF(N94="nulová",J94,0)</f>
        <v>0</v>
      </c>
      <c r="BJ94" s="20" t="s">
        <v>81</v>
      </c>
      <c r="BK94" s="241">
        <f>ROUND(I94*H94,2)</f>
        <v>0</v>
      </c>
      <c r="BL94" s="20" t="s">
        <v>176</v>
      </c>
      <c r="BM94" s="240" t="s">
        <v>2419</v>
      </c>
    </row>
    <row r="95" spans="1:47" s="2" customFormat="1" ht="12">
      <c r="A95" s="41"/>
      <c r="B95" s="42"/>
      <c r="C95" s="43"/>
      <c r="D95" s="242" t="s">
        <v>178</v>
      </c>
      <c r="E95" s="43"/>
      <c r="F95" s="243" t="s">
        <v>646</v>
      </c>
      <c r="G95" s="43"/>
      <c r="H95" s="43"/>
      <c r="I95" s="149"/>
      <c r="J95" s="43"/>
      <c r="K95" s="43"/>
      <c r="L95" s="47"/>
      <c r="M95" s="244"/>
      <c r="N95" s="245"/>
      <c r="O95" s="87"/>
      <c r="P95" s="87"/>
      <c r="Q95" s="87"/>
      <c r="R95" s="87"/>
      <c r="S95" s="87"/>
      <c r="T95" s="88"/>
      <c r="U95" s="41"/>
      <c r="V95" s="41"/>
      <c r="W95" s="41"/>
      <c r="X95" s="41"/>
      <c r="Y95" s="41"/>
      <c r="Z95" s="41"/>
      <c r="AA95" s="41"/>
      <c r="AB95" s="41"/>
      <c r="AC95" s="41"/>
      <c r="AD95" s="41"/>
      <c r="AE95" s="41"/>
      <c r="AT95" s="20" t="s">
        <v>178</v>
      </c>
      <c r="AU95" s="20" t="s">
        <v>83</v>
      </c>
    </row>
    <row r="96" spans="1:51" s="13" customFormat="1" ht="12">
      <c r="A96" s="13"/>
      <c r="B96" s="246"/>
      <c r="C96" s="247"/>
      <c r="D96" s="242" t="s">
        <v>180</v>
      </c>
      <c r="E96" s="248" t="s">
        <v>19</v>
      </c>
      <c r="F96" s="249" t="s">
        <v>2416</v>
      </c>
      <c r="G96" s="247"/>
      <c r="H96" s="248" t="s">
        <v>19</v>
      </c>
      <c r="I96" s="250"/>
      <c r="J96" s="247"/>
      <c r="K96" s="247"/>
      <c r="L96" s="251"/>
      <c r="M96" s="252"/>
      <c r="N96" s="253"/>
      <c r="O96" s="253"/>
      <c r="P96" s="253"/>
      <c r="Q96" s="253"/>
      <c r="R96" s="253"/>
      <c r="S96" s="253"/>
      <c r="T96" s="254"/>
      <c r="U96" s="13"/>
      <c r="V96" s="13"/>
      <c r="W96" s="13"/>
      <c r="X96" s="13"/>
      <c r="Y96" s="13"/>
      <c r="Z96" s="13"/>
      <c r="AA96" s="13"/>
      <c r="AB96" s="13"/>
      <c r="AC96" s="13"/>
      <c r="AD96" s="13"/>
      <c r="AE96" s="13"/>
      <c r="AT96" s="255" t="s">
        <v>180</v>
      </c>
      <c r="AU96" s="255" t="s">
        <v>83</v>
      </c>
      <c r="AV96" s="13" t="s">
        <v>81</v>
      </c>
      <c r="AW96" s="13" t="s">
        <v>35</v>
      </c>
      <c r="AX96" s="13" t="s">
        <v>74</v>
      </c>
      <c r="AY96" s="255" t="s">
        <v>169</v>
      </c>
    </row>
    <row r="97" spans="1:51" s="14" customFormat="1" ht="12">
      <c r="A97" s="14"/>
      <c r="B97" s="256"/>
      <c r="C97" s="257"/>
      <c r="D97" s="242" t="s">
        <v>180</v>
      </c>
      <c r="E97" s="258" t="s">
        <v>19</v>
      </c>
      <c r="F97" s="259" t="s">
        <v>2420</v>
      </c>
      <c r="G97" s="257"/>
      <c r="H97" s="260">
        <v>310</v>
      </c>
      <c r="I97" s="261"/>
      <c r="J97" s="257"/>
      <c r="K97" s="257"/>
      <c r="L97" s="262"/>
      <c r="M97" s="263"/>
      <c r="N97" s="264"/>
      <c r="O97" s="264"/>
      <c r="P97" s="264"/>
      <c r="Q97" s="264"/>
      <c r="R97" s="264"/>
      <c r="S97" s="264"/>
      <c r="T97" s="265"/>
      <c r="U97" s="14"/>
      <c r="V97" s="14"/>
      <c r="W97" s="14"/>
      <c r="X97" s="14"/>
      <c r="Y97" s="14"/>
      <c r="Z97" s="14"/>
      <c r="AA97" s="14"/>
      <c r="AB97" s="14"/>
      <c r="AC97" s="14"/>
      <c r="AD97" s="14"/>
      <c r="AE97" s="14"/>
      <c r="AT97" s="266" t="s">
        <v>180</v>
      </c>
      <c r="AU97" s="266" t="s">
        <v>83</v>
      </c>
      <c r="AV97" s="14" t="s">
        <v>83</v>
      </c>
      <c r="AW97" s="14" t="s">
        <v>35</v>
      </c>
      <c r="AX97" s="14" t="s">
        <v>81</v>
      </c>
      <c r="AY97" s="266" t="s">
        <v>169</v>
      </c>
    </row>
    <row r="98" spans="1:65" s="2" customFormat="1" ht="16.5" customHeight="1">
      <c r="A98" s="41"/>
      <c r="B98" s="42"/>
      <c r="C98" s="229" t="s">
        <v>192</v>
      </c>
      <c r="D98" s="229" t="s">
        <v>171</v>
      </c>
      <c r="E98" s="230" t="s">
        <v>237</v>
      </c>
      <c r="F98" s="231" t="s">
        <v>238</v>
      </c>
      <c r="G98" s="232" t="s">
        <v>213</v>
      </c>
      <c r="H98" s="233">
        <v>310</v>
      </c>
      <c r="I98" s="234"/>
      <c r="J98" s="235">
        <f>ROUND(I98*H98,2)</f>
        <v>0</v>
      </c>
      <c r="K98" s="231" t="s">
        <v>175</v>
      </c>
      <c r="L98" s="47"/>
      <c r="M98" s="236" t="s">
        <v>19</v>
      </c>
      <c r="N98" s="237" t="s">
        <v>45</v>
      </c>
      <c r="O98" s="87"/>
      <c r="P98" s="238">
        <f>O98*H98</f>
        <v>0</v>
      </c>
      <c r="Q98" s="238">
        <v>0</v>
      </c>
      <c r="R98" s="238">
        <f>Q98*H98</f>
        <v>0</v>
      </c>
      <c r="S98" s="238">
        <v>0</v>
      </c>
      <c r="T98" s="239">
        <f>S98*H98</f>
        <v>0</v>
      </c>
      <c r="U98" s="41"/>
      <c r="V98" s="41"/>
      <c r="W98" s="41"/>
      <c r="X98" s="41"/>
      <c r="Y98" s="41"/>
      <c r="Z98" s="41"/>
      <c r="AA98" s="41"/>
      <c r="AB98" s="41"/>
      <c r="AC98" s="41"/>
      <c r="AD98" s="41"/>
      <c r="AE98" s="41"/>
      <c r="AR98" s="240" t="s">
        <v>176</v>
      </c>
      <c r="AT98" s="240" t="s">
        <v>171</v>
      </c>
      <c r="AU98" s="240" t="s">
        <v>83</v>
      </c>
      <c r="AY98" s="20" t="s">
        <v>169</v>
      </c>
      <c r="BE98" s="241">
        <f>IF(N98="základní",J98,0)</f>
        <v>0</v>
      </c>
      <c r="BF98" s="241">
        <f>IF(N98="snížená",J98,0)</f>
        <v>0</v>
      </c>
      <c r="BG98" s="241">
        <f>IF(N98="zákl. přenesená",J98,0)</f>
        <v>0</v>
      </c>
      <c r="BH98" s="241">
        <f>IF(N98="sníž. přenesená",J98,0)</f>
        <v>0</v>
      </c>
      <c r="BI98" s="241">
        <f>IF(N98="nulová",J98,0)</f>
        <v>0</v>
      </c>
      <c r="BJ98" s="20" t="s">
        <v>81</v>
      </c>
      <c r="BK98" s="241">
        <f>ROUND(I98*H98,2)</f>
        <v>0</v>
      </c>
      <c r="BL98" s="20" t="s">
        <v>176</v>
      </c>
      <c r="BM98" s="240" t="s">
        <v>2421</v>
      </c>
    </row>
    <row r="99" spans="1:65" s="2" customFormat="1" ht="21.75" customHeight="1">
      <c r="A99" s="41"/>
      <c r="B99" s="42"/>
      <c r="C99" s="229" t="s">
        <v>176</v>
      </c>
      <c r="D99" s="229" t="s">
        <v>171</v>
      </c>
      <c r="E99" s="230" t="s">
        <v>653</v>
      </c>
      <c r="F99" s="231" t="s">
        <v>2422</v>
      </c>
      <c r="G99" s="232" t="s">
        <v>213</v>
      </c>
      <c r="H99" s="233">
        <v>310</v>
      </c>
      <c r="I99" s="234"/>
      <c r="J99" s="235">
        <f>ROUND(I99*H99,2)</f>
        <v>0</v>
      </c>
      <c r="K99" s="231" t="s">
        <v>175</v>
      </c>
      <c r="L99" s="47"/>
      <c r="M99" s="236" t="s">
        <v>19</v>
      </c>
      <c r="N99" s="237" t="s">
        <v>45</v>
      </c>
      <c r="O99" s="87"/>
      <c r="P99" s="238">
        <f>O99*H99</f>
        <v>0</v>
      </c>
      <c r="Q99" s="238">
        <v>0</v>
      </c>
      <c r="R99" s="238">
        <f>Q99*H99</f>
        <v>0</v>
      </c>
      <c r="S99" s="238">
        <v>0</v>
      </c>
      <c r="T99" s="239">
        <f>S99*H99</f>
        <v>0</v>
      </c>
      <c r="U99" s="41"/>
      <c r="V99" s="41"/>
      <c r="W99" s="41"/>
      <c r="X99" s="41"/>
      <c r="Y99" s="41"/>
      <c r="Z99" s="41"/>
      <c r="AA99" s="41"/>
      <c r="AB99" s="41"/>
      <c r="AC99" s="41"/>
      <c r="AD99" s="41"/>
      <c r="AE99" s="41"/>
      <c r="AR99" s="240" t="s">
        <v>176</v>
      </c>
      <c r="AT99" s="240" t="s">
        <v>171</v>
      </c>
      <c r="AU99" s="240" t="s">
        <v>83</v>
      </c>
      <c r="AY99" s="20" t="s">
        <v>169</v>
      </c>
      <c r="BE99" s="241">
        <f>IF(N99="základní",J99,0)</f>
        <v>0</v>
      </c>
      <c r="BF99" s="241">
        <f>IF(N99="snížená",J99,0)</f>
        <v>0</v>
      </c>
      <c r="BG99" s="241">
        <f>IF(N99="zákl. přenesená",J99,0)</f>
        <v>0</v>
      </c>
      <c r="BH99" s="241">
        <f>IF(N99="sníž. přenesená",J99,0)</f>
        <v>0</v>
      </c>
      <c r="BI99" s="241">
        <f>IF(N99="nulová",J99,0)</f>
        <v>0</v>
      </c>
      <c r="BJ99" s="20" t="s">
        <v>81</v>
      </c>
      <c r="BK99" s="241">
        <f>ROUND(I99*H99,2)</f>
        <v>0</v>
      </c>
      <c r="BL99" s="20" t="s">
        <v>176</v>
      </c>
      <c r="BM99" s="240" t="s">
        <v>2423</v>
      </c>
    </row>
    <row r="100" spans="1:47" s="2" customFormat="1" ht="12">
      <c r="A100" s="41"/>
      <c r="B100" s="42"/>
      <c r="C100" s="43"/>
      <c r="D100" s="242" t="s">
        <v>178</v>
      </c>
      <c r="E100" s="43"/>
      <c r="F100" s="243" t="s">
        <v>656</v>
      </c>
      <c r="G100" s="43"/>
      <c r="H100" s="43"/>
      <c r="I100" s="149"/>
      <c r="J100" s="43"/>
      <c r="K100" s="43"/>
      <c r="L100" s="47"/>
      <c r="M100" s="244"/>
      <c r="N100" s="245"/>
      <c r="O100" s="87"/>
      <c r="P100" s="87"/>
      <c r="Q100" s="87"/>
      <c r="R100" s="87"/>
      <c r="S100" s="87"/>
      <c r="T100" s="88"/>
      <c r="U100" s="41"/>
      <c r="V100" s="41"/>
      <c r="W100" s="41"/>
      <c r="X100" s="41"/>
      <c r="Y100" s="41"/>
      <c r="Z100" s="41"/>
      <c r="AA100" s="41"/>
      <c r="AB100" s="41"/>
      <c r="AC100" s="41"/>
      <c r="AD100" s="41"/>
      <c r="AE100" s="41"/>
      <c r="AT100" s="20" t="s">
        <v>178</v>
      </c>
      <c r="AU100" s="20" t="s">
        <v>83</v>
      </c>
    </row>
    <row r="101" spans="1:65" s="2" customFormat="1" ht="33" customHeight="1">
      <c r="A101" s="41"/>
      <c r="B101" s="42"/>
      <c r="C101" s="229" t="s">
        <v>201</v>
      </c>
      <c r="D101" s="229" t="s">
        <v>171</v>
      </c>
      <c r="E101" s="230" t="s">
        <v>2424</v>
      </c>
      <c r="F101" s="231" t="s">
        <v>2425</v>
      </c>
      <c r="G101" s="232" t="s">
        <v>213</v>
      </c>
      <c r="H101" s="233">
        <v>636.74</v>
      </c>
      <c r="I101" s="234"/>
      <c r="J101" s="235">
        <f>ROUND(I101*H101,2)</f>
        <v>0</v>
      </c>
      <c r="K101" s="231" t="s">
        <v>175</v>
      </c>
      <c r="L101" s="47"/>
      <c r="M101" s="236" t="s">
        <v>19</v>
      </c>
      <c r="N101" s="237" t="s">
        <v>45</v>
      </c>
      <c r="O101" s="87"/>
      <c r="P101" s="238">
        <f>O101*H101</f>
        <v>0</v>
      </c>
      <c r="Q101" s="238">
        <v>0</v>
      </c>
      <c r="R101" s="238">
        <f>Q101*H101</f>
        <v>0</v>
      </c>
      <c r="S101" s="238">
        <v>0</v>
      </c>
      <c r="T101" s="239">
        <f>S101*H101</f>
        <v>0</v>
      </c>
      <c r="U101" s="41"/>
      <c r="V101" s="41"/>
      <c r="W101" s="41"/>
      <c r="X101" s="41"/>
      <c r="Y101" s="41"/>
      <c r="Z101" s="41"/>
      <c r="AA101" s="41"/>
      <c r="AB101" s="41"/>
      <c r="AC101" s="41"/>
      <c r="AD101" s="41"/>
      <c r="AE101" s="41"/>
      <c r="AR101" s="240" t="s">
        <v>176</v>
      </c>
      <c r="AT101" s="240" t="s">
        <v>171</v>
      </c>
      <c r="AU101" s="240" t="s">
        <v>83</v>
      </c>
      <c r="AY101" s="20" t="s">
        <v>169</v>
      </c>
      <c r="BE101" s="241">
        <f>IF(N101="základní",J101,0)</f>
        <v>0</v>
      </c>
      <c r="BF101" s="241">
        <f>IF(N101="snížená",J101,0)</f>
        <v>0</v>
      </c>
      <c r="BG101" s="241">
        <f>IF(N101="zákl. přenesená",J101,0)</f>
        <v>0</v>
      </c>
      <c r="BH101" s="241">
        <f>IF(N101="sníž. přenesená",J101,0)</f>
        <v>0</v>
      </c>
      <c r="BI101" s="241">
        <f>IF(N101="nulová",J101,0)</f>
        <v>0</v>
      </c>
      <c r="BJ101" s="20" t="s">
        <v>81</v>
      </c>
      <c r="BK101" s="241">
        <f>ROUND(I101*H101,2)</f>
        <v>0</v>
      </c>
      <c r="BL101" s="20" t="s">
        <v>176</v>
      </c>
      <c r="BM101" s="240" t="s">
        <v>2426</v>
      </c>
    </row>
    <row r="102" spans="1:47" s="2" customFormat="1" ht="12">
      <c r="A102" s="41"/>
      <c r="B102" s="42"/>
      <c r="C102" s="43"/>
      <c r="D102" s="242" t="s">
        <v>178</v>
      </c>
      <c r="E102" s="43"/>
      <c r="F102" s="243" t="s">
        <v>646</v>
      </c>
      <c r="G102" s="43"/>
      <c r="H102" s="43"/>
      <c r="I102" s="149"/>
      <c r="J102" s="43"/>
      <c r="K102" s="43"/>
      <c r="L102" s="47"/>
      <c r="M102" s="244"/>
      <c r="N102" s="245"/>
      <c r="O102" s="87"/>
      <c r="P102" s="87"/>
      <c r="Q102" s="87"/>
      <c r="R102" s="87"/>
      <c r="S102" s="87"/>
      <c r="T102" s="88"/>
      <c r="U102" s="41"/>
      <c r="V102" s="41"/>
      <c r="W102" s="41"/>
      <c r="X102" s="41"/>
      <c r="Y102" s="41"/>
      <c r="Z102" s="41"/>
      <c r="AA102" s="41"/>
      <c r="AB102" s="41"/>
      <c r="AC102" s="41"/>
      <c r="AD102" s="41"/>
      <c r="AE102" s="41"/>
      <c r="AT102" s="20" t="s">
        <v>178</v>
      </c>
      <c r="AU102" s="20" t="s">
        <v>83</v>
      </c>
    </row>
    <row r="103" spans="1:51" s="13" customFormat="1" ht="12">
      <c r="A103" s="13"/>
      <c r="B103" s="246"/>
      <c r="C103" s="247"/>
      <c r="D103" s="242" t="s">
        <v>180</v>
      </c>
      <c r="E103" s="248" t="s">
        <v>19</v>
      </c>
      <c r="F103" s="249" t="s">
        <v>2416</v>
      </c>
      <c r="G103" s="247"/>
      <c r="H103" s="248" t="s">
        <v>19</v>
      </c>
      <c r="I103" s="250"/>
      <c r="J103" s="247"/>
      <c r="K103" s="247"/>
      <c r="L103" s="251"/>
      <c r="M103" s="252"/>
      <c r="N103" s="253"/>
      <c r="O103" s="253"/>
      <c r="P103" s="253"/>
      <c r="Q103" s="253"/>
      <c r="R103" s="253"/>
      <c r="S103" s="253"/>
      <c r="T103" s="254"/>
      <c r="U103" s="13"/>
      <c r="V103" s="13"/>
      <c r="W103" s="13"/>
      <c r="X103" s="13"/>
      <c r="Y103" s="13"/>
      <c r="Z103" s="13"/>
      <c r="AA103" s="13"/>
      <c r="AB103" s="13"/>
      <c r="AC103" s="13"/>
      <c r="AD103" s="13"/>
      <c r="AE103" s="13"/>
      <c r="AT103" s="255" t="s">
        <v>180</v>
      </c>
      <c r="AU103" s="255" t="s">
        <v>83</v>
      </c>
      <c r="AV103" s="13" t="s">
        <v>81</v>
      </c>
      <c r="AW103" s="13" t="s">
        <v>35</v>
      </c>
      <c r="AX103" s="13" t="s">
        <v>74</v>
      </c>
      <c r="AY103" s="255" t="s">
        <v>169</v>
      </c>
    </row>
    <row r="104" spans="1:51" s="14" customFormat="1" ht="12">
      <c r="A104" s="14"/>
      <c r="B104" s="256"/>
      <c r="C104" s="257"/>
      <c r="D104" s="242" t="s">
        <v>180</v>
      </c>
      <c r="E104" s="258" t="s">
        <v>19</v>
      </c>
      <c r="F104" s="259" t="s">
        <v>2417</v>
      </c>
      <c r="G104" s="257"/>
      <c r="H104" s="260">
        <v>636.74</v>
      </c>
      <c r="I104" s="261"/>
      <c r="J104" s="257"/>
      <c r="K104" s="257"/>
      <c r="L104" s="262"/>
      <c r="M104" s="263"/>
      <c r="N104" s="264"/>
      <c r="O104" s="264"/>
      <c r="P104" s="264"/>
      <c r="Q104" s="264"/>
      <c r="R104" s="264"/>
      <c r="S104" s="264"/>
      <c r="T104" s="265"/>
      <c r="U104" s="14"/>
      <c r="V104" s="14"/>
      <c r="W104" s="14"/>
      <c r="X104" s="14"/>
      <c r="Y104" s="14"/>
      <c r="Z104" s="14"/>
      <c r="AA104" s="14"/>
      <c r="AB104" s="14"/>
      <c r="AC104" s="14"/>
      <c r="AD104" s="14"/>
      <c r="AE104" s="14"/>
      <c r="AT104" s="266" t="s">
        <v>180</v>
      </c>
      <c r="AU104" s="266" t="s">
        <v>83</v>
      </c>
      <c r="AV104" s="14" t="s">
        <v>83</v>
      </c>
      <c r="AW104" s="14" t="s">
        <v>35</v>
      </c>
      <c r="AX104" s="14" t="s">
        <v>81</v>
      </c>
      <c r="AY104" s="266" t="s">
        <v>169</v>
      </c>
    </row>
    <row r="105" spans="1:65" s="2" customFormat="1" ht="16.5" customHeight="1">
      <c r="A105" s="41"/>
      <c r="B105" s="42"/>
      <c r="C105" s="313" t="s">
        <v>205</v>
      </c>
      <c r="D105" s="313" t="s">
        <v>665</v>
      </c>
      <c r="E105" s="314" t="s">
        <v>2427</v>
      </c>
      <c r="F105" s="315" t="s">
        <v>2428</v>
      </c>
      <c r="G105" s="316" t="s">
        <v>243</v>
      </c>
      <c r="H105" s="317">
        <v>1273.48</v>
      </c>
      <c r="I105" s="318"/>
      <c r="J105" s="319">
        <f>ROUND(I105*H105,2)</f>
        <v>0</v>
      </c>
      <c r="K105" s="315" t="s">
        <v>175</v>
      </c>
      <c r="L105" s="320"/>
      <c r="M105" s="321" t="s">
        <v>19</v>
      </c>
      <c r="N105" s="322" t="s">
        <v>45</v>
      </c>
      <c r="O105" s="87"/>
      <c r="P105" s="238">
        <f>O105*H105</f>
        <v>0</v>
      </c>
      <c r="Q105" s="238">
        <v>1</v>
      </c>
      <c r="R105" s="238">
        <f>Q105*H105</f>
        <v>1273.48</v>
      </c>
      <c r="S105" s="238">
        <v>0</v>
      </c>
      <c r="T105" s="239">
        <f>S105*H105</f>
        <v>0</v>
      </c>
      <c r="U105" s="41"/>
      <c r="V105" s="41"/>
      <c r="W105" s="41"/>
      <c r="X105" s="41"/>
      <c r="Y105" s="41"/>
      <c r="Z105" s="41"/>
      <c r="AA105" s="41"/>
      <c r="AB105" s="41"/>
      <c r="AC105" s="41"/>
      <c r="AD105" s="41"/>
      <c r="AE105" s="41"/>
      <c r="AR105" s="240" t="s">
        <v>217</v>
      </c>
      <c r="AT105" s="240" t="s">
        <v>665</v>
      </c>
      <c r="AU105" s="240" t="s">
        <v>83</v>
      </c>
      <c r="AY105" s="20" t="s">
        <v>169</v>
      </c>
      <c r="BE105" s="241">
        <f>IF(N105="základní",J105,0)</f>
        <v>0</v>
      </c>
      <c r="BF105" s="241">
        <f>IF(N105="snížená",J105,0)</f>
        <v>0</v>
      </c>
      <c r="BG105" s="241">
        <f>IF(N105="zákl. přenesená",J105,0)</f>
        <v>0</v>
      </c>
      <c r="BH105" s="241">
        <f>IF(N105="sníž. přenesená",J105,0)</f>
        <v>0</v>
      </c>
      <c r="BI105" s="241">
        <f>IF(N105="nulová",J105,0)</f>
        <v>0</v>
      </c>
      <c r="BJ105" s="20" t="s">
        <v>81</v>
      </c>
      <c r="BK105" s="241">
        <f>ROUND(I105*H105,2)</f>
        <v>0</v>
      </c>
      <c r="BL105" s="20" t="s">
        <v>176</v>
      </c>
      <c r="BM105" s="240" t="s">
        <v>2429</v>
      </c>
    </row>
    <row r="106" spans="1:51" s="14" customFormat="1" ht="12">
      <c r="A106" s="14"/>
      <c r="B106" s="256"/>
      <c r="C106" s="257"/>
      <c r="D106" s="242" t="s">
        <v>180</v>
      </c>
      <c r="E106" s="258" t="s">
        <v>19</v>
      </c>
      <c r="F106" s="259" t="s">
        <v>2430</v>
      </c>
      <c r="G106" s="257"/>
      <c r="H106" s="260">
        <v>1273.48</v>
      </c>
      <c r="I106" s="261"/>
      <c r="J106" s="257"/>
      <c r="K106" s="257"/>
      <c r="L106" s="262"/>
      <c r="M106" s="263"/>
      <c r="N106" s="264"/>
      <c r="O106" s="264"/>
      <c r="P106" s="264"/>
      <c r="Q106" s="264"/>
      <c r="R106" s="264"/>
      <c r="S106" s="264"/>
      <c r="T106" s="265"/>
      <c r="U106" s="14"/>
      <c r="V106" s="14"/>
      <c r="W106" s="14"/>
      <c r="X106" s="14"/>
      <c r="Y106" s="14"/>
      <c r="Z106" s="14"/>
      <c r="AA106" s="14"/>
      <c r="AB106" s="14"/>
      <c r="AC106" s="14"/>
      <c r="AD106" s="14"/>
      <c r="AE106" s="14"/>
      <c r="AT106" s="266" t="s">
        <v>180</v>
      </c>
      <c r="AU106" s="266" t="s">
        <v>83</v>
      </c>
      <c r="AV106" s="14" t="s">
        <v>83</v>
      </c>
      <c r="AW106" s="14" t="s">
        <v>35</v>
      </c>
      <c r="AX106" s="14" t="s">
        <v>81</v>
      </c>
      <c r="AY106" s="266" t="s">
        <v>169</v>
      </c>
    </row>
    <row r="107" spans="1:65" s="2" customFormat="1" ht="21.75" customHeight="1">
      <c r="A107" s="41"/>
      <c r="B107" s="42"/>
      <c r="C107" s="229" t="s">
        <v>210</v>
      </c>
      <c r="D107" s="229" t="s">
        <v>171</v>
      </c>
      <c r="E107" s="230" t="s">
        <v>2431</v>
      </c>
      <c r="F107" s="231" t="s">
        <v>2432</v>
      </c>
      <c r="G107" s="232" t="s">
        <v>174</v>
      </c>
      <c r="H107" s="233">
        <v>4373.48</v>
      </c>
      <c r="I107" s="234"/>
      <c r="J107" s="235">
        <f>ROUND(I107*H107,2)</f>
        <v>0</v>
      </c>
      <c r="K107" s="231" t="s">
        <v>175</v>
      </c>
      <c r="L107" s="47"/>
      <c r="M107" s="236" t="s">
        <v>19</v>
      </c>
      <c r="N107" s="237" t="s">
        <v>45</v>
      </c>
      <c r="O107" s="87"/>
      <c r="P107" s="238">
        <f>O107*H107</f>
        <v>0</v>
      </c>
      <c r="Q107" s="238">
        <v>0</v>
      </c>
      <c r="R107" s="238">
        <f>Q107*H107</f>
        <v>0</v>
      </c>
      <c r="S107" s="238">
        <v>0</v>
      </c>
      <c r="T107" s="239">
        <f>S107*H107</f>
        <v>0</v>
      </c>
      <c r="U107" s="41"/>
      <c r="V107" s="41"/>
      <c r="W107" s="41"/>
      <c r="X107" s="41"/>
      <c r="Y107" s="41"/>
      <c r="Z107" s="41"/>
      <c r="AA107" s="41"/>
      <c r="AB107" s="41"/>
      <c r="AC107" s="41"/>
      <c r="AD107" s="41"/>
      <c r="AE107" s="41"/>
      <c r="AR107" s="240" t="s">
        <v>176</v>
      </c>
      <c r="AT107" s="240" t="s">
        <v>171</v>
      </c>
      <c r="AU107" s="240" t="s">
        <v>83</v>
      </c>
      <c r="AY107" s="20" t="s">
        <v>169</v>
      </c>
      <c r="BE107" s="241">
        <f>IF(N107="základní",J107,0)</f>
        <v>0</v>
      </c>
      <c r="BF107" s="241">
        <f>IF(N107="snížená",J107,0)</f>
        <v>0</v>
      </c>
      <c r="BG107" s="241">
        <f>IF(N107="zákl. přenesená",J107,0)</f>
        <v>0</v>
      </c>
      <c r="BH107" s="241">
        <f>IF(N107="sníž. přenesená",J107,0)</f>
        <v>0</v>
      </c>
      <c r="BI107" s="241">
        <f>IF(N107="nulová",J107,0)</f>
        <v>0</v>
      </c>
      <c r="BJ107" s="20" t="s">
        <v>81</v>
      </c>
      <c r="BK107" s="241">
        <f>ROUND(I107*H107,2)</f>
        <v>0</v>
      </c>
      <c r="BL107" s="20" t="s">
        <v>176</v>
      </c>
      <c r="BM107" s="240" t="s">
        <v>2433</v>
      </c>
    </row>
    <row r="108" spans="1:47" s="2" customFormat="1" ht="12">
      <c r="A108" s="41"/>
      <c r="B108" s="42"/>
      <c r="C108" s="43"/>
      <c r="D108" s="242" t="s">
        <v>178</v>
      </c>
      <c r="E108" s="43"/>
      <c r="F108" s="243" t="s">
        <v>2434</v>
      </c>
      <c r="G108" s="43"/>
      <c r="H108" s="43"/>
      <c r="I108" s="149"/>
      <c r="J108" s="43"/>
      <c r="K108" s="43"/>
      <c r="L108" s="47"/>
      <c r="M108" s="244"/>
      <c r="N108" s="245"/>
      <c r="O108" s="87"/>
      <c r="P108" s="87"/>
      <c r="Q108" s="87"/>
      <c r="R108" s="87"/>
      <c r="S108" s="87"/>
      <c r="T108" s="88"/>
      <c r="U108" s="41"/>
      <c r="V108" s="41"/>
      <c r="W108" s="41"/>
      <c r="X108" s="41"/>
      <c r="Y108" s="41"/>
      <c r="Z108" s="41"/>
      <c r="AA108" s="41"/>
      <c r="AB108" s="41"/>
      <c r="AC108" s="41"/>
      <c r="AD108" s="41"/>
      <c r="AE108" s="41"/>
      <c r="AT108" s="20" t="s">
        <v>178</v>
      </c>
      <c r="AU108" s="20" t="s">
        <v>83</v>
      </c>
    </row>
    <row r="109" spans="1:51" s="13" customFormat="1" ht="12">
      <c r="A109" s="13"/>
      <c r="B109" s="246"/>
      <c r="C109" s="247"/>
      <c r="D109" s="242" t="s">
        <v>180</v>
      </c>
      <c r="E109" s="248" t="s">
        <v>19</v>
      </c>
      <c r="F109" s="249" t="s">
        <v>2416</v>
      </c>
      <c r="G109" s="247"/>
      <c r="H109" s="248" t="s">
        <v>19</v>
      </c>
      <c r="I109" s="250"/>
      <c r="J109" s="247"/>
      <c r="K109" s="247"/>
      <c r="L109" s="251"/>
      <c r="M109" s="252"/>
      <c r="N109" s="253"/>
      <c r="O109" s="253"/>
      <c r="P109" s="253"/>
      <c r="Q109" s="253"/>
      <c r="R109" s="253"/>
      <c r="S109" s="253"/>
      <c r="T109" s="254"/>
      <c r="U109" s="13"/>
      <c r="V109" s="13"/>
      <c r="W109" s="13"/>
      <c r="X109" s="13"/>
      <c r="Y109" s="13"/>
      <c r="Z109" s="13"/>
      <c r="AA109" s="13"/>
      <c r="AB109" s="13"/>
      <c r="AC109" s="13"/>
      <c r="AD109" s="13"/>
      <c r="AE109" s="13"/>
      <c r="AT109" s="255" t="s">
        <v>180</v>
      </c>
      <c r="AU109" s="255" t="s">
        <v>83</v>
      </c>
      <c r="AV109" s="13" t="s">
        <v>81</v>
      </c>
      <c r="AW109" s="13" t="s">
        <v>35</v>
      </c>
      <c r="AX109" s="13" t="s">
        <v>74</v>
      </c>
      <c r="AY109" s="255" t="s">
        <v>169</v>
      </c>
    </row>
    <row r="110" spans="1:51" s="14" customFormat="1" ht="12">
      <c r="A110" s="14"/>
      <c r="B110" s="256"/>
      <c r="C110" s="257"/>
      <c r="D110" s="242" t="s">
        <v>180</v>
      </c>
      <c r="E110" s="258" t="s">
        <v>19</v>
      </c>
      <c r="F110" s="259" t="s">
        <v>2435</v>
      </c>
      <c r="G110" s="257"/>
      <c r="H110" s="260">
        <v>3100</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74</v>
      </c>
      <c r="AY110" s="266" t="s">
        <v>169</v>
      </c>
    </row>
    <row r="111" spans="1:51" s="14" customFormat="1" ht="12">
      <c r="A111" s="14"/>
      <c r="B111" s="256"/>
      <c r="C111" s="257"/>
      <c r="D111" s="242" t="s">
        <v>180</v>
      </c>
      <c r="E111" s="258" t="s">
        <v>19</v>
      </c>
      <c r="F111" s="259" t="s">
        <v>2436</v>
      </c>
      <c r="G111" s="257"/>
      <c r="H111" s="260">
        <v>1273.48</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5" customFormat="1" ht="12">
      <c r="A112" s="15"/>
      <c r="B112" s="267"/>
      <c r="C112" s="268"/>
      <c r="D112" s="242" t="s">
        <v>180</v>
      </c>
      <c r="E112" s="269" t="s">
        <v>19</v>
      </c>
      <c r="F112" s="270" t="s">
        <v>185</v>
      </c>
      <c r="G112" s="268"/>
      <c r="H112" s="271">
        <v>4373.48</v>
      </c>
      <c r="I112" s="272"/>
      <c r="J112" s="268"/>
      <c r="K112" s="268"/>
      <c r="L112" s="273"/>
      <c r="M112" s="274"/>
      <c r="N112" s="275"/>
      <c r="O112" s="275"/>
      <c r="P112" s="275"/>
      <c r="Q112" s="275"/>
      <c r="R112" s="275"/>
      <c r="S112" s="275"/>
      <c r="T112" s="276"/>
      <c r="U112" s="15"/>
      <c r="V112" s="15"/>
      <c r="W112" s="15"/>
      <c r="X112" s="15"/>
      <c r="Y112" s="15"/>
      <c r="Z112" s="15"/>
      <c r="AA112" s="15"/>
      <c r="AB112" s="15"/>
      <c r="AC112" s="15"/>
      <c r="AD112" s="15"/>
      <c r="AE112" s="15"/>
      <c r="AT112" s="277" t="s">
        <v>180</v>
      </c>
      <c r="AU112" s="277" t="s">
        <v>83</v>
      </c>
      <c r="AV112" s="15" t="s">
        <v>176</v>
      </c>
      <c r="AW112" s="15" t="s">
        <v>35</v>
      </c>
      <c r="AX112" s="15" t="s">
        <v>81</v>
      </c>
      <c r="AY112" s="277" t="s">
        <v>169</v>
      </c>
    </row>
    <row r="113" spans="1:65" s="2" customFormat="1" ht="21.75" customHeight="1">
      <c r="A113" s="41"/>
      <c r="B113" s="42"/>
      <c r="C113" s="229" t="s">
        <v>217</v>
      </c>
      <c r="D113" s="229" t="s">
        <v>171</v>
      </c>
      <c r="E113" s="230" t="s">
        <v>2437</v>
      </c>
      <c r="F113" s="231" t="s">
        <v>2438</v>
      </c>
      <c r="G113" s="232" t="s">
        <v>174</v>
      </c>
      <c r="H113" s="233">
        <v>4373.48</v>
      </c>
      <c r="I113" s="234"/>
      <c r="J113" s="235">
        <f>ROUND(I113*H113,2)</f>
        <v>0</v>
      </c>
      <c r="K113" s="231" t="s">
        <v>175</v>
      </c>
      <c r="L113" s="47"/>
      <c r="M113" s="236" t="s">
        <v>19</v>
      </c>
      <c r="N113" s="237" t="s">
        <v>45</v>
      </c>
      <c r="O113" s="87"/>
      <c r="P113" s="238">
        <f>O113*H113</f>
        <v>0</v>
      </c>
      <c r="Q113" s="238">
        <v>0</v>
      </c>
      <c r="R113" s="238">
        <f>Q113*H113</f>
        <v>0</v>
      </c>
      <c r="S113" s="238">
        <v>0</v>
      </c>
      <c r="T113" s="239">
        <f>S113*H113</f>
        <v>0</v>
      </c>
      <c r="U113" s="41"/>
      <c r="V113" s="41"/>
      <c r="W113" s="41"/>
      <c r="X113" s="41"/>
      <c r="Y113" s="41"/>
      <c r="Z113" s="41"/>
      <c r="AA113" s="41"/>
      <c r="AB113" s="41"/>
      <c r="AC113" s="41"/>
      <c r="AD113" s="41"/>
      <c r="AE113" s="41"/>
      <c r="AR113" s="240" t="s">
        <v>176</v>
      </c>
      <c r="AT113" s="240" t="s">
        <v>171</v>
      </c>
      <c r="AU113" s="240" t="s">
        <v>83</v>
      </c>
      <c r="AY113" s="20" t="s">
        <v>169</v>
      </c>
      <c r="BE113" s="241">
        <f>IF(N113="základní",J113,0)</f>
        <v>0</v>
      </c>
      <c r="BF113" s="241">
        <f>IF(N113="snížená",J113,0)</f>
        <v>0</v>
      </c>
      <c r="BG113" s="241">
        <f>IF(N113="zákl. přenesená",J113,0)</f>
        <v>0</v>
      </c>
      <c r="BH113" s="241">
        <f>IF(N113="sníž. přenesená",J113,0)</f>
        <v>0</v>
      </c>
      <c r="BI113" s="241">
        <f>IF(N113="nulová",J113,0)</f>
        <v>0</v>
      </c>
      <c r="BJ113" s="20" t="s">
        <v>81</v>
      </c>
      <c r="BK113" s="241">
        <f>ROUND(I113*H113,2)</f>
        <v>0</v>
      </c>
      <c r="BL113" s="20" t="s">
        <v>176</v>
      </c>
      <c r="BM113" s="240" t="s">
        <v>2439</v>
      </c>
    </row>
    <row r="114" spans="1:47" s="2" customFormat="1" ht="12">
      <c r="A114" s="41"/>
      <c r="B114" s="42"/>
      <c r="C114" s="43"/>
      <c r="D114" s="242" t="s">
        <v>178</v>
      </c>
      <c r="E114" s="43"/>
      <c r="F114" s="243" t="s">
        <v>2440</v>
      </c>
      <c r="G114" s="43"/>
      <c r="H114" s="43"/>
      <c r="I114" s="149"/>
      <c r="J114" s="43"/>
      <c r="K114" s="43"/>
      <c r="L114" s="47"/>
      <c r="M114" s="244"/>
      <c r="N114" s="245"/>
      <c r="O114" s="87"/>
      <c r="P114" s="87"/>
      <c r="Q114" s="87"/>
      <c r="R114" s="87"/>
      <c r="S114" s="87"/>
      <c r="T114" s="88"/>
      <c r="U114" s="41"/>
      <c r="V114" s="41"/>
      <c r="W114" s="41"/>
      <c r="X114" s="41"/>
      <c r="Y114" s="41"/>
      <c r="Z114" s="41"/>
      <c r="AA114" s="41"/>
      <c r="AB114" s="41"/>
      <c r="AC114" s="41"/>
      <c r="AD114" s="41"/>
      <c r="AE114" s="41"/>
      <c r="AT114" s="20" t="s">
        <v>178</v>
      </c>
      <c r="AU114" s="20" t="s">
        <v>83</v>
      </c>
    </row>
    <row r="115" spans="1:65" s="2" customFormat="1" ht="16.5" customHeight="1">
      <c r="A115" s="41"/>
      <c r="B115" s="42"/>
      <c r="C115" s="229" t="s">
        <v>224</v>
      </c>
      <c r="D115" s="229" t="s">
        <v>171</v>
      </c>
      <c r="E115" s="230" t="s">
        <v>2441</v>
      </c>
      <c r="F115" s="231" t="s">
        <v>2442</v>
      </c>
      <c r="G115" s="232" t="s">
        <v>174</v>
      </c>
      <c r="H115" s="233">
        <v>4373</v>
      </c>
      <c r="I115" s="234"/>
      <c r="J115" s="235">
        <f>ROUND(I115*H115,2)</f>
        <v>0</v>
      </c>
      <c r="K115" s="231" t="s">
        <v>175</v>
      </c>
      <c r="L115" s="47"/>
      <c r="M115" s="236" t="s">
        <v>19</v>
      </c>
      <c r="N115" s="237" t="s">
        <v>45</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176</v>
      </c>
      <c r="AT115" s="240" t="s">
        <v>171</v>
      </c>
      <c r="AU115" s="240" t="s">
        <v>83</v>
      </c>
      <c r="AY115" s="20" t="s">
        <v>169</v>
      </c>
      <c r="BE115" s="241">
        <f>IF(N115="základní",J115,0)</f>
        <v>0</v>
      </c>
      <c r="BF115" s="241">
        <f>IF(N115="snížená",J115,0)</f>
        <v>0</v>
      </c>
      <c r="BG115" s="241">
        <f>IF(N115="zákl. přenesená",J115,0)</f>
        <v>0</v>
      </c>
      <c r="BH115" s="241">
        <f>IF(N115="sníž. přenesená",J115,0)</f>
        <v>0</v>
      </c>
      <c r="BI115" s="241">
        <f>IF(N115="nulová",J115,0)</f>
        <v>0</v>
      </c>
      <c r="BJ115" s="20" t="s">
        <v>81</v>
      </c>
      <c r="BK115" s="241">
        <f>ROUND(I115*H115,2)</f>
        <v>0</v>
      </c>
      <c r="BL115" s="20" t="s">
        <v>176</v>
      </c>
      <c r="BM115" s="240" t="s">
        <v>2443</v>
      </c>
    </row>
    <row r="116" spans="1:47" s="2" customFormat="1" ht="12">
      <c r="A116" s="41"/>
      <c r="B116" s="42"/>
      <c r="C116" s="43"/>
      <c r="D116" s="242" t="s">
        <v>178</v>
      </c>
      <c r="E116" s="43"/>
      <c r="F116" s="243" t="s">
        <v>2444</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20" t="s">
        <v>178</v>
      </c>
      <c r="AU116" s="20" t="s">
        <v>83</v>
      </c>
    </row>
    <row r="117" spans="1:65" s="2" customFormat="1" ht="16.5" customHeight="1">
      <c r="A117" s="41"/>
      <c r="B117" s="42"/>
      <c r="C117" s="229" t="s">
        <v>231</v>
      </c>
      <c r="D117" s="229" t="s">
        <v>171</v>
      </c>
      <c r="E117" s="230" t="s">
        <v>2445</v>
      </c>
      <c r="F117" s="231" t="s">
        <v>2446</v>
      </c>
      <c r="G117" s="232" t="s">
        <v>174</v>
      </c>
      <c r="H117" s="233">
        <v>4373</v>
      </c>
      <c r="I117" s="234"/>
      <c r="J117" s="235">
        <f>ROUND(I117*H117,2)</f>
        <v>0</v>
      </c>
      <c r="K117" s="231" t="s">
        <v>175</v>
      </c>
      <c r="L117" s="47"/>
      <c r="M117" s="236" t="s">
        <v>19</v>
      </c>
      <c r="N117" s="237" t="s">
        <v>45</v>
      </c>
      <c r="O117" s="87"/>
      <c r="P117" s="238">
        <f>O117*H117</f>
        <v>0</v>
      </c>
      <c r="Q117" s="238">
        <v>0</v>
      </c>
      <c r="R117" s="238">
        <f>Q117*H117</f>
        <v>0</v>
      </c>
      <c r="S117" s="238">
        <v>0</v>
      </c>
      <c r="T117" s="239">
        <f>S117*H117</f>
        <v>0</v>
      </c>
      <c r="U117" s="41"/>
      <c r="V117" s="41"/>
      <c r="W117" s="41"/>
      <c r="X117" s="41"/>
      <c r="Y117" s="41"/>
      <c r="Z117" s="41"/>
      <c r="AA117" s="41"/>
      <c r="AB117" s="41"/>
      <c r="AC117" s="41"/>
      <c r="AD117" s="41"/>
      <c r="AE117" s="41"/>
      <c r="AR117" s="240" t="s">
        <v>176</v>
      </c>
      <c r="AT117" s="240" t="s">
        <v>171</v>
      </c>
      <c r="AU117" s="240" t="s">
        <v>83</v>
      </c>
      <c r="AY117" s="20" t="s">
        <v>169</v>
      </c>
      <c r="BE117" s="241">
        <f>IF(N117="základní",J117,0)</f>
        <v>0</v>
      </c>
      <c r="BF117" s="241">
        <f>IF(N117="snížená",J117,0)</f>
        <v>0</v>
      </c>
      <c r="BG117" s="241">
        <f>IF(N117="zákl. přenesená",J117,0)</f>
        <v>0</v>
      </c>
      <c r="BH117" s="241">
        <f>IF(N117="sníž. přenesená",J117,0)</f>
        <v>0</v>
      </c>
      <c r="BI117" s="241">
        <f>IF(N117="nulová",J117,0)</f>
        <v>0</v>
      </c>
      <c r="BJ117" s="20" t="s">
        <v>81</v>
      </c>
      <c r="BK117" s="241">
        <f>ROUND(I117*H117,2)</f>
        <v>0</v>
      </c>
      <c r="BL117" s="20" t="s">
        <v>176</v>
      </c>
      <c r="BM117" s="240" t="s">
        <v>2447</v>
      </c>
    </row>
    <row r="118" spans="1:47" s="2" customFormat="1" ht="12">
      <c r="A118" s="41"/>
      <c r="B118" s="42"/>
      <c r="C118" s="43"/>
      <c r="D118" s="242" t="s">
        <v>178</v>
      </c>
      <c r="E118" s="43"/>
      <c r="F118" s="243" t="s">
        <v>2444</v>
      </c>
      <c r="G118" s="43"/>
      <c r="H118" s="43"/>
      <c r="I118" s="149"/>
      <c r="J118" s="43"/>
      <c r="K118" s="43"/>
      <c r="L118" s="47"/>
      <c r="M118" s="244"/>
      <c r="N118" s="245"/>
      <c r="O118" s="87"/>
      <c r="P118" s="87"/>
      <c r="Q118" s="87"/>
      <c r="R118" s="87"/>
      <c r="S118" s="87"/>
      <c r="T118" s="88"/>
      <c r="U118" s="41"/>
      <c r="V118" s="41"/>
      <c r="W118" s="41"/>
      <c r="X118" s="41"/>
      <c r="Y118" s="41"/>
      <c r="Z118" s="41"/>
      <c r="AA118" s="41"/>
      <c r="AB118" s="41"/>
      <c r="AC118" s="41"/>
      <c r="AD118" s="41"/>
      <c r="AE118" s="41"/>
      <c r="AT118" s="20" t="s">
        <v>178</v>
      </c>
      <c r="AU118" s="20" t="s">
        <v>83</v>
      </c>
    </row>
    <row r="119" spans="1:65" s="2" customFormat="1" ht="16.5" customHeight="1">
      <c r="A119" s="41"/>
      <c r="B119" s="42"/>
      <c r="C119" s="229" t="s">
        <v>240</v>
      </c>
      <c r="D119" s="229" t="s">
        <v>171</v>
      </c>
      <c r="E119" s="230" t="s">
        <v>2448</v>
      </c>
      <c r="F119" s="231" t="s">
        <v>2449</v>
      </c>
      <c r="G119" s="232" t="s">
        <v>174</v>
      </c>
      <c r="H119" s="233">
        <v>4373</v>
      </c>
      <c r="I119" s="234"/>
      <c r="J119" s="235">
        <f>ROUND(I119*H119,2)</f>
        <v>0</v>
      </c>
      <c r="K119" s="231" t="s">
        <v>175</v>
      </c>
      <c r="L119" s="47"/>
      <c r="M119" s="236" t="s">
        <v>19</v>
      </c>
      <c r="N119" s="237" t="s">
        <v>45</v>
      </c>
      <c r="O119" s="87"/>
      <c r="P119" s="238">
        <f>O119*H119</f>
        <v>0</v>
      </c>
      <c r="Q119" s="238">
        <v>0</v>
      </c>
      <c r="R119" s="238">
        <f>Q119*H119</f>
        <v>0</v>
      </c>
      <c r="S119" s="238">
        <v>0</v>
      </c>
      <c r="T119" s="239">
        <f>S119*H119</f>
        <v>0</v>
      </c>
      <c r="U119" s="41"/>
      <c r="V119" s="41"/>
      <c r="W119" s="41"/>
      <c r="X119" s="41"/>
      <c r="Y119" s="41"/>
      <c r="Z119" s="41"/>
      <c r="AA119" s="41"/>
      <c r="AB119" s="41"/>
      <c r="AC119" s="41"/>
      <c r="AD119" s="41"/>
      <c r="AE119" s="41"/>
      <c r="AR119" s="240" t="s">
        <v>176</v>
      </c>
      <c r="AT119" s="240" t="s">
        <v>171</v>
      </c>
      <c r="AU119" s="240" t="s">
        <v>83</v>
      </c>
      <c r="AY119" s="20" t="s">
        <v>169</v>
      </c>
      <c r="BE119" s="241">
        <f>IF(N119="základní",J119,0)</f>
        <v>0</v>
      </c>
      <c r="BF119" s="241">
        <f>IF(N119="snížená",J119,0)</f>
        <v>0</v>
      </c>
      <c r="BG119" s="241">
        <f>IF(N119="zákl. přenesená",J119,0)</f>
        <v>0</v>
      </c>
      <c r="BH119" s="241">
        <f>IF(N119="sníž. přenesená",J119,0)</f>
        <v>0</v>
      </c>
      <c r="BI119" s="241">
        <f>IF(N119="nulová",J119,0)</f>
        <v>0</v>
      </c>
      <c r="BJ119" s="20" t="s">
        <v>81</v>
      </c>
      <c r="BK119" s="241">
        <f>ROUND(I119*H119,2)</f>
        <v>0</v>
      </c>
      <c r="BL119" s="20" t="s">
        <v>176</v>
      </c>
      <c r="BM119" s="240" t="s">
        <v>2450</v>
      </c>
    </row>
    <row r="120" spans="1:47" s="2" customFormat="1" ht="12">
      <c r="A120" s="41"/>
      <c r="B120" s="42"/>
      <c r="C120" s="43"/>
      <c r="D120" s="242" t="s">
        <v>178</v>
      </c>
      <c r="E120" s="43"/>
      <c r="F120" s="243" t="s">
        <v>2444</v>
      </c>
      <c r="G120" s="43"/>
      <c r="H120" s="43"/>
      <c r="I120" s="149"/>
      <c r="J120" s="43"/>
      <c r="K120" s="43"/>
      <c r="L120" s="47"/>
      <c r="M120" s="244"/>
      <c r="N120" s="245"/>
      <c r="O120" s="87"/>
      <c r="P120" s="87"/>
      <c r="Q120" s="87"/>
      <c r="R120" s="87"/>
      <c r="S120" s="87"/>
      <c r="T120" s="88"/>
      <c r="U120" s="41"/>
      <c r="V120" s="41"/>
      <c r="W120" s="41"/>
      <c r="X120" s="41"/>
      <c r="Y120" s="41"/>
      <c r="Z120" s="41"/>
      <c r="AA120" s="41"/>
      <c r="AB120" s="41"/>
      <c r="AC120" s="41"/>
      <c r="AD120" s="41"/>
      <c r="AE120" s="41"/>
      <c r="AT120" s="20" t="s">
        <v>178</v>
      </c>
      <c r="AU120" s="20" t="s">
        <v>83</v>
      </c>
    </row>
    <row r="121" spans="1:65" s="2" customFormat="1" ht="16.5" customHeight="1">
      <c r="A121" s="41"/>
      <c r="B121" s="42"/>
      <c r="C121" s="229" t="s">
        <v>246</v>
      </c>
      <c r="D121" s="229" t="s">
        <v>171</v>
      </c>
      <c r="E121" s="230" t="s">
        <v>2451</v>
      </c>
      <c r="F121" s="231" t="s">
        <v>2452</v>
      </c>
      <c r="G121" s="232" t="s">
        <v>174</v>
      </c>
      <c r="H121" s="233">
        <v>4373</v>
      </c>
      <c r="I121" s="234"/>
      <c r="J121" s="235">
        <f>ROUND(I121*H121,2)</f>
        <v>0</v>
      </c>
      <c r="K121" s="231" t="s">
        <v>175</v>
      </c>
      <c r="L121" s="47"/>
      <c r="M121" s="236" t="s">
        <v>19</v>
      </c>
      <c r="N121" s="237" t="s">
        <v>45</v>
      </c>
      <c r="O121" s="87"/>
      <c r="P121" s="238">
        <f>O121*H121</f>
        <v>0</v>
      </c>
      <c r="Q121" s="238">
        <v>0</v>
      </c>
      <c r="R121" s="238">
        <f>Q121*H121</f>
        <v>0</v>
      </c>
      <c r="S121" s="238">
        <v>0</v>
      </c>
      <c r="T121" s="239">
        <f>S121*H121</f>
        <v>0</v>
      </c>
      <c r="U121" s="41"/>
      <c r="V121" s="41"/>
      <c r="W121" s="41"/>
      <c r="X121" s="41"/>
      <c r="Y121" s="41"/>
      <c r="Z121" s="41"/>
      <c r="AA121" s="41"/>
      <c r="AB121" s="41"/>
      <c r="AC121" s="41"/>
      <c r="AD121" s="41"/>
      <c r="AE121" s="41"/>
      <c r="AR121" s="240" t="s">
        <v>176</v>
      </c>
      <c r="AT121" s="240" t="s">
        <v>171</v>
      </c>
      <c r="AU121" s="240" t="s">
        <v>83</v>
      </c>
      <c r="AY121" s="20" t="s">
        <v>169</v>
      </c>
      <c r="BE121" s="241">
        <f>IF(N121="základní",J121,0)</f>
        <v>0</v>
      </c>
      <c r="BF121" s="241">
        <f>IF(N121="snížená",J121,0)</f>
        <v>0</v>
      </c>
      <c r="BG121" s="241">
        <f>IF(N121="zákl. přenesená",J121,0)</f>
        <v>0</v>
      </c>
      <c r="BH121" s="241">
        <f>IF(N121="sníž. přenesená",J121,0)</f>
        <v>0</v>
      </c>
      <c r="BI121" s="241">
        <f>IF(N121="nulová",J121,0)</f>
        <v>0</v>
      </c>
      <c r="BJ121" s="20" t="s">
        <v>81</v>
      </c>
      <c r="BK121" s="241">
        <f>ROUND(I121*H121,2)</f>
        <v>0</v>
      </c>
      <c r="BL121" s="20" t="s">
        <v>176</v>
      </c>
      <c r="BM121" s="240" t="s">
        <v>2453</v>
      </c>
    </row>
    <row r="122" spans="1:47" s="2" customFormat="1" ht="12">
      <c r="A122" s="41"/>
      <c r="B122" s="42"/>
      <c r="C122" s="43"/>
      <c r="D122" s="242" t="s">
        <v>178</v>
      </c>
      <c r="E122" s="43"/>
      <c r="F122" s="243" t="s">
        <v>2444</v>
      </c>
      <c r="G122" s="43"/>
      <c r="H122" s="43"/>
      <c r="I122" s="149"/>
      <c r="J122" s="43"/>
      <c r="K122" s="43"/>
      <c r="L122" s="47"/>
      <c r="M122" s="244"/>
      <c r="N122" s="245"/>
      <c r="O122" s="87"/>
      <c r="P122" s="87"/>
      <c r="Q122" s="87"/>
      <c r="R122" s="87"/>
      <c r="S122" s="87"/>
      <c r="T122" s="88"/>
      <c r="U122" s="41"/>
      <c r="V122" s="41"/>
      <c r="W122" s="41"/>
      <c r="X122" s="41"/>
      <c r="Y122" s="41"/>
      <c r="Z122" s="41"/>
      <c r="AA122" s="41"/>
      <c r="AB122" s="41"/>
      <c r="AC122" s="41"/>
      <c r="AD122" s="41"/>
      <c r="AE122" s="41"/>
      <c r="AT122" s="20" t="s">
        <v>178</v>
      </c>
      <c r="AU122" s="20" t="s">
        <v>83</v>
      </c>
    </row>
    <row r="123" spans="1:65" s="2" customFormat="1" ht="21.75" customHeight="1">
      <c r="A123" s="41"/>
      <c r="B123" s="42"/>
      <c r="C123" s="229" t="s">
        <v>257</v>
      </c>
      <c r="D123" s="229" t="s">
        <v>171</v>
      </c>
      <c r="E123" s="230" t="s">
        <v>2454</v>
      </c>
      <c r="F123" s="231" t="s">
        <v>2455</v>
      </c>
      <c r="G123" s="232" t="s">
        <v>174</v>
      </c>
      <c r="H123" s="233">
        <v>4373</v>
      </c>
      <c r="I123" s="234"/>
      <c r="J123" s="235">
        <f>ROUND(I123*H123,2)</f>
        <v>0</v>
      </c>
      <c r="K123" s="231" t="s">
        <v>175</v>
      </c>
      <c r="L123" s="47"/>
      <c r="M123" s="236" t="s">
        <v>19</v>
      </c>
      <c r="N123" s="237" t="s">
        <v>45</v>
      </c>
      <c r="O123" s="87"/>
      <c r="P123" s="238">
        <f>O123*H123</f>
        <v>0</v>
      </c>
      <c r="Q123" s="238">
        <v>0</v>
      </c>
      <c r="R123" s="238">
        <f>Q123*H123</f>
        <v>0</v>
      </c>
      <c r="S123" s="238">
        <v>0</v>
      </c>
      <c r="T123" s="239">
        <f>S123*H123</f>
        <v>0</v>
      </c>
      <c r="U123" s="41"/>
      <c r="V123" s="41"/>
      <c r="W123" s="41"/>
      <c r="X123" s="41"/>
      <c r="Y123" s="41"/>
      <c r="Z123" s="41"/>
      <c r="AA123" s="41"/>
      <c r="AB123" s="41"/>
      <c r="AC123" s="41"/>
      <c r="AD123" s="41"/>
      <c r="AE123" s="41"/>
      <c r="AR123" s="240" t="s">
        <v>176</v>
      </c>
      <c r="AT123" s="240" t="s">
        <v>171</v>
      </c>
      <c r="AU123" s="240" t="s">
        <v>83</v>
      </c>
      <c r="AY123" s="20" t="s">
        <v>169</v>
      </c>
      <c r="BE123" s="241">
        <f>IF(N123="základní",J123,0)</f>
        <v>0</v>
      </c>
      <c r="BF123" s="241">
        <f>IF(N123="snížená",J123,0)</f>
        <v>0</v>
      </c>
      <c r="BG123" s="241">
        <f>IF(N123="zákl. přenesená",J123,0)</f>
        <v>0</v>
      </c>
      <c r="BH123" s="241">
        <f>IF(N123="sníž. přenesená",J123,0)</f>
        <v>0</v>
      </c>
      <c r="BI123" s="241">
        <f>IF(N123="nulová",J123,0)</f>
        <v>0</v>
      </c>
      <c r="BJ123" s="20" t="s">
        <v>81</v>
      </c>
      <c r="BK123" s="241">
        <f>ROUND(I123*H123,2)</f>
        <v>0</v>
      </c>
      <c r="BL123" s="20" t="s">
        <v>176</v>
      </c>
      <c r="BM123" s="240" t="s">
        <v>2456</v>
      </c>
    </row>
    <row r="124" spans="1:47" s="2" customFormat="1" ht="12">
      <c r="A124" s="41"/>
      <c r="B124" s="42"/>
      <c r="C124" s="43"/>
      <c r="D124" s="242" t="s">
        <v>178</v>
      </c>
      <c r="E124" s="43"/>
      <c r="F124" s="243" t="s">
        <v>2457</v>
      </c>
      <c r="G124" s="43"/>
      <c r="H124" s="43"/>
      <c r="I124" s="149"/>
      <c r="J124" s="43"/>
      <c r="K124" s="43"/>
      <c r="L124" s="47"/>
      <c r="M124" s="244"/>
      <c r="N124" s="245"/>
      <c r="O124" s="87"/>
      <c r="P124" s="87"/>
      <c r="Q124" s="87"/>
      <c r="R124" s="87"/>
      <c r="S124" s="87"/>
      <c r="T124" s="88"/>
      <c r="U124" s="41"/>
      <c r="V124" s="41"/>
      <c r="W124" s="41"/>
      <c r="X124" s="41"/>
      <c r="Y124" s="41"/>
      <c r="Z124" s="41"/>
      <c r="AA124" s="41"/>
      <c r="AB124" s="41"/>
      <c r="AC124" s="41"/>
      <c r="AD124" s="41"/>
      <c r="AE124" s="41"/>
      <c r="AT124" s="20" t="s">
        <v>178</v>
      </c>
      <c r="AU124" s="20" t="s">
        <v>83</v>
      </c>
    </row>
    <row r="125" spans="1:65" s="2" customFormat="1" ht="16.5" customHeight="1">
      <c r="A125" s="41"/>
      <c r="B125" s="42"/>
      <c r="C125" s="229" t="s">
        <v>262</v>
      </c>
      <c r="D125" s="229" t="s">
        <v>171</v>
      </c>
      <c r="E125" s="230" t="s">
        <v>2458</v>
      </c>
      <c r="F125" s="231" t="s">
        <v>2459</v>
      </c>
      <c r="G125" s="232" t="s">
        <v>243</v>
      </c>
      <c r="H125" s="233">
        <v>0.032</v>
      </c>
      <c r="I125" s="234"/>
      <c r="J125" s="235">
        <f>ROUND(I125*H125,2)</f>
        <v>0</v>
      </c>
      <c r="K125" s="231" t="s">
        <v>175</v>
      </c>
      <c r="L125" s="47"/>
      <c r="M125" s="236" t="s">
        <v>19</v>
      </c>
      <c r="N125" s="237" t="s">
        <v>45</v>
      </c>
      <c r="O125" s="87"/>
      <c r="P125" s="238">
        <f>O125*H125</f>
        <v>0</v>
      </c>
      <c r="Q125" s="238">
        <v>0</v>
      </c>
      <c r="R125" s="238">
        <f>Q125*H125</f>
        <v>0</v>
      </c>
      <c r="S125" s="238">
        <v>0</v>
      </c>
      <c r="T125" s="239">
        <f>S125*H125</f>
        <v>0</v>
      </c>
      <c r="U125" s="41"/>
      <c r="V125" s="41"/>
      <c r="W125" s="41"/>
      <c r="X125" s="41"/>
      <c r="Y125" s="41"/>
      <c r="Z125" s="41"/>
      <c r="AA125" s="41"/>
      <c r="AB125" s="41"/>
      <c r="AC125" s="41"/>
      <c r="AD125" s="41"/>
      <c r="AE125" s="41"/>
      <c r="AR125" s="240" t="s">
        <v>176</v>
      </c>
      <c r="AT125" s="240" t="s">
        <v>171</v>
      </c>
      <c r="AU125" s="240" t="s">
        <v>83</v>
      </c>
      <c r="AY125" s="20" t="s">
        <v>169</v>
      </c>
      <c r="BE125" s="241">
        <f>IF(N125="základní",J125,0)</f>
        <v>0</v>
      </c>
      <c r="BF125" s="241">
        <f>IF(N125="snížená",J125,0)</f>
        <v>0</v>
      </c>
      <c r="BG125" s="241">
        <f>IF(N125="zákl. přenesená",J125,0)</f>
        <v>0</v>
      </c>
      <c r="BH125" s="241">
        <f>IF(N125="sníž. přenesená",J125,0)</f>
        <v>0</v>
      </c>
      <c r="BI125" s="241">
        <f>IF(N125="nulová",J125,0)</f>
        <v>0</v>
      </c>
      <c r="BJ125" s="20" t="s">
        <v>81</v>
      </c>
      <c r="BK125" s="241">
        <f>ROUND(I125*H125,2)</f>
        <v>0</v>
      </c>
      <c r="BL125" s="20" t="s">
        <v>176</v>
      </c>
      <c r="BM125" s="240" t="s">
        <v>2460</v>
      </c>
    </row>
    <row r="126" spans="1:47" s="2" customFormat="1" ht="12">
      <c r="A126" s="41"/>
      <c r="B126" s="42"/>
      <c r="C126" s="43"/>
      <c r="D126" s="242" t="s">
        <v>178</v>
      </c>
      <c r="E126" s="43"/>
      <c r="F126" s="243" t="s">
        <v>2461</v>
      </c>
      <c r="G126" s="43"/>
      <c r="H126" s="43"/>
      <c r="I126" s="149"/>
      <c r="J126" s="43"/>
      <c r="K126" s="43"/>
      <c r="L126" s="47"/>
      <c r="M126" s="244"/>
      <c r="N126" s="245"/>
      <c r="O126" s="87"/>
      <c r="P126" s="87"/>
      <c r="Q126" s="87"/>
      <c r="R126" s="87"/>
      <c r="S126" s="87"/>
      <c r="T126" s="88"/>
      <c r="U126" s="41"/>
      <c r="V126" s="41"/>
      <c r="W126" s="41"/>
      <c r="X126" s="41"/>
      <c r="Y126" s="41"/>
      <c r="Z126" s="41"/>
      <c r="AA126" s="41"/>
      <c r="AB126" s="41"/>
      <c r="AC126" s="41"/>
      <c r="AD126" s="41"/>
      <c r="AE126" s="41"/>
      <c r="AT126" s="20" t="s">
        <v>178</v>
      </c>
      <c r="AU126" s="20" t="s">
        <v>83</v>
      </c>
    </row>
    <row r="127" spans="1:51" s="14" customFormat="1" ht="12">
      <c r="A127" s="14"/>
      <c r="B127" s="256"/>
      <c r="C127" s="257"/>
      <c r="D127" s="242" t="s">
        <v>180</v>
      </c>
      <c r="E127" s="257"/>
      <c r="F127" s="259" t="s">
        <v>2462</v>
      </c>
      <c r="G127" s="257"/>
      <c r="H127" s="260">
        <v>0.032</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4</v>
      </c>
      <c r="AX127" s="14" t="s">
        <v>81</v>
      </c>
      <c r="AY127" s="266" t="s">
        <v>169</v>
      </c>
    </row>
    <row r="128" spans="1:65" s="2" customFormat="1" ht="16.5" customHeight="1">
      <c r="A128" s="41"/>
      <c r="B128" s="42"/>
      <c r="C128" s="313" t="s">
        <v>8</v>
      </c>
      <c r="D128" s="313" t="s">
        <v>665</v>
      </c>
      <c r="E128" s="314" t="s">
        <v>2463</v>
      </c>
      <c r="F128" s="315" t="s">
        <v>2464</v>
      </c>
      <c r="G128" s="316" t="s">
        <v>2465</v>
      </c>
      <c r="H128" s="317">
        <v>31.837</v>
      </c>
      <c r="I128" s="318"/>
      <c r="J128" s="319">
        <f>ROUND(I128*H128,2)</f>
        <v>0</v>
      </c>
      <c r="K128" s="315" t="s">
        <v>175</v>
      </c>
      <c r="L128" s="320"/>
      <c r="M128" s="321" t="s">
        <v>19</v>
      </c>
      <c r="N128" s="322" t="s">
        <v>45</v>
      </c>
      <c r="O128" s="87"/>
      <c r="P128" s="238">
        <f>O128*H128</f>
        <v>0</v>
      </c>
      <c r="Q128" s="238">
        <v>0.001</v>
      </c>
      <c r="R128" s="238">
        <f>Q128*H128</f>
        <v>0.031837</v>
      </c>
      <c r="S128" s="238">
        <v>0</v>
      </c>
      <c r="T128" s="239">
        <f>S128*H128</f>
        <v>0</v>
      </c>
      <c r="U128" s="41"/>
      <c r="V128" s="41"/>
      <c r="W128" s="41"/>
      <c r="X128" s="41"/>
      <c r="Y128" s="41"/>
      <c r="Z128" s="41"/>
      <c r="AA128" s="41"/>
      <c r="AB128" s="41"/>
      <c r="AC128" s="41"/>
      <c r="AD128" s="41"/>
      <c r="AE128" s="41"/>
      <c r="AR128" s="240" t="s">
        <v>217</v>
      </c>
      <c r="AT128" s="240" t="s">
        <v>665</v>
      </c>
      <c r="AU128" s="240" t="s">
        <v>83</v>
      </c>
      <c r="AY128" s="20" t="s">
        <v>169</v>
      </c>
      <c r="BE128" s="241">
        <f>IF(N128="základní",J128,0)</f>
        <v>0</v>
      </c>
      <c r="BF128" s="241">
        <f>IF(N128="snížená",J128,0)</f>
        <v>0</v>
      </c>
      <c r="BG128" s="241">
        <f>IF(N128="zákl. přenesená",J128,0)</f>
        <v>0</v>
      </c>
      <c r="BH128" s="241">
        <f>IF(N128="sníž. přenesená",J128,0)</f>
        <v>0</v>
      </c>
      <c r="BI128" s="241">
        <f>IF(N128="nulová",J128,0)</f>
        <v>0</v>
      </c>
      <c r="BJ128" s="20" t="s">
        <v>81</v>
      </c>
      <c r="BK128" s="241">
        <f>ROUND(I128*H128,2)</f>
        <v>0</v>
      </c>
      <c r="BL128" s="20" t="s">
        <v>176</v>
      </c>
      <c r="BM128" s="240" t="s">
        <v>2466</v>
      </c>
    </row>
    <row r="129" spans="1:51" s="13" customFormat="1" ht="12">
      <c r="A129" s="13"/>
      <c r="B129" s="246"/>
      <c r="C129" s="247"/>
      <c r="D129" s="242" t="s">
        <v>180</v>
      </c>
      <c r="E129" s="248" t="s">
        <v>19</v>
      </c>
      <c r="F129" s="249" t="s">
        <v>2467</v>
      </c>
      <c r="G129" s="247"/>
      <c r="H129" s="248" t="s">
        <v>19</v>
      </c>
      <c r="I129" s="250"/>
      <c r="J129" s="247"/>
      <c r="K129" s="247"/>
      <c r="L129" s="251"/>
      <c r="M129" s="252"/>
      <c r="N129" s="253"/>
      <c r="O129" s="253"/>
      <c r="P129" s="253"/>
      <c r="Q129" s="253"/>
      <c r="R129" s="253"/>
      <c r="S129" s="253"/>
      <c r="T129" s="254"/>
      <c r="U129" s="13"/>
      <c r="V129" s="13"/>
      <c r="W129" s="13"/>
      <c r="X129" s="13"/>
      <c r="Y129" s="13"/>
      <c r="Z129" s="13"/>
      <c r="AA129" s="13"/>
      <c r="AB129" s="13"/>
      <c r="AC129" s="13"/>
      <c r="AD129" s="13"/>
      <c r="AE129" s="13"/>
      <c r="AT129" s="255" t="s">
        <v>180</v>
      </c>
      <c r="AU129" s="255" t="s">
        <v>83</v>
      </c>
      <c r="AV129" s="13" t="s">
        <v>81</v>
      </c>
      <c r="AW129" s="13" t="s">
        <v>35</v>
      </c>
      <c r="AX129" s="13" t="s">
        <v>74</v>
      </c>
      <c r="AY129" s="255" t="s">
        <v>169</v>
      </c>
    </row>
    <row r="130" spans="1:51" s="13" customFormat="1" ht="12">
      <c r="A130" s="13"/>
      <c r="B130" s="246"/>
      <c r="C130" s="247"/>
      <c r="D130" s="242" t="s">
        <v>180</v>
      </c>
      <c r="E130" s="248" t="s">
        <v>19</v>
      </c>
      <c r="F130" s="249" t="s">
        <v>2416</v>
      </c>
      <c r="G130" s="247"/>
      <c r="H130" s="248" t="s">
        <v>19</v>
      </c>
      <c r="I130" s="250"/>
      <c r="J130" s="247"/>
      <c r="K130" s="247"/>
      <c r="L130" s="251"/>
      <c r="M130" s="252"/>
      <c r="N130" s="253"/>
      <c r="O130" s="253"/>
      <c r="P130" s="253"/>
      <c r="Q130" s="253"/>
      <c r="R130" s="253"/>
      <c r="S130" s="253"/>
      <c r="T130" s="254"/>
      <c r="U130" s="13"/>
      <c r="V130" s="13"/>
      <c r="W130" s="13"/>
      <c r="X130" s="13"/>
      <c r="Y130" s="13"/>
      <c r="Z130" s="13"/>
      <c r="AA130" s="13"/>
      <c r="AB130" s="13"/>
      <c r="AC130" s="13"/>
      <c r="AD130" s="13"/>
      <c r="AE130" s="13"/>
      <c r="AT130" s="255" t="s">
        <v>180</v>
      </c>
      <c r="AU130" s="255" t="s">
        <v>83</v>
      </c>
      <c r="AV130" s="13" t="s">
        <v>81</v>
      </c>
      <c r="AW130" s="13" t="s">
        <v>35</v>
      </c>
      <c r="AX130" s="13" t="s">
        <v>74</v>
      </c>
      <c r="AY130" s="255" t="s">
        <v>169</v>
      </c>
    </row>
    <row r="131" spans="1:51" s="14" customFormat="1" ht="12">
      <c r="A131" s="14"/>
      <c r="B131" s="256"/>
      <c r="C131" s="257"/>
      <c r="D131" s="242" t="s">
        <v>180</v>
      </c>
      <c r="E131" s="258" t="s">
        <v>19</v>
      </c>
      <c r="F131" s="259" t="s">
        <v>2468</v>
      </c>
      <c r="G131" s="257"/>
      <c r="H131" s="260">
        <v>31.837</v>
      </c>
      <c r="I131" s="261"/>
      <c r="J131" s="257"/>
      <c r="K131" s="257"/>
      <c r="L131" s="262"/>
      <c r="M131" s="263"/>
      <c r="N131" s="264"/>
      <c r="O131" s="264"/>
      <c r="P131" s="264"/>
      <c r="Q131" s="264"/>
      <c r="R131" s="264"/>
      <c r="S131" s="264"/>
      <c r="T131" s="265"/>
      <c r="U131" s="14"/>
      <c r="V131" s="14"/>
      <c r="W131" s="14"/>
      <c r="X131" s="14"/>
      <c r="Y131" s="14"/>
      <c r="Z131" s="14"/>
      <c r="AA131" s="14"/>
      <c r="AB131" s="14"/>
      <c r="AC131" s="14"/>
      <c r="AD131" s="14"/>
      <c r="AE131" s="14"/>
      <c r="AT131" s="266" t="s">
        <v>180</v>
      </c>
      <c r="AU131" s="266" t="s">
        <v>83</v>
      </c>
      <c r="AV131" s="14" t="s">
        <v>83</v>
      </c>
      <c r="AW131" s="14" t="s">
        <v>35</v>
      </c>
      <c r="AX131" s="14" t="s">
        <v>81</v>
      </c>
      <c r="AY131" s="266" t="s">
        <v>169</v>
      </c>
    </row>
    <row r="132" spans="1:65" s="2" customFormat="1" ht="16.5" customHeight="1">
      <c r="A132" s="41"/>
      <c r="B132" s="42"/>
      <c r="C132" s="229" t="s">
        <v>236</v>
      </c>
      <c r="D132" s="229" t="s">
        <v>171</v>
      </c>
      <c r="E132" s="230" t="s">
        <v>2469</v>
      </c>
      <c r="F132" s="231" t="s">
        <v>2470</v>
      </c>
      <c r="G132" s="232" t="s">
        <v>174</v>
      </c>
      <c r="H132" s="233">
        <v>4373.48</v>
      </c>
      <c r="I132" s="234"/>
      <c r="J132" s="235">
        <f>ROUND(I132*H132,2)</f>
        <v>0</v>
      </c>
      <c r="K132" s="231" t="s">
        <v>175</v>
      </c>
      <c r="L132" s="47"/>
      <c r="M132" s="236" t="s">
        <v>19</v>
      </c>
      <c r="N132" s="237" t="s">
        <v>45</v>
      </c>
      <c r="O132" s="87"/>
      <c r="P132" s="238">
        <f>O132*H132</f>
        <v>0</v>
      </c>
      <c r="Q132" s="238">
        <v>0.00127</v>
      </c>
      <c r="R132" s="238">
        <f>Q132*H132</f>
        <v>5.5543195999999995</v>
      </c>
      <c r="S132" s="238">
        <v>0</v>
      </c>
      <c r="T132" s="239">
        <f>S132*H132</f>
        <v>0</v>
      </c>
      <c r="U132" s="41"/>
      <c r="V132" s="41"/>
      <c r="W132" s="41"/>
      <c r="X132" s="41"/>
      <c r="Y132" s="41"/>
      <c r="Z132" s="41"/>
      <c r="AA132" s="41"/>
      <c r="AB132" s="41"/>
      <c r="AC132" s="41"/>
      <c r="AD132" s="41"/>
      <c r="AE132" s="41"/>
      <c r="AR132" s="240" t="s">
        <v>176</v>
      </c>
      <c r="AT132" s="240" t="s">
        <v>171</v>
      </c>
      <c r="AU132" s="240" t="s">
        <v>83</v>
      </c>
      <c r="AY132" s="20" t="s">
        <v>169</v>
      </c>
      <c r="BE132" s="241">
        <f>IF(N132="základní",J132,0)</f>
        <v>0</v>
      </c>
      <c r="BF132" s="241">
        <f>IF(N132="snížená",J132,0)</f>
        <v>0</v>
      </c>
      <c r="BG132" s="241">
        <f>IF(N132="zákl. přenesená",J132,0)</f>
        <v>0</v>
      </c>
      <c r="BH132" s="241">
        <f>IF(N132="sníž. přenesená",J132,0)</f>
        <v>0</v>
      </c>
      <c r="BI132" s="241">
        <f>IF(N132="nulová",J132,0)</f>
        <v>0</v>
      </c>
      <c r="BJ132" s="20" t="s">
        <v>81</v>
      </c>
      <c r="BK132" s="241">
        <f>ROUND(I132*H132,2)</f>
        <v>0</v>
      </c>
      <c r="BL132" s="20" t="s">
        <v>176</v>
      </c>
      <c r="BM132" s="240" t="s">
        <v>2471</v>
      </c>
    </row>
    <row r="133" spans="1:47" s="2" customFormat="1" ht="12">
      <c r="A133" s="41"/>
      <c r="B133" s="42"/>
      <c r="C133" s="43"/>
      <c r="D133" s="242" t="s">
        <v>178</v>
      </c>
      <c r="E133" s="43"/>
      <c r="F133" s="243" t="s">
        <v>2472</v>
      </c>
      <c r="G133" s="43"/>
      <c r="H133" s="43"/>
      <c r="I133" s="149"/>
      <c r="J133" s="43"/>
      <c r="K133" s="43"/>
      <c r="L133" s="47"/>
      <c r="M133" s="244"/>
      <c r="N133" s="245"/>
      <c r="O133" s="87"/>
      <c r="P133" s="87"/>
      <c r="Q133" s="87"/>
      <c r="R133" s="87"/>
      <c r="S133" s="87"/>
      <c r="T133" s="88"/>
      <c r="U133" s="41"/>
      <c r="V133" s="41"/>
      <c r="W133" s="41"/>
      <c r="X133" s="41"/>
      <c r="Y133" s="41"/>
      <c r="Z133" s="41"/>
      <c r="AA133" s="41"/>
      <c r="AB133" s="41"/>
      <c r="AC133" s="41"/>
      <c r="AD133" s="41"/>
      <c r="AE133" s="41"/>
      <c r="AT133" s="20" t="s">
        <v>178</v>
      </c>
      <c r="AU133" s="20" t="s">
        <v>83</v>
      </c>
    </row>
    <row r="134" spans="1:51" s="13" customFormat="1" ht="12">
      <c r="A134" s="13"/>
      <c r="B134" s="246"/>
      <c r="C134" s="247"/>
      <c r="D134" s="242" t="s">
        <v>180</v>
      </c>
      <c r="E134" s="248" t="s">
        <v>19</v>
      </c>
      <c r="F134" s="249" t="s">
        <v>2416</v>
      </c>
      <c r="G134" s="247"/>
      <c r="H134" s="248" t="s">
        <v>19</v>
      </c>
      <c r="I134" s="250"/>
      <c r="J134" s="247"/>
      <c r="K134" s="247"/>
      <c r="L134" s="251"/>
      <c r="M134" s="252"/>
      <c r="N134" s="253"/>
      <c r="O134" s="253"/>
      <c r="P134" s="253"/>
      <c r="Q134" s="253"/>
      <c r="R134" s="253"/>
      <c r="S134" s="253"/>
      <c r="T134" s="254"/>
      <c r="U134" s="13"/>
      <c r="V134" s="13"/>
      <c r="W134" s="13"/>
      <c r="X134" s="13"/>
      <c r="Y134" s="13"/>
      <c r="Z134" s="13"/>
      <c r="AA134" s="13"/>
      <c r="AB134" s="13"/>
      <c r="AC134" s="13"/>
      <c r="AD134" s="13"/>
      <c r="AE134" s="13"/>
      <c r="AT134" s="255" t="s">
        <v>180</v>
      </c>
      <c r="AU134" s="255" t="s">
        <v>83</v>
      </c>
      <c r="AV134" s="13" t="s">
        <v>81</v>
      </c>
      <c r="AW134" s="13" t="s">
        <v>35</v>
      </c>
      <c r="AX134" s="13" t="s">
        <v>74</v>
      </c>
      <c r="AY134" s="255" t="s">
        <v>169</v>
      </c>
    </row>
    <row r="135" spans="1:51" s="14" customFormat="1" ht="12">
      <c r="A135" s="14"/>
      <c r="B135" s="256"/>
      <c r="C135" s="257"/>
      <c r="D135" s="242" t="s">
        <v>180</v>
      </c>
      <c r="E135" s="258" t="s">
        <v>19</v>
      </c>
      <c r="F135" s="259" t="s">
        <v>2473</v>
      </c>
      <c r="G135" s="257"/>
      <c r="H135" s="260">
        <v>3100</v>
      </c>
      <c r="I135" s="261"/>
      <c r="J135" s="257"/>
      <c r="K135" s="257"/>
      <c r="L135" s="262"/>
      <c r="M135" s="263"/>
      <c r="N135" s="264"/>
      <c r="O135" s="264"/>
      <c r="P135" s="264"/>
      <c r="Q135" s="264"/>
      <c r="R135" s="264"/>
      <c r="S135" s="264"/>
      <c r="T135" s="265"/>
      <c r="U135" s="14"/>
      <c r="V135" s="14"/>
      <c r="W135" s="14"/>
      <c r="X135" s="14"/>
      <c r="Y135" s="14"/>
      <c r="Z135" s="14"/>
      <c r="AA135" s="14"/>
      <c r="AB135" s="14"/>
      <c r="AC135" s="14"/>
      <c r="AD135" s="14"/>
      <c r="AE135" s="14"/>
      <c r="AT135" s="266" t="s">
        <v>180</v>
      </c>
      <c r="AU135" s="266" t="s">
        <v>83</v>
      </c>
      <c r="AV135" s="14" t="s">
        <v>83</v>
      </c>
      <c r="AW135" s="14" t="s">
        <v>35</v>
      </c>
      <c r="AX135" s="14" t="s">
        <v>74</v>
      </c>
      <c r="AY135" s="266" t="s">
        <v>169</v>
      </c>
    </row>
    <row r="136" spans="1:51" s="14" customFormat="1" ht="12">
      <c r="A136" s="14"/>
      <c r="B136" s="256"/>
      <c r="C136" s="257"/>
      <c r="D136" s="242" t="s">
        <v>180</v>
      </c>
      <c r="E136" s="258" t="s">
        <v>19</v>
      </c>
      <c r="F136" s="259" t="s">
        <v>2474</v>
      </c>
      <c r="G136" s="257"/>
      <c r="H136" s="260">
        <v>1273.48</v>
      </c>
      <c r="I136" s="261"/>
      <c r="J136" s="257"/>
      <c r="K136" s="257"/>
      <c r="L136" s="262"/>
      <c r="M136" s="263"/>
      <c r="N136" s="264"/>
      <c r="O136" s="264"/>
      <c r="P136" s="264"/>
      <c r="Q136" s="264"/>
      <c r="R136" s="264"/>
      <c r="S136" s="264"/>
      <c r="T136" s="265"/>
      <c r="U136" s="14"/>
      <c r="V136" s="14"/>
      <c r="W136" s="14"/>
      <c r="X136" s="14"/>
      <c r="Y136" s="14"/>
      <c r="Z136" s="14"/>
      <c r="AA136" s="14"/>
      <c r="AB136" s="14"/>
      <c r="AC136" s="14"/>
      <c r="AD136" s="14"/>
      <c r="AE136" s="14"/>
      <c r="AT136" s="266" t="s">
        <v>180</v>
      </c>
      <c r="AU136" s="266" t="s">
        <v>83</v>
      </c>
      <c r="AV136" s="14" t="s">
        <v>83</v>
      </c>
      <c r="AW136" s="14" t="s">
        <v>35</v>
      </c>
      <c r="AX136" s="14" t="s">
        <v>74</v>
      </c>
      <c r="AY136" s="266" t="s">
        <v>169</v>
      </c>
    </row>
    <row r="137" spans="1:51" s="15" customFormat="1" ht="12">
      <c r="A137" s="15"/>
      <c r="B137" s="267"/>
      <c r="C137" s="268"/>
      <c r="D137" s="242" t="s">
        <v>180</v>
      </c>
      <c r="E137" s="269" t="s">
        <v>19</v>
      </c>
      <c r="F137" s="270" t="s">
        <v>185</v>
      </c>
      <c r="G137" s="268"/>
      <c r="H137" s="271">
        <v>4373.48</v>
      </c>
      <c r="I137" s="272"/>
      <c r="J137" s="268"/>
      <c r="K137" s="268"/>
      <c r="L137" s="273"/>
      <c r="M137" s="274"/>
      <c r="N137" s="275"/>
      <c r="O137" s="275"/>
      <c r="P137" s="275"/>
      <c r="Q137" s="275"/>
      <c r="R137" s="275"/>
      <c r="S137" s="275"/>
      <c r="T137" s="276"/>
      <c r="U137" s="15"/>
      <c r="V137" s="15"/>
      <c r="W137" s="15"/>
      <c r="X137" s="15"/>
      <c r="Y137" s="15"/>
      <c r="Z137" s="15"/>
      <c r="AA137" s="15"/>
      <c r="AB137" s="15"/>
      <c r="AC137" s="15"/>
      <c r="AD137" s="15"/>
      <c r="AE137" s="15"/>
      <c r="AT137" s="277" t="s">
        <v>180</v>
      </c>
      <c r="AU137" s="277" t="s">
        <v>83</v>
      </c>
      <c r="AV137" s="15" t="s">
        <v>176</v>
      </c>
      <c r="AW137" s="15" t="s">
        <v>35</v>
      </c>
      <c r="AX137" s="15" t="s">
        <v>81</v>
      </c>
      <c r="AY137" s="277" t="s">
        <v>169</v>
      </c>
    </row>
    <row r="138" spans="1:65" s="2" customFormat="1" ht="16.5" customHeight="1">
      <c r="A138" s="41"/>
      <c r="B138" s="42"/>
      <c r="C138" s="313" t="s">
        <v>440</v>
      </c>
      <c r="D138" s="313" t="s">
        <v>665</v>
      </c>
      <c r="E138" s="314" t="s">
        <v>2475</v>
      </c>
      <c r="F138" s="315" t="s">
        <v>2476</v>
      </c>
      <c r="G138" s="316" t="s">
        <v>2465</v>
      </c>
      <c r="H138" s="317">
        <v>37.2</v>
      </c>
      <c r="I138" s="318"/>
      <c r="J138" s="319">
        <f>ROUND(I138*H138,2)</f>
        <v>0</v>
      </c>
      <c r="K138" s="315" t="s">
        <v>175</v>
      </c>
      <c r="L138" s="320"/>
      <c r="M138" s="321" t="s">
        <v>19</v>
      </c>
      <c r="N138" s="322" t="s">
        <v>45</v>
      </c>
      <c r="O138" s="87"/>
      <c r="P138" s="238">
        <f>O138*H138</f>
        <v>0</v>
      </c>
      <c r="Q138" s="238">
        <v>0.0025</v>
      </c>
      <c r="R138" s="238">
        <f>Q138*H138</f>
        <v>0.09300000000000001</v>
      </c>
      <c r="S138" s="238">
        <v>0</v>
      </c>
      <c r="T138" s="239">
        <f>S138*H138</f>
        <v>0</v>
      </c>
      <c r="U138" s="41"/>
      <c r="V138" s="41"/>
      <c r="W138" s="41"/>
      <c r="X138" s="41"/>
      <c r="Y138" s="41"/>
      <c r="Z138" s="41"/>
      <c r="AA138" s="41"/>
      <c r="AB138" s="41"/>
      <c r="AC138" s="41"/>
      <c r="AD138" s="41"/>
      <c r="AE138" s="41"/>
      <c r="AR138" s="240" t="s">
        <v>217</v>
      </c>
      <c r="AT138" s="240" t="s">
        <v>665</v>
      </c>
      <c r="AU138" s="240" t="s">
        <v>83</v>
      </c>
      <c r="AY138" s="20" t="s">
        <v>169</v>
      </c>
      <c r="BE138" s="241">
        <f>IF(N138="základní",J138,0)</f>
        <v>0</v>
      </c>
      <c r="BF138" s="241">
        <f>IF(N138="snížená",J138,0)</f>
        <v>0</v>
      </c>
      <c r="BG138" s="241">
        <f>IF(N138="zákl. přenesená",J138,0)</f>
        <v>0</v>
      </c>
      <c r="BH138" s="241">
        <f>IF(N138="sníž. přenesená",J138,0)</f>
        <v>0</v>
      </c>
      <c r="BI138" s="241">
        <f>IF(N138="nulová",J138,0)</f>
        <v>0</v>
      </c>
      <c r="BJ138" s="20" t="s">
        <v>81</v>
      </c>
      <c r="BK138" s="241">
        <f>ROUND(I138*H138,2)</f>
        <v>0</v>
      </c>
      <c r="BL138" s="20" t="s">
        <v>176</v>
      </c>
      <c r="BM138" s="240" t="s">
        <v>2477</v>
      </c>
    </row>
    <row r="139" spans="1:51" s="13" customFormat="1" ht="12">
      <c r="A139" s="13"/>
      <c r="B139" s="246"/>
      <c r="C139" s="247"/>
      <c r="D139" s="242" t="s">
        <v>180</v>
      </c>
      <c r="E139" s="248" t="s">
        <v>19</v>
      </c>
      <c r="F139" s="249" t="s">
        <v>2416</v>
      </c>
      <c r="G139" s="247"/>
      <c r="H139" s="248" t="s">
        <v>19</v>
      </c>
      <c r="I139" s="250"/>
      <c r="J139" s="247"/>
      <c r="K139" s="247"/>
      <c r="L139" s="251"/>
      <c r="M139" s="252"/>
      <c r="N139" s="253"/>
      <c r="O139" s="253"/>
      <c r="P139" s="253"/>
      <c r="Q139" s="253"/>
      <c r="R139" s="253"/>
      <c r="S139" s="253"/>
      <c r="T139" s="254"/>
      <c r="U139" s="13"/>
      <c r="V139" s="13"/>
      <c r="W139" s="13"/>
      <c r="X139" s="13"/>
      <c r="Y139" s="13"/>
      <c r="Z139" s="13"/>
      <c r="AA139" s="13"/>
      <c r="AB139" s="13"/>
      <c r="AC139" s="13"/>
      <c r="AD139" s="13"/>
      <c r="AE139" s="13"/>
      <c r="AT139" s="255" t="s">
        <v>180</v>
      </c>
      <c r="AU139" s="255" t="s">
        <v>83</v>
      </c>
      <c r="AV139" s="13" t="s">
        <v>81</v>
      </c>
      <c r="AW139" s="13" t="s">
        <v>35</v>
      </c>
      <c r="AX139" s="13" t="s">
        <v>74</v>
      </c>
      <c r="AY139" s="255" t="s">
        <v>169</v>
      </c>
    </row>
    <row r="140" spans="1:51" s="14" customFormat="1" ht="12">
      <c r="A140" s="14"/>
      <c r="B140" s="256"/>
      <c r="C140" s="257"/>
      <c r="D140" s="242" t="s">
        <v>180</v>
      </c>
      <c r="E140" s="258" t="s">
        <v>19</v>
      </c>
      <c r="F140" s="259" t="s">
        <v>2435</v>
      </c>
      <c r="G140" s="257"/>
      <c r="H140" s="260">
        <v>3100</v>
      </c>
      <c r="I140" s="261"/>
      <c r="J140" s="257"/>
      <c r="K140" s="257"/>
      <c r="L140" s="262"/>
      <c r="M140" s="263"/>
      <c r="N140" s="264"/>
      <c r="O140" s="264"/>
      <c r="P140" s="264"/>
      <c r="Q140" s="264"/>
      <c r="R140" s="264"/>
      <c r="S140" s="264"/>
      <c r="T140" s="265"/>
      <c r="U140" s="14"/>
      <c r="V140" s="14"/>
      <c r="W140" s="14"/>
      <c r="X140" s="14"/>
      <c r="Y140" s="14"/>
      <c r="Z140" s="14"/>
      <c r="AA140" s="14"/>
      <c r="AB140" s="14"/>
      <c r="AC140" s="14"/>
      <c r="AD140" s="14"/>
      <c r="AE140" s="14"/>
      <c r="AT140" s="266" t="s">
        <v>180</v>
      </c>
      <c r="AU140" s="266" t="s">
        <v>83</v>
      </c>
      <c r="AV140" s="14" t="s">
        <v>83</v>
      </c>
      <c r="AW140" s="14" t="s">
        <v>35</v>
      </c>
      <c r="AX140" s="14" t="s">
        <v>81</v>
      </c>
      <c r="AY140" s="266" t="s">
        <v>169</v>
      </c>
    </row>
    <row r="141" spans="1:51" s="14" customFormat="1" ht="12">
      <c r="A141" s="14"/>
      <c r="B141" s="256"/>
      <c r="C141" s="257"/>
      <c r="D141" s="242" t="s">
        <v>180</v>
      </c>
      <c r="E141" s="257"/>
      <c r="F141" s="259" t="s">
        <v>2478</v>
      </c>
      <c r="G141" s="257"/>
      <c r="H141" s="260">
        <v>37.2</v>
      </c>
      <c r="I141" s="261"/>
      <c r="J141" s="257"/>
      <c r="K141" s="257"/>
      <c r="L141" s="262"/>
      <c r="M141" s="263"/>
      <c r="N141" s="264"/>
      <c r="O141" s="264"/>
      <c r="P141" s="264"/>
      <c r="Q141" s="264"/>
      <c r="R141" s="264"/>
      <c r="S141" s="264"/>
      <c r="T141" s="265"/>
      <c r="U141" s="14"/>
      <c r="V141" s="14"/>
      <c r="W141" s="14"/>
      <c r="X141" s="14"/>
      <c r="Y141" s="14"/>
      <c r="Z141" s="14"/>
      <c r="AA141" s="14"/>
      <c r="AB141" s="14"/>
      <c r="AC141" s="14"/>
      <c r="AD141" s="14"/>
      <c r="AE141" s="14"/>
      <c r="AT141" s="266" t="s">
        <v>180</v>
      </c>
      <c r="AU141" s="266" t="s">
        <v>83</v>
      </c>
      <c r="AV141" s="14" t="s">
        <v>83</v>
      </c>
      <c r="AW141" s="14" t="s">
        <v>4</v>
      </c>
      <c r="AX141" s="14" t="s">
        <v>81</v>
      </c>
      <c r="AY141" s="266" t="s">
        <v>169</v>
      </c>
    </row>
    <row r="142" spans="1:65" s="2" customFormat="1" ht="16.5" customHeight="1">
      <c r="A142" s="41"/>
      <c r="B142" s="42"/>
      <c r="C142" s="313" t="s">
        <v>446</v>
      </c>
      <c r="D142" s="313" t="s">
        <v>665</v>
      </c>
      <c r="E142" s="314" t="s">
        <v>2479</v>
      </c>
      <c r="F142" s="315" t="s">
        <v>2480</v>
      </c>
      <c r="G142" s="316" t="s">
        <v>2465</v>
      </c>
      <c r="H142" s="317">
        <v>31.837</v>
      </c>
      <c r="I142" s="318"/>
      <c r="J142" s="319">
        <f>ROUND(I142*H142,2)</f>
        <v>0</v>
      </c>
      <c r="K142" s="315" t="s">
        <v>175</v>
      </c>
      <c r="L142" s="320"/>
      <c r="M142" s="321" t="s">
        <v>19</v>
      </c>
      <c r="N142" s="322" t="s">
        <v>45</v>
      </c>
      <c r="O142" s="87"/>
      <c r="P142" s="238">
        <f>O142*H142</f>
        <v>0</v>
      </c>
      <c r="Q142" s="238">
        <v>0.0012</v>
      </c>
      <c r="R142" s="238">
        <f>Q142*H142</f>
        <v>0.0382044</v>
      </c>
      <c r="S142" s="238">
        <v>0</v>
      </c>
      <c r="T142" s="239">
        <f>S142*H142</f>
        <v>0</v>
      </c>
      <c r="U142" s="41"/>
      <c r="V142" s="41"/>
      <c r="W142" s="41"/>
      <c r="X142" s="41"/>
      <c r="Y142" s="41"/>
      <c r="Z142" s="41"/>
      <c r="AA142" s="41"/>
      <c r="AB142" s="41"/>
      <c r="AC142" s="41"/>
      <c r="AD142" s="41"/>
      <c r="AE142" s="41"/>
      <c r="AR142" s="240" t="s">
        <v>217</v>
      </c>
      <c r="AT142" s="240" t="s">
        <v>665</v>
      </c>
      <c r="AU142" s="240" t="s">
        <v>83</v>
      </c>
      <c r="AY142" s="20" t="s">
        <v>169</v>
      </c>
      <c r="BE142" s="241">
        <f>IF(N142="základní",J142,0)</f>
        <v>0</v>
      </c>
      <c r="BF142" s="241">
        <f>IF(N142="snížená",J142,0)</f>
        <v>0</v>
      </c>
      <c r="BG142" s="241">
        <f>IF(N142="zákl. přenesená",J142,0)</f>
        <v>0</v>
      </c>
      <c r="BH142" s="241">
        <f>IF(N142="sníž. přenesená",J142,0)</f>
        <v>0</v>
      </c>
      <c r="BI142" s="241">
        <f>IF(N142="nulová",J142,0)</f>
        <v>0</v>
      </c>
      <c r="BJ142" s="20" t="s">
        <v>81</v>
      </c>
      <c r="BK142" s="241">
        <f>ROUND(I142*H142,2)</f>
        <v>0</v>
      </c>
      <c r="BL142" s="20" t="s">
        <v>176</v>
      </c>
      <c r="BM142" s="240" t="s">
        <v>2481</v>
      </c>
    </row>
    <row r="143" spans="1:51" s="13" customFormat="1" ht="12">
      <c r="A143" s="13"/>
      <c r="B143" s="246"/>
      <c r="C143" s="247"/>
      <c r="D143" s="242" t="s">
        <v>180</v>
      </c>
      <c r="E143" s="248" t="s">
        <v>19</v>
      </c>
      <c r="F143" s="249" t="s">
        <v>2416</v>
      </c>
      <c r="G143" s="247"/>
      <c r="H143" s="248" t="s">
        <v>19</v>
      </c>
      <c r="I143" s="250"/>
      <c r="J143" s="247"/>
      <c r="K143" s="247"/>
      <c r="L143" s="251"/>
      <c r="M143" s="252"/>
      <c r="N143" s="253"/>
      <c r="O143" s="253"/>
      <c r="P143" s="253"/>
      <c r="Q143" s="253"/>
      <c r="R143" s="253"/>
      <c r="S143" s="253"/>
      <c r="T143" s="254"/>
      <c r="U143" s="13"/>
      <c r="V143" s="13"/>
      <c r="W143" s="13"/>
      <c r="X143" s="13"/>
      <c r="Y143" s="13"/>
      <c r="Z143" s="13"/>
      <c r="AA143" s="13"/>
      <c r="AB143" s="13"/>
      <c r="AC143" s="13"/>
      <c r="AD143" s="13"/>
      <c r="AE143" s="13"/>
      <c r="AT143" s="255" t="s">
        <v>180</v>
      </c>
      <c r="AU143" s="255" t="s">
        <v>83</v>
      </c>
      <c r="AV143" s="13" t="s">
        <v>81</v>
      </c>
      <c r="AW143" s="13" t="s">
        <v>35</v>
      </c>
      <c r="AX143" s="13" t="s">
        <v>74</v>
      </c>
      <c r="AY143" s="255" t="s">
        <v>169</v>
      </c>
    </row>
    <row r="144" spans="1:51" s="14" customFormat="1" ht="12">
      <c r="A144" s="14"/>
      <c r="B144" s="256"/>
      <c r="C144" s="257"/>
      <c r="D144" s="242" t="s">
        <v>180</v>
      </c>
      <c r="E144" s="258" t="s">
        <v>19</v>
      </c>
      <c r="F144" s="259" t="s">
        <v>2482</v>
      </c>
      <c r="G144" s="257"/>
      <c r="H144" s="260">
        <v>1273.48</v>
      </c>
      <c r="I144" s="261"/>
      <c r="J144" s="257"/>
      <c r="K144" s="257"/>
      <c r="L144" s="262"/>
      <c r="M144" s="263"/>
      <c r="N144" s="264"/>
      <c r="O144" s="264"/>
      <c r="P144" s="264"/>
      <c r="Q144" s="264"/>
      <c r="R144" s="264"/>
      <c r="S144" s="264"/>
      <c r="T144" s="265"/>
      <c r="U144" s="14"/>
      <c r="V144" s="14"/>
      <c r="W144" s="14"/>
      <c r="X144" s="14"/>
      <c r="Y144" s="14"/>
      <c r="Z144" s="14"/>
      <c r="AA144" s="14"/>
      <c r="AB144" s="14"/>
      <c r="AC144" s="14"/>
      <c r="AD144" s="14"/>
      <c r="AE144" s="14"/>
      <c r="AT144" s="266" t="s">
        <v>180</v>
      </c>
      <c r="AU144" s="266" t="s">
        <v>83</v>
      </c>
      <c r="AV144" s="14" t="s">
        <v>83</v>
      </c>
      <c r="AW144" s="14" t="s">
        <v>35</v>
      </c>
      <c r="AX144" s="14" t="s">
        <v>81</v>
      </c>
      <c r="AY144" s="266" t="s">
        <v>169</v>
      </c>
    </row>
    <row r="145" spans="1:51" s="14" customFormat="1" ht="12">
      <c r="A145" s="14"/>
      <c r="B145" s="256"/>
      <c r="C145" s="257"/>
      <c r="D145" s="242" t="s">
        <v>180</v>
      </c>
      <c r="E145" s="257"/>
      <c r="F145" s="259" t="s">
        <v>2483</v>
      </c>
      <c r="G145" s="257"/>
      <c r="H145" s="260">
        <v>31.837</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4</v>
      </c>
      <c r="AX145" s="14" t="s">
        <v>81</v>
      </c>
      <c r="AY145" s="266" t="s">
        <v>169</v>
      </c>
    </row>
    <row r="146" spans="1:65" s="2" customFormat="1" ht="16.5" customHeight="1">
      <c r="A146" s="41"/>
      <c r="B146" s="42"/>
      <c r="C146" s="229" t="s">
        <v>453</v>
      </c>
      <c r="D146" s="229" t="s">
        <v>171</v>
      </c>
      <c r="E146" s="230" t="s">
        <v>2484</v>
      </c>
      <c r="F146" s="231" t="s">
        <v>2485</v>
      </c>
      <c r="G146" s="232" t="s">
        <v>188</v>
      </c>
      <c r="H146" s="233">
        <v>486</v>
      </c>
      <c r="I146" s="234"/>
      <c r="J146" s="235">
        <f>ROUND(I146*H146,2)</f>
        <v>0</v>
      </c>
      <c r="K146" s="231" t="s">
        <v>175</v>
      </c>
      <c r="L146" s="47"/>
      <c r="M146" s="236" t="s">
        <v>19</v>
      </c>
      <c r="N146" s="237" t="s">
        <v>45</v>
      </c>
      <c r="O146" s="87"/>
      <c r="P146" s="238">
        <f>O146*H146</f>
        <v>0</v>
      </c>
      <c r="Q146" s="238">
        <v>0</v>
      </c>
      <c r="R146" s="238">
        <f>Q146*H146</f>
        <v>0</v>
      </c>
      <c r="S146" s="238">
        <v>0</v>
      </c>
      <c r="T146" s="239">
        <f>S146*H146</f>
        <v>0</v>
      </c>
      <c r="U146" s="41"/>
      <c r="V146" s="41"/>
      <c r="W146" s="41"/>
      <c r="X146" s="41"/>
      <c r="Y146" s="41"/>
      <c r="Z146" s="41"/>
      <c r="AA146" s="41"/>
      <c r="AB146" s="41"/>
      <c r="AC146" s="41"/>
      <c r="AD146" s="41"/>
      <c r="AE146" s="41"/>
      <c r="AR146" s="240" t="s">
        <v>176</v>
      </c>
      <c r="AT146" s="240" t="s">
        <v>171</v>
      </c>
      <c r="AU146" s="240" t="s">
        <v>83</v>
      </c>
      <c r="AY146" s="20" t="s">
        <v>169</v>
      </c>
      <c r="BE146" s="241">
        <f>IF(N146="základní",J146,0)</f>
        <v>0</v>
      </c>
      <c r="BF146" s="241">
        <f>IF(N146="snížená",J146,0)</f>
        <v>0</v>
      </c>
      <c r="BG146" s="241">
        <f>IF(N146="zákl. přenesená",J146,0)</f>
        <v>0</v>
      </c>
      <c r="BH146" s="241">
        <f>IF(N146="sníž. přenesená",J146,0)</f>
        <v>0</v>
      </c>
      <c r="BI146" s="241">
        <f>IF(N146="nulová",J146,0)</f>
        <v>0</v>
      </c>
      <c r="BJ146" s="20" t="s">
        <v>81</v>
      </c>
      <c r="BK146" s="241">
        <f>ROUND(I146*H146,2)</f>
        <v>0</v>
      </c>
      <c r="BL146" s="20" t="s">
        <v>176</v>
      </c>
      <c r="BM146" s="240" t="s">
        <v>2486</v>
      </c>
    </row>
    <row r="147" spans="1:47" s="2" customFormat="1" ht="12">
      <c r="A147" s="41"/>
      <c r="B147" s="42"/>
      <c r="C147" s="43"/>
      <c r="D147" s="242" t="s">
        <v>178</v>
      </c>
      <c r="E147" s="43"/>
      <c r="F147" s="243" t="s">
        <v>2487</v>
      </c>
      <c r="G147" s="43"/>
      <c r="H147" s="43"/>
      <c r="I147" s="149"/>
      <c r="J147" s="43"/>
      <c r="K147" s="43"/>
      <c r="L147" s="47"/>
      <c r="M147" s="244"/>
      <c r="N147" s="245"/>
      <c r="O147" s="87"/>
      <c r="P147" s="87"/>
      <c r="Q147" s="87"/>
      <c r="R147" s="87"/>
      <c r="S147" s="87"/>
      <c r="T147" s="88"/>
      <c r="U147" s="41"/>
      <c r="V147" s="41"/>
      <c r="W147" s="41"/>
      <c r="X147" s="41"/>
      <c r="Y147" s="41"/>
      <c r="Z147" s="41"/>
      <c r="AA147" s="41"/>
      <c r="AB147" s="41"/>
      <c r="AC147" s="41"/>
      <c r="AD147" s="41"/>
      <c r="AE147" s="41"/>
      <c r="AT147" s="20" t="s">
        <v>178</v>
      </c>
      <c r="AU147" s="20" t="s">
        <v>83</v>
      </c>
    </row>
    <row r="148" spans="1:51" s="14" customFormat="1" ht="12">
      <c r="A148" s="14"/>
      <c r="B148" s="256"/>
      <c r="C148" s="257"/>
      <c r="D148" s="242" t="s">
        <v>180</v>
      </c>
      <c r="E148" s="258" t="s">
        <v>19</v>
      </c>
      <c r="F148" s="259" t="s">
        <v>2488</v>
      </c>
      <c r="G148" s="257"/>
      <c r="H148" s="260">
        <v>363</v>
      </c>
      <c r="I148" s="261"/>
      <c r="J148" s="257"/>
      <c r="K148" s="257"/>
      <c r="L148" s="262"/>
      <c r="M148" s="263"/>
      <c r="N148" s="264"/>
      <c r="O148" s="264"/>
      <c r="P148" s="264"/>
      <c r="Q148" s="264"/>
      <c r="R148" s="264"/>
      <c r="S148" s="264"/>
      <c r="T148" s="265"/>
      <c r="U148" s="14"/>
      <c r="V148" s="14"/>
      <c r="W148" s="14"/>
      <c r="X148" s="14"/>
      <c r="Y148" s="14"/>
      <c r="Z148" s="14"/>
      <c r="AA148" s="14"/>
      <c r="AB148" s="14"/>
      <c r="AC148" s="14"/>
      <c r="AD148" s="14"/>
      <c r="AE148" s="14"/>
      <c r="AT148" s="266" t="s">
        <v>180</v>
      </c>
      <c r="AU148" s="266" t="s">
        <v>83</v>
      </c>
      <c r="AV148" s="14" t="s">
        <v>83</v>
      </c>
      <c r="AW148" s="14" t="s">
        <v>35</v>
      </c>
      <c r="AX148" s="14" t="s">
        <v>74</v>
      </c>
      <c r="AY148" s="266" t="s">
        <v>169</v>
      </c>
    </row>
    <row r="149" spans="1:51" s="14" customFormat="1" ht="12">
      <c r="A149" s="14"/>
      <c r="B149" s="256"/>
      <c r="C149" s="257"/>
      <c r="D149" s="242" t="s">
        <v>180</v>
      </c>
      <c r="E149" s="258" t="s">
        <v>19</v>
      </c>
      <c r="F149" s="259" t="s">
        <v>2489</v>
      </c>
      <c r="G149" s="257"/>
      <c r="H149" s="260">
        <v>109</v>
      </c>
      <c r="I149" s="261"/>
      <c r="J149" s="257"/>
      <c r="K149" s="257"/>
      <c r="L149" s="262"/>
      <c r="M149" s="263"/>
      <c r="N149" s="264"/>
      <c r="O149" s="264"/>
      <c r="P149" s="264"/>
      <c r="Q149" s="264"/>
      <c r="R149" s="264"/>
      <c r="S149" s="264"/>
      <c r="T149" s="265"/>
      <c r="U149" s="14"/>
      <c r="V149" s="14"/>
      <c r="W149" s="14"/>
      <c r="X149" s="14"/>
      <c r="Y149" s="14"/>
      <c r="Z149" s="14"/>
      <c r="AA149" s="14"/>
      <c r="AB149" s="14"/>
      <c r="AC149" s="14"/>
      <c r="AD149" s="14"/>
      <c r="AE149" s="14"/>
      <c r="AT149" s="266" t="s">
        <v>180</v>
      </c>
      <c r="AU149" s="266" t="s">
        <v>83</v>
      </c>
      <c r="AV149" s="14" t="s">
        <v>83</v>
      </c>
      <c r="AW149" s="14" t="s">
        <v>35</v>
      </c>
      <c r="AX149" s="14" t="s">
        <v>74</v>
      </c>
      <c r="AY149" s="266" t="s">
        <v>169</v>
      </c>
    </row>
    <row r="150" spans="1:51" s="14" customFormat="1" ht="12">
      <c r="A150" s="14"/>
      <c r="B150" s="256"/>
      <c r="C150" s="257"/>
      <c r="D150" s="242" t="s">
        <v>180</v>
      </c>
      <c r="E150" s="258" t="s">
        <v>19</v>
      </c>
      <c r="F150" s="259" t="s">
        <v>2490</v>
      </c>
      <c r="G150" s="257"/>
      <c r="H150" s="260">
        <v>14</v>
      </c>
      <c r="I150" s="261"/>
      <c r="J150" s="257"/>
      <c r="K150" s="257"/>
      <c r="L150" s="262"/>
      <c r="M150" s="263"/>
      <c r="N150" s="264"/>
      <c r="O150" s="264"/>
      <c r="P150" s="264"/>
      <c r="Q150" s="264"/>
      <c r="R150" s="264"/>
      <c r="S150" s="264"/>
      <c r="T150" s="265"/>
      <c r="U150" s="14"/>
      <c r="V150" s="14"/>
      <c r="W150" s="14"/>
      <c r="X150" s="14"/>
      <c r="Y150" s="14"/>
      <c r="Z150" s="14"/>
      <c r="AA150" s="14"/>
      <c r="AB150" s="14"/>
      <c r="AC150" s="14"/>
      <c r="AD150" s="14"/>
      <c r="AE150" s="14"/>
      <c r="AT150" s="266" t="s">
        <v>180</v>
      </c>
      <c r="AU150" s="266" t="s">
        <v>83</v>
      </c>
      <c r="AV150" s="14" t="s">
        <v>83</v>
      </c>
      <c r="AW150" s="14" t="s">
        <v>35</v>
      </c>
      <c r="AX150" s="14" t="s">
        <v>74</v>
      </c>
      <c r="AY150" s="266" t="s">
        <v>169</v>
      </c>
    </row>
    <row r="151" spans="1:51" s="15" customFormat="1" ht="12">
      <c r="A151" s="15"/>
      <c r="B151" s="267"/>
      <c r="C151" s="268"/>
      <c r="D151" s="242" t="s">
        <v>180</v>
      </c>
      <c r="E151" s="269" t="s">
        <v>19</v>
      </c>
      <c r="F151" s="270" t="s">
        <v>185</v>
      </c>
      <c r="G151" s="268"/>
      <c r="H151" s="271">
        <v>486</v>
      </c>
      <c r="I151" s="272"/>
      <c r="J151" s="268"/>
      <c r="K151" s="268"/>
      <c r="L151" s="273"/>
      <c r="M151" s="274"/>
      <c r="N151" s="275"/>
      <c r="O151" s="275"/>
      <c r="P151" s="275"/>
      <c r="Q151" s="275"/>
      <c r="R151" s="275"/>
      <c r="S151" s="275"/>
      <c r="T151" s="276"/>
      <c r="U151" s="15"/>
      <c r="V151" s="15"/>
      <c r="W151" s="15"/>
      <c r="X151" s="15"/>
      <c r="Y151" s="15"/>
      <c r="Z151" s="15"/>
      <c r="AA151" s="15"/>
      <c r="AB151" s="15"/>
      <c r="AC151" s="15"/>
      <c r="AD151" s="15"/>
      <c r="AE151" s="15"/>
      <c r="AT151" s="277" t="s">
        <v>180</v>
      </c>
      <c r="AU151" s="277" t="s">
        <v>83</v>
      </c>
      <c r="AV151" s="15" t="s">
        <v>176</v>
      </c>
      <c r="AW151" s="15" t="s">
        <v>35</v>
      </c>
      <c r="AX151" s="15" t="s">
        <v>81</v>
      </c>
      <c r="AY151" s="277" t="s">
        <v>169</v>
      </c>
    </row>
    <row r="152" spans="1:65" s="2" customFormat="1" ht="16.5" customHeight="1">
      <c r="A152" s="41"/>
      <c r="B152" s="42"/>
      <c r="C152" s="313" t="s">
        <v>459</v>
      </c>
      <c r="D152" s="313" t="s">
        <v>665</v>
      </c>
      <c r="E152" s="314" t="s">
        <v>2491</v>
      </c>
      <c r="F152" s="315" t="s">
        <v>2492</v>
      </c>
      <c r="G152" s="316" t="s">
        <v>213</v>
      </c>
      <c r="H152" s="317">
        <v>6.37</v>
      </c>
      <c r="I152" s="318"/>
      <c r="J152" s="319">
        <f>ROUND(I152*H152,2)</f>
        <v>0</v>
      </c>
      <c r="K152" s="315" t="s">
        <v>175</v>
      </c>
      <c r="L152" s="320"/>
      <c r="M152" s="321" t="s">
        <v>19</v>
      </c>
      <c r="N152" s="322" t="s">
        <v>45</v>
      </c>
      <c r="O152" s="87"/>
      <c r="P152" s="238">
        <f>O152*H152</f>
        <v>0</v>
      </c>
      <c r="Q152" s="238">
        <v>0.22</v>
      </c>
      <c r="R152" s="238">
        <f>Q152*H152</f>
        <v>1.4014</v>
      </c>
      <c r="S152" s="238">
        <v>0</v>
      </c>
      <c r="T152" s="239">
        <f>S152*H152</f>
        <v>0</v>
      </c>
      <c r="U152" s="41"/>
      <c r="V152" s="41"/>
      <c r="W152" s="41"/>
      <c r="X152" s="41"/>
      <c r="Y152" s="41"/>
      <c r="Z152" s="41"/>
      <c r="AA152" s="41"/>
      <c r="AB152" s="41"/>
      <c r="AC152" s="41"/>
      <c r="AD152" s="41"/>
      <c r="AE152" s="41"/>
      <c r="AR152" s="240" t="s">
        <v>217</v>
      </c>
      <c r="AT152" s="240" t="s">
        <v>665</v>
      </c>
      <c r="AU152" s="240" t="s">
        <v>83</v>
      </c>
      <c r="AY152" s="20" t="s">
        <v>169</v>
      </c>
      <c r="BE152" s="241">
        <f>IF(N152="základní",J152,0)</f>
        <v>0</v>
      </c>
      <c r="BF152" s="241">
        <f>IF(N152="snížená",J152,0)</f>
        <v>0</v>
      </c>
      <c r="BG152" s="241">
        <f>IF(N152="zákl. přenesená",J152,0)</f>
        <v>0</v>
      </c>
      <c r="BH152" s="241">
        <f>IF(N152="sníž. přenesená",J152,0)</f>
        <v>0</v>
      </c>
      <c r="BI152" s="241">
        <f>IF(N152="nulová",J152,0)</f>
        <v>0</v>
      </c>
      <c r="BJ152" s="20" t="s">
        <v>81</v>
      </c>
      <c r="BK152" s="241">
        <f>ROUND(I152*H152,2)</f>
        <v>0</v>
      </c>
      <c r="BL152" s="20" t="s">
        <v>176</v>
      </c>
      <c r="BM152" s="240" t="s">
        <v>2493</v>
      </c>
    </row>
    <row r="153" spans="1:51" s="14" customFormat="1" ht="12">
      <c r="A153" s="14"/>
      <c r="B153" s="256"/>
      <c r="C153" s="257"/>
      <c r="D153" s="242" t="s">
        <v>180</v>
      </c>
      <c r="E153" s="258" t="s">
        <v>19</v>
      </c>
      <c r="F153" s="259" t="s">
        <v>2494</v>
      </c>
      <c r="G153" s="257"/>
      <c r="H153" s="260">
        <v>3.63</v>
      </c>
      <c r="I153" s="261"/>
      <c r="J153" s="257"/>
      <c r="K153" s="257"/>
      <c r="L153" s="262"/>
      <c r="M153" s="263"/>
      <c r="N153" s="264"/>
      <c r="O153" s="264"/>
      <c r="P153" s="264"/>
      <c r="Q153" s="264"/>
      <c r="R153" s="264"/>
      <c r="S153" s="264"/>
      <c r="T153" s="265"/>
      <c r="U153" s="14"/>
      <c r="V153" s="14"/>
      <c r="W153" s="14"/>
      <c r="X153" s="14"/>
      <c r="Y153" s="14"/>
      <c r="Z153" s="14"/>
      <c r="AA153" s="14"/>
      <c r="AB153" s="14"/>
      <c r="AC153" s="14"/>
      <c r="AD153" s="14"/>
      <c r="AE153" s="14"/>
      <c r="AT153" s="266" t="s">
        <v>180</v>
      </c>
      <c r="AU153" s="266" t="s">
        <v>83</v>
      </c>
      <c r="AV153" s="14" t="s">
        <v>83</v>
      </c>
      <c r="AW153" s="14" t="s">
        <v>35</v>
      </c>
      <c r="AX153" s="14" t="s">
        <v>74</v>
      </c>
      <c r="AY153" s="266" t="s">
        <v>169</v>
      </c>
    </row>
    <row r="154" spans="1:51" s="14" customFormat="1" ht="12">
      <c r="A154" s="14"/>
      <c r="B154" s="256"/>
      <c r="C154" s="257"/>
      <c r="D154" s="242" t="s">
        <v>180</v>
      </c>
      <c r="E154" s="258" t="s">
        <v>19</v>
      </c>
      <c r="F154" s="259" t="s">
        <v>2495</v>
      </c>
      <c r="G154" s="257"/>
      <c r="H154" s="260">
        <v>2.18</v>
      </c>
      <c r="I154" s="261"/>
      <c r="J154" s="257"/>
      <c r="K154" s="257"/>
      <c r="L154" s="262"/>
      <c r="M154" s="263"/>
      <c r="N154" s="264"/>
      <c r="O154" s="264"/>
      <c r="P154" s="264"/>
      <c r="Q154" s="264"/>
      <c r="R154" s="264"/>
      <c r="S154" s="264"/>
      <c r="T154" s="265"/>
      <c r="U154" s="14"/>
      <c r="V154" s="14"/>
      <c r="W154" s="14"/>
      <c r="X154" s="14"/>
      <c r="Y154" s="14"/>
      <c r="Z154" s="14"/>
      <c r="AA154" s="14"/>
      <c r="AB154" s="14"/>
      <c r="AC154" s="14"/>
      <c r="AD154" s="14"/>
      <c r="AE154" s="14"/>
      <c r="AT154" s="266" t="s">
        <v>180</v>
      </c>
      <c r="AU154" s="266" t="s">
        <v>83</v>
      </c>
      <c r="AV154" s="14" t="s">
        <v>83</v>
      </c>
      <c r="AW154" s="14" t="s">
        <v>35</v>
      </c>
      <c r="AX154" s="14" t="s">
        <v>74</v>
      </c>
      <c r="AY154" s="266" t="s">
        <v>169</v>
      </c>
    </row>
    <row r="155" spans="1:51" s="14" customFormat="1" ht="12">
      <c r="A155" s="14"/>
      <c r="B155" s="256"/>
      <c r="C155" s="257"/>
      <c r="D155" s="242" t="s">
        <v>180</v>
      </c>
      <c r="E155" s="258" t="s">
        <v>19</v>
      </c>
      <c r="F155" s="259" t="s">
        <v>2496</v>
      </c>
      <c r="G155" s="257"/>
      <c r="H155" s="260">
        <v>0.56</v>
      </c>
      <c r="I155" s="261"/>
      <c r="J155" s="257"/>
      <c r="K155" s="257"/>
      <c r="L155" s="262"/>
      <c r="M155" s="263"/>
      <c r="N155" s="264"/>
      <c r="O155" s="264"/>
      <c r="P155" s="264"/>
      <c r="Q155" s="264"/>
      <c r="R155" s="264"/>
      <c r="S155" s="264"/>
      <c r="T155" s="265"/>
      <c r="U155" s="14"/>
      <c r="V155" s="14"/>
      <c r="W155" s="14"/>
      <c r="X155" s="14"/>
      <c r="Y155" s="14"/>
      <c r="Z155" s="14"/>
      <c r="AA155" s="14"/>
      <c r="AB155" s="14"/>
      <c r="AC155" s="14"/>
      <c r="AD155" s="14"/>
      <c r="AE155" s="14"/>
      <c r="AT155" s="266" t="s">
        <v>180</v>
      </c>
      <c r="AU155" s="266" t="s">
        <v>83</v>
      </c>
      <c r="AV155" s="14" t="s">
        <v>83</v>
      </c>
      <c r="AW155" s="14" t="s">
        <v>35</v>
      </c>
      <c r="AX155" s="14" t="s">
        <v>74</v>
      </c>
      <c r="AY155" s="266" t="s">
        <v>169</v>
      </c>
    </row>
    <row r="156" spans="1:51" s="15" customFormat="1" ht="12">
      <c r="A156" s="15"/>
      <c r="B156" s="267"/>
      <c r="C156" s="268"/>
      <c r="D156" s="242" t="s">
        <v>180</v>
      </c>
      <c r="E156" s="269" t="s">
        <v>19</v>
      </c>
      <c r="F156" s="270" t="s">
        <v>185</v>
      </c>
      <c r="G156" s="268"/>
      <c r="H156" s="271">
        <v>6.370000000000001</v>
      </c>
      <c r="I156" s="272"/>
      <c r="J156" s="268"/>
      <c r="K156" s="268"/>
      <c r="L156" s="273"/>
      <c r="M156" s="274"/>
      <c r="N156" s="275"/>
      <c r="O156" s="275"/>
      <c r="P156" s="275"/>
      <c r="Q156" s="275"/>
      <c r="R156" s="275"/>
      <c r="S156" s="275"/>
      <c r="T156" s="276"/>
      <c r="U156" s="15"/>
      <c r="V156" s="15"/>
      <c r="W156" s="15"/>
      <c r="X156" s="15"/>
      <c r="Y156" s="15"/>
      <c r="Z156" s="15"/>
      <c r="AA156" s="15"/>
      <c r="AB156" s="15"/>
      <c r="AC156" s="15"/>
      <c r="AD156" s="15"/>
      <c r="AE156" s="15"/>
      <c r="AT156" s="277" t="s">
        <v>180</v>
      </c>
      <c r="AU156" s="277" t="s">
        <v>83</v>
      </c>
      <c r="AV156" s="15" t="s">
        <v>176</v>
      </c>
      <c r="AW156" s="15" t="s">
        <v>35</v>
      </c>
      <c r="AX156" s="15" t="s">
        <v>81</v>
      </c>
      <c r="AY156" s="277" t="s">
        <v>169</v>
      </c>
    </row>
    <row r="157" spans="1:65" s="2" customFormat="1" ht="21.75" customHeight="1">
      <c r="A157" s="41"/>
      <c r="B157" s="42"/>
      <c r="C157" s="229" t="s">
        <v>7</v>
      </c>
      <c r="D157" s="229" t="s">
        <v>171</v>
      </c>
      <c r="E157" s="230" t="s">
        <v>2497</v>
      </c>
      <c r="F157" s="231" t="s">
        <v>2498</v>
      </c>
      <c r="G157" s="232" t="s">
        <v>188</v>
      </c>
      <c r="H157" s="233">
        <v>363</v>
      </c>
      <c r="I157" s="234"/>
      <c r="J157" s="235">
        <f>ROUND(I157*H157,2)</f>
        <v>0</v>
      </c>
      <c r="K157" s="231" t="s">
        <v>175</v>
      </c>
      <c r="L157" s="47"/>
      <c r="M157" s="236" t="s">
        <v>19</v>
      </c>
      <c r="N157" s="237" t="s">
        <v>45</v>
      </c>
      <c r="O157" s="87"/>
      <c r="P157" s="238">
        <f>O157*H157</f>
        <v>0</v>
      </c>
      <c r="Q157" s="238">
        <v>0</v>
      </c>
      <c r="R157" s="238">
        <f>Q157*H157</f>
        <v>0</v>
      </c>
      <c r="S157" s="238">
        <v>0</v>
      </c>
      <c r="T157" s="239">
        <f>S157*H157</f>
        <v>0</v>
      </c>
      <c r="U157" s="41"/>
      <c r="V157" s="41"/>
      <c r="W157" s="41"/>
      <c r="X157" s="41"/>
      <c r="Y157" s="41"/>
      <c r="Z157" s="41"/>
      <c r="AA157" s="41"/>
      <c r="AB157" s="41"/>
      <c r="AC157" s="41"/>
      <c r="AD157" s="41"/>
      <c r="AE157" s="41"/>
      <c r="AR157" s="240" t="s">
        <v>176</v>
      </c>
      <c r="AT157" s="240" t="s">
        <v>171</v>
      </c>
      <c r="AU157" s="240" t="s">
        <v>83</v>
      </c>
      <c r="AY157" s="20" t="s">
        <v>169</v>
      </c>
      <c r="BE157" s="241">
        <f>IF(N157="základní",J157,0)</f>
        <v>0</v>
      </c>
      <c r="BF157" s="241">
        <f>IF(N157="snížená",J157,0)</f>
        <v>0</v>
      </c>
      <c r="BG157" s="241">
        <f>IF(N157="zákl. přenesená",J157,0)</f>
        <v>0</v>
      </c>
      <c r="BH157" s="241">
        <f>IF(N157="sníž. přenesená",J157,0)</f>
        <v>0</v>
      </c>
      <c r="BI157" s="241">
        <f>IF(N157="nulová",J157,0)</f>
        <v>0</v>
      </c>
      <c r="BJ157" s="20" t="s">
        <v>81</v>
      </c>
      <c r="BK157" s="241">
        <f>ROUND(I157*H157,2)</f>
        <v>0</v>
      </c>
      <c r="BL157" s="20" t="s">
        <v>176</v>
      </c>
      <c r="BM157" s="240" t="s">
        <v>2499</v>
      </c>
    </row>
    <row r="158" spans="1:51" s="14" customFormat="1" ht="12">
      <c r="A158" s="14"/>
      <c r="B158" s="256"/>
      <c r="C158" s="257"/>
      <c r="D158" s="242" t="s">
        <v>180</v>
      </c>
      <c r="E158" s="258" t="s">
        <v>19</v>
      </c>
      <c r="F158" s="259" t="s">
        <v>2500</v>
      </c>
      <c r="G158" s="257"/>
      <c r="H158" s="260">
        <v>363</v>
      </c>
      <c r="I158" s="261"/>
      <c r="J158" s="257"/>
      <c r="K158" s="257"/>
      <c r="L158" s="262"/>
      <c r="M158" s="263"/>
      <c r="N158" s="264"/>
      <c r="O158" s="264"/>
      <c r="P158" s="264"/>
      <c r="Q158" s="264"/>
      <c r="R158" s="264"/>
      <c r="S158" s="264"/>
      <c r="T158" s="265"/>
      <c r="U158" s="14"/>
      <c r="V158" s="14"/>
      <c r="W158" s="14"/>
      <c r="X158" s="14"/>
      <c r="Y158" s="14"/>
      <c r="Z158" s="14"/>
      <c r="AA158" s="14"/>
      <c r="AB158" s="14"/>
      <c r="AC158" s="14"/>
      <c r="AD158" s="14"/>
      <c r="AE158" s="14"/>
      <c r="AT158" s="266" t="s">
        <v>180</v>
      </c>
      <c r="AU158" s="266" t="s">
        <v>83</v>
      </c>
      <c r="AV158" s="14" t="s">
        <v>83</v>
      </c>
      <c r="AW158" s="14" t="s">
        <v>35</v>
      </c>
      <c r="AX158" s="14" t="s">
        <v>81</v>
      </c>
      <c r="AY158" s="266" t="s">
        <v>169</v>
      </c>
    </row>
    <row r="159" spans="1:65" s="2" customFormat="1" ht="21.75" customHeight="1">
      <c r="A159" s="41"/>
      <c r="B159" s="42"/>
      <c r="C159" s="229" t="s">
        <v>467</v>
      </c>
      <c r="D159" s="229" t="s">
        <v>171</v>
      </c>
      <c r="E159" s="230" t="s">
        <v>2501</v>
      </c>
      <c r="F159" s="231" t="s">
        <v>2502</v>
      </c>
      <c r="G159" s="232" t="s">
        <v>188</v>
      </c>
      <c r="H159" s="233">
        <v>363</v>
      </c>
      <c r="I159" s="234"/>
      <c r="J159" s="235">
        <f>ROUND(I159*H159,2)</f>
        <v>0</v>
      </c>
      <c r="K159" s="231" t="s">
        <v>175</v>
      </c>
      <c r="L159" s="47"/>
      <c r="M159" s="236" t="s">
        <v>19</v>
      </c>
      <c r="N159" s="237" t="s">
        <v>45</v>
      </c>
      <c r="O159" s="87"/>
      <c r="P159" s="238">
        <f>O159*H159</f>
        <v>0</v>
      </c>
      <c r="Q159" s="238">
        <v>0</v>
      </c>
      <c r="R159" s="238">
        <f>Q159*H159</f>
        <v>0</v>
      </c>
      <c r="S159" s="238">
        <v>0</v>
      </c>
      <c r="T159" s="239">
        <f>S159*H159</f>
        <v>0</v>
      </c>
      <c r="U159" s="41"/>
      <c r="V159" s="41"/>
      <c r="W159" s="41"/>
      <c r="X159" s="41"/>
      <c r="Y159" s="41"/>
      <c r="Z159" s="41"/>
      <c r="AA159" s="41"/>
      <c r="AB159" s="41"/>
      <c r="AC159" s="41"/>
      <c r="AD159" s="41"/>
      <c r="AE159" s="41"/>
      <c r="AR159" s="240" t="s">
        <v>176</v>
      </c>
      <c r="AT159" s="240" t="s">
        <v>171</v>
      </c>
      <c r="AU159" s="240" t="s">
        <v>83</v>
      </c>
      <c r="AY159" s="20" t="s">
        <v>169</v>
      </c>
      <c r="BE159" s="241">
        <f>IF(N159="základní",J159,0)</f>
        <v>0</v>
      </c>
      <c r="BF159" s="241">
        <f>IF(N159="snížená",J159,0)</f>
        <v>0</v>
      </c>
      <c r="BG159" s="241">
        <f>IF(N159="zákl. přenesená",J159,0)</f>
        <v>0</v>
      </c>
      <c r="BH159" s="241">
        <f>IF(N159="sníž. přenesená",J159,0)</f>
        <v>0</v>
      </c>
      <c r="BI159" s="241">
        <f>IF(N159="nulová",J159,0)</f>
        <v>0</v>
      </c>
      <c r="BJ159" s="20" t="s">
        <v>81</v>
      </c>
      <c r="BK159" s="241">
        <f>ROUND(I159*H159,2)</f>
        <v>0</v>
      </c>
      <c r="BL159" s="20" t="s">
        <v>176</v>
      </c>
      <c r="BM159" s="240" t="s">
        <v>2503</v>
      </c>
    </row>
    <row r="160" spans="1:47" s="2" customFormat="1" ht="12">
      <c r="A160" s="41"/>
      <c r="B160" s="42"/>
      <c r="C160" s="43"/>
      <c r="D160" s="242" t="s">
        <v>178</v>
      </c>
      <c r="E160" s="43"/>
      <c r="F160" s="243" t="s">
        <v>2504</v>
      </c>
      <c r="G160" s="43"/>
      <c r="H160" s="43"/>
      <c r="I160" s="149"/>
      <c r="J160" s="43"/>
      <c r="K160" s="43"/>
      <c r="L160" s="47"/>
      <c r="M160" s="244"/>
      <c r="N160" s="245"/>
      <c r="O160" s="87"/>
      <c r="P160" s="87"/>
      <c r="Q160" s="87"/>
      <c r="R160" s="87"/>
      <c r="S160" s="87"/>
      <c r="T160" s="88"/>
      <c r="U160" s="41"/>
      <c r="V160" s="41"/>
      <c r="W160" s="41"/>
      <c r="X160" s="41"/>
      <c r="Y160" s="41"/>
      <c r="Z160" s="41"/>
      <c r="AA160" s="41"/>
      <c r="AB160" s="41"/>
      <c r="AC160" s="41"/>
      <c r="AD160" s="41"/>
      <c r="AE160" s="41"/>
      <c r="AT160" s="20" t="s">
        <v>178</v>
      </c>
      <c r="AU160" s="20" t="s">
        <v>83</v>
      </c>
    </row>
    <row r="161" spans="1:51" s="14" customFormat="1" ht="12">
      <c r="A161" s="14"/>
      <c r="B161" s="256"/>
      <c r="C161" s="257"/>
      <c r="D161" s="242" t="s">
        <v>180</v>
      </c>
      <c r="E161" s="258" t="s">
        <v>19</v>
      </c>
      <c r="F161" s="259" t="s">
        <v>2500</v>
      </c>
      <c r="G161" s="257"/>
      <c r="H161" s="260">
        <v>363</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180</v>
      </c>
      <c r="AU161" s="266" t="s">
        <v>83</v>
      </c>
      <c r="AV161" s="14" t="s">
        <v>83</v>
      </c>
      <c r="AW161" s="14" t="s">
        <v>35</v>
      </c>
      <c r="AX161" s="14" t="s">
        <v>81</v>
      </c>
      <c r="AY161" s="266" t="s">
        <v>169</v>
      </c>
    </row>
    <row r="162" spans="1:65" s="2" customFormat="1" ht="16.5" customHeight="1">
      <c r="A162" s="41"/>
      <c r="B162" s="42"/>
      <c r="C162" s="313" t="s">
        <v>471</v>
      </c>
      <c r="D162" s="313" t="s">
        <v>665</v>
      </c>
      <c r="E162" s="314" t="s">
        <v>2505</v>
      </c>
      <c r="F162" s="315" t="s">
        <v>2506</v>
      </c>
      <c r="G162" s="316" t="s">
        <v>287</v>
      </c>
      <c r="H162" s="317">
        <v>68</v>
      </c>
      <c r="I162" s="318"/>
      <c r="J162" s="319">
        <f>ROUND(I162*H162,2)</f>
        <v>0</v>
      </c>
      <c r="K162" s="315" t="s">
        <v>19</v>
      </c>
      <c r="L162" s="320"/>
      <c r="M162" s="321" t="s">
        <v>19</v>
      </c>
      <c r="N162" s="322" t="s">
        <v>45</v>
      </c>
      <c r="O162" s="87"/>
      <c r="P162" s="238">
        <f>O162*H162</f>
        <v>0</v>
      </c>
      <c r="Q162" s="238">
        <v>0</v>
      </c>
      <c r="R162" s="238">
        <f>Q162*H162</f>
        <v>0</v>
      </c>
      <c r="S162" s="238">
        <v>0</v>
      </c>
      <c r="T162" s="239">
        <f>S162*H162</f>
        <v>0</v>
      </c>
      <c r="U162" s="41"/>
      <c r="V162" s="41"/>
      <c r="W162" s="41"/>
      <c r="X162" s="41"/>
      <c r="Y162" s="41"/>
      <c r="Z162" s="41"/>
      <c r="AA162" s="41"/>
      <c r="AB162" s="41"/>
      <c r="AC162" s="41"/>
      <c r="AD162" s="41"/>
      <c r="AE162" s="41"/>
      <c r="AR162" s="240" t="s">
        <v>217</v>
      </c>
      <c r="AT162" s="240" t="s">
        <v>665</v>
      </c>
      <c r="AU162" s="240" t="s">
        <v>83</v>
      </c>
      <c r="AY162" s="20" t="s">
        <v>169</v>
      </c>
      <c r="BE162" s="241">
        <f>IF(N162="základní",J162,0)</f>
        <v>0</v>
      </c>
      <c r="BF162" s="241">
        <f>IF(N162="snížená",J162,0)</f>
        <v>0</v>
      </c>
      <c r="BG162" s="241">
        <f>IF(N162="zákl. přenesená",J162,0)</f>
        <v>0</v>
      </c>
      <c r="BH162" s="241">
        <f>IF(N162="sníž. přenesená",J162,0)</f>
        <v>0</v>
      </c>
      <c r="BI162" s="241">
        <f>IF(N162="nulová",J162,0)</f>
        <v>0</v>
      </c>
      <c r="BJ162" s="20" t="s">
        <v>81</v>
      </c>
      <c r="BK162" s="241">
        <f>ROUND(I162*H162,2)</f>
        <v>0</v>
      </c>
      <c r="BL162" s="20" t="s">
        <v>176</v>
      </c>
      <c r="BM162" s="240" t="s">
        <v>2507</v>
      </c>
    </row>
    <row r="163" spans="1:51" s="14" customFormat="1" ht="12">
      <c r="A163" s="14"/>
      <c r="B163" s="256"/>
      <c r="C163" s="257"/>
      <c r="D163" s="242" t="s">
        <v>180</v>
      </c>
      <c r="E163" s="258" t="s">
        <v>19</v>
      </c>
      <c r="F163" s="259" t="s">
        <v>2508</v>
      </c>
      <c r="G163" s="257"/>
      <c r="H163" s="260">
        <v>68</v>
      </c>
      <c r="I163" s="261"/>
      <c r="J163" s="257"/>
      <c r="K163" s="257"/>
      <c r="L163" s="262"/>
      <c r="M163" s="263"/>
      <c r="N163" s="264"/>
      <c r="O163" s="264"/>
      <c r="P163" s="264"/>
      <c r="Q163" s="264"/>
      <c r="R163" s="264"/>
      <c r="S163" s="264"/>
      <c r="T163" s="265"/>
      <c r="U163" s="14"/>
      <c r="V163" s="14"/>
      <c r="W163" s="14"/>
      <c r="X163" s="14"/>
      <c r="Y163" s="14"/>
      <c r="Z163" s="14"/>
      <c r="AA163" s="14"/>
      <c r="AB163" s="14"/>
      <c r="AC163" s="14"/>
      <c r="AD163" s="14"/>
      <c r="AE163" s="14"/>
      <c r="AT163" s="266" t="s">
        <v>180</v>
      </c>
      <c r="AU163" s="266" t="s">
        <v>83</v>
      </c>
      <c r="AV163" s="14" t="s">
        <v>83</v>
      </c>
      <c r="AW163" s="14" t="s">
        <v>35</v>
      </c>
      <c r="AX163" s="14" t="s">
        <v>81</v>
      </c>
      <c r="AY163" s="266" t="s">
        <v>169</v>
      </c>
    </row>
    <row r="164" spans="1:65" s="2" customFormat="1" ht="16.5" customHeight="1">
      <c r="A164" s="41"/>
      <c r="B164" s="42"/>
      <c r="C164" s="313" t="s">
        <v>478</v>
      </c>
      <c r="D164" s="313" t="s">
        <v>665</v>
      </c>
      <c r="E164" s="314" t="s">
        <v>2509</v>
      </c>
      <c r="F164" s="315" t="s">
        <v>2510</v>
      </c>
      <c r="G164" s="316" t="s">
        <v>287</v>
      </c>
      <c r="H164" s="317">
        <v>110</v>
      </c>
      <c r="I164" s="318"/>
      <c r="J164" s="319">
        <f>ROUND(I164*H164,2)</f>
        <v>0</v>
      </c>
      <c r="K164" s="315" t="s">
        <v>19</v>
      </c>
      <c r="L164" s="320"/>
      <c r="M164" s="321" t="s">
        <v>19</v>
      </c>
      <c r="N164" s="322" t="s">
        <v>45</v>
      </c>
      <c r="O164" s="87"/>
      <c r="P164" s="238">
        <f>O164*H164</f>
        <v>0</v>
      </c>
      <c r="Q164" s="238">
        <v>0</v>
      </c>
      <c r="R164" s="238">
        <f>Q164*H164</f>
        <v>0</v>
      </c>
      <c r="S164" s="238">
        <v>0</v>
      </c>
      <c r="T164" s="239">
        <f>S164*H164</f>
        <v>0</v>
      </c>
      <c r="U164" s="41"/>
      <c r="V164" s="41"/>
      <c r="W164" s="41"/>
      <c r="X164" s="41"/>
      <c r="Y164" s="41"/>
      <c r="Z164" s="41"/>
      <c r="AA164" s="41"/>
      <c r="AB164" s="41"/>
      <c r="AC164" s="41"/>
      <c r="AD164" s="41"/>
      <c r="AE164" s="41"/>
      <c r="AR164" s="240" t="s">
        <v>217</v>
      </c>
      <c r="AT164" s="240" t="s">
        <v>665</v>
      </c>
      <c r="AU164" s="240" t="s">
        <v>83</v>
      </c>
      <c r="AY164" s="20" t="s">
        <v>169</v>
      </c>
      <c r="BE164" s="241">
        <f>IF(N164="základní",J164,0)</f>
        <v>0</v>
      </c>
      <c r="BF164" s="241">
        <f>IF(N164="snížená",J164,0)</f>
        <v>0</v>
      </c>
      <c r="BG164" s="241">
        <f>IF(N164="zákl. přenesená",J164,0)</f>
        <v>0</v>
      </c>
      <c r="BH164" s="241">
        <f>IF(N164="sníž. přenesená",J164,0)</f>
        <v>0</v>
      </c>
      <c r="BI164" s="241">
        <f>IF(N164="nulová",J164,0)</f>
        <v>0</v>
      </c>
      <c r="BJ164" s="20" t="s">
        <v>81</v>
      </c>
      <c r="BK164" s="241">
        <f>ROUND(I164*H164,2)</f>
        <v>0</v>
      </c>
      <c r="BL164" s="20" t="s">
        <v>176</v>
      </c>
      <c r="BM164" s="240" t="s">
        <v>2511</v>
      </c>
    </row>
    <row r="165" spans="1:51" s="14" customFormat="1" ht="12">
      <c r="A165" s="14"/>
      <c r="B165" s="256"/>
      <c r="C165" s="257"/>
      <c r="D165" s="242" t="s">
        <v>180</v>
      </c>
      <c r="E165" s="258" t="s">
        <v>19</v>
      </c>
      <c r="F165" s="259" t="s">
        <v>2512</v>
      </c>
      <c r="G165" s="257"/>
      <c r="H165" s="260">
        <v>110</v>
      </c>
      <c r="I165" s="261"/>
      <c r="J165" s="257"/>
      <c r="K165" s="257"/>
      <c r="L165" s="262"/>
      <c r="M165" s="263"/>
      <c r="N165" s="264"/>
      <c r="O165" s="264"/>
      <c r="P165" s="264"/>
      <c r="Q165" s="264"/>
      <c r="R165" s="264"/>
      <c r="S165" s="264"/>
      <c r="T165" s="265"/>
      <c r="U165" s="14"/>
      <c r="V165" s="14"/>
      <c r="W165" s="14"/>
      <c r="X165" s="14"/>
      <c r="Y165" s="14"/>
      <c r="Z165" s="14"/>
      <c r="AA165" s="14"/>
      <c r="AB165" s="14"/>
      <c r="AC165" s="14"/>
      <c r="AD165" s="14"/>
      <c r="AE165" s="14"/>
      <c r="AT165" s="266" t="s">
        <v>180</v>
      </c>
      <c r="AU165" s="266" t="s">
        <v>83</v>
      </c>
      <c r="AV165" s="14" t="s">
        <v>83</v>
      </c>
      <c r="AW165" s="14" t="s">
        <v>35</v>
      </c>
      <c r="AX165" s="14" t="s">
        <v>81</v>
      </c>
      <c r="AY165" s="266" t="s">
        <v>169</v>
      </c>
    </row>
    <row r="166" spans="1:65" s="2" customFormat="1" ht="16.5" customHeight="1">
      <c r="A166" s="41"/>
      <c r="B166" s="42"/>
      <c r="C166" s="313" t="s">
        <v>483</v>
      </c>
      <c r="D166" s="313" t="s">
        <v>665</v>
      </c>
      <c r="E166" s="314" t="s">
        <v>2513</v>
      </c>
      <c r="F166" s="315" t="s">
        <v>2514</v>
      </c>
      <c r="G166" s="316" t="s">
        <v>287</v>
      </c>
      <c r="H166" s="317">
        <v>54</v>
      </c>
      <c r="I166" s="318"/>
      <c r="J166" s="319">
        <f>ROUND(I166*H166,2)</f>
        <v>0</v>
      </c>
      <c r="K166" s="315" t="s">
        <v>19</v>
      </c>
      <c r="L166" s="320"/>
      <c r="M166" s="321" t="s">
        <v>19</v>
      </c>
      <c r="N166" s="322" t="s">
        <v>45</v>
      </c>
      <c r="O166" s="87"/>
      <c r="P166" s="238">
        <f>O166*H166</f>
        <v>0</v>
      </c>
      <c r="Q166" s="238">
        <v>0</v>
      </c>
      <c r="R166" s="238">
        <f>Q166*H166</f>
        <v>0</v>
      </c>
      <c r="S166" s="238">
        <v>0</v>
      </c>
      <c r="T166" s="239">
        <f>S166*H166</f>
        <v>0</v>
      </c>
      <c r="U166" s="41"/>
      <c r="V166" s="41"/>
      <c r="W166" s="41"/>
      <c r="X166" s="41"/>
      <c r="Y166" s="41"/>
      <c r="Z166" s="41"/>
      <c r="AA166" s="41"/>
      <c r="AB166" s="41"/>
      <c r="AC166" s="41"/>
      <c r="AD166" s="41"/>
      <c r="AE166" s="41"/>
      <c r="AR166" s="240" t="s">
        <v>217</v>
      </c>
      <c r="AT166" s="240" t="s">
        <v>665</v>
      </c>
      <c r="AU166" s="240" t="s">
        <v>83</v>
      </c>
      <c r="AY166" s="20" t="s">
        <v>169</v>
      </c>
      <c r="BE166" s="241">
        <f>IF(N166="základní",J166,0)</f>
        <v>0</v>
      </c>
      <c r="BF166" s="241">
        <f>IF(N166="snížená",J166,0)</f>
        <v>0</v>
      </c>
      <c r="BG166" s="241">
        <f>IF(N166="zákl. přenesená",J166,0)</f>
        <v>0</v>
      </c>
      <c r="BH166" s="241">
        <f>IF(N166="sníž. přenesená",J166,0)</f>
        <v>0</v>
      </c>
      <c r="BI166" s="241">
        <f>IF(N166="nulová",J166,0)</f>
        <v>0</v>
      </c>
      <c r="BJ166" s="20" t="s">
        <v>81</v>
      </c>
      <c r="BK166" s="241">
        <f>ROUND(I166*H166,2)</f>
        <v>0</v>
      </c>
      <c r="BL166" s="20" t="s">
        <v>176</v>
      </c>
      <c r="BM166" s="240" t="s">
        <v>2515</v>
      </c>
    </row>
    <row r="167" spans="1:51" s="14" customFormat="1" ht="12">
      <c r="A167" s="14"/>
      <c r="B167" s="256"/>
      <c r="C167" s="257"/>
      <c r="D167" s="242" t="s">
        <v>180</v>
      </c>
      <c r="E167" s="258" t="s">
        <v>19</v>
      </c>
      <c r="F167" s="259" t="s">
        <v>2516</v>
      </c>
      <c r="G167" s="257"/>
      <c r="H167" s="260">
        <v>54</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81</v>
      </c>
      <c r="AY167" s="266" t="s">
        <v>169</v>
      </c>
    </row>
    <row r="168" spans="1:65" s="2" customFormat="1" ht="16.5" customHeight="1">
      <c r="A168" s="41"/>
      <c r="B168" s="42"/>
      <c r="C168" s="313" t="s">
        <v>501</v>
      </c>
      <c r="D168" s="313" t="s">
        <v>665</v>
      </c>
      <c r="E168" s="314" t="s">
        <v>2517</v>
      </c>
      <c r="F168" s="315" t="s">
        <v>2518</v>
      </c>
      <c r="G168" s="316" t="s">
        <v>287</v>
      </c>
      <c r="H168" s="317">
        <v>18</v>
      </c>
      <c r="I168" s="318"/>
      <c r="J168" s="319">
        <f>ROUND(I168*H168,2)</f>
        <v>0</v>
      </c>
      <c r="K168" s="315" t="s">
        <v>19</v>
      </c>
      <c r="L168" s="320"/>
      <c r="M168" s="321" t="s">
        <v>19</v>
      </c>
      <c r="N168" s="322" t="s">
        <v>45</v>
      </c>
      <c r="O168" s="87"/>
      <c r="P168" s="238">
        <f>O168*H168</f>
        <v>0</v>
      </c>
      <c r="Q168" s="238">
        <v>0</v>
      </c>
      <c r="R168" s="238">
        <f>Q168*H168</f>
        <v>0</v>
      </c>
      <c r="S168" s="238">
        <v>0</v>
      </c>
      <c r="T168" s="239">
        <f>S168*H168</f>
        <v>0</v>
      </c>
      <c r="U168" s="41"/>
      <c r="V168" s="41"/>
      <c r="W168" s="41"/>
      <c r="X168" s="41"/>
      <c r="Y168" s="41"/>
      <c r="Z168" s="41"/>
      <c r="AA168" s="41"/>
      <c r="AB168" s="41"/>
      <c r="AC168" s="41"/>
      <c r="AD168" s="41"/>
      <c r="AE168" s="41"/>
      <c r="AR168" s="240" t="s">
        <v>217</v>
      </c>
      <c r="AT168" s="240" t="s">
        <v>665</v>
      </c>
      <c r="AU168" s="240" t="s">
        <v>83</v>
      </c>
      <c r="AY168" s="20" t="s">
        <v>169</v>
      </c>
      <c r="BE168" s="241">
        <f>IF(N168="základní",J168,0)</f>
        <v>0</v>
      </c>
      <c r="BF168" s="241">
        <f>IF(N168="snížená",J168,0)</f>
        <v>0</v>
      </c>
      <c r="BG168" s="241">
        <f>IF(N168="zákl. přenesená",J168,0)</f>
        <v>0</v>
      </c>
      <c r="BH168" s="241">
        <f>IF(N168="sníž. přenesená",J168,0)</f>
        <v>0</v>
      </c>
      <c r="BI168" s="241">
        <f>IF(N168="nulová",J168,0)</f>
        <v>0</v>
      </c>
      <c r="BJ168" s="20" t="s">
        <v>81</v>
      </c>
      <c r="BK168" s="241">
        <f>ROUND(I168*H168,2)</f>
        <v>0</v>
      </c>
      <c r="BL168" s="20" t="s">
        <v>176</v>
      </c>
      <c r="BM168" s="240" t="s">
        <v>2519</v>
      </c>
    </row>
    <row r="169" spans="1:51" s="14" customFormat="1" ht="12">
      <c r="A169" s="14"/>
      <c r="B169" s="256"/>
      <c r="C169" s="257"/>
      <c r="D169" s="242" t="s">
        <v>180</v>
      </c>
      <c r="E169" s="258" t="s">
        <v>19</v>
      </c>
      <c r="F169" s="259" t="s">
        <v>2520</v>
      </c>
      <c r="G169" s="257"/>
      <c r="H169" s="260">
        <v>18</v>
      </c>
      <c r="I169" s="261"/>
      <c r="J169" s="257"/>
      <c r="K169" s="257"/>
      <c r="L169" s="262"/>
      <c r="M169" s="263"/>
      <c r="N169" s="264"/>
      <c r="O169" s="264"/>
      <c r="P169" s="264"/>
      <c r="Q169" s="264"/>
      <c r="R169" s="264"/>
      <c r="S169" s="264"/>
      <c r="T169" s="265"/>
      <c r="U169" s="14"/>
      <c r="V169" s="14"/>
      <c r="W169" s="14"/>
      <c r="X169" s="14"/>
      <c r="Y169" s="14"/>
      <c r="Z169" s="14"/>
      <c r="AA169" s="14"/>
      <c r="AB169" s="14"/>
      <c r="AC169" s="14"/>
      <c r="AD169" s="14"/>
      <c r="AE169" s="14"/>
      <c r="AT169" s="266" t="s">
        <v>180</v>
      </c>
      <c r="AU169" s="266" t="s">
        <v>83</v>
      </c>
      <c r="AV169" s="14" t="s">
        <v>83</v>
      </c>
      <c r="AW169" s="14" t="s">
        <v>35</v>
      </c>
      <c r="AX169" s="14" t="s">
        <v>81</v>
      </c>
      <c r="AY169" s="266" t="s">
        <v>169</v>
      </c>
    </row>
    <row r="170" spans="1:65" s="2" customFormat="1" ht="16.5" customHeight="1">
      <c r="A170" s="41"/>
      <c r="B170" s="42"/>
      <c r="C170" s="313" t="s">
        <v>503</v>
      </c>
      <c r="D170" s="313" t="s">
        <v>665</v>
      </c>
      <c r="E170" s="314" t="s">
        <v>2521</v>
      </c>
      <c r="F170" s="315" t="s">
        <v>2522</v>
      </c>
      <c r="G170" s="316" t="s">
        <v>287</v>
      </c>
      <c r="H170" s="317">
        <v>29</v>
      </c>
      <c r="I170" s="318"/>
      <c r="J170" s="319">
        <f>ROUND(I170*H170,2)</f>
        <v>0</v>
      </c>
      <c r="K170" s="315" t="s">
        <v>19</v>
      </c>
      <c r="L170" s="320"/>
      <c r="M170" s="321" t="s">
        <v>19</v>
      </c>
      <c r="N170" s="322" t="s">
        <v>45</v>
      </c>
      <c r="O170" s="87"/>
      <c r="P170" s="238">
        <f>O170*H170</f>
        <v>0</v>
      </c>
      <c r="Q170" s="238">
        <v>0</v>
      </c>
      <c r="R170" s="238">
        <f>Q170*H170</f>
        <v>0</v>
      </c>
      <c r="S170" s="238">
        <v>0</v>
      </c>
      <c r="T170" s="239">
        <f>S170*H170</f>
        <v>0</v>
      </c>
      <c r="U170" s="41"/>
      <c r="V170" s="41"/>
      <c r="W170" s="41"/>
      <c r="X170" s="41"/>
      <c r="Y170" s="41"/>
      <c r="Z170" s="41"/>
      <c r="AA170" s="41"/>
      <c r="AB170" s="41"/>
      <c r="AC170" s="41"/>
      <c r="AD170" s="41"/>
      <c r="AE170" s="41"/>
      <c r="AR170" s="240" t="s">
        <v>217</v>
      </c>
      <c r="AT170" s="240" t="s">
        <v>665</v>
      </c>
      <c r="AU170" s="240" t="s">
        <v>83</v>
      </c>
      <c r="AY170" s="20" t="s">
        <v>169</v>
      </c>
      <c r="BE170" s="241">
        <f>IF(N170="základní",J170,0)</f>
        <v>0</v>
      </c>
      <c r="BF170" s="241">
        <f>IF(N170="snížená",J170,0)</f>
        <v>0</v>
      </c>
      <c r="BG170" s="241">
        <f>IF(N170="zákl. přenesená",J170,0)</f>
        <v>0</v>
      </c>
      <c r="BH170" s="241">
        <f>IF(N170="sníž. přenesená",J170,0)</f>
        <v>0</v>
      </c>
      <c r="BI170" s="241">
        <f>IF(N170="nulová",J170,0)</f>
        <v>0</v>
      </c>
      <c r="BJ170" s="20" t="s">
        <v>81</v>
      </c>
      <c r="BK170" s="241">
        <f>ROUND(I170*H170,2)</f>
        <v>0</v>
      </c>
      <c r="BL170" s="20" t="s">
        <v>176</v>
      </c>
      <c r="BM170" s="240" t="s">
        <v>2523</v>
      </c>
    </row>
    <row r="171" spans="1:51" s="14" customFormat="1" ht="12">
      <c r="A171" s="14"/>
      <c r="B171" s="256"/>
      <c r="C171" s="257"/>
      <c r="D171" s="242" t="s">
        <v>180</v>
      </c>
      <c r="E171" s="258" t="s">
        <v>19</v>
      </c>
      <c r="F171" s="259" t="s">
        <v>2524</v>
      </c>
      <c r="G171" s="257"/>
      <c r="H171" s="260">
        <v>29</v>
      </c>
      <c r="I171" s="261"/>
      <c r="J171" s="257"/>
      <c r="K171" s="257"/>
      <c r="L171" s="262"/>
      <c r="M171" s="263"/>
      <c r="N171" s="264"/>
      <c r="O171" s="264"/>
      <c r="P171" s="264"/>
      <c r="Q171" s="264"/>
      <c r="R171" s="264"/>
      <c r="S171" s="264"/>
      <c r="T171" s="265"/>
      <c r="U171" s="14"/>
      <c r="V171" s="14"/>
      <c r="W171" s="14"/>
      <c r="X171" s="14"/>
      <c r="Y171" s="14"/>
      <c r="Z171" s="14"/>
      <c r="AA171" s="14"/>
      <c r="AB171" s="14"/>
      <c r="AC171" s="14"/>
      <c r="AD171" s="14"/>
      <c r="AE171" s="14"/>
      <c r="AT171" s="266" t="s">
        <v>180</v>
      </c>
      <c r="AU171" s="266" t="s">
        <v>83</v>
      </c>
      <c r="AV171" s="14" t="s">
        <v>83</v>
      </c>
      <c r="AW171" s="14" t="s">
        <v>35</v>
      </c>
      <c r="AX171" s="14" t="s">
        <v>81</v>
      </c>
      <c r="AY171" s="266" t="s">
        <v>169</v>
      </c>
    </row>
    <row r="172" spans="1:65" s="2" customFormat="1" ht="16.5" customHeight="1">
      <c r="A172" s="41"/>
      <c r="B172" s="42"/>
      <c r="C172" s="313" t="s">
        <v>507</v>
      </c>
      <c r="D172" s="313" t="s">
        <v>665</v>
      </c>
      <c r="E172" s="314" t="s">
        <v>2525</v>
      </c>
      <c r="F172" s="315" t="s">
        <v>2526</v>
      </c>
      <c r="G172" s="316" t="s">
        <v>287</v>
      </c>
      <c r="H172" s="317">
        <v>21</v>
      </c>
      <c r="I172" s="318"/>
      <c r="J172" s="319">
        <f>ROUND(I172*H172,2)</f>
        <v>0</v>
      </c>
      <c r="K172" s="315" t="s">
        <v>19</v>
      </c>
      <c r="L172" s="320"/>
      <c r="M172" s="321" t="s">
        <v>19</v>
      </c>
      <c r="N172" s="322" t="s">
        <v>45</v>
      </c>
      <c r="O172" s="87"/>
      <c r="P172" s="238">
        <f>O172*H172</f>
        <v>0</v>
      </c>
      <c r="Q172" s="238">
        <v>0</v>
      </c>
      <c r="R172" s="238">
        <f>Q172*H172</f>
        <v>0</v>
      </c>
      <c r="S172" s="238">
        <v>0</v>
      </c>
      <c r="T172" s="239">
        <f>S172*H172</f>
        <v>0</v>
      </c>
      <c r="U172" s="41"/>
      <c r="V172" s="41"/>
      <c r="W172" s="41"/>
      <c r="X172" s="41"/>
      <c r="Y172" s="41"/>
      <c r="Z172" s="41"/>
      <c r="AA172" s="41"/>
      <c r="AB172" s="41"/>
      <c r="AC172" s="41"/>
      <c r="AD172" s="41"/>
      <c r="AE172" s="41"/>
      <c r="AR172" s="240" t="s">
        <v>217</v>
      </c>
      <c r="AT172" s="240" t="s">
        <v>665</v>
      </c>
      <c r="AU172" s="240" t="s">
        <v>83</v>
      </c>
      <c r="AY172" s="20" t="s">
        <v>169</v>
      </c>
      <c r="BE172" s="241">
        <f>IF(N172="základní",J172,0)</f>
        <v>0</v>
      </c>
      <c r="BF172" s="241">
        <f>IF(N172="snížená",J172,0)</f>
        <v>0</v>
      </c>
      <c r="BG172" s="241">
        <f>IF(N172="zákl. přenesená",J172,0)</f>
        <v>0</v>
      </c>
      <c r="BH172" s="241">
        <f>IF(N172="sníž. přenesená",J172,0)</f>
        <v>0</v>
      </c>
      <c r="BI172" s="241">
        <f>IF(N172="nulová",J172,0)</f>
        <v>0</v>
      </c>
      <c r="BJ172" s="20" t="s">
        <v>81</v>
      </c>
      <c r="BK172" s="241">
        <f>ROUND(I172*H172,2)</f>
        <v>0</v>
      </c>
      <c r="BL172" s="20" t="s">
        <v>176</v>
      </c>
      <c r="BM172" s="240" t="s">
        <v>2527</v>
      </c>
    </row>
    <row r="173" spans="1:51" s="14" customFormat="1" ht="12">
      <c r="A173" s="14"/>
      <c r="B173" s="256"/>
      <c r="C173" s="257"/>
      <c r="D173" s="242" t="s">
        <v>180</v>
      </c>
      <c r="E173" s="258" t="s">
        <v>19</v>
      </c>
      <c r="F173" s="259" t="s">
        <v>2528</v>
      </c>
      <c r="G173" s="257"/>
      <c r="H173" s="260">
        <v>21</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180</v>
      </c>
      <c r="AU173" s="266" t="s">
        <v>83</v>
      </c>
      <c r="AV173" s="14" t="s">
        <v>83</v>
      </c>
      <c r="AW173" s="14" t="s">
        <v>35</v>
      </c>
      <c r="AX173" s="14" t="s">
        <v>81</v>
      </c>
      <c r="AY173" s="266" t="s">
        <v>169</v>
      </c>
    </row>
    <row r="174" spans="1:65" s="2" customFormat="1" ht="16.5" customHeight="1">
      <c r="A174" s="41"/>
      <c r="B174" s="42"/>
      <c r="C174" s="313" t="s">
        <v>512</v>
      </c>
      <c r="D174" s="313" t="s">
        <v>665</v>
      </c>
      <c r="E174" s="314" t="s">
        <v>2529</v>
      </c>
      <c r="F174" s="315" t="s">
        <v>2530</v>
      </c>
      <c r="G174" s="316" t="s">
        <v>287</v>
      </c>
      <c r="H174" s="317">
        <v>37</v>
      </c>
      <c r="I174" s="318"/>
      <c r="J174" s="319">
        <f>ROUND(I174*H174,2)</f>
        <v>0</v>
      </c>
      <c r="K174" s="315" t="s">
        <v>19</v>
      </c>
      <c r="L174" s="320"/>
      <c r="M174" s="321" t="s">
        <v>19</v>
      </c>
      <c r="N174" s="322" t="s">
        <v>45</v>
      </c>
      <c r="O174" s="87"/>
      <c r="P174" s="238">
        <f>O174*H174</f>
        <v>0</v>
      </c>
      <c r="Q174" s="238">
        <v>0</v>
      </c>
      <c r="R174" s="238">
        <f>Q174*H174</f>
        <v>0</v>
      </c>
      <c r="S174" s="238">
        <v>0</v>
      </c>
      <c r="T174" s="239">
        <f>S174*H174</f>
        <v>0</v>
      </c>
      <c r="U174" s="41"/>
      <c r="V174" s="41"/>
      <c r="W174" s="41"/>
      <c r="X174" s="41"/>
      <c r="Y174" s="41"/>
      <c r="Z174" s="41"/>
      <c r="AA174" s="41"/>
      <c r="AB174" s="41"/>
      <c r="AC174" s="41"/>
      <c r="AD174" s="41"/>
      <c r="AE174" s="41"/>
      <c r="AR174" s="240" t="s">
        <v>217</v>
      </c>
      <c r="AT174" s="240" t="s">
        <v>665</v>
      </c>
      <c r="AU174" s="240" t="s">
        <v>83</v>
      </c>
      <c r="AY174" s="20" t="s">
        <v>169</v>
      </c>
      <c r="BE174" s="241">
        <f>IF(N174="základní",J174,0)</f>
        <v>0</v>
      </c>
      <c r="BF174" s="241">
        <f>IF(N174="snížená",J174,0)</f>
        <v>0</v>
      </c>
      <c r="BG174" s="241">
        <f>IF(N174="zákl. přenesená",J174,0)</f>
        <v>0</v>
      </c>
      <c r="BH174" s="241">
        <f>IF(N174="sníž. přenesená",J174,0)</f>
        <v>0</v>
      </c>
      <c r="BI174" s="241">
        <f>IF(N174="nulová",J174,0)</f>
        <v>0</v>
      </c>
      <c r="BJ174" s="20" t="s">
        <v>81</v>
      </c>
      <c r="BK174" s="241">
        <f>ROUND(I174*H174,2)</f>
        <v>0</v>
      </c>
      <c r="BL174" s="20" t="s">
        <v>176</v>
      </c>
      <c r="BM174" s="240" t="s">
        <v>2531</v>
      </c>
    </row>
    <row r="175" spans="1:51" s="14" customFormat="1" ht="12">
      <c r="A175" s="14"/>
      <c r="B175" s="256"/>
      <c r="C175" s="257"/>
      <c r="D175" s="242" t="s">
        <v>180</v>
      </c>
      <c r="E175" s="258" t="s">
        <v>19</v>
      </c>
      <c r="F175" s="259" t="s">
        <v>2532</v>
      </c>
      <c r="G175" s="257"/>
      <c r="H175" s="260">
        <v>37</v>
      </c>
      <c r="I175" s="261"/>
      <c r="J175" s="257"/>
      <c r="K175" s="257"/>
      <c r="L175" s="262"/>
      <c r="M175" s="263"/>
      <c r="N175" s="264"/>
      <c r="O175" s="264"/>
      <c r="P175" s="264"/>
      <c r="Q175" s="264"/>
      <c r="R175" s="264"/>
      <c r="S175" s="264"/>
      <c r="T175" s="265"/>
      <c r="U175" s="14"/>
      <c r="V175" s="14"/>
      <c r="W175" s="14"/>
      <c r="X175" s="14"/>
      <c r="Y175" s="14"/>
      <c r="Z175" s="14"/>
      <c r="AA175" s="14"/>
      <c r="AB175" s="14"/>
      <c r="AC175" s="14"/>
      <c r="AD175" s="14"/>
      <c r="AE175" s="14"/>
      <c r="AT175" s="266" t="s">
        <v>180</v>
      </c>
      <c r="AU175" s="266" t="s">
        <v>83</v>
      </c>
      <c r="AV175" s="14" t="s">
        <v>83</v>
      </c>
      <c r="AW175" s="14" t="s">
        <v>35</v>
      </c>
      <c r="AX175" s="14" t="s">
        <v>81</v>
      </c>
      <c r="AY175" s="266" t="s">
        <v>169</v>
      </c>
    </row>
    <row r="176" spans="1:65" s="2" customFormat="1" ht="16.5" customHeight="1">
      <c r="A176" s="41"/>
      <c r="B176" s="42"/>
      <c r="C176" s="313" t="s">
        <v>516</v>
      </c>
      <c r="D176" s="313" t="s">
        <v>665</v>
      </c>
      <c r="E176" s="314" t="s">
        <v>2533</v>
      </c>
      <c r="F176" s="315" t="s">
        <v>2534</v>
      </c>
      <c r="G176" s="316" t="s">
        <v>287</v>
      </c>
      <c r="H176" s="317">
        <v>26</v>
      </c>
      <c r="I176" s="318"/>
      <c r="J176" s="319">
        <f>ROUND(I176*H176,2)</f>
        <v>0</v>
      </c>
      <c r="K176" s="315" t="s">
        <v>19</v>
      </c>
      <c r="L176" s="320"/>
      <c r="M176" s="321" t="s">
        <v>19</v>
      </c>
      <c r="N176" s="322" t="s">
        <v>45</v>
      </c>
      <c r="O176" s="87"/>
      <c r="P176" s="238">
        <f>O176*H176</f>
        <v>0</v>
      </c>
      <c r="Q176" s="238">
        <v>0</v>
      </c>
      <c r="R176" s="238">
        <f>Q176*H176</f>
        <v>0</v>
      </c>
      <c r="S176" s="238">
        <v>0</v>
      </c>
      <c r="T176" s="239">
        <f>S176*H176</f>
        <v>0</v>
      </c>
      <c r="U176" s="41"/>
      <c r="V176" s="41"/>
      <c r="W176" s="41"/>
      <c r="X176" s="41"/>
      <c r="Y176" s="41"/>
      <c r="Z176" s="41"/>
      <c r="AA176" s="41"/>
      <c r="AB176" s="41"/>
      <c r="AC176" s="41"/>
      <c r="AD176" s="41"/>
      <c r="AE176" s="41"/>
      <c r="AR176" s="240" t="s">
        <v>217</v>
      </c>
      <c r="AT176" s="240" t="s">
        <v>665</v>
      </c>
      <c r="AU176" s="240" t="s">
        <v>83</v>
      </c>
      <c r="AY176" s="20" t="s">
        <v>169</v>
      </c>
      <c r="BE176" s="241">
        <f>IF(N176="základní",J176,0)</f>
        <v>0</v>
      </c>
      <c r="BF176" s="241">
        <f>IF(N176="snížená",J176,0)</f>
        <v>0</v>
      </c>
      <c r="BG176" s="241">
        <f>IF(N176="zákl. přenesená",J176,0)</f>
        <v>0</v>
      </c>
      <c r="BH176" s="241">
        <f>IF(N176="sníž. přenesená",J176,0)</f>
        <v>0</v>
      </c>
      <c r="BI176" s="241">
        <f>IF(N176="nulová",J176,0)</f>
        <v>0</v>
      </c>
      <c r="BJ176" s="20" t="s">
        <v>81</v>
      </c>
      <c r="BK176" s="241">
        <f>ROUND(I176*H176,2)</f>
        <v>0</v>
      </c>
      <c r="BL176" s="20" t="s">
        <v>176</v>
      </c>
      <c r="BM176" s="240" t="s">
        <v>2535</v>
      </c>
    </row>
    <row r="177" spans="1:51" s="14" customFormat="1" ht="12">
      <c r="A177" s="14"/>
      <c r="B177" s="256"/>
      <c r="C177" s="257"/>
      <c r="D177" s="242" t="s">
        <v>180</v>
      </c>
      <c r="E177" s="258" t="s">
        <v>19</v>
      </c>
      <c r="F177" s="259" t="s">
        <v>2536</v>
      </c>
      <c r="G177" s="257"/>
      <c r="H177" s="260">
        <v>26</v>
      </c>
      <c r="I177" s="261"/>
      <c r="J177" s="257"/>
      <c r="K177" s="257"/>
      <c r="L177" s="262"/>
      <c r="M177" s="263"/>
      <c r="N177" s="264"/>
      <c r="O177" s="264"/>
      <c r="P177" s="264"/>
      <c r="Q177" s="264"/>
      <c r="R177" s="264"/>
      <c r="S177" s="264"/>
      <c r="T177" s="265"/>
      <c r="U177" s="14"/>
      <c r="V177" s="14"/>
      <c r="W177" s="14"/>
      <c r="X177" s="14"/>
      <c r="Y177" s="14"/>
      <c r="Z177" s="14"/>
      <c r="AA177" s="14"/>
      <c r="AB177" s="14"/>
      <c r="AC177" s="14"/>
      <c r="AD177" s="14"/>
      <c r="AE177" s="14"/>
      <c r="AT177" s="266" t="s">
        <v>180</v>
      </c>
      <c r="AU177" s="266" t="s">
        <v>83</v>
      </c>
      <c r="AV177" s="14" t="s">
        <v>83</v>
      </c>
      <c r="AW177" s="14" t="s">
        <v>35</v>
      </c>
      <c r="AX177" s="14" t="s">
        <v>81</v>
      </c>
      <c r="AY177" s="266" t="s">
        <v>169</v>
      </c>
    </row>
    <row r="178" spans="1:65" s="2" customFormat="1" ht="21.75" customHeight="1">
      <c r="A178" s="41"/>
      <c r="B178" s="42"/>
      <c r="C178" s="229" t="s">
        <v>520</v>
      </c>
      <c r="D178" s="229" t="s">
        <v>171</v>
      </c>
      <c r="E178" s="230" t="s">
        <v>2537</v>
      </c>
      <c r="F178" s="231" t="s">
        <v>2538</v>
      </c>
      <c r="G178" s="232" t="s">
        <v>188</v>
      </c>
      <c r="H178" s="233">
        <v>109</v>
      </c>
      <c r="I178" s="234"/>
      <c r="J178" s="235">
        <f>ROUND(I178*H178,2)</f>
        <v>0</v>
      </c>
      <c r="K178" s="231" t="s">
        <v>175</v>
      </c>
      <c r="L178" s="47"/>
      <c r="M178" s="236" t="s">
        <v>19</v>
      </c>
      <c r="N178" s="237" t="s">
        <v>45</v>
      </c>
      <c r="O178" s="87"/>
      <c r="P178" s="238">
        <f>O178*H178</f>
        <v>0</v>
      </c>
      <c r="Q178" s="238">
        <v>0</v>
      </c>
      <c r="R178" s="238">
        <f>Q178*H178</f>
        <v>0</v>
      </c>
      <c r="S178" s="238">
        <v>0</v>
      </c>
      <c r="T178" s="239">
        <f>S178*H178</f>
        <v>0</v>
      </c>
      <c r="U178" s="41"/>
      <c r="V178" s="41"/>
      <c r="W178" s="41"/>
      <c r="X178" s="41"/>
      <c r="Y178" s="41"/>
      <c r="Z178" s="41"/>
      <c r="AA178" s="41"/>
      <c r="AB178" s="41"/>
      <c r="AC178" s="41"/>
      <c r="AD178" s="41"/>
      <c r="AE178" s="41"/>
      <c r="AR178" s="240" t="s">
        <v>176</v>
      </c>
      <c r="AT178" s="240" t="s">
        <v>171</v>
      </c>
      <c r="AU178" s="240" t="s">
        <v>83</v>
      </c>
      <c r="AY178" s="20" t="s">
        <v>169</v>
      </c>
      <c r="BE178" s="241">
        <f>IF(N178="základní",J178,0)</f>
        <v>0</v>
      </c>
      <c r="BF178" s="241">
        <f>IF(N178="snížená",J178,0)</f>
        <v>0</v>
      </c>
      <c r="BG178" s="241">
        <f>IF(N178="zákl. přenesená",J178,0)</f>
        <v>0</v>
      </c>
      <c r="BH178" s="241">
        <f>IF(N178="sníž. přenesená",J178,0)</f>
        <v>0</v>
      </c>
      <c r="BI178" s="241">
        <f>IF(N178="nulová",J178,0)</f>
        <v>0</v>
      </c>
      <c r="BJ178" s="20" t="s">
        <v>81</v>
      </c>
      <c r="BK178" s="241">
        <f>ROUND(I178*H178,2)</f>
        <v>0</v>
      </c>
      <c r="BL178" s="20" t="s">
        <v>176</v>
      </c>
      <c r="BM178" s="240" t="s">
        <v>2539</v>
      </c>
    </row>
    <row r="179" spans="1:51" s="14" customFormat="1" ht="12">
      <c r="A179" s="14"/>
      <c r="B179" s="256"/>
      <c r="C179" s="257"/>
      <c r="D179" s="242" t="s">
        <v>180</v>
      </c>
      <c r="E179" s="258" t="s">
        <v>19</v>
      </c>
      <c r="F179" s="259" t="s">
        <v>2540</v>
      </c>
      <c r="G179" s="257"/>
      <c r="H179" s="260">
        <v>109</v>
      </c>
      <c r="I179" s="261"/>
      <c r="J179" s="257"/>
      <c r="K179" s="257"/>
      <c r="L179" s="262"/>
      <c r="M179" s="263"/>
      <c r="N179" s="264"/>
      <c r="O179" s="264"/>
      <c r="P179" s="264"/>
      <c r="Q179" s="264"/>
      <c r="R179" s="264"/>
      <c r="S179" s="264"/>
      <c r="T179" s="265"/>
      <c r="U179" s="14"/>
      <c r="V179" s="14"/>
      <c r="W179" s="14"/>
      <c r="X179" s="14"/>
      <c r="Y179" s="14"/>
      <c r="Z179" s="14"/>
      <c r="AA179" s="14"/>
      <c r="AB179" s="14"/>
      <c r="AC179" s="14"/>
      <c r="AD179" s="14"/>
      <c r="AE179" s="14"/>
      <c r="AT179" s="266" t="s">
        <v>180</v>
      </c>
      <c r="AU179" s="266" t="s">
        <v>83</v>
      </c>
      <c r="AV179" s="14" t="s">
        <v>83</v>
      </c>
      <c r="AW179" s="14" t="s">
        <v>35</v>
      </c>
      <c r="AX179" s="14" t="s">
        <v>81</v>
      </c>
      <c r="AY179" s="266" t="s">
        <v>169</v>
      </c>
    </row>
    <row r="180" spans="1:65" s="2" customFormat="1" ht="21.75" customHeight="1">
      <c r="A180" s="41"/>
      <c r="B180" s="42"/>
      <c r="C180" s="229" t="s">
        <v>525</v>
      </c>
      <c r="D180" s="229" t="s">
        <v>171</v>
      </c>
      <c r="E180" s="230" t="s">
        <v>2541</v>
      </c>
      <c r="F180" s="231" t="s">
        <v>2542</v>
      </c>
      <c r="G180" s="232" t="s">
        <v>188</v>
      </c>
      <c r="H180" s="233">
        <v>109</v>
      </c>
      <c r="I180" s="234"/>
      <c r="J180" s="235">
        <f>ROUND(I180*H180,2)</f>
        <v>0</v>
      </c>
      <c r="K180" s="231" t="s">
        <v>175</v>
      </c>
      <c r="L180" s="47"/>
      <c r="M180" s="236" t="s">
        <v>19</v>
      </c>
      <c r="N180" s="237" t="s">
        <v>45</v>
      </c>
      <c r="O180" s="87"/>
      <c r="P180" s="238">
        <f>O180*H180</f>
        <v>0</v>
      </c>
      <c r="Q180" s="238">
        <v>0</v>
      </c>
      <c r="R180" s="238">
        <f>Q180*H180</f>
        <v>0</v>
      </c>
      <c r="S180" s="238">
        <v>0</v>
      </c>
      <c r="T180" s="239">
        <f>S180*H180</f>
        <v>0</v>
      </c>
      <c r="U180" s="41"/>
      <c r="V180" s="41"/>
      <c r="W180" s="41"/>
      <c r="X180" s="41"/>
      <c r="Y180" s="41"/>
      <c r="Z180" s="41"/>
      <c r="AA180" s="41"/>
      <c r="AB180" s="41"/>
      <c r="AC180" s="41"/>
      <c r="AD180" s="41"/>
      <c r="AE180" s="41"/>
      <c r="AR180" s="240" t="s">
        <v>176</v>
      </c>
      <c r="AT180" s="240" t="s">
        <v>171</v>
      </c>
      <c r="AU180" s="240" t="s">
        <v>83</v>
      </c>
      <c r="AY180" s="20" t="s">
        <v>169</v>
      </c>
      <c r="BE180" s="241">
        <f>IF(N180="základní",J180,0)</f>
        <v>0</v>
      </c>
      <c r="BF180" s="241">
        <f>IF(N180="snížená",J180,0)</f>
        <v>0</v>
      </c>
      <c r="BG180" s="241">
        <f>IF(N180="zákl. přenesená",J180,0)</f>
        <v>0</v>
      </c>
      <c r="BH180" s="241">
        <f>IF(N180="sníž. přenesená",J180,0)</f>
        <v>0</v>
      </c>
      <c r="BI180" s="241">
        <f>IF(N180="nulová",J180,0)</f>
        <v>0</v>
      </c>
      <c r="BJ180" s="20" t="s">
        <v>81</v>
      </c>
      <c r="BK180" s="241">
        <f>ROUND(I180*H180,2)</f>
        <v>0</v>
      </c>
      <c r="BL180" s="20" t="s">
        <v>176</v>
      </c>
      <c r="BM180" s="240" t="s">
        <v>2543</v>
      </c>
    </row>
    <row r="181" spans="1:47" s="2" customFormat="1" ht="12">
      <c r="A181" s="41"/>
      <c r="B181" s="42"/>
      <c r="C181" s="43"/>
      <c r="D181" s="242" t="s">
        <v>178</v>
      </c>
      <c r="E181" s="43"/>
      <c r="F181" s="243" t="s">
        <v>2504</v>
      </c>
      <c r="G181" s="43"/>
      <c r="H181" s="43"/>
      <c r="I181" s="149"/>
      <c r="J181" s="43"/>
      <c r="K181" s="43"/>
      <c r="L181" s="47"/>
      <c r="M181" s="244"/>
      <c r="N181" s="245"/>
      <c r="O181" s="87"/>
      <c r="P181" s="87"/>
      <c r="Q181" s="87"/>
      <c r="R181" s="87"/>
      <c r="S181" s="87"/>
      <c r="T181" s="88"/>
      <c r="U181" s="41"/>
      <c r="V181" s="41"/>
      <c r="W181" s="41"/>
      <c r="X181" s="41"/>
      <c r="Y181" s="41"/>
      <c r="Z181" s="41"/>
      <c r="AA181" s="41"/>
      <c r="AB181" s="41"/>
      <c r="AC181" s="41"/>
      <c r="AD181" s="41"/>
      <c r="AE181" s="41"/>
      <c r="AT181" s="20" t="s">
        <v>178</v>
      </c>
      <c r="AU181" s="20" t="s">
        <v>83</v>
      </c>
    </row>
    <row r="182" spans="1:51" s="14" customFormat="1" ht="12">
      <c r="A182" s="14"/>
      <c r="B182" s="256"/>
      <c r="C182" s="257"/>
      <c r="D182" s="242" t="s">
        <v>180</v>
      </c>
      <c r="E182" s="258" t="s">
        <v>19</v>
      </c>
      <c r="F182" s="259" t="s">
        <v>2540</v>
      </c>
      <c r="G182" s="257"/>
      <c r="H182" s="260">
        <v>109</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180</v>
      </c>
      <c r="AU182" s="266" t="s">
        <v>83</v>
      </c>
      <c r="AV182" s="14" t="s">
        <v>83</v>
      </c>
      <c r="AW182" s="14" t="s">
        <v>35</v>
      </c>
      <c r="AX182" s="14" t="s">
        <v>81</v>
      </c>
      <c r="AY182" s="266" t="s">
        <v>169</v>
      </c>
    </row>
    <row r="183" spans="1:65" s="2" customFormat="1" ht="16.5" customHeight="1">
      <c r="A183" s="41"/>
      <c r="B183" s="42"/>
      <c r="C183" s="313" t="s">
        <v>530</v>
      </c>
      <c r="D183" s="313" t="s">
        <v>665</v>
      </c>
      <c r="E183" s="314" t="s">
        <v>2544</v>
      </c>
      <c r="F183" s="315" t="s">
        <v>2545</v>
      </c>
      <c r="G183" s="316" t="s">
        <v>188</v>
      </c>
      <c r="H183" s="317">
        <v>60</v>
      </c>
      <c r="I183" s="318"/>
      <c r="J183" s="319">
        <f>ROUND(I183*H183,2)</f>
        <v>0</v>
      </c>
      <c r="K183" s="315" t="s">
        <v>19</v>
      </c>
      <c r="L183" s="320"/>
      <c r="M183" s="321" t="s">
        <v>19</v>
      </c>
      <c r="N183" s="322" t="s">
        <v>45</v>
      </c>
      <c r="O183" s="87"/>
      <c r="P183" s="238">
        <f>O183*H183</f>
        <v>0</v>
      </c>
      <c r="Q183" s="238">
        <v>0.018</v>
      </c>
      <c r="R183" s="238">
        <f>Q183*H183</f>
        <v>1.0799999999999998</v>
      </c>
      <c r="S183" s="238">
        <v>0</v>
      </c>
      <c r="T183" s="239">
        <f>S183*H183</f>
        <v>0</v>
      </c>
      <c r="U183" s="41"/>
      <c r="V183" s="41"/>
      <c r="W183" s="41"/>
      <c r="X183" s="41"/>
      <c r="Y183" s="41"/>
      <c r="Z183" s="41"/>
      <c r="AA183" s="41"/>
      <c r="AB183" s="41"/>
      <c r="AC183" s="41"/>
      <c r="AD183" s="41"/>
      <c r="AE183" s="41"/>
      <c r="AR183" s="240" t="s">
        <v>217</v>
      </c>
      <c r="AT183" s="240" t="s">
        <v>665</v>
      </c>
      <c r="AU183" s="240" t="s">
        <v>83</v>
      </c>
      <c r="AY183" s="20" t="s">
        <v>169</v>
      </c>
      <c r="BE183" s="241">
        <f>IF(N183="základní",J183,0)</f>
        <v>0</v>
      </c>
      <c r="BF183" s="241">
        <f>IF(N183="snížená",J183,0)</f>
        <v>0</v>
      </c>
      <c r="BG183" s="241">
        <f>IF(N183="zákl. přenesená",J183,0)</f>
        <v>0</v>
      </c>
      <c r="BH183" s="241">
        <f>IF(N183="sníž. přenesená",J183,0)</f>
        <v>0</v>
      </c>
      <c r="BI183" s="241">
        <f>IF(N183="nulová",J183,0)</f>
        <v>0</v>
      </c>
      <c r="BJ183" s="20" t="s">
        <v>81</v>
      </c>
      <c r="BK183" s="241">
        <f>ROUND(I183*H183,2)</f>
        <v>0</v>
      </c>
      <c r="BL183" s="20" t="s">
        <v>176</v>
      </c>
      <c r="BM183" s="240" t="s">
        <v>2546</v>
      </c>
    </row>
    <row r="184" spans="1:51" s="14" customFormat="1" ht="12">
      <c r="A184" s="14"/>
      <c r="B184" s="256"/>
      <c r="C184" s="257"/>
      <c r="D184" s="242" t="s">
        <v>180</v>
      </c>
      <c r="E184" s="258" t="s">
        <v>19</v>
      </c>
      <c r="F184" s="259" t="s">
        <v>2547</v>
      </c>
      <c r="G184" s="257"/>
      <c r="H184" s="260">
        <v>60</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180</v>
      </c>
      <c r="AU184" s="266" t="s">
        <v>83</v>
      </c>
      <c r="AV184" s="14" t="s">
        <v>83</v>
      </c>
      <c r="AW184" s="14" t="s">
        <v>35</v>
      </c>
      <c r="AX184" s="14" t="s">
        <v>81</v>
      </c>
      <c r="AY184" s="266" t="s">
        <v>169</v>
      </c>
    </row>
    <row r="185" spans="1:65" s="2" customFormat="1" ht="16.5" customHeight="1">
      <c r="A185" s="41"/>
      <c r="B185" s="42"/>
      <c r="C185" s="313" t="s">
        <v>538</v>
      </c>
      <c r="D185" s="313" t="s">
        <v>665</v>
      </c>
      <c r="E185" s="314" t="s">
        <v>2548</v>
      </c>
      <c r="F185" s="315" t="s">
        <v>2549</v>
      </c>
      <c r="G185" s="316" t="s">
        <v>188</v>
      </c>
      <c r="H185" s="317">
        <v>15</v>
      </c>
      <c r="I185" s="318"/>
      <c r="J185" s="319">
        <f>ROUND(I185*H185,2)</f>
        <v>0</v>
      </c>
      <c r="K185" s="315" t="s">
        <v>175</v>
      </c>
      <c r="L185" s="320"/>
      <c r="M185" s="321" t="s">
        <v>19</v>
      </c>
      <c r="N185" s="322" t="s">
        <v>45</v>
      </c>
      <c r="O185" s="87"/>
      <c r="P185" s="238">
        <f>O185*H185</f>
        <v>0</v>
      </c>
      <c r="Q185" s="238">
        <v>0.018</v>
      </c>
      <c r="R185" s="238">
        <f>Q185*H185</f>
        <v>0.26999999999999996</v>
      </c>
      <c r="S185" s="238">
        <v>0</v>
      </c>
      <c r="T185" s="239">
        <f>S185*H185</f>
        <v>0</v>
      </c>
      <c r="U185" s="41"/>
      <c r="V185" s="41"/>
      <c r="W185" s="41"/>
      <c r="X185" s="41"/>
      <c r="Y185" s="41"/>
      <c r="Z185" s="41"/>
      <c r="AA185" s="41"/>
      <c r="AB185" s="41"/>
      <c r="AC185" s="41"/>
      <c r="AD185" s="41"/>
      <c r="AE185" s="41"/>
      <c r="AR185" s="240" t="s">
        <v>217</v>
      </c>
      <c r="AT185" s="240" t="s">
        <v>665</v>
      </c>
      <c r="AU185" s="240" t="s">
        <v>83</v>
      </c>
      <c r="AY185" s="20" t="s">
        <v>169</v>
      </c>
      <c r="BE185" s="241">
        <f>IF(N185="základní",J185,0)</f>
        <v>0</v>
      </c>
      <c r="BF185" s="241">
        <f>IF(N185="snížená",J185,0)</f>
        <v>0</v>
      </c>
      <c r="BG185" s="241">
        <f>IF(N185="zákl. přenesená",J185,0)</f>
        <v>0</v>
      </c>
      <c r="BH185" s="241">
        <f>IF(N185="sníž. přenesená",J185,0)</f>
        <v>0</v>
      </c>
      <c r="BI185" s="241">
        <f>IF(N185="nulová",J185,0)</f>
        <v>0</v>
      </c>
      <c r="BJ185" s="20" t="s">
        <v>81</v>
      </c>
      <c r="BK185" s="241">
        <f>ROUND(I185*H185,2)</f>
        <v>0</v>
      </c>
      <c r="BL185" s="20" t="s">
        <v>176</v>
      </c>
      <c r="BM185" s="240" t="s">
        <v>2550</v>
      </c>
    </row>
    <row r="186" spans="1:51" s="14" customFormat="1" ht="12">
      <c r="A186" s="14"/>
      <c r="B186" s="256"/>
      <c r="C186" s="257"/>
      <c r="D186" s="242" t="s">
        <v>180</v>
      </c>
      <c r="E186" s="258" t="s">
        <v>19</v>
      </c>
      <c r="F186" s="259" t="s">
        <v>2551</v>
      </c>
      <c r="G186" s="257"/>
      <c r="H186" s="260">
        <v>15</v>
      </c>
      <c r="I186" s="261"/>
      <c r="J186" s="257"/>
      <c r="K186" s="257"/>
      <c r="L186" s="262"/>
      <c r="M186" s="263"/>
      <c r="N186" s="264"/>
      <c r="O186" s="264"/>
      <c r="P186" s="264"/>
      <c r="Q186" s="264"/>
      <c r="R186" s="264"/>
      <c r="S186" s="264"/>
      <c r="T186" s="265"/>
      <c r="U186" s="14"/>
      <c r="V186" s="14"/>
      <c r="W186" s="14"/>
      <c r="X186" s="14"/>
      <c r="Y186" s="14"/>
      <c r="Z186" s="14"/>
      <c r="AA186" s="14"/>
      <c r="AB186" s="14"/>
      <c r="AC186" s="14"/>
      <c r="AD186" s="14"/>
      <c r="AE186" s="14"/>
      <c r="AT186" s="266" t="s">
        <v>180</v>
      </c>
      <c r="AU186" s="266" t="s">
        <v>83</v>
      </c>
      <c r="AV186" s="14" t="s">
        <v>83</v>
      </c>
      <c r="AW186" s="14" t="s">
        <v>35</v>
      </c>
      <c r="AX186" s="14" t="s">
        <v>81</v>
      </c>
      <c r="AY186" s="266" t="s">
        <v>169</v>
      </c>
    </row>
    <row r="187" spans="1:65" s="2" customFormat="1" ht="16.5" customHeight="1">
      <c r="A187" s="41"/>
      <c r="B187" s="42"/>
      <c r="C187" s="313" t="s">
        <v>548</v>
      </c>
      <c r="D187" s="313" t="s">
        <v>665</v>
      </c>
      <c r="E187" s="314" t="s">
        <v>2552</v>
      </c>
      <c r="F187" s="315" t="s">
        <v>2553</v>
      </c>
      <c r="G187" s="316" t="s">
        <v>188</v>
      </c>
      <c r="H187" s="317">
        <v>12</v>
      </c>
      <c r="I187" s="318"/>
      <c r="J187" s="319">
        <f>ROUND(I187*H187,2)</f>
        <v>0</v>
      </c>
      <c r="K187" s="315" t="s">
        <v>175</v>
      </c>
      <c r="L187" s="320"/>
      <c r="M187" s="321" t="s">
        <v>19</v>
      </c>
      <c r="N187" s="322" t="s">
        <v>45</v>
      </c>
      <c r="O187" s="87"/>
      <c r="P187" s="238">
        <f>O187*H187</f>
        <v>0</v>
      </c>
      <c r="Q187" s="238">
        <v>0.003</v>
      </c>
      <c r="R187" s="238">
        <f>Q187*H187</f>
        <v>0.036000000000000004</v>
      </c>
      <c r="S187" s="238">
        <v>0</v>
      </c>
      <c r="T187" s="239">
        <f>S187*H187</f>
        <v>0</v>
      </c>
      <c r="U187" s="41"/>
      <c r="V187" s="41"/>
      <c r="W187" s="41"/>
      <c r="X187" s="41"/>
      <c r="Y187" s="41"/>
      <c r="Z187" s="41"/>
      <c r="AA187" s="41"/>
      <c r="AB187" s="41"/>
      <c r="AC187" s="41"/>
      <c r="AD187" s="41"/>
      <c r="AE187" s="41"/>
      <c r="AR187" s="240" t="s">
        <v>217</v>
      </c>
      <c r="AT187" s="240" t="s">
        <v>665</v>
      </c>
      <c r="AU187" s="240" t="s">
        <v>83</v>
      </c>
      <c r="AY187" s="20" t="s">
        <v>169</v>
      </c>
      <c r="BE187" s="241">
        <f>IF(N187="základní",J187,0)</f>
        <v>0</v>
      </c>
      <c r="BF187" s="241">
        <f>IF(N187="snížená",J187,0)</f>
        <v>0</v>
      </c>
      <c r="BG187" s="241">
        <f>IF(N187="zákl. přenesená",J187,0)</f>
        <v>0</v>
      </c>
      <c r="BH187" s="241">
        <f>IF(N187="sníž. přenesená",J187,0)</f>
        <v>0</v>
      </c>
      <c r="BI187" s="241">
        <f>IF(N187="nulová",J187,0)</f>
        <v>0</v>
      </c>
      <c r="BJ187" s="20" t="s">
        <v>81</v>
      </c>
      <c r="BK187" s="241">
        <f>ROUND(I187*H187,2)</f>
        <v>0</v>
      </c>
      <c r="BL187" s="20" t="s">
        <v>176</v>
      </c>
      <c r="BM187" s="240" t="s">
        <v>2554</v>
      </c>
    </row>
    <row r="188" spans="1:51" s="14" customFormat="1" ht="12">
      <c r="A188" s="14"/>
      <c r="B188" s="256"/>
      <c r="C188" s="257"/>
      <c r="D188" s="242" t="s">
        <v>180</v>
      </c>
      <c r="E188" s="258" t="s">
        <v>19</v>
      </c>
      <c r="F188" s="259" t="s">
        <v>2555</v>
      </c>
      <c r="G188" s="257"/>
      <c r="H188" s="260">
        <v>12</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180</v>
      </c>
      <c r="AU188" s="266" t="s">
        <v>83</v>
      </c>
      <c r="AV188" s="14" t="s">
        <v>83</v>
      </c>
      <c r="AW188" s="14" t="s">
        <v>35</v>
      </c>
      <c r="AX188" s="14" t="s">
        <v>81</v>
      </c>
      <c r="AY188" s="266" t="s">
        <v>169</v>
      </c>
    </row>
    <row r="189" spans="1:65" s="2" customFormat="1" ht="16.5" customHeight="1">
      <c r="A189" s="41"/>
      <c r="B189" s="42"/>
      <c r="C189" s="313" t="s">
        <v>556</v>
      </c>
      <c r="D189" s="313" t="s">
        <v>665</v>
      </c>
      <c r="E189" s="314" t="s">
        <v>2556</v>
      </c>
      <c r="F189" s="315" t="s">
        <v>2557</v>
      </c>
      <c r="G189" s="316" t="s">
        <v>287</v>
      </c>
      <c r="H189" s="317">
        <v>22</v>
      </c>
      <c r="I189" s="318"/>
      <c r="J189" s="319">
        <f>ROUND(I189*H189,2)</f>
        <v>0</v>
      </c>
      <c r="K189" s="315" t="s">
        <v>19</v>
      </c>
      <c r="L189" s="320"/>
      <c r="M189" s="321" t="s">
        <v>19</v>
      </c>
      <c r="N189" s="322" t="s">
        <v>45</v>
      </c>
      <c r="O189" s="87"/>
      <c r="P189" s="238">
        <f>O189*H189</f>
        <v>0</v>
      </c>
      <c r="Q189" s="238">
        <v>0</v>
      </c>
      <c r="R189" s="238">
        <f>Q189*H189</f>
        <v>0</v>
      </c>
      <c r="S189" s="238">
        <v>0</v>
      </c>
      <c r="T189" s="239">
        <f>S189*H189</f>
        <v>0</v>
      </c>
      <c r="U189" s="41"/>
      <c r="V189" s="41"/>
      <c r="W189" s="41"/>
      <c r="X189" s="41"/>
      <c r="Y189" s="41"/>
      <c r="Z189" s="41"/>
      <c r="AA189" s="41"/>
      <c r="AB189" s="41"/>
      <c r="AC189" s="41"/>
      <c r="AD189" s="41"/>
      <c r="AE189" s="41"/>
      <c r="AR189" s="240" t="s">
        <v>217</v>
      </c>
      <c r="AT189" s="240" t="s">
        <v>665</v>
      </c>
      <c r="AU189" s="240" t="s">
        <v>83</v>
      </c>
      <c r="AY189" s="20" t="s">
        <v>169</v>
      </c>
      <c r="BE189" s="241">
        <f>IF(N189="základní",J189,0)</f>
        <v>0</v>
      </c>
      <c r="BF189" s="241">
        <f>IF(N189="snížená",J189,0)</f>
        <v>0</v>
      </c>
      <c r="BG189" s="241">
        <f>IF(N189="zákl. přenesená",J189,0)</f>
        <v>0</v>
      </c>
      <c r="BH189" s="241">
        <f>IF(N189="sníž. přenesená",J189,0)</f>
        <v>0</v>
      </c>
      <c r="BI189" s="241">
        <f>IF(N189="nulová",J189,0)</f>
        <v>0</v>
      </c>
      <c r="BJ189" s="20" t="s">
        <v>81</v>
      </c>
      <c r="BK189" s="241">
        <f>ROUND(I189*H189,2)</f>
        <v>0</v>
      </c>
      <c r="BL189" s="20" t="s">
        <v>176</v>
      </c>
      <c r="BM189" s="240" t="s">
        <v>2558</v>
      </c>
    </row>
    <row r="190" spans="1:51" s="14" customFormat="1" ht="12">
      <c r="A190" s="14"/>
      <c r="B190" s="256"/>
      <c r="C190" s="257"/>
      <c r="D190" s="242" t="s">
        <v>180</v>
      </c>
      <c r="E190" s="258" t="s">
        <v>19</v>
      </c>
      <c r="F190" s="259" t="s">
        <v>2559</v>
      </c>
      <c r="G190" s="257"/>
      <c r="H190" s="260">
        <v>22</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180</v>
      </c>
      <c r="AU190" s="266" t="s">
        <v>83</v>
      </c>
      <c r="AV190" s="14" t="s">
        <v>83</v>
      </c>
      <c r="AW190" s="14" t="s">
        <v>35</v>
      </c>
      <c r="AX190" s="14" t="s">
        <v>81</v>
      </c>
      <c r="AY190" s="266" t="s">
        <v>169</v>
      </c>
    </row>
    <row r="191" spans="1:65" s="2" customFormat="1" ht="16.5" customHeight="1">
      <c r="A191" s="41"/>
      <c r="B191" s="42"/>
      <c r="C191" s="229" t="s">
        <v>561</v>
      </c>
      <c r="D191" s="229" t="s">
        <v>171</v>
      </c>
      <c r="E191" s="230" t="s">
        <v>2560</v>
      </c>
      <c r="F191" s="231" t="s">
        <v>2561</v>
      </c>
      <c r="G191" s="232" t="s">
        <v>188</v>
      </c>
      <c r="H191" s="233">
        <v>14</v>
      </c>
      <c r="I191" s="234"/>
      <c r="J191" s="235">
        <f>ROUND(I191*H191,2)</f>
        <v>0</v>
      </c>
      <c r="K191" s="231" t="s">
        <v>175</v>
      </c>
      <c r="L191" s="47"/>
      <c r="M191" s="236" t="s">
        <v>19</v>
      </c>
      <c r="N191" s="237" t="s">
        <v>45</v>
      </c>
      <c r="O191" s="87"/>
      <c r="P191" s="238">
        <f>O191*H191</f>
        <v>0</v>
      </c>
      <c r="Q191" s="238">
        <v>0</v>
      </c>
      <c r="R191" s="238">
        <f>Q191*H191</f>
        <v>0</v>
      </c>
      <c r="S191" s="238">
        <v>0</v>
      </c>
      <c r="T191" s="239">
        <f>S191*H191</f>
        <v>0</v>
      </c>
      <c r="U191" s="41"/>
      <c r="V191" s="41"/>
      <c r="W191" s="41"/>
      <c r="X191" s="41"/>
      <c r="Y191" s="41"/>
      <c r="Z191" s="41"/>
      <c r="AA191" s="41"/>
      <c r="AB191" s="41"/>
      <c r="AC191" s="41"/>
      <c r="AD191" s="41"/>
      <c r="AE191" s="41"/>
      <c r="AR191" s="240" t="s">
        <v>176</v>
      </c>
      <c r="AT191" s="240" t="s">
        <v>171</v>
      </c>
      <c r="AU191" s="240" t="s">
        <v>83</v>
      </c>
      <c r="AY191" s="20" t="s">
        <v>169</v>
      </c>
      <c r="BE191" s="241">
        <f>IF(N191="základní",J191,0)</f>
        <v>0</v>
      </c>
      <c r="BF191" s="241">
        <f>IF(N191="snížená",J191,0)</f>
        <v>0</v>
      </c>
      <c r="BG191" s="241">
        <f>IF(N191="zákl. přenesená",J191,0)</f>
        <v>0</v>
      </c>
      <c r="BH191" s="241">
        <f>IF(N191="sníž. přenesená",J191,0)</f>
        <v>0</v>
      </c>
      <c r="BI191" s="241">
        <f>IF(N191="nulová",J191,0)</f>
        <v>0</v>
      </c>
      <c r="BJ191" s="20" t="s">
        <v>81</v>
      </c>
      <c r="BK191" s="241">
        <f>ROUND(I191*H191,2)</f>
        <v>0</v>
      </c>
      <c r="BL191" s="20" t="s">
        <v>176</v>
      </c>
      <c r="BM191" s="240" t="s">
        <v>2562</v>
      </c>
    </row>
    <row r="192" spans="1:51" s="14" customFormat="1" ht="12">
      <c r="A192" s="14"/>
      <c r="B192" s="256"/>
      <c r="C192" s="257"/>
      <c r="D192" s="242" t="s">
        <v>180</v>
      </c>
      <c r="E192" s="258" t="s">
        <v>19</v>
      </c>
      <c r="F192" s="259" t="s">
        <v>2563</v>
      </c>
      <c r="G192" s="257"/>
      <c r="H192" s="260">
        <v>14</v>
      </c>
      <c r="I192" s="261"/>
      <c r="J192" s="257"/>
      <c r="K192" s="257"/>
      <c r="L192" s="262"/>
      <c r="M192" s="263"/>
      <c r="N192" s="264"/>
      <c r="O192" s="264"/>
      <c r="P192" s="264"/>
      <c r="Q192" s="264"/>
      <c r="R192" s="264"/>
      <c r="S192" s="264"/>
      <c r="T192" s="265"/>
      <c r="U192" s="14"/>
      <c r="V192" s="14"/>
      <c r="W192" s="14"/>
      <c r="X192" s="14"/>
      <c r="Y192" s="14"/>
      <c r="Z192" s="14"/>
      <c r="AA192" s="14"/>
      <c r="AB192" s="14"/>
      <c r="AC192" s="14"/>
      <c r="AD192" s="14"/>
      <c r="AE192" s="14"/>
      <c r="AT192" s="266" t="s">
        <v>180</v>
      </c>
      <c r="AU192" s="266" t="s">
        <v>83</v>
      </c>
      <c r="AV192" s="14" t="s">
        <v>83</v>
      </c>
      <c r="AW192" s="14" t="s">
        <v>35</v>
      </c>
      <c r="AX192" s="14" t="s">
        <v>81</v>
      </c>
      <c r="AY192" s="266" t="s">
        <v>169</v>
      </c>
    </row>
    <row r="193" spans="1:65" s="2" customFormat="1" ht="21.75" customHeight="1">
      <c r="A193" s="41"/>
      <c r="B193" s="42"/>
      <c r="C193" s="229" t="s">
        <v>566</v>
      </c>
      <c r="D193" s="229" t="s">
        <v>171</v>
      </c>
      <c r="E193" s="230" t="s">
        <v>2564</v>
      </c>
      <c r="F193" s="231" t="s">
        <v>2565</v>
      </c>
      <c r="G193" s="232" t="s">
        <v>188</v>
      </c>
      <c r="H193" s="233">
        <v>14</v>
      </c>
      <c r="I193" s="234"/>
      <c r="J193" s="235">
        <f>ROUND(I193*H193,2)</f>
        <v>0</v>
      </c>
      <c r="K193" s="231" t="s">
        <v>175</v>
      </c>
      <c r="L193" s="47"/>
      <c r="M193" s="236" t="s">
        <v>19</v>
      </c>
      <c r="N193" s="237" t="s">
        <v>45</v>
      </c>
      <c r="O193" s="87"/>
      <c r="P193" s="238">
        <f>O193*H193</f>
        <v>0</v>
      </c>
      <c r="Q193" s="238">
        <v>0</v>
      </c>
      <c r="R193" s="238">
        <f>Q193*H193</f>
        <v>0</v>
      </c>
      <c r="S193" s="238">
        <v>0</v>
      </c>
      <c r="T193" s="239">
        <f>S193*H193</f>
        <v>0</v>
      </c>
      <c r="U193" s="41"/>
      <c r="V193" s="41"/>
      <c r="W193" s="41"/>
      <c r="X193" s="41"/>
      <c r="Y193" s="41"/>
      <c r="Z193" s="41"/>
      <c r="AA193" s="41"/>
      <c r="AB193" s="41"/>
      <c r="AC193" s="41"/>
      <c r="AD193" s="41"/>
      <c r="AE193" s="41"/>
      <c r="AR193" s="240" t="s">
        <v>176</v>
      </c>
      <c r="AT193" s="240" t="s">
        <v>171</v>
      </c>
      <c r="AU193" s="240" t="s">
        <v>83</v>
      </c>
      <c r="AY193" s="20" t="s">
        <v>169</v>
      </c>
      <c r="BE193" s="241">
        <f>IF(N193="základní",J193,0)</f>
        <v>0</v>
      </c>
      <c r="BF193" s="241">
        <f>IF(N193="snížená",J193,0)</f>
        <v>0</v>
      </c>
      <c r="BG193" s="241">
        <f>IF(N193="zákl. přenesená",J193,0)</f>
        <v>0</v>
      </c>
      <c r="BH193" s="241">
        <f>IF(N193="sníž. přenesená",J193,0)</f>
        <v>0</v>
      </c>
      <c r="BI193" s="241">
        <f>IF(N193="nulová",J193,0)</f>
        <v>0</v>
      </c>
      <c r="BJ193" s="20" t="s">
        <v>81</v>
      </c>
      <c r="BK193" s="241">
        <f>ROUND(I193*H193,2)</f>
        <v>0</v>
      </c>
      <c r="BL193" s="20" t="s">
        <v>176</v>
      </c>
      <c r="BM193" s="240" t="s">
        <v>2566</v>
      </c>
    </row>
    <row r="194" spans="1:47" s="2" customFormat="1" ht="12">
      <c r="A194" s="41"/>
      <c r="B194" s="42"/>
      <c r="C194" s="43"/>
      <c r="D194" s="242" t="s">
        <v>178</v>
      </c>
      <c r="E194" s="43"/>
      <c r="F194" s="243" t="s">
        <v>2504</v>
      </c>
      <c r="G194" s="43"/>
      <c r="H194" s="43"/>
      <c r="I194" s="149"/>
      <c r="J194" s="43"/>
      <c r="K194" s="43"/>
      <c r="L194" s="47"/>
      <c r="M194" s="244"/>
      <c r="N194" s="245"/>
      <c r="O194" s="87"/>
      <c r="P194" s="87"/>
      <c r="Q194" s="87"/>
      <c r="R194" s="87"/>
      <c r="S194" s="87"/>
      <c r="T194" s="88"/>
      <c r="U194" s="41"/>
      <c r="V194" s="41"/>
      <c r="W194" s="41"/>
      <c r="X194" s="41"/>
      <c r="Y194" s="41"/>
      <c r="Z194" s="41"/>
      <c r="AA194" s="41"/>
      <c r="AB194" s="41"/>
      <c r="AC194" s="41"/>
      <c r="AD194" s="41"/>
      <c r="AE194" s="41"/>
      <c r="AT194" s="20" t="s">
        <v>178</v>
      </c>
      <c r="AU194" s="20" t="s">
        <v>83</v>
      </c>
    </row>
    <row r="195" spans="1:51" s="14" customFormat="1" ht="12">
      <c r="A195" s="14"/>
      <c r="B195" s="256"/>
      <c r="C195" s="257"/>
      <c r="D195" s="242" t="s">
        <v>180</v>
      </c>
      <c r="E195" s="258" t="s">
        <v>19</v>
      </c>
      <c r="F195" s="259" t="s">
        <v>2563</v>
      </c>
      <c r="G195" s="257"/>
      <c r="H195" s="260">
        <v>14</v>
      </c>
      <c r="I195" s="261"/>
      <c r="J195" s="257"/>
      <c r="K195" s="257"/>
      <c r="L195" s="262"/>
      <c r="M195" s="263"/>
      <c r="N195" s="264"/>
      <c r="O195" s="264"/>
      <c r="P195" s="264"/>
      <c r="Q195" s="264"/>
      <c r="R195" s="264"/>
      <c r="S195" s="264"/>
      <c r="T195" s="265"/>
      <c r="U195" s="14"/>
      <c r="V195" s="14"/>
      <c r="W195" s="14"/>
      <c r="X195" s="14"/>
      <c r="Y195" s="14"/>
      <c r="Z195" s="14"/>
      <c r="AA195" s="14"/>
      <c r="AB195" s="14"/>
      <c r="AC195" s="14"/>
      <c r="AD195" s="14"/>
      <c r="AE195" s="14"/>
      <c r="AT195" s="266" t="s">
        <v>180</v>
      </c>
      <c r="AU195" s="266" t="s">
        <v>83</v>
      </c>
      <c r="AV195" s="14" t="s">
        <v>83</v>
      </c>
      <c r="AW195" s="14" t="s">
        <v>35</v>
      </c>
      <c r="AX195" s="14" t="s">
        <v>81</v>
      </c>
      <c r="AY195" s="266" t="s">
        <v>169</v>
      </c>
    </row>
    <row r="196" spans="1:65" s="2" customFormat="1" ht="16.5" customHeight="1">
      <c r="A196" s="41"/>
      <c r="B196" s="42"/>
      <c r="C196" s="313" t="s">
        <v>573</v>
      </c>
      <c r="D196" s="313" t="s">
        <v>665</v>
      </c>
      <c r="E196" s="314" t="s">
        <v>2567</v>
      </c>
      <c r="F196" s="315" t="s">
        <v>2568</v>
      </c>
      <c r="G196" s="316" t="s">
        <v>188</v>
      </c>
      <c r="H196" s="317">
        <v>6</v>
      </c>
      <c r="I196" s="318"/>
      <c r="J196" s="319">
        <f>ROUND(I196*H196,2)</f>
        <v>0</v>
      </c>
      <c r="K196" s="315" t="s">
        <v>19</v>
      </c>
      <c r="L196" s="320"/>
      <c r="M196" s="321" t="s">
        <v>19</v>
      </c>
      <c r="N196" s="322" t="s">
        <v>45</v>
      </c>
      <c r="O196" s="87"/>
      <c r="P196" s="238">
        <f>O196*H196</f>
        <v>0</v>
      </c>
      <c r="Q196" s="238">
        <v>3E-05</v>
      </c>
      <c r="R196" s="238">
        <f>Q196*H196</f>
        <v>0.00018</v>
      </c>
      <c r="S196" s="238">
        <v>0</v>
      </c>
      <c r="T196" s="239">
        <f>S196*H196</f>
        <v>0</v>
      </c>
      <c r="U196" s="41"/>
      <c r="V196" s="41"/>
      <c r="W196" s="41"/>
      <c r="X196" s="41"/>
      <c r="Y196" s="41"/>
      <c r="Z196" s="41"/>
      <c r="AA196" s="41"/>
      <c r="AB196" s="41"/>
      <c r="AC196" s="41"/>
      <c r="AD196" s="41"/>
      <c r="AE196" s="41"/>
      <c r="AR196" s="240" t="s">
        <v>217</v>
      </c>
      <c r="AT196" s="240" t="s">
        <v>665</v>
      </c>
      <c r="AU196" s="240" t="s">
        <v>83</v>
      </c>
      <c r="AY196" s="20" t="s">
        <v>169</v>
      </c>
      <c r="BE196" s="241">
        <f>IF(N196="základní",J196,0)</f>
        <v>0</v>
      </c>
      <c r="BF196" s="241">
        <f>IF(N196="snížená",J196,0)</f>
        <v>0</v>
      </c>
      <c r="BG196" s="241">
        <f>IF(N196="zákl. přenesená",J196,0)</f>
        <v>0</v>
      </c>
      <c r="BH196" s="241">
        <f>IF(N196="sníž. přenesená",J196,0)</f>
        <v>0</v>
      </c>
      <c r="BI196" s="241">
        <f>IF(N196="nulová",J196,0)</f>
        <v>0</v>
      </c>
      <c r="BJ196" s="20" t="s">
        <v>81</v>
      </c>
      <c r="BK196" s="241">
        <f>ROUND(I196*H196,2)</f>
        <v>0</v>
      </c>
      <c r="BL196" s="20" t="s">
        <v>176</v>
      </c>
      <c r="BM196" s="240" t="s">
        <v>2569</v>
      </c>
    </row>
    <row r="197" spans="1:51" s="14" customFormat="1" ht="12">
      <c r="A197" s="14"/>
      <c r="B197" s="256"/>
      <c r="C197" s="257"/>
      <c r="D197" s="242" t="s">
        <v>180</v>
      </c>
      <c r="E197" s="258" t="s">
        <v>19</v>
      </c>
      <c r="F197" s="259" t="s">
        <v>2570</v>
      </c>
      <c r="G197" s="257"/>
      <c r="H197" s="260">
        <v>6</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35</v>
      </c>
      <c r="AX197" s="14" t="s">
        <v>81</v>
      </c>
      <c r="AY197" s="266" t="s">
        <v>169</v>
      </c>
    </row>
    <row r="198" spans="1:65" s="2" customFormat="1" ht="16.5" customHeight="1">
      <c r="A198" s="41"/>
      <c r="B198" s="42"/>
      <c r="C198" s="313" t="s">
        <v>581</v>
      </c>
      <c r="D198" s="313" t="s">
        <v>665</v>
      </c>
      <c r="E198" s="314" t="s">
        <v>2571</v>
      </c>
      <c r="F198" s="315" t="s">
        <v>2572</v>
      </c>
      <c r="G198" s="316" t="s">
        <v>188</v>
      </c>
      <c r="H198" s="317">
        <v>8</v>
      </c>
      <c r="I198" s="318"/>
      <c r="J198" s="319">
        <f>ROUND(I198*H198,2)</f>
        <v>0</v>
      </c>
      <c r="K198" s="315" t="s">
        <v>19</v>
      </c>
      <c r="L198" s="320"/>
      <c r="M198" s="321" t="s">
        <v>19</v>
      </c>
      <c r="N198" s="322" t="s">
        <v>45</v>
      </c>
      <c r="O198" s="87"/>
      <c r="P198" s="238">
        <f>O198*H198</f>
        <v>0</v>
      </c>
      <c r="Q198" s="238">
        <v>0.027</v>
      </c>
      <c r="R198" s="238">
        <f>Q198*H198</f>
        <v>0.216</v>
      </c>
      <c r="S198" s="238">
        <v>0</v>
      </c>
      <c r="T198" s="239">
        <f>S198*H198</f>
        <v>0</v>
      </c>
      <c r="U198" s="41"/>
      <c r="V198" s="41"/>
      <c r="W198" s="41"/>
      <c r="X198" s="41"/>
      <c r="Y198" s="41"/>
      <c r="Z198" s="41"/>
      <c r="AA198" s="41"/>
      <c r="AB198" s="41"/>
      <c r="AC198" s="41"/>
      <c r="AD198" s="41"/>
      <c r="AE198" s="41"/>
      <c r="AR198" s="240" t="s">
        <v>217</v>
      </c>
      <c r="AT198" s="240" t="s">
        <v>665</v>
      </c>
      <c r="AU198" s="240" t="s">
        <v>83</v>
      </c>
      <c r="AY198" s="20" t="s">
        <v>169</v>
      </c>
      <c r="BE198" s="241">
        <f>IF(N198="základní",J198,0)</f>
        <v>0</v>
      </c>
      <c r="BF198" s="241">
        <f>IF(N198="snížená",J198,0)</f>
        <v>0</v>
      </c>
      <c r="BG198" s="241">
        <f>IF(N198="zákl. přenesená",J198,0)</f>
        <v>0</v>
      </c>
      <c r="BH198" s="241">
        <f>IF(N198="sníž. přenesená",J198,0)</f>
        <v>0</v>
      </c>
      <c r="BI198" s="241">
        <f>IF(N198="nulová",J198,0)</f>
        <v>0</v>
      </c>
      <c r="BJ198" s="20" t="s">
        <v>81</v>
      </c>
      <c r="BK198" s="241">
        <f>ROUND(I198*H198,2)</f>
        <v>0</v>
      </c>
      <c r="BL198" s="20" t="s">
        <v>176</v>
      </c>
      <c r="BM198" s="240" t="s">
        <v>2573</v>
      </c>
    </row>
    <row r="199" spans="1:51" s="14" customFormat="1" ht="12">
      <c r="A199" s="14"/>
      <c r="B199" s="256"/>
      <c r="C199" s="257"/>
      <c r="D199" s="242" t="s">
        <v>180</v>
      </c>
      <c r="E199" s="258" t="s">
        <v>19</v>
      </c>
      <c r="F199" s="259" t="s">
        <v>2574</v>
      </c>
      <c r="G199" s="257"/>
      <c r="H199" s="260">
        <v>8</v>
      </c>
      <c r="I199" s="261"/>
      <c r="J199" s="257"/>
      <c r="K199" s="257"/>
      <c r="L199" s="262"/>
      <c r="M199" s="263"/>
      <c r="N199" s="264"/>
      <c r="O199" s="264"/>
      <c r="P199" s="264"/>
      <c r="Q199" s="264"/>
      <c r="R199" s="264"/>
      <c r="S199" s="264"/>
      <c r="T199" s="265"/>
      <c r="U199" s="14"/>
      <c r="V199" s="14"/>
      <c r="W199" s="14"/>
      <c r="X199" s="14"/>
      <c r="Y199" s="14"/>
      <c r="Z199" s="14"/>
      <c r="AA199" s="14"/>
      <c r="AB199" s="14"/>
      <c r="AC199" s="14"/>
      <c r="AD199" s="14"/>
      <c r="AE199" s="14"/>
      <c r="AT199" s="266" t="s">
        <v>180</v>
      </c>
      <c r="AU199" s="266" t="s">
        <v>83</v>
      </c>
      <c r="AV199" s="14" t="s">
        <v>83</v>
      </c>
      <c r="AW199" s="14" t="s">
        <v>35</v>
      </c>
      <c r="AX199" s="14" t="s">
        <v>81</v>
      </c>
      <c r="AY199" s="266" t="s">
        <v>169</v>
      </c>
    </row>
    <row r="200" spans="1:65" s="2" customFormat="1" ht="16.5" customHeight="1">
      <c r="A200" s="41"/>
      <c r="B200" s="42"/>
      <c r="C200" s="229" t="s">
        <v>588</v>
      </c>
      <c r="D200" s="229" t="s">
        <v>171</v>
      </c>
      <c r="E200" s="230" t="s">
        <v>2575</v>
      </c>
      <c r="F200" s="231" t="s">
        <v>2576</v>
      </c>
      <c r="G200" s="232" t="s">
        <v>188</v>
      </c>
      <c r="H200" s="233">
        <v>14</v>
      </c>
      <c r="I200" s="234"/>
      <c r="J200" s="235">
        <f>ROUND(I200*H200,2)</f>
        <v>0</v>
      </c>
      <c r="K200" s="231" t="s">
        <v>175</v>
      </c>
      <c r="L200" s="47"/>
      <c r="M200" s="236" t="s">
        <v>19</v>
      </c>
      <c r="N200" s="237" t="s">
        <v>45</v>
      </c>
      <c r="O200" s="87"/>
      <c r="P200" s="238">
        <f>O200*H200</f>
        <v>0</v>
      </c>
      <c r="Q200" s="238">
        <v>5E-05</v>
      </c>
      <c r="R200" s="238">
        <f>Q200*H200</f>
        <v>0.0007</v>
      </c>
      <c r="S200" s="238">
        <v>0</v>
      </c>
      <c r="T200" s="239">
        <f>S200*H200</f>
        <v>0</v>
      </c>
      <c r="U200" s="41"/>
      <c r="V200" s="41"/>
      <c r="W200" s="41"/>
      <c r="X200" s="41"/>
      <c r="Y200" s="41"/>
      <c r="Z200" s="41"/>
      <c r="AA200" s="41"/>
      <c r="AB200" s="41"/>
      <c r="AC200" s="41"/>
      <c r="AD200" s="41"/>
      <c r="AE200" s="41"/>
      <c r="AR200" s="240" t="s">
        <v>176</v>
      </c>
      <c r="AT200" s="240" t="s">
        <v>171</v>
      </c>
      <c r="AU200" s="240" t="s">
        <v>83</v>
      </c>
      <c r="AY200" s="20" t="s">
        <v>169</v>
      </c>
      <c r="BE200" s="241">
        <f>IF(N200="základní",J200,0)</f>
        <v>0</v>
      </c>
      <c r="BF200" s="241">
        <f>IF(N200="snížená",J200,0)</f>
        <v>0</v>
      </c>
      <c r="BG200" s="241">
        <f>IF(N200="zákl. přenesená",J200,0)</f>
        <v>0</v>
      </c>
      <c r="BH200" s="241">
        <f>IF(N200="sníž. přenesená",J200,0)</f>
        <v>0</v>
      </c>
      <c r="BI200" s="241">
        <f>IF(N200="nulová",J200,0)</f>
        <v>0</v>
      </c>
      <c r="BJ200" s="20" t="s">
        <v>81</v>
      </c>
      <c r="BK200" s="241">
        <f>ROUND(I200*H200,2)</f>
        <v>0</v>
      </c>
      <c r="BL200" s="20" t="s">
        <v>176</v>
      </c>
      <c r="BM200" s="240" t="s">
        <v>2577</v>
      </c>
    </row>
    <row r="201" spans="1:47" s="2" customFormat="1" ht="12">
      <c r="A201" s="41"/>
      <c r="B201" s="42"/>
      <c r="C201" s="43"/>
      <c r="D201" s="242" t="s">
        <v>178</v>
      </c>
      <c r="E201" s="43"/>
      <c r="F201" s="243" t="s">
        <v>2578</v>
      </c>
      <c r="G201" s="43"/>
      <c r="H201" s="43"/>
      <c r="I201" s="149"/>
      <c r="J201" s="43"/>
      <c r="K201" s="43"/>
      <c r="L201" s="47"/>
      <c r="M201" s="244"/>
      <c r="N201" s="245"/>
      <c r="O201" s="87"/>
      <c r="P201" s="87"/>
      <c r="Q201" s="87"/>
      <c r="R201" s="87"/>
      <c r="S201" s="87"/>
      <c r="T201" s="88"/>
      <c r="U201" s="41"/>
      <c r="V201" s="41"/>
      <c r="W201" s="41"/>
      <c r="X201" s="41"/>
      <c r="Y201" s="41"/>
      <c r="Z201" s="41"/>
      <c r="AA201" s="41"/>
      <c r="AB201" s="41"/>
      <c r="AC201" s="41"/>
      <c r="AD201" s="41"/>
      <c r="AE201" s="41"/>
      <c r="AT201" s="20" t="s">
        <v>178</v>
      </c>
      <c r="AU201" s="20" t="s">
        <v>83</v>
      </c>
    </row>
    <row r="202" spans="1:51" s="14" customFormat="1" ht="12">
      <c r="A202" s="14"/>
      <c r="B202" s="256"/>
      <c r="C202" s="257"/>
      <c r="D202" s="242" t="s">
        <v>180</v>
      </c>
      <c r="E202" s="258" t="s">
        <v>19</v>
      </c>
      <c r="F202" s="259" t="s">
        <v>2563</v>
      </c>
      <c r="G202" s="257"/>
      <c r="H202" s="260">
        <v>14</v>
      </c>
      <c r="I202" s="261"/>
      <c r="J202" s="257"/>
      <c r="K202" s="257"/>
      <c r="L202" s="262"/>
      <c r="M202" s="263"/>
      <c r="N202" s="264"/>
      <c r="O202" s="264"/>
      <c r="P202" s="264"/>
      <c r="Q202" s="264"/>
      <c r="R202" s="264"/>
      <c r="S202" s="264"/>
      <c r="T202" s="265"/>
      <c r="U202" s="14"/>
      <c r="V202" s="14"/>
      <c r="W202" s="14"/>
      <c r="X202" s="14"/>
      <c r="Y202" s="14"/>
      <c r="Z202" s="14"/>
      <c r="AA202" s="14"/>
      <c r="AB202" s="14"/>
      <c r="AC202" s="14"/>
      <c r="AD202" s="14"/>
      <c r="AE202" s="14"/>
      <c r="AT202" s="266" t="s">
        <v>180</v>
      </c>
      <c r="AU202" s="266" t="s">
        <v>83</v>
      </c>
      <c r="AV202" s="14" t="s">
        <v>83</v>
      </c>
      <c r="AW202" s="14" t="s">
        <v>35</v>
      </c>
      <c r="AX202" s="14" t="s">
        <v>81</v>
      </c>
      <c r="AY202" s="266" t="s">
        <v>169</v>
      </c>
    </row>
    <row r="203" spans="1:65" s="2" customFormat="1" ht="16.5" customHeight="1">
      <c r="A203" s="41"/>
      <c r="B203" s="42"/>
      <c r="C203" s="313" t="s">
        <v>596</v>
      </c>
      <c r="D203" s="313" t="s">
        <v>665</v>
      </c>
      <c r="E203" s="314" t="s">
        <v>2579</v>
      </c>
      <c r="F203" s="315" t="s">
        <v>2580</v>
      </c>
      <c r="G203" s="316" t="s">
        <v>188</v>
      </c>
      <c r="H203" s="317">
        <v>126</v>
      </c>
      <c r="I203" s="318"/>
      <c r="J203" s="319">
        <f>ROUND(I203*H203,2)</f>
        <v>0</v>
      </c>
      <c r="K203" s="315" t="s">
        <v>175</v>
      </c>
      <c r="L203" s="320"/>
      <c r="M203" s="321" t="s">
        <v>19</v>
      </c>
      <c r="N203" s="322" t="s">
        <v>45</v>
      </c>
      <c r="O203" s="87"/>
      <c r="P203" s="238">
        <f>O203*H203</f>
        <v>0</v>
      </c>
      <c r="Q203" s="238">
        <v>0.00472</v>
      </c>
      <c r="R203" s="238">
        <f>Q203*H203</f>
        <v>0.59472</v>
      </c>
      <c r="S203" s="238">
        <v>0</v>
      </c>
      <c r="T203" s="239">
        <f>S203*H203</f>
        <v>0</v>
      </c>
      <c r="U203" s="41"/>
      <c r="V203" s="41"/>
      <c r="W203" s="41"/>
      <c r="X203" s="41"/>
      <c r="Y203" s="41"/>
      <c r="Z203" s="41"/>
      <c r="AA203" s="41"/>
      <c r="AB203" s="41"/>
      <c r="AC203" s="41"/>
      <c r="AD203" s="41"/>
      <c r="AE203" s="41"/>
      <c r="AR203" s="240" t="s">
        <v>217</v>
      </c>
      <c r="AT203" s="240" t="s">
        <v>665</v>
      </c>
      <c r="AU203" s="240" t="s">
        <v>83</v>
      </c>
      <c r="AY203" s="20" t="s">
        <v>169</v>
      </c>
      <c r="BE203" s="241">
        <f>IF(N203="základní",J203,0)</f>
        <v>0</v>
      </c>
      <c r="BF203" s="241">
        <f>IF(N203="snížená",J203,0)</f>
        <v>0</v>
      </c>
      <c r="BG203" s="241">
        <f>IF(N203="zákl. přenesená",J203,0)</f>
        <v>0</v>
      </c>
      <c r="BH203" s="241">
        <f>IF(N203="sníž. přenesená",J203,0)</f>
        <v>0</v>
      </c>
      <c r="BI203" s="241">
        <f>IF(N203="nulová",J203,0)</f>
        <v>0</v>
      </c>
      <c r="BJ203" s="20" t="s">
        <v>81</v>
      </c>
      <c r="BK203" s="241">
        <f>ROUND(I203*H203,2)</f>
        <v>0</v>
      </c>
      <c r="BL203" s="20" t="s">
        <v>176</v>
      </c>
      <c r="BM203" s="240" t="s">
        <v>2581</v>
      </c>
    </row>
    <row r="204" spans="1:51" s="14" customFormat="1" ht="12">
      <c r="A204" s="14"/>
      <c r="B204" s="256"/>
      <c r="C204" s="257"/>
      <c r="D204" s="242" t="s">
        <v>180</v>
      </c>
      <c r="E204" s="258" t="s">
        <v>19</v>
      </c>
      <c r="F204" s="259" t="s">
        <v>2582</v>
      </c>
      <c r="G204" s="257"/>
      <c r="H204" s="260">
        <v>42</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180</v>
      </c>
      <c r="AU204" s="266" t="s">
        <v>83</v>
      </c>
      <c r="AV204" s="14" t="s">
        <v>83</v>
      </c>
      <c r="AW204" s="14" t="s">
        <v>35</v>
      </c>
      <c r="AX204" s="14" t="s">
        <v>81</v>
      </c>
      <c r="AY204" s="266" t="s">
        <v>169</v>
      </c>
    </row>
    <row r="205" spans="1:51" s="14" customFormat="1" ht="12">
      <c r="A205" s="14"/>
      <c r="B205" s="256"/>
      <c r="C205" s="257"/>
      <c r="D205" s="242" t="s">
        <v>180</v>
      </c>
      <c r="E205" s="257"/>
      <c r="F205" s="259" t="s">
        <v>2583</v>
      </c>
      <c r="G205" s="257"/>
      <c r="H205" s="260">
        <v>126</v>
      </c>
      <c r="I205" s="261"/>
      <c r="J205" s="257"/>
      <c r="K205" s="257"/>
      <c r="L205" s="262"/>
      <c r="M205" s="263"/>
      <c r="N205" s="264"/>
      <c r="O205" s="264"/>
      <c r="P205" s="264"/>
      <c r="Q205" s="264"/>
      <c r="R205" s="264"/>
      <c r="S205" s="264"/>
      <c r="T205" s="265"/>
      <c r="U205" s="14"/>
      <c r="V205" s="14"/>
      <c r="W205" s="14"/>
      <c r="X205" s="14"/>
      <c r="Y205" s="14"/>
      <c r="Z205" s="14"/>
      <c r="AA205" s="14"/>
      <c r="AB205" s="14"/>
      <c r="AC205" s="14"/>
      <c r="AD205" s="14"/>
      <c r="AE205" s="14"/>
      <c r="AT205" s="266" t="s">
        <v>180</v>
      </c>
      <c r="AU205" s="266" t="s">
        <v>83</v>
      </c>
      <c r="AV205" s="14" t="s">
        <v>83</v>
      </c>
      <c r="AW205" s="14" t="s">
        <v>4</v>
      </c>
      <c r="AX205" s="14" t="s">
        <v>81</v>
      </c>
      <c r="AY205" s="266" t="s">
        <v>169</v>
      </c>
    </row>
    <row r="206" spans="1:65" s="2" customFormat="1" ht="16.5" customHeight="1">
      <c r="A206" s="41"/>
      <c r="B206" s="42"/>
      <c r="C206" s="229" t="s">
        <v>602</v>
      </c>
      <c r="D206" s="229" t="s">
        <v>171</v>
      </c>
      <c r="E206" s="230" t="s">
        <v>2584</v>
      </c>
      <c r="F206" s="231" t="s">
        <v>2585</v>
      </c>
      <c r="G206" s="232" t="s">
        <v>188</v>
      </c>
      <c r="H206" s="233">
        <v>486</v>
      </c>
      <c r="I206" s="234"/>
      <c r="J206" s="235">
        <f>ROUND(I206*H206,2)</f>
        <v>0</v>
      </c>
      <c r="K206" s="231" t="s">
        <v>175</v>
      </c>
      <c r="L206" s="47"/>
      <c r="M206" s="236" t="s">
        <v>19</v>
      </c>
      <c r="N206" s="237" t="s">
        <v>45</v>
      </c>
      <c r="O206" s="87"/>
      <c r="P206" s="238">
        <f>O206*H206</f>
        <v>0</v>
      </c>
      <c r="Q206" s="238">
        <v>0</v>
      </c>
      <c r="R206" s="238">
        <f>Q206*H206</f>
        <v>0</v>
      </c>
      <c r="S206" s="238">
        <v>0</v>
      </c>
      <c r="T206" s="239">
        <f>S206*H206</f>
        <v>0</v>
      </c>
      <c r="U206" s="41"/>
      <c r="V206" s="41"/>
      <c r="W206" s="41"/>
      <c r="X206" s="41"/>
      <c r="Y206" s="41"/>
      <c r="Z206" s="41"/>
      <c r="AA206" s="41"/>
      <c r="AB206" s="41"/>
      <c r="AC206" s="41"/>
      <c r="AD206" s="41"/>
      <c r="AE206" s="41"/>
      <c r="AR206" s="240" t="s">
        <v>176</v>
      </c>
      <c r="AT206" s="240" t="s">
        <v>171</v>
      </c>
      <c r="AU206" s="240" t="s">
        <v>83</v>
      </c>
      <c r="AY206" s="20" t="s">
        <v>169</v>
      </c>
      <c r="BE206" s="241">
        <f>IF(N206="základní",J206,0)</f>
        <v>0</v>
      </c>
      <c r="BF206" s="241">
        <f>IF(N206="snížená",J206,0)</f>
        <v>0</v>
      </c>
      <c r="BG206" s="241">
        <f>IF(N206="zákl. přenesená",J206,0)</f>
        <v>0</v>
      </c>
      <c r="BH206" s="241">
        <f>IF(N206="sníž. přenesená",J206,0)</f>
        <v>0</v>
      </c>
      <c r="BI206" s="241">
        <f>IF(N206="nulová",J206,0)</f>
        <v>0</v>
      </c>
      <c r="BJ206" s="20" t="s">
        <v>81</v>
      </c>
      <c r="BK206" s="241">
        <f>ROUND(I206*H206,2)</f>
        <v>0</v>
      </c>
      <c r="BL206" s="20" t="s">
        <v>176</v>
      </c>
      <c r="BM206" s="240" t="s">
        <v>2586</v>
      </c>
    </row>
    <row r="207" spans="1:47" s="2" customFormat="1" ht="12">
      <c r="A207" s="41"/>
      <c r="B207" s="42"/>
      <c r="C207" s="43"/>
      <c r="D207" s="242" t="s">
        <v>178</v>
      </c>
      <c r="E207" s="43"/>
      <c r="F207" s="243" t="s">
        <v>2587</v>
      </c>
      <c r="G207" s="43"/>
      <c r="H207" s="43"/>
      <c r="I207" s="149"/>
      <c r="J207" s="43"/>
      <c r="K207" s="43"/>
      <c r="L207" s="47"/>
      <c r="M207" s="244"/>
      <c r="N207" s="245"/>
      <c r="O207" s="87"/>
      <c r="P207" s="87"/>
      <c r="Q207" s="87"/>
      <c r="R207" s="87"/>
      <c r="S207" s="87"/>
      <c r="T207" s="88"/>
      <c r="U207" s="41"/>
      <c r="V207" s="41"/>
      <c r="W207" s="41"/>
      <c r="X207" s="41"/>
      <c r="Y207" s="41"/>
      <c r="Z207" s="41"/>
      <c r="AA207" s="41"/>
      <c r="AB207" s="41"/>
      <c r="AC207" s="41"/>
      <c r="AD207" s="41"/>
      <c r="AE207" s="41"/>
      <c r="AT207" s="20" t="s">
        <v>178</v>
      </c>
      <c r="AU207" s="20" t="s">
        <v>83</v>
      </c>
    </row>
    <row r="208" spans="1:51" s="14" customFormat="1" ht="12">
      <c r="A208" s="14"/>
      <c r="B208" s="256"/>
      <c r="C208" s="257"/>
      <c r="D208" s="242" t="s">
        <v>180</v>
      </c>
      <c r="E208" s="258" t="s">
        <v>19</v>
      </c>
      <c r="F208" s="259" t="s">
        <v>2588</v>
      </c>
      <c r="G208" s="257"/>
      <c r="H208" s="260">
        <v>486</v>
      </c>
      <c r="I208" s="261"/>
      <c r="J208" s="257"/>
      <c r="K208" s="257"/>
      <c r="L208" s="262"/>
      <c r="M208" s="324"/>
      <c r="N208" s="325"/>
      <c r="O208" s="325"/>
      <c r="P208" s="325"/>
      <c r="Q208" s="325"/>
      <c r="R208" s="325"/>
      <c r="S208" s="325"/>
      <c r="T208" s="326"/>
      <c r="U208" s="14"/>
      <c r="V208" s="14"/>
      <c r="W208" s="14"/>
      <c r="X208" s="14"/>
      <c r="Y208" s="14"/>
      <c r="Z208" s="14"/>
      <c r="AA208" s="14"/>
      <c r="AB208" s="14"/>
      <c r="AC208" s="14"/>
      <c r="AD208" s="14"/>
      <c r="AE208" s="14"/>
      <c r="AT208" s="266" t="s">
        <v>180</v>
      </c>
      <c r="AU208" s="266" t="s">
        <v>83</v>
      </c>
      <c r="AV208" s="14" t="s">
        <v>83</v>
      </c>
      <c r="AW208" s="14" t="s">
        <v>35</v>
      </c>
      <c r="AX208" s="14" t="s">
        <v>81</v>
      </c>
      <c r="AY208" s="266" t="s">
        <v>169</v>
      </c>
    </row>
    <row r="209" spans="1:31" s="2" customFormat="1" ht="6.95" customHeight="1">
      <c r="A209" s="41"/>
      <c r="B209" s="62"/>
      <c r="C209" s="63"/>
      <c r="D209" s="63"/>
      <c r="E209" s="63"/>
      <c r="F209" s="63"/>
      <c r="G209" s="63"/>
      <c r="H209" s="63"/>
      <c r="I209" s="178"/>
      <c r="J209" s="63"/>
      <c r="K209" s="63"/>
      <c r="L209" s="47"/>
      <c r="M209" s="41"/>
      <c r="O209" s="41"/>
      <c r="P209" s="41"/>
      <c r="Q209" s="41"/>
      <c r="R209" s="41"/>
      <c r="S209" s="41"/>
      <c r="T209" s="41"/>
      <c r="U209" s="41"/>
      <c r="V209" s="41"/>
      <c r="W209" s="41"/>
      <c r="X209" s="41"/>
      <c r="Y209" s="41"/>
      <c r="Z209" s="41"/>
      <c r="AA209" s="41"/>
      <c r="AB209" s="41"/>
      <c r="AC209" s="41"/>
      <c r="AD209" s="41"/>
      <c r="AE209" s="41"/>
    </row>
  </sheetData>
  <sheetProtection password="DD5F" sheet="1" objects="1" scenarios="1" formatColumns="0" formatRows="0" autoFilter="0"/>
  <autoFilter ref="C86:K208"/>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136</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2411</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2589</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ROUND(J95,2)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ROUND((SUM(BE95:BE215)),2)</f>
        <v>0</v>
      </c>
      <c r="G35" s="41"/>
      <c r="H35" s="41"/>
      <c r="I35" s="167">
        <v>0.21</v>
      </c>
      <c r="J35" s="166">
        <f>ROUND(((SUM(BE95:BE215))*I35),2)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ROUND((SUM(BF95:BF215)),2)</f>
        <v>0</v>
      </c>
      <c r="G36" s="41"/>
      <c r="H36" s="41"/>
      <c r="I36" s="167">
        <v>0.15</v>
      </c>
      <c r="J36" s="166">
        <f>ROUND(((SUM(BF95:BF215))*I36),2)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ROUND((SUM(BG95:BG215)),2)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ROUND((SUM(BH95:BH215)),2)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ROUND((SUM(BI95:BI215)),2)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2411</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802 - Úprava stávajícího oplocení</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J95</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J96</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J97</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615</v>
      </c>
      <c r="E66" s="197"/>
      <c r="F66" s="197"/>
      <c r="G66" s="197"/>
      <c r="H66" s="197"/>
      <c r="I66" s="198"/>
      <c r="J66" s="199">
        <f>J105</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616</v>
      </c>
      <c r="E67" s="197"/>
      <c r="F67" s="197"/>
      <c r="G67" s="197"/>
      <c r="H67" s="197"/>
      <c r="I67" s="198"/>
      <c r="J67" s="199">
        <f>J116</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151</v>
      </c>
      <c r="E68" s="197"/>
      <c r="F68" s="197"/>
      <c r="G68" s="197"/>
      <c r="H68" s="197"/>
      <c r="I68" s="198"/>
      <c r="J68" s="199">
        <f>J134</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309</v>
      </c>
      <c r="E69" s="197"/>
      <c r="F69" s="197"/>
      <c r="G69" s="197"/>
      <c r="H69" s="197"/>
      <c r="I69" s="198"/>
      <c r="J69" s="199">
        <f>J178</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618</v>
      </c>
      <c r="E70" s="197"/>
      <c r="F70" s="197"/>
      <c r="G70" s="197"/>
      <c r="H70" s="197"/>
      <c r="I70" s="198"/>
      <c r="J70" s="199">
        <f>J189</f>
        <v>0</v>
      </c>
      <c r="K70" s="128"/>
      <c r="L70" s="200"/>
      <c r="S70" s="10"/>
      <c r="T70" s="10"/>
      <c r="U70" s="10"/>
      <c r="V70" s="10"/>
      <c r="W70" s="10"/>
      <c r="X70" s="10"/>
      <c r="Y70" s="10"/>
      <c r="Z70" s="10"/>
      <c r="AA70" s="10"/>
      <c r="AB70" s="10"/>
      <c r="AC70" s="10"/>
      <c r="AD70" s="10"/>
      <c r="AE70" s="10"/>
    </row>
    <row r="71" spans="1:31" s="9" customFormat="1" ht="24.95" customHeight="1">
      <c r="A71" s="9"/>
      <c r="B71" s="188"/>
      <c r="C71" s="189"/>
      <c r="D71" s="190" t="s">
        <v>272</v>
      </c>
      <c r="E71" s="191"/>
      <c r="F71" s="191"/>
      <c r="G71" s="191"/>
      <c r="H71" s="191"/>
      <c r="I71" s="192"/>
      <c r="J71" s="193">
        <f>J192</f>
        <v>0</v>
      </c>
      <c r="K71" s="189"/>
      <c r="L71" s="194"/>
      <c r="S71" s="9"/>
      <c r="T71" s="9"/>
      <c r="U71" s="9"/>
      <c r="V71" s="9"/>
      <c r="W71" s="9"/>
      <c r="X71" s="9"/>
      <c r="Y71" s="9"/>
      <c r="Z71" s="9"/>
      <c r="AA71" s="9"/>
      <c r="AB71" s="9"/>
      <c r="AC71" s="9"/>
      <c r="AD71" s="9"/>
      <c r="AE71" s="9"/>
    </row>
    <row r="72" spans="1:31" s="10" customFormat="1" ht="19.9" customHeight="1">
      <c r="A72" s="10"/>
      <c r="B72" s="195"/>
      <c r="C72" s="128"/>
      <c r="D72" s="196" t="s">
        <v>315</v>
      </c>
      <c r="E72" s="197"/>
      <c r="F72" s="197"/>
      <c r="G72" s="197"/>
      <c r="H72" s="197"/>
      <c r="I72" s="198"/>
      <c r="J72" s="199">
        <f>J193</f>
        <v>0</v>
      </c>
      <c r="K72" s="128"/>
      <c r="L72" s="200"/>
      <c r="S72" s="10"/>
      <c r="T72" s="10"/>
      <c r="U72" s="10"/>
      <c r="V72" s="10"/>
      <c r="W72" s="10"/>
      <c r="X72" s="10"/>
      <c r="Y72" s="10"/>
      <c r="Z72" s="10"/>
      <c r="AA72" s="10"/>
      <c r="AB72" s="10"/>
      <c r="AC72" s="10"/>
      <c r="AD72" s="10"/>
      <c r="AE72" s="10"/>
    </row>
    <row r="73" spans="1:31" s="10" customFormat="1" ht="19.9" customHeight="1">
      <c r="A73" s="10"/>
      <c r="B73" s="195"/>
      <c r="C73" s="128"/>
      <c r="D73" s="196" t="s">
        <v>2590</v>
      </c>
      <c r="E73" s="197"/>
      <c r="F73" s="197"/>
      <c r="G73" s="197"/>
      <c r="H73" s="197"/>
      <c r="I73" s="198"/>
      <c r="J73" s="199">
        <f>J205</f>
        <v>0</v>
      </c>
      <c r="K73" s="128"/>
      <c r="L73" s="200"/>
      <c r="S73" s="10"/>
      <c r="T73" s="10"/>
      <c r="U73" s="10"/>
      <c r="V73" s="10"/>
      <c r="W73" s="10"/>
      <c r="X73" s="10"/>
      <c r="Y73" s="10"/>
      <c r="Z73" s="10"/>
      <c r="AA73" s="10"/>
      <c r="AB73" s="10"/>
      <c r="AC73" s="10"/>
      <c r="AD73" s="10"/>
      <c r="AE73" s="10"/>
    </row>
    <row r="74" spans="1:31" s="2" customFormat="1" ht="21.8" customHeight="1">
      <c r="A74" s="41"/>
      <c r="B74" s="42"/>
      <c r="C74" s="43"/>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6.95" customHeight="1">
      <c r="A75" s="41"/>
      <c r="B75" s="62"/>
      <c r="C75" s="63"/>
      <c r="D75" s="63"/>
      <c r="E75" s="63"/>
      <c r="F75" s="63"/>
      <c r="G75" s="63"/>
      <c r="H75" s="63"/>
      <c r="I75" s="178"/>
      <c r="J75" s="63"/>
      <c r="K75" s="63"/>
      <c r="L75" s="150"/>
      <c r="S75" s="41"/>
      <c r="T75" s="41"/>
      <c r="U75" s="41"/>
      <c r="V75" s="41"/>
      <c r="W75" s="41"/>
      <c r="X75" s="41"/>
      <c r="Y75" s="41"/>
      <c r="Z75" s="41"/>
      <c r="AA75" s="41"/>
      <c r="AB75" s="41"/>
      <c r="AC75" s="41"/>
      <c r="AD75" s="41"/>
      <c r="AE75" s="41"/>
    </row>
    <row r="79" spans="1:31" s="2" customFormat="1" ht="6.95" customHeight="1">
      <c r="A79" s="41"/>
      <c r="B79" s="64"/>
      <c r="C79" s="65"/>
      <c r="D79" s="65"/>
      <c r="E79" s="65"/>
      <c r="F79" s="65"/>
      <c r="G79" s="65"/>
      <c r="H79" s="65"/>
      <c r="I79" s="181"/>
      <c r="J79" s="65"/>
      <c r="K79" s="65"/>
      <c r="L79" s="150"/>
      <c r="S79" s="41"/>
      <c r="T79" s="41"/>
      <c r="U79" s="41"/>
      <c r="V79" s="41"/>
      <c r="W79" s="41"/>
      <c r="X79" s="41"/>
      <c r="Y79" s="41"/>
      <c r="Z79" s="41"/>
      <c r="AA79" s="41"/>
      <c r="AB79" s="41"/>
      <c r="AC79" s="41"/>
      <c r="AD79" s="41"/>
      <c r="AE79" s="41"/>
    </row>
    <row r="80" spans="1:31" s="2" customFormat="1" ht="24.95" customHeight="1">
      <c r="A80" s="41"/>
      <c r="B80" s="42"/>
      <c r="C80" s="26" t="s">
        <v>154</v>
      </c>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2" customHeight="1">
      <c r="A82" s="41"/>
      <c r="B82" s="42"/>
      <c r="C82" s="35" t="s">
        <v>16</v>
      </c>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6.5" customHeight="1">
      <c r="A83" s="41"/>
      <c r="B83" s="42"/>
      <c r="C83" s="43"/>
      <c r="D83" s="43"/>
      <c r="E83" s="182" t="str">
        <f>E7</f>
        <v>KRÁLŮV DVŮR - OBCHVAT - II. část - PDPS</v>
      </c>
      <c r="F83" s="35"/>
      <c r="G83" s="35"/>
      <c r="H83" s="35"/>
      <c r="I83" s="149"/>
      <c r="J83" s="43"/>
      <c r="K83" s="43"/>
      <c r="L83" s="150"/>
      <c r="S83" s="41"/>
      <c r="T83" s="41"/>
      <c r="U83" s="41"/>
      <c r="V83" s="41"/>
      <c r="W83" s="41"/>
      <c r="X83" s="41"/>
      <c r="Y83" s="41"/>
      <c r="Z83" s="41"/>
      <c r="AA83" s="41"/>
      <c r="AB83" s="41"/>
      <c r="AC83" s="41"/>
      <c r="AD83" s="41"/>
      <c r="AE83" s="41"/>
    </row>
    <row r="84" spans="2:12" s="1" customFormat="1" ht="12" customHeight="1">
      <c r="B84" s="24"/>
      <c r="C84" s="35" t="s">
        <v>141</v>
      </c>
      <c r="D84" s="25"/>
      <c r="E84" s="25"/>
      <c r="F84" s="25"/>
      <c r="G84" s="25"/>
      <c r="H84" s="25"/>
      <c r="I84" s="141"/>
      <c r="J84" s="25"/>
      <c r="K84" s="25"/>
      <c r="L84" s="23"/>
    </row>
    <row r="85" spans="1:31" s="2" customFormat="1" ht="16.5" customHeight="1">
      <c r="A85" s="41"/>
      <c r="B85" s="42"/>
      <c r="C85" s="43"/>
      <c r="D85" s="43"/>
      <c r="E85" s="182" t="s">
        <v>2411</v>
      </c>
      <c r="F85" s="43"/>
      <c r="G85" s="43"/>
      <c r="H85" s="43"/>
      <c r="I85" s="149"/>
      <c r="J85" s="43"/>
      <c r="K85" s="43"/>
      <c r="L85" s="150"/>
      <c r="S85" s="41"/>
      <c r="T85" s="41"/>
      <c r="U85" s="41"/>
      <c r="V85" s="41"/>
      <c r="W85" s="41"/>
      <c r="X85" s="41"/>
      <c r="Y85" s="41"/>
      <c r="Z85" s="41"/>
      <c r="AA85" s="41"/>
      <c r="AB85" s="41"/>
      <c r="AC85" s="41"/>
      <c r="AD85" s="41"/>
      <c r="AE85" s="41"/>
    </row>
    <row r="86" spans="1:31" s="2" customFormat="1" ht="12" customHeight="1">
      <c r="A86" s="41"/>
      <c r="B86" s="42"/>
      <c r="C86" s="35" t="s">
        <v>143</v>
      </c>
      <c r="D86" s="43"/>
      <c r="E86" s="43"/>
      <c r="F86" s="43"/>
      <c r="G86" s="43"/>
      <c r="H86" s="43"/>
      <c r="I86" s="149"/>
      <c r="J86" s="43"/>
      <c r="K86" s="43"/>
      <c r="L86" s="150"/>
      <c r="S86" s="41"/>
      <c r="T86" s="41"/>
      <c r="U86" s="41"/>
      <c r="V86" s="41"/>
      <c r="W86" s="41"/>
      <c r="X86" s="41"/>
      <c r="Y86" s="41"/>
      <c r="Z86" s="41"/>
      <c r="AA86" s="41"/>
      <c r="AB86" s="41"/>
      <c r="AC86" s="41"/>
      <c r="AD86" s="41"/>
      <c r="AE86" s="41"/>
    </row>
    <row r="87" spans="1:31" s="2" customFormat="1" ht="16.5" customHeight="1">
      <c r="A87" s="41"/>
      <c r="B87" s="42"/>
      <c r="C87" s="43"/>
      <c r="D87" s="43"/>
      <c r="E87" s="72" t="str">
        <f>E11</f>
        <v>SO 802 - Úprava stávajícího oplocení</v>
      </c>
      <c r="F87" s="43"/>
      <c r="G87" s="43"/>
      <c r="H87" s="43"/>
      <c r="I87" s="149"/>
      <c r="J87" s="43"/>
      <c r="K87" s="43"/>
      <c r="L87" s="150"/>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149"/>
      <c r="J88" s="43"/>
      <c r="K88" s="43"/>
      <c r="L88" s="150"/>
      <c r="S88" s="41"/>
      <c r="T88" s="41"/>
      <c r="U88" s="41"/>
      <c r="V88" s="41"/>
      <c r="W88" s="41"/>
      <c r="X88" s="41"/>
      <c r="Y88" s="41"/>
      <c r="Z88" s="41"/>
      <c r="AA88" s="41"/>
      <c r="AB88" s="41"/>
      <c r="AC88" s="41"/>
      <c r="AD88" s="41"/>
      <c r="AE88" s="41"/>
    </row>
    <row r="89" spans="1:31" s="2" customFormat="1" ht="12" customHeight="1">
      <c r="A89" s="41"/>
      <c r="B89" s="42"/>
      <c r="C89" s="35" t="s">
        <v>21</v>
      </c>
      <c r="D89" s="43"/>
      <c r="E89" s="43"/>
      <c r="F89" s="30" t="str">
        <f>F14</f>
        <v>Králův Dvůr</v>
      </c>
      <c r="G89" s="43"/>
      <c r="H89" s="43"/>
      <c r="I89" s="152" t="s">
        <v>23</v>
      </c>
      <c r="J89" s="75" t="str">
        <f>IF(J14="","",J14)</f>
        <v>18. 3. 2020</v>
      </c>
      <c r="K89" s="43"/>
      <c r="L89" s="150"/>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149"/>
      <c r="J90" s="43"/>
      <c r="K90" s="43"/>
      <c r="L90" s="150"/>
      <c r="S90" s="41"/>
      <c r="T90" s="41"/>
      <c r="U90" s="41"/>
      <c r="V90" s="41"/>
      <c r="W90" s="41"/>
      <c r="X90" s="41"/>
      <c r="Y90" s="41"/>
      <c r="Z90" s="41"/>
      <c r="AA90" s="41"/>
      <c r="AB90" s="41"/>
      <c r="AC90" s="41"/>
      <c r="AD90" s="41"/>
      <c r="AE90" s="41"/>
    </row>
    <row r="91" spans="1:31" s="2" customFormat="1" ht="40.05" customHeight="1">
      <c r="A91" s="41"/>
      <c r="B91" s="42"/>
      <c r="C91" s="35" t="s">
        <v>25</v>
      </c>
      <c r="D91" s="43"/>
      <c r="E91" s="43"/>
      <c r="F91" s="30" t="str">
        <f>E17</f>
        <v>Město Králův Dvůr,Nám.Míru 139,26701 Králův Dvůr</v>
      </c>
      <c r="G91" s="43"/>
      <c r="H91" s="43"/>
      <c r="I91" s="152" t="s">
        <v>31</v>
      </c>
      <c r="J91" s="39" t="str">
        <f>E23</f>
        <v>SPEKTRA s.r.o.,V Hlinkách 1548,26601 Beroun</v>
      </c>
      <c r="K91" s="43"/>
      <c r="L91" s="150"/>
      <c r="S91" s="41"/>
      <c r="T91" s="41"/>
      <c r="U91" s="41"/>
      <c r="V91" s="41"/>
      <c r="W91" s="41"/>
      <c r="X91" s="41"/>
      <c r="Y91" s="41"/>
      <c r="Z91" s="41"/>
      <c r="AA91" s="41"/>
      <c r="AB91" s="41"/>
      <c r="AC91" s="41"/>
      <c r="AD91" s="41"/>
      <c r="AE91" s="41"/>
    </row>
    <row r="92" spans="1:31" s="2" customFormat="1" ht="15.15" customHeight="1">
      <c r="A92" s="41"/>
      <c r="B92" s="42"/>
      <c r="C92" s="35" t="s">
        <v>29</v>
      </c>
      <c r="D92" s="43"/>
      <c r="E92" s="43"/>
      <c r="F92" s="30" t="str">
        <f>IF(E20="","",E20)</f>
        <v>Vyplň údaj</v>
      </c>
      <c r="G92" s="43"/>
      <c r="H92" s="43"/>
      <c r="I92" s="152" t="s">
        <v>36</v>
      </c>
      <c r="J92" s="39" t="str">
        <f>E26</f>
        <v>p. Lenka Dejdarová</v>
      </c>
      <c r="K92" s="43"/>
      <c r="L92" s="150"/>
      <c r="S92" s="41"/>
      <c r="T92" s="41"/>
      <c r="U92" s="41"/>
      <c r="V92" s="41"/>
      <c r="W92" s="41"/>
      <c r="X92" s="41"/>
      <c r="Y92" s="41"/>
      <c r="Z92" s="41"/>
      <c r="AA92" s="41"/>
      <c r="AB92" s="41"/>
      <c r="AC92" s="41"/>
      <c r="AD92" s="41"/>
      <c r="AE92" s="41"/>
    </row>
    <row r="93" spans="1:31" s="2" customFormat="1" ht="10.3" customHeight="1">
      <c r="A93" s="41"/>
      <c r="B93" s="42"/>
      <c r="C93" s="43"/>
      <c r="D93" s="43"/>
      <c r="E93" s="43"/>
      <c r="F93" s="43"/>
      <c r="G93" s="43"/>
      <c r="H93" s="43"/>
      <c r="I93" s="149"/>
      <c r="J93" s="43"/>
      <c r="K93" s="43"/>
      <c r="L93" s="150"/>
      <c r="S93" s="41"/>
      <c r="T93" s="41"/>
      <c r="U93" s="41"/>
      <c r="V93" s="41"/>
      <c r="W93" s="41"/>
      <c r="X93" s="41"/>
      <c r="Y93" s="41"/>
      <c r="Z93" s="41"/>
      <c r="AA93" s="41"/>
      <c r="AB93" s="41"/>
      <c r="AC93" s="41"/>
      <c r="AD93" s="41"/>
      <c r="AE93" s="41"/>
    </row>
    <row r="94" spans="1:31" s="11" customFormat="1" ht="29.25" customHeight="1">
      <c r="A94" s="201"/>
      <c r="B94" s="202"/>
      <c r="C94" s="203" t="s">
        <v>155</v>
      </c>
      <c r="D94" s="204" t="s">
        <v>59</v>
      </c>
      <c r="E94" s="204" t="s">
        <v>55</v>
      </c>
      <c r="F94" s="204" t="s">
        <v>56</v>
      </c>
      <c r="G94" s="204" t="s">
        <v>156</v>
      </c>
      <c r="H94" s="204" t="s">
        <v>157</v>
      </c>
      <c r="I94" s="205" t="s">
        <v>158</v>
      </c>
      <c r="J94" s="204" t="s">
        <v>147</v>
      </c>
      <c r="K94" s="206" t="s">
        <v>159</v>
      </c>
      <c r="L94" s="207"/>
      <c r="M94" s="95" t="s">
        <v>19</v>
      </c>
      <c r="N94" s="96" t="s">
        <v>44</v>
      </c>
      <c r="O94" s="96" t="s">
        <v>160</v>
      </c>
      <c r="P94" s="96" t="s">
        <v>161</v>
      </c>
      <c r="Q94" s="96" t="s">
        <v>162</v>
      </c>
      <c r="R94" s="96" t="s">
        <v>163</v>
      </c>
      <c r="S94" s="96" t="s">
        <v>164</v>
      </c>
      <c r="T94" s="97" t="s">
        <v>165</v>
      </c>
      <c r="U94" s="201"/>
      <c r="V94" s="201"/>
      <c r="W94" s="201"/>
      <c r="X94" s="201"/>
      <c r="Y94" s="201"/>
      <c r="Z94" s="201"/>
      <c r="AA94" s="201"/>
      <c r="AB94" s="201"/>
      <c r="AC94" s="201"/>
      <c r="AD94" s="201"/>
      <c r="AE94" s="201"/>
    </row>
    <row r="95" spans="1:63" s="2" customFormat="1" ht="22.8" customHeight="1">
      <c r="A95" s="41"/>
      <c r="B95" s="42"/>
      <c r="C95" s="102" t="s">
        <v>166</v>
      </c>
      <c r="D95" s="43"/>
      <c r="E95" s="43"/>
      <c r="F95" s="43"/>
      <c r="G95" s="43"/>
      <c r="H95" s="43"/>
      <c r="I95" s="149"/>
      <c r="J95" s="208">
        <f>BK95</f>
        <v>0</v>
      </c>
      <c r="K95" s="43"/>
      <c r="L95" s="47"/>
      <c r="M95" s="98"/>
      <c r="N95" s="209"/>
      <c r="O95" s="99"/>
      <c r="P95" s="210">
        <f>P96+P192</f>
        <v>0</v>
      </c>
      <c r="Q95" s="99"/>
      <c r="R95" s="210">
        <f>R96+R192</f>
        <v>2.8698648199999996</v>
      </c>
      <c r="S95" s="99"/>
      <c r="T95" s="211">
        <f>T96+T192</f>
        <v>43.790645000000005</v>
      </c>
      <c r="U95" s="41"/>
      <c r="V95" s="41"/>
      <c r="W95" s="41"/>
      <c r="X95" s="41"/>
      <c r="Y95" s="41"/>
      <c r="Z95" s="41"/>
      <c r="AA95" s="41"/>
      <c r="AB95" s="41"/>
      <c r="AC95" s="41"/>
      <c r="AD95" s="41"/>
      <c r="AE95" s="41"/>
      <c r="AT95" s="20" t="s">
        <v>73</v>
      </c>
      <c r="AU95" s="20" t="s">
        <v>148</v>
      </c>
      <c r="BK95" s="212">
        <f>BK96+BK192</f>
        <v>0</v>
      </c>
    </row>
    <row r="96" spans="1:63" s="12" customFormat="1" ht="25.9" customHeight="1">
      <c r="A96" s="12"/>
      <c r="B96" s="213"/>
      <c r="C96" s="214"/>
      <c r="D96" s="215" t="s">
        <v>73</v>
      </c>
      <c r="E96" s="216" t="s">
        <v>167</v>
      </c>
      <c r="F96" s="216" t="s">
        <v>168</v>
      </c>
      <c r="G96" s="214"/>
      <c r="H96" s="214"/>
      <c r="I96" s="217"/>
      <c r="J96" s="218">
        <f>BK96</f>
        <v>0</v>
      </c>
      <c r="K96" s="214"/>
      <c r="L96" s="219"/>
      <c r="M96" s="220"/>
      <c r="N96" s="221"/>
      <c r="O96" s="221"/>
      <c r="P96" s="222">
        <f>P97+P105+P116+P134+P178+P189</f>
        <v>0</v>
      </c>
      <c r="Q96" s="221"/>
      <c r="R96" s="222">
        <f>R97+R105+R116+R134+R178+R189</f>
        <v>2.8615324199999996</v>
      </c>
      <c r="S96" s="221"/>
      <c r="T96" s="223">
        <f>T97+T105+T116+T134+T178+T189</f>
        <v>21.721020000000003</v>
      </c>
      <c r="U96" s="12"/>
      <c r="V96" s="12"/>
      <c r="W96" s="12"/>
      <c r="X96" s="12"/>
      <c r="Y96" s="12"/>
      <c r="Z96" s="12"/>
      <c r="AA96" s="12"/>
      <c r="AB96" s="12"/>
      <c r="AC96" s="12"/>
      <c r="AD96" s="12"/>
      <c r="AE96" s="12"/>
      <c r="AR96" s="224" t="s">
        <v>81</v>
      </c>
      <c r="AT96" s="225" t="s">
        <v>73</v>
      </c>
      <c r="AU96" s="225" t="s">
        <v>74</v>
      </c>
      <c r="AY96" s="224" t="s">
        <v>169</v>
      </c>
      <c r="BK96" s="226">
        <f>BK97+BK105+BK116+BK134+BK178+BK189</f>
        <v>0</v>
      </c>
    </row>
    <row r="97" spans="1:63" s="12" customFormat="1" ht="22.8" customHeight="1">
      <c r="A97" s="12"/>
      <c r="B97" s="213"/>
      <c r="C97" s="214"/>
      <c r="D97" s="215" t="s">
        <v>73</v>
      </c>
      <c r="E97" s="227" t="s">
        <v>81</v>
      </c>
      <c r="F97" s="227" t="s">
        <v>170</v>
      </c>
      <c r="G97" s="214"/>
      <c r="H97" s="214"/>
      <c r="I97" s="217"/>
      <c r="J97" s="228">
        <f>BK97</f>
        <v>0</v>
      </c>
      <c r="K97" s="214"/>
      <c r="L97" s="219"/>
      <c r="M97" s="220"/>
      <c r="N97" s="221"/>
      <c r="O97" s="221"/>
      <c r="P97" s="222">
        <f>SUM(P98:P104)</f>
        <v>0</v>
      </c>
      <c r="Q97" s="221"/>
      <c r="R97" s="222">
        <f>SUM(R98:R104)</f>
        <v>0</v>
      </c>
      <c r="S97" s="221"/>
      <c r="T97" s="223">
        <f>SUM(T98:T104)</f>
        <v>0</v>
      </c>
      <c r="U97" s="12"/>
      <c r="V97" s="12"/>
      <c r="W97" s="12"/>
      <c r="X97" s="12"/>
      <c r="Y97" s="12"/>
      <c r="Z97" s="12"/>
      <c r="AA97" s="12"/>
      <c r="AB97" s="12"/>
      <c r="AC97" s="12"/>
      <c r="AD97" s="12"/>
      <c r="AE97" s="12"/>
      <c r="AR97" s="224" t="s">
        <v>81</v>
      </c>
      <c r="AT97" s="225" t="s">
        <v>73</v>
      </c>
      <c r="AU97" s="225" t="s">
        <v>81</v>
      </c>
      <c r="AY97" s="224" t="s">
        <v>169</v>
      </c>
      <c r="BK97" s="226">
        <f>SUM(BK98:BK104)</f>
        <v>0</v>
      </c>
    </row>
    <row r="98" spans="1:65" s="2" customFormat="1" ht="21.75" customHeight="1">
      <c r="A98" s="41"/>
      <c r="B98" s="42"/>
      <c r="C98" s="229" t="s">
        <v>81</v>
      </c>
      <c r="D98" s="229" t="s">
        <v>171</v>
      </c>
      <c r="E98" s="230" t="s">
        <v>695</v>
      </c>
      <c r="F98" s="231" t="s">
        <v>696</v>
      </c>
      <c r="G98" s="232" t="s">
        <v>213</v>
      </c>
      <c r="H98" s="233">
        <v>0.72</v>
      </c>
      <c r="I98" s="234"/>
      <c r="J98" s="235">
        <f>ROUND(I98*H98,2)</f>
        <v>0</v>
      </c>
      <c r="K98" s="231" t="s">
        <v>175</v>
      </c>
      <c r="L98" s="47"/>
      <c r="M98" s="236" t="s">
        <v>19</v>
      </c>
      <c r="N98" s="237" t="s">
        <v>45</v>
      </c>
      <c r="O98" s="87"/>
      <c r="P98" s="238">
        <f>O98*H98</f>
        <v>0</v>
      </c>
      <c r="Q98" s="238">
        <v>0</v>
      </c>
      <c r="R98" s="238">
        <f>Q98*H98</f>
        <v>0</v>
      </c>
      <c r="S98" s="238">
        <v>0</v>
      </c>
      <c r="T98" s="239">
        <f>S98*H98</f>
        <v>0</v>
      </c>
      <c r="U98" s="41"/>
      <c r="V98" s="41"/>
      <c r="W98" s="41"/>
      <c r="X98" s="41"/>
      <c r="Y98" s="41"/>
      <c r="Z98" s="41"/>
      <c r="AA98" s="41"/>
      <c r="AB98" s="41"/>
      <c r="AC98" s="41"/>
      <c r="AD98" s="41"/>
      <c r="AE98" s="41"/>
      <c r="AR98" s="240" t="s">
        <v>176</v>
      </c>
      <c r="AT98" s="240" t="s">
        <v>171</v>
      </c>
      <c r="AU98" s="240" t="s">
        <v>83</v>
      </c>
      <c r="AY98" s="20" t="s">
        <v>169</v>
      </c>
      <c r="BE98" s="241">
        <f>IF(N98="základní",J98,0)</f>
        <v>0</v>
      </c>
      <c r="BF98" s="241">
        <f>IF(N98="snížená",J98,0)</f>
        <v>0</v>
      </c>
      <c r="BG98" s="241">
        <f>IF(N98="zákl. přenesená",J98,0)</f>
        <v>0</v>
      </c>
      <c r="BH98" s="241">
        <f>IF(N98="sníž. přenesená",J98,0)</f>
        <v>0</v>
      </c>
      <c r="BI98" s="241">
        <f>IF(N98="nulová",J98,0)</f>
        <v>0</v>
      </c>
      <c r="BJ98" s="20" t="s">
        <v>81</v>
      </c>
      <c r="BK98" s="241">
        <f>ROUND(I98*H98,2)</f>
        <v>0</v>
      </c>
      <c r="BL98" s="20" t="s">
        <v>176</v>
      </c>
      <c r="BM98" s="240" t="s">
        <v>2591</v>
      </c>
    </row>
    <row r="99" spans="1:47" s="2" customFormat="1" ht="12">
      <c r="A99" s="41"/>
      <c r="B99" s="42"/>
      <c r="C99" s="43"/>
      <c r="D99" s="242" t="s">
        <v>178</v>
      </c>
      <c r="E99" s="43"/>
      <c r="F99" s="243" t="s">
        <v>698</v>
      </c>
      <c r="G99" s="43"/>
      <c r="H99" s="43"/>
      <c r="I99" s="149"/>
      <c r="J99" s="43"/>
      <c r="K99" s="43"/>
      <c r="L99" s="47"/>
      <c r="M99" s="244"/>
      <c r="N99" s="245"/>
      <c r="O99" s="87"/>
      <c r="P99" s="87"/>
      <c r="Q99" s="87"/>
      <c r="R99" s="87"/>
      <c r="S99" s="87"/>
      <c r="T99" s="88"/>
      <c r="U99" s="41"/>
      <c r="V99" s="41"/>
      <c r="W99" s="41"/>
      <c r="X99" s="41"/>
      <c r="Y99" s="41"/>
      <c r="Z99" s="41"/>
      <c r="AA99" s="41"/>
      <c r="AB99" s="41"/>
      <c r="AC99" s="41"/>
      <c r="AD99" s="41"/>
      <c r="AE99" s="41"/>
      <c r="AT99" s="20" t="s">
        <v>178</v>
      </c>
      <c r="AU99" s="20" t="s">
        <v>83</v>
      </c>
    </row>
    <row r="100" spans="1:51" s="13" customFormat="1" ht="12">
      <c r="A100" s="13"/>
      <c r="B100" s="246"/>
      <c r="C100" s="247"/>
      <c r="D100" s="242" t="s">
        <v>180</v>
      </c>
      <c r="E100" s="248" t="s">
        <v>19</v>
      </c>
      <c r="F100" s="249" t="s">
        <v>2592</v>
      </c>
      <c r="G100" s="247"/>
      <c r="H100" s="248" t="s">
        <v>19</v>
      </c>
      <c r="I100" s="250"/>
      <c r="J100" s="247"/>
      <c r="K100" s="247"/>
      <c r="L100" s="251"/>
      <c r="M100" s="252"/>
      <c r="N100" s="253"/>
      <c r="O100" s="253"/>
      <c r="P100" s="253"/>
      <c r="Q100" s="253"/>
      <c r="R100" s="253"/>
      <c r="S100" s="253"/>
      <c r="T100" s="254"/>
      <c r="U100" s="13"/>
      <c r="V100" s="13"/>
      <c r="W100" s="13"/>
      <c r="X100" s="13"/>
      <c r="Y100" s="13"/>
      <c r="Z100" s="13"/>
      <c r="AA100" s="13"/>
      <c r="AB100" s="13"/>
      <c r="AC100" s="13"/>
      <c r="AD100" s="13"/>
      <c r="AE100" s="13"/>
      <c r="AT100" s="255" t="s">
        <v>180</v>
      </c>
      <c r="AU100" s="255" t="s">
        <v>83</v>
      </c>
      <c r="AV100" s="13" t="s">
        <v>81</v>
      </c>
      <c r="AW100" s="13" t="s">
        <v>35</v>
      </c>
      <c r="AX100" s="13" t="s">
        <v>74</v>
      </c>
      <c r="AY100" s="255" t="s">
        <v>169</v>
      </c>
    </row>
    <row r="101" spans="1:51" s="13" customFormat="1" ht="12">
      <c r="A101" s="13"/>
      <c r="B101" s="246"/>
      <c r="C101" s="247"/>
      <c r="D101" s="242" t="s">
        <v>180</v>
      </c>
      <c r="E101" s="248" t="s">
        <v>19</v>
      </c>
      <c r="F101" s="249" t="s">
        <v>2593</v>
      </c>
      <c r="G101" s="247"/>
      <c r="H101" s="248" t="s">
        <v>19</v>
      </c>
      <c r="I101" s="250"/>
      <c r="J101" s="247"/>
      <c r="K101" s="247"/>
      <c r="L101" s="251"/>
      <c r="M101" s="252"/>
      <c r="N101" s="253"/>
      <c r="O101" s="253"/>
      <c r="P101" s="253"/>
      <c r="Q101" s="253"/>
      <c r="R101" s="253"/>
      <c r="S101" s="253"/>
      <c r="T101" s="254"/>
      <c r="U101" s="13"/>
      <c r="V101" s="13"/>
      <c r="W101" s="13"/>
      <c r="X101" s="13"/>
      <c r="Y101" s="13"/>
      <c r="Z101" s="13"/>
      <c r="AA101" s="13"/>
      <c r="AB101" s="13"/>
      <c r="AC101" s="13"/>
      <c r="AD101" s="13"/>
      <c r="AE101" s="13"/>
      <c r="AT101" s="255" t="s">
        <v>180</v>
      </c>
      <c r="AU101" s="255" t="s">
        <v>83</v>
      </c>
      <c r="AV101" s="13" t="s">
        <v>81</v>
      </c>
      <c r="AW101" s="13" t="s">
        <v>35</v>
      </c>
      <c r="AX101" s="13" t="s">
        <v>74</v>
      </c>
      <c r="AY101" s="255" t="s">
        <v>169</v>
      </c>
    </row>
    <row r="102" spans="1:51" s="14" customFormat="1" ht="12">
      <c r="A102" s="14"/>
      <c r="B102" s="256"/>
      <c r="C102" s="257"/>
      <c r="D102" s="242" t="s">
        <v>180</v>
      </c>
      <c r="E102" s="258" t="s">
        <v>19</v>
      </c>
      <c r="F102" s="259" t="s">
        <v>2594</v>
      </c>
      <c r="G102" s="257"/>
      <c r="H102" s="260">
        <v>0.72</v>
      </c>
      <c r="I102" s="261"/>
      <c r="J102" s="257"/>
      <c r="K102" s="257"/>
      <c r="L102" s="262"/>
      <c r="M102" s="263"/>
      <c r="N102" s="264"/>
      <c r="O102" s="264"/>
      <c r="P102" s="264"/>
      <c r="Q102" s="264"/>
      <c r="R102" s="264"/>
      <c r="S102" s="264"/>
      <c r="T102" s="265"/>
      <c r="U102" s="14"/>
      <c r="V102" s="14"/>
      <c r="W102" s="14"/>
      <c r="X102" s="14"/>
      <c r="Y102" s="14"/>
      <c r="Z102" s="14"/>
      <c r="AA102" s="14"/>
      <c r="AB102" s="14"/>
      <c r="AC102" s="14"/>
      <c r="AD102" s="14"/>
      <c r="AE102" s="14"/>
      <c r="AT102" s="266" t="s">
        <v>180</v>
      </c>
      <c r="AU102" s="266" t="s">
        <v>83</v>
      </c>
      <c r="AV102" s="14" t="s">
        <v>83</v>
      </c>
      <c r="AW102" s="14" t="s">
        <v>35</v>
      </c>
      <c r="AX102" s="14" t="s">
        <v>81</v>
      </c>
      <c r="AY102" s="266" t="s">
        <v>169</v>
      </c>
    </row>
    <row r="103" spans="1:65" s="2" customFormat="1" ht="33" customHeight="1">
      <c r="A103" s="41"/>
      <c r="B103" s="42"/>
      <c r="C103" s="229" t="s">
        <v>83</v>
      </c>
      <c r="D103" s="229" t="s">
        <v>171</v>
      </c>
      <c r="E103" s="230" t="s">
        <v>704</v>
      </c>
      <c r="F103" s="231" t="s">
        <v>705</v>
      </c>
      <c r="G103" s="232" t="s">
        <v>213</v>
      </c>
      <c r="H103" s="233">
        <v>0.72</v>
      </c>
      <c r="I103" s="234"/>
      <c r="J103" s="235">
        <f>ROUND(I103*H103,2)</f>
        <v>0</v>
      </c>
      <c r="K103" s="231" t="s">
        <v>175</v>
      </c>
      <c r="L103" s="47"/>
      <c r="M103" s="236" t="s">
        <v>19</v>
      </c>
      <c r="N103" s="237" t="s">
        <v>45</v>
      </c>
      <c r="O103" s="87"/>
      <c r="P103" s="238">
        <f>O103*H103</f>
        <v>0</v>
      </c>
      <c r="Q103" s="238">
        <v>0</v>
      </c>
      <c r="R103" s="238">
        <f>Q103*H103</f>
        <v>0</v>
      </c>
      <c r="S103" s="238">
        <v>0</v>
      </c>
      <c r="T103" s="239">
        <f>S103*H103</f>
        <v>0</v>
      </c>
      <c r="U103" s="41"/>
      <c r="V103" s="41"/>
      <c r="W103" s="41"/>
      <c r="X103" s="41"/>
      <c r="Y103" s="41"/>
      <c r="Z103" s="41"/>
      <c r="AA103" s="41"/>
      <c r="AB103" s="41"/>
      <c r="AC103" s="41"/>
      <c r="AD103" s="41"/>
      <c r="AE103" s="41"/>
      <c r="AR103" s="240" t="s">
        <v>176</v>
      </c>
      <c r="AT103" s="240" t="s">
        <v>171</v>
      </c>
      <c r="AU103" s="240" t="s">
        <v>83</v>
      </c>
      <c r="AY103" s="20" t="s">
        <v>169</v>
      </c>
      <c r="BE103" s="241">
        <f>IF(N103="základní",J103,0)</f>
        <v>0</v>
      </c>
      <c r="BF103" s="241">
        <f>IF(N103="snížená",J103,0)</f>
        <v>0</v>
      </c>
      <c r="BG103" s="241">
        <f>IF(N103="zákl. přenesená",J103,0)</f>
        <v>0</v>
      </c>
      <c r="BH103" s="241">
        <f>IF(N103="sníž. přenesená",J103,0)</f>
        <v>0</v>
      </c>
      <c r="BI103" s="241">
        <f>IF(N103="nulová",J103,0)</f>
        <v>0</v>
      </c>
      <c r="BJ103" s="20" t="s">
        <v>81</v>
      </c>
      <c r="BK103" s="241">
        <f>ROUND(I103*H103,2)</f>
        <v>0</v>
      </c>
      <c r="BL103" s="20" t="s">
        <v>176</v>
      </c>
      <c r="BM103" s="240" t="s">
        <v>2595</v>
      </c>
    </row>
    <row r="104" spans="1:47" s="2" customFormat="1" ht="12">
      <c r="A104" s="41"/>
      <c r="B104" s="42"/>
      <c r="C104" s="43"/>
      <c r="D104" s="242" t="s">
        <v>178</v>
      </c>
      <c r="E104" s="43"/>
      <c r="F104" s="243" t="s">
        <v>646</v>
      </c>
      <c r="G104" s="43"/>
      <c r="H104" s="43"/>
      <c r="I104" s="149"/>
      <c r="J104" s="43"/>
      <c r="K104" s="43"/>
      <c r="L104" s="47"/>
      <c r="M104" s="244"/>
      <c r="N104" s="245"/>
      <c r="O104" s="87"/>
      <c r="P104" s="87"/>
      <c r="Q104" s="87"/>
      <c r="R104" s="87"/>
      <c r="S104" s="87"/>
      <c r="T104" s="88"/>
      <c r="U104" s="41"/>
      <c r="V104" s="41"/>
      <c r="W104" s="41"/>
      <c r="X104" s="41"/>
      <c r="Y104" s="41"/>
      <c r="Z104" s="41"/>
      <c r="AA104" s="41"/>
      <c r="AB104" s="41"/>
      <c r="AC104" s="41"/>
      <c r="AD104" s="41"/>
      <c r="AE104" s="41"/>
      <c r="AT104" s="20" t="s">
        <v>178</v>
      </c>
      <c r="AU104" s="20" t="s">
        <v>83</v>
      </c>
    </row>
    <row r="105" spans="1:63" s="12" customFormat="1" ht="22.8" customHeight="1">
      <c r="A105" s="12"/>
      <c r="B105" s="213"/>
      <c r="C105" s="214"/>
      <c r="D105" s="215" t="s">
        <v>73</v>
      </c>
      <c r="E105" s="227" t="s">
        <v>83</v>
      </c>
      <c r="F105" s="227" t="s">
        <v>707</v>
      </c>
      <c r="G105" s="214"/>
      <c r="H105" s="214"/>
      <c r="I105" s="217"/>
      <c r="J105" s="228">
        <f>BK105</f>
        <v>0</v>
      </c>
      <c r="K105" s="214"/>
      <c r="L105" s="219"/>
      <c r="M105" s="220"/>
      <c r="N105" s="221"/>
      <c r="O105" s="221"/>
      <c r="P105" s="222">
        <f>SUM(P106:P115)</f>
        <v>0</v>
      </c>
      <c r="Q105" s="221"/>
      <c r="R105" s="222">
        <f>SUM(R106:R115)</f>
        <v>1.8082766799999999</v>
      </c>
      <c r="S105" s="221"/>
      <c r="T105" s="223">
        <f>SUM(T106:T115)</f>
        <v>0</v>
      </c>
      <c r="U105" s="12"/>
      <c r="V105" s="12"/>
      <c r="W105" s="12"/>
      <c r="X105" s="12"/>
      <c r="Y105" s="12"/>
      <c r="Z105" s="12"/>
      <c r="AA105" s="12"/>
      <c r="AB105" s="12"/>
      <c r="AC105" s="12"/>
      <c r="AD105" s="12"/>
      <c r="AE105" s="12"/>
      <c r="AR105" s="224" t="s">
        <v>81</v>
      </c>
      <c r="AT105" s="225" t="s">
        <v>73</v>
      </c>
      <c r="AU105" s="225" t="s">
        <v>81</v>
      </c>
      <c r="AY105" s="224" t="s">
        <v>169</v>
      </c>
      <c r="BK105" s="226">
        <f>SUM(BK106:BK115)</f>
        <v>0</v>
      </c>
    </row>
    <row r="106" spans="1:65" s="2" customFormat="1" ht="16.5" customHeight="1">
      <c r="A106" s="41"/>
      <c r="B106" s="42"/>
      <c r="C106" s="229" t="s">
        <v>192</v>
      </c>
      <c r="D106" s="229" t="s">
        <v>171</v>
      </c>
      <c r="E106" s="230" t="s">
        <v>721</v>
      </c>
      <c r="F106" s="231" t="s">
        <v>722</v>
      </c>
      <c r="G106" s="232" t="s">
        <v>213</v>
      </c>
      <c r="H106" s="233">
        <v>0.792</v>
      </c>
      <c r="I106" s="234"/>
      <c r="J106" s="235">
        <f>ROUND(I106*H106,2)</f>
        <v>0</v>
      </c>
      <c r="K106" s="231" t="s">
        <v>175</v>
      </c>
      <c r="L106" s="47"/>
      <c r="M106" s="236" t="s">
        <v>19</v>
      </c>
      <c r="N106" s="237" t="s">
        <v>45</v>
      </c>
      <c r="O106" s="87"/>
      <c r="P106" s="238">
        <f>O106*H106</f>
        <v>0</v>
      </c>
      <c r="Q106" s="238">
        <v>2.25634</v>
      </c>
      <c r="R106" s="238">
        <f>Q106*H106</f>
        <v>1.7870212799999998</v>
      </c>
      <c r="S106" s="238">
        <v>0</v>
      </c>
      <c r="T106" s="239">
        <f>S106*H106</f>
        <v>0</v>
      </c>
      <c r="U106" s="41"/>
      <c r="V106" s="41"/>
      <c r="W106" s="41"/>
      <c r="X106" s="41"/>
      <c r="Y106" s="41"/>
      <c r="Z106" s="41"/>
      <c r="AA106" s="41"/>
      <c r="AB106" s="41"/>
      <c r="AC106" s="41"/>
      <c r="AD106" s="41"/>
      <c r="AE106" s="41"/>
      <c r="AR106" s="240" t="s">
        <v>176</v>
      </c>
      <c r="AT106" s="240" t="s">
        <v>171</v>
      </c>
      <c r="AU106" s="240" t="s">
        <v>83</v>
      </c>
      <c r="AY106" s="20" t="s">
        <v>169</v>
      </c>
      <c r="BE106" s="241">
        <f>IF(N106="základní",J106,0)</f>
        <v>0</v>
      </c>
      <c r="BF106" s="241">
        <f>IF(N106="snížená",J106,0)</f>
        <v>0</v>
      </c>
      <c r="BG106" s="241">
        <f>IF(N106="zákl. přenesená",J106,0)</f>
        <v>0</v>
      </c>
      <c r="BH106" s="241">
        <f>IF(N106="sníž. přenesená",J106,0)</f>
        <v>0</v>
      </c>
      <c r="BI106" s="241">
        <f>IF(N106="nulová",J106,0)</f>
        <v>0</v>
      </c>
      <c r="BJ106" s="20" t="s">
        <v>81</v>
      </c>
      <c r="BK106" s="241">
        <f>ROUND(I106*H106,2)</f>
        <v>0</v>
      </c>
      <c r="BL106" s="20" t="s">
        <v>176</v>
      </c>
      <c r="BM106" s="240" t="s">
        <v>2596</v>
      </c>
    </row>
    <row r="107" spans="1:47" s="2" customFormat="1" ht="12">
      <c r="A107" s="41"/>
      <c r="B107" s="42"/>
      <c r="C107" s="43"/>
      <c r="D107" s="242" t="s">
        <v>178</v>
      </c>
      <c r="E107" s="43"/>
      <c r="F107" s="243" t="s">
        <v>724</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178</v>
      </c>
      <c r="AU107" s="20" t="s">
        <v>83</v>
      </c>
    </row>
    <row r="108" spans="1:51" s="13" customFormat="1" ht="12">
      <c r="A108" s="13"/>
      <c r="B108" s="246"/>
      <c r="C108" s="247"/>
      <c r="D108" s="242" t="s">
        <v>180</v>
      </c>
      <c r="E108" s="248" t="s">
        <v>19</v>
      </c>
      <c r="F108" s="249" t="s">
        <v>2592</v>
      </c>
      <c r="G108" s="247"/>
      <c r="H108" s="248" t="s">
        <v>19</v>
      </c>
      <c r="I108" s="250"/>
      <c r="J108" s="247"/>
      <c r="K108" s="247"/>
      <c r="L108" s="251"/>
      <c r="M108" s="252"/>
      <c r="N108" s="253"/>
      <c r="O108" s="253"/>
      <c r="P108" s="253"/>
      <c r="Q108" s="253"/>
      <c r="R108" s="253"/>
      <c r="S108" s="253"/>
      <c r="T108" s="254"/>
      <c r="U108" s="13"/>
      <c r="V108" s="13"/>
      <c r="W108" s="13"/>
      <c r="X108" s="13"/>
      <c r="Y108" s="13"/>
      <c r="Z108" s="13"/>
      <c r="AA108" s="13"/>
      <c r="AB108" s="13"/>
      <c r="AC108" s="13"/>
      <c r="AD108" s="13"/>
      <c r="AE108" s="13"/>
      <c r="AT108" s="255" t="s">
        <v>180</v>
      </c>
      <c r="AU108" s="255" t="s">
        <v>83</v>
      </c>
      <c r="AV108" s="13" t="s">
        <v>81</v>
      </c>
      <c r="AW108" s="13" t="s">
        <v>35</v>
      </c>
      <c r="AX108" s="13" t="s">
        <v>74</v>
      </c>
      <c r="AY108" s="255" t="s">
        <v>169</v>
      </c>
    </row>
    <row r="109" spans="1:51" s="13" customFormat="1" ht="12">
      <c r="A109" s="13"/>
      <c r="B109" s="246"/>
      <c r="C109" s="247"/>
      <c r="D109" s="242" t="s">
        <v>180</v>
      </c>
      <c r="E109" s="248" t="s">
        <v>19</v>
      </c>
      <c r="F109" s="249" t="s">
        <v>2593</v>
      </c>
      <c r="G109" s="247"/>
      <c r="H109" s="248" t="s">
        <v>19</v>
      </c>
      <c r="I109" s="250"/>
      <c r="J109" s="247"/>
      <c r="K109" s="247"/>
      <c r="L109" s="251"/>
      <c r="M109" s="252"/>
      <c r="N109" s="253"/>
      <c r="O109" s="253"/>
      <c r="P109" s="253"/>
      <c r="Q109" s="253"/>
      <c r="R109" s="253"/>
      <c r="S109" s="253"/>
      <c r="T109" s="254"/>
      <c r="U109" s="13"/>
      <c r="V109" s="13"/>
      <c r="W109" s="13"/>
      <c r="X109" s="13"/>
      <c r="Y109" s="13"/>
      <c r="Z109" s="13"/>
      <c r="AA109" s="13"/>
      <c r="AB109" s="13"/>
      <c r="AC109" s="13"/>
      <c r="AD109" s="13"/>
      <c r="AE109" s="13"/>
      <c r="AT109" s="255" t="s">
        <v>180</v>
      </c>
      <c r="AU109" s="255" t="s">
        <v>83</v>
      </c>
      <c r="AV109" s="13" t="s">
        <v>81</v>
      </c>
      <c r="AW109" s="13" t="s">
        <v>35</v>
      </c>
      <c r="AX109" s="13" t="s">
        <v>74</v>
      </c>
      <c r="AY109" s="255" t="s">
        <v>169</v>
      </c>
    </row>
    <row r="110" spans="1:51" s="14" customFormat="1" ht="12">
      <c r="A110" s="14"/>
      <c r="B110" s="256"/>
      <c r="C110" s="257"/>
      <c r="D110" s="242" t="s">
        <v>180</v>
      </c>
      <c r="E110" s="258" t="s">
        <v>19</v>
      </c>
      <c r="F110" s="259" t="s">
        <v>2597</v>
      </c>
      <c r="G110" s="257"/>
      <c r="H110" s="260">
        <v>0.792</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81</v>
      </c>
      <c r="AY110" s="266" t="s">
        <v>169</v>
      </c>
    </row>
    <row r="111" spans="1:65" s="2" customFormat="1" ht="16.5" customHeight="1">
      <c r="A111" s="41"/>
      <c r="B111" s="42"/>
      <c r="C111" s="229" t="s">
        <v>176</v>
      </c>
      <c r="D111" s="229" t="s">
        <v>171</v>
      </c>
      <c r="E111" s="230" t="s">
        <v>2598</v>
      </c>
      <c r="F111" s="231" t="s">
        <v>2599</v>
      </c>
      <c r="G111" s="232" t="s">
        <v>243</v>
      </c>
      <c r="H111" s="233">
        <v>0.02</v>
      </c>
      <c r="I111" s="234"/>
      <c r="J111" s="235">
        <f>ROUND(I111*H111,2)</f>
        <v>0</v>
      </c>
      <c r="K111" s="231" t="s">
        <v>175</v>
      </c>
      <c r="L111" s="47"/>
      <c r="M111" s="236" t="s">
        <v>19</v>
      </c>
      <c r="N111" s="237" t="s">
        <v>45</v>
      </c>
      <c r="O111" s="87"/>
      <c r="P111" s="238">
        <f>O111*H111</f>
        <v>0</v>
      </c>
      <c r="Q111" s="238">
        <v>1.06277</v>
      </c>
      <c r="R111" s="238">
        <f>Q111*H111</f>
        <v>0.0212554</v>
      </c>
      <c r="S111" s="238">
        <v>0</v>
      </c>
      <c r="T111" s="239">
        <f>S111*H111</f>
        <v>0</v>
      </c>
      <c r="U111" s="41"/>
      <c r="V111" s="41"/>
      <c r="W111" s="41"/>
      <c r="X111" s="41"/>
      <c r="Y111" s="41"/>
      <c r="Z111" s="41"/>
      <c r="AA111" s="41"/>
      <c r="AB111" s="41"/>
      <c r="AC111" s="41"/>
      <c r="AD111" s="41"/>
      <c r="AE111" s="41"/>
      <c r="AR111" s="240" t="s">
        <v>176</v>
      </c>
      <c r="AT111" s="240" t="s">
        <v>171</v>
      </c>
      <c r="AU111" s="240" t="s">
        <v>83</v>
      </c>
      <c r="AY111" s="20" t="s">
        <v>169</v>
      </c>
      <c r="BE111" s="241">
        <f>IF(N111="základní",J111,0)</f>
        <v>0</v>
      </c>
      <c r="BF111" s="241">
        <f>IF(N111="snížená",J111,0)</f>
        <v>0</v>
      </c>
      <c r="BG111" s="241">
        <f>IF(N111="zákl. přenesená",J111,0)</f>
        <v>0</v>
      </c>
      <c r="BH111" s="241">
        <f>IF(N111="sníž. přenesená",J111,0)</f>
        <v>0</v>
      </c>
      <c r="BI111" s="241">
        <f>IF(N111="nulová",J111,0)</f>
        <v>0</v>
      </c>
      <c r="BJ111" s="20" t="s">
        <v>81</v>
      </c>
      <c r="BK111" s="241">
        <f>ROUND(I111*H111,2)</f>
        <v>0</v>
      </c>
      <c r="BL111" s="20" t="s">
        <v>176</v>
      </c>
      <c r="BM111" s="240" t="s">
        <v>2600</v>
      </c>
    </row>
    <row r="112" spans="1:47" s="2" customFormat="1" ht="12">
      <c r="A112" s="41"/>
      <c r="B112" s="42"/>
      <c r="C112" s="43"/>
      <c r="D112" s="242" t="s">
        <v>178</v>
      </c>
      <c r="E112" s="43"/>
      <c r="F112" s="243" t="s">
        <v>731</v>
      </c>
      <c r="G112" s="43"/>
      <c r="H112" s="43"/>
      <c r="I112" s="149"/>
      <c r="J112" s="43"/>
      <c r="K112" s="43"/>
      <c r="L112" s="47"/>
      <c r="M112" s="244"/>
      <c r="N112" s="245"/>
      <c r="O112" s="87"/>
      <c r="P112" s="87"/>
      <c r="Q112" s="87"/>
      <c r="R112" s="87"/>
      <c r="S112" s="87"/>
      <c r="T112" s="88"/>
      <c r="U112" s="41"/>
      <c r="V112" s="41"/>
      <c r="W112" s="41"/>
      <c r="X112" s="41"/>
      <c r="Y112" s="41"/>
      <c r="Z112" s="41"/>
      <c r="AA112" s="41"/>
      <c r="AB112" s="41"/>
      <c r="AC112" s="41"/>
      <c r="AD112" s="41"/>
      <c r="AE112" s="41"/>
      <c r="AT112" s="20" t="s">
        <v>178</v>
      </c>
      <c r="AU112" s="20" t="s">
        <v>83</v>
      </c>
    </row>
    <row r="113" spans="1:51" s="13" customFormat="1" ht="12">
      <c r="A113" s="13"/>
      <c r="B113" s="246"/>
      <c r="C113" s="247"/>
      <c r="D113" s="242" t="s">
        <v>180</v>
      </c>
      <c r="E113" s="248" t="s">
        <v>19</v>
      </c>
      <c r="F113" s="249" t="s">
        <v>2592</v>
      </c>
      <c r="G113" s="247"/>
      <c r="H113" s="248" t="s">
        <v>19</v>
      </c>
      <c r="I113" s="250"/>
      <c r="J113" s="247"/>
      <c r="K113" s="247"/>
      <c r="L113" s="251"/>
      <c r="M113" s="252"/>
      <c r="N113" s="253"/>
      <c r="O113" s="253"/>
      <c r="P113" s="253"/>
      <c r="Q113" s="253"/>
      <c r="R113" s="253"/>
      <c r="S113" s="253"/>
      <c r="T113" s="254"/>
      <c r="U113" s="13"/>
      <c r="V113" s="13"/>
      <c r="W113" s="13"/>
      <c r="X113" s="13"/>
      <c r="Y113" s="13"/>
      <c r="Z113" s="13"/>
      <c r="AA113" s="13"/>
      <c r="AB113" s="13"/>
      <c r="AC113" s="13"/>
      <c r="AD113" s="13"/>
      <c r="AE113" s="13"/>
      <c r="AT113" s="255" t="s">
        <v>180</v>
      </c>
      <c r="AU113" s="255" t="s">
        <v>83</v>
      </c>
      <c r="AV113" s="13" t="s">
        <v>81</v>
      </c>
      <c r="AW113" s="13" t="s">
        <v>35</v>
      </c>
      <c r="AX113" s="13" t="s">
        <v>74</v>
      </c>
      <c r="AY113" s="255" t="s">
        <v>169</v>
      </c>
    </row>
    <row r="114" spans="1:51" s="13" customFormat="1" ht="12">
      <c r="A114" s="13"/>
      <c r="B114" s="246"/>
      <c r="C114" s="247"/>
      <c r="D114" s="242" t="s">
        <v>180</v>
      </c>
      <c r="E114" s="248" t="s">
        <v>19</v>
      </c>
      <c r="F114" s="249" t="s">
        <v>2593</v>
      </c>
      <c r="G114" s="247"/>
      <c r="H114" s="248" t="s">
        <v>19</v>
      </c>
      <c r="I114" s="250"/>
      <c r="J114" s="247"/>
      <c r="K114" s="247"/>
      <c r="L114" s="251"/>
      <c r="M114" s="252"/>
      <c r="N114" s="253"/>
      <c r="O114" s="253"/>
      <c r="P114" s="253"/>
      <c r="Q114" s="253"/>
      <c r="R114" s="253"/>
      <c r="S114" s="253"/>
      <c r="T114" s="254"/>
      <c r="U114" s="13"/>
      <c r="V114" s="13"/>
      <c r="W114" s="13"/>
      <c r="X114" s="13"/>
      <c r="Y114" s="13"/>
      <c r="Z114" s="13"/>
      <c r="AA114" s="13"/>
      <c r="AB114" s="13"/>
      <c r="AC114" s="13"/>
      <c r="AD114" s="13"/>
      <c r="AE114" s="13"/>
      <c r="AT114" s="255" t="s">
        <v>180</v>
      </c>
      <c r="AU114" s="255" t="s">
        <v>83</v>
      </c>
      <c r="AV114" s="13" t="s">
        <v>81</v>
      </c>
      <c r="AW114" s="13" t="s">
        <v>35</v>
      </c>
      <c r="AX114" s="13" t="s">
        <v>74</v>
      </c>
      <c r="AY114" s="255" t="s">
        <v>169</v>
      </c>
    </row>
    <row r="115" spans="1:51" s="14" customFormat="1" ht="12">
      <c r="A115" s="14"/>
      <c r="B115" s="256"/>
      <c r="C115" s="257"/>
      <c r="D115" s="242" t="s">
        <v>180</v>
      </c>
      <c r="E115" s="258" t="s">
        <v>19</v>
      </c>
      <c r="F115" s="259" t="s">
        <v>2601</v>
      </c>
      <c r="G115" s="257"/>
      <c r="H115" s="260">
        <v>0.02</v>
      </c>
      <c r="I115" s="261"/>
      <c r="J115" s="257"/>
      <c r="K115" s="257"/>
      <c r="L115" s="262"/>
      <c r="M115" s="263"/>
      <c r="N115" s="264"/>
      <c r="O115" s="264"/>
      <c r="P115" s="264"/>
      <c r="Q115" s="264"/>
      <c r="R115" s="264"/>
      <c r="S115" s="264"/>
      <c r="T115" s="265"/>
      <c r="U115" s="14"/>
      <c r="V115" s="14"/>
      <c r="W115" s="14"/>
      <c r="X115" s="14"/>
      <c r="Y115" s="14"/>
      <c r="Z115" s="14"/>
      <c r="AA115" s="14"/>
      <c r="AB115" s="14"/>
      <c r="AC115" s="14"/>
      <c r="AD115" s="14"/>
      <c r="AE115" s="14"/>
      <c r="AT115" s="266" t="s">
        <v>180</v>
      </c>
      <c r="AU115" s="266" t="s">
        <v>83</v>
      </c>
      <c r="AV115" s="14" t="s">
        <v>83</v>
      </c>
      <c r="AW115" s="14" t="s">
        <v>35</v>
      </c>
      <c r="AX115" s="14" t="s">
        <v>81</v>
      </c>
      <c r="AY115" s="266" t="s">
        <v>169</v>
      </c>
    </row>
    <row r="116" spans="1:63" s="12" customFormat="1" ht="22.8" customHeight="1">
      <c r="A116" s="12"/>
      <c r="B116" s="213"/>
      <c r="C116" s="214"/>
      <c r="D116" s="215" t="s">
        <v>73</v>
      </c>
      <c r="E116" s="227" t="s">
        <v>192</v>
      </c>
      <c r="F116" s="227" t="s">
        <v>733</v>
      </c>
      <c r="G116" s="214"/>
      <c r="H116" s="214"/>
      <c r="I116" s="217"/>
      <c r="J116" s="228">
        <f>BK116</f>
        <v>0</v>
      </c>
      <c r="K116" s="214"/>
      <c r="L116" s="219"/>
      <c r="M116" s="220"/>
      <c r="N116" s="221"/>
      <c r="O116" s="221"/>
      <c r="P116" s="222">
        <f>SUM(P117:P133)</f>
        <v>0</v>
      </c>
      <c r="Q116" s="221"/>
      <c r="R116" s="222">
        <f>SUM(R117:R133)</f>
        <v>1.05325574</v>
      </c>
      <c r="S116" s="221"/>
      <c r="T116" s="223">
        <f>SUM(T117:T133)</f>
        <v>0</v>
      </c>
      <c r="U116" s="12"/>
      <c r="V116" s="12"/>
      <c r="W116" s="12"/>
      <c r="X116" s="12"/>
      <c r="Y116" s="12"/>
      <c r="Z116" s="12"/>
      <c r="AA116" s="12"/>
      <c r="AB116" s="12"/>
      <c r="AC116" s="12"/>
      <c r="AD116" s="12"/>
      <c r="AE116" s="12"/>
      <c r="AR116" s="224" t="s">
        <v>81</v>
      </c>
      <c r="AT116" s="225" t="s">
        <v>73</v>
      </c>
      <c r="AU116" s="225" t="s">
        <v>81</v>
      </c>
      <c r="AY116" s="224" t="s">
        <v>169</v>
      </c>
      <c r="BK116" s="226">
        <f>SUM(BK117:BK133)</f>
        <v>0</v>
      </c>
    </row>
    <row r="117" spans="1:65" s="2" customFormat="1" ht="16.5" customHeight="1">
      <c r="A117" s="41"/>
      <c r="B117" s="42"/>
      <c r="C117" s="229" t="s">
        <v>201</v>
      </c>
      <c r="D117" s="229" t="s">
        <v>171</v>
      </c>
      <c r="E117" s="230" t="s">
        <v>2602</v>
      </c>
      <c r="F117" s="231" t="s">
        <v>2603</v>
      </c>
      <c r="G117" s="232" t="s">
        <v>213</v>
      </c>
      <c r="H117" s="233">
        <v>0.45</v>
      </c>
      <c r="I117" s="234"/>
      <c r="J117" s="235">
        <f>ROUND(I117*H117,2)</f>
        <v>0</v>
      </c>
      <c r="K117" s="231" t="s">
        <v>175</v>
      </c>
      <c r="L117" s="47"/>
      <c r="M117" s="236" t="s">
        <v>19</v>
      </c>
      <c r="N117" s="237" t="s">
        <v>45</v>
      </c>
      <c r="O117" s="87"/>
      <c r="P117" s="238">
        <f>O117*H117</f>
        <v>0</v>
      </c>
      <c r="Q117" s="238">
        <v>2.25635</v>
      </c>
      <c r="R117" s="238">
        <f>Q117*H117</f>
        <v>1.0153575</v>
      </c>
      <c r="S117" s="238">
        <v>0</v>
      </c>
      <c r="T117" s="239">
        <f>S117*H117</f>
        <v>0</v>
      </c>
      <c r="U117" s="41"/>
      <c r="V117" s="41"/>
      <c r="W117" s="41"/>
      <c r="X117" s="41"/>
      <c r="Y117" s="41"/>
      <c r="Z117" s="41"/>
      <c r="AA117" s="41"/>
      <c r="AB117" s="41"/>
      <c r="AC117" s="41"/>
      <c r="AD117" s="41"/>
      <c r="AE117" s="41"/>
      <c r="AR117" s="240" t="s">
        <v>176</v>
      </c>
      <c r="AT117" s="240" t="s">
        <v>171</v>
      </c>
      <c r="AU117" s="240" t="s">
        <v>83</v>
      </c>
      <c r="AY117" s="20" t="s">
        <v>169</v>
      </c>
      <c r="BE117" s="241">
        <f>IF(N117="základní",J117,0)</f>
        <v>0</v>
      </c>
      <c r="BF117" s="241">
        <f>IF(N117="snížená",J117,0)</f>
        <v>0</v>
      </c>
      <c r="BG117" s="241">
        <f>IF(N117="zákl. přenesená",J117,0)</f>
        <v>0</v>
      </c>
      <c r="BH117" s="241">
        <f>IF(N117="sníž. přenesená",J117,0)</f>
        <v>0</v>
      </c>
      <c r="BI117" s="241">
        <f>IF(N117="nulová",J117,0)</f>
        <v>0</v>
      </c>
      <c r="BJ117" s="20" t="s">
        <v>81</v>
      </c>
      <c r="BK117" s="241">
        <f>ROUND(I117*H117,2)</f>
        <v>0</v>
      </c>
      <c r="BL117" s="20" t="s">
        <v>176</v>
      </c>
      <c r="BM117" s="240" t="s">
        <v>2604</v>
      </c>
    </row>
    <row r="118" spans="1:51" s="13" customFormat="1" ht="12">
      <c r="A118" s="13"/>
      <c r="B118" s="246"/>
      <c r="C118" s="247"/>
      <c r="D118" s="242" t="s">
        <v>180</v>
      </c>
      <c r="E118" s="248" t="s">
        <v>19</v>
      </c>
      <c r="F118" s="249" t="s">
        <v>2592</v>
      </c>
      <c r="G118" s="247"/>
      <c r="H118" s="248" t="s">
        <v>19</v>
      </c>
      <c r="I118" s="250"/>
      <c r="J118" s="247"/>
      <c r="K118" s="247"/>
      <c r="L118" s="251"/>
      <c r="M118" s="252"/>
      <c r="N118" s="253"/>
      <c r="O118" s="253"/>
      <c r="P118" s="253"/>
      <c r="Q118" s="253"/>
      <c r="R118" s="253"/>
      <c r="S118" s="253"/>
      <c r="T118" s="254"/>
      <c r="U118" s="13"/>
      <c r="V118" s="13"/>
      <c r="W118" s="13"/>
      <c r="X118" s="13"/>
      <c r="Y118" s="13"/>
      <c r="Z118" s="13"/>
      <c r="AA118" s="13"/>
      <c r="AB118" s="13"/>
      <c r="AC118" s="13"/>
      <c r="AD118" s="13"/>
      <c r="AE118" s="13"/>
      <c r="AT118" s="255" t="s">
        <v>180</v>
      </c>
      <c r="AU118" s="255" t="s">
        <v>83</v>
      </c>
      <c r="AV118" s="13" t="s">
        <v>81</v>
      </c>
      <c r="AW118" s="13" t="s">
        <v>35</v>
      </c>
      <c r="AX118" s="13" t="s">
        <v>74</v>
      </c>
      <c r="AY118" s="255" t="s">
        <v>169</v>
      </c>
    </row>
    <row r="119" spans="1:51" s="13" customFormat="1" ht="12">
      <c r="A119" s="13"/>
      <c r="B119" s="246"/>
      <c r="C119" s="247"/>
      <c r="D119" s="242" t="s">
        <v>180</v>
      </c>
      <c r="E119" s="248" t="s">
        <v>19</v>
      </c>
      <c r="F119" s="249" t="s">
        <v>2593</v>
      </c>
      <c r="G119" s="247"/>
      <c r="H119" s="248" t="s">
        <v>19</v>
      </c>
      <c r="I119" s="250"/>
      <c r="J119" s="247"/>
      <c r="K119" s="247"/>
      <c r="L119" s="251"/>
      <c r="M119" s="252"/>
      <c r="N119" s="253"/>
      <c r="O119" s="253"/>
      <c r="P119" s="253"/>
      <c r="Q119" s="253"/>
      <c r="R119" s="253"/>
      <c r="S119" s="253"/>
      <c r="T119" s="254"/>
      <c r="U119" s="13"/>
      <c r="V119" s="13"/>
      <c r="W119" s="13"/>
      <c r="X119" s="13"/>
      <c r="Y119" s="13"/>
      <c r="Z119" s="13"/>
      <c r="AA119" s="13"/>
      <c r="AB119" s="13"/>
      <c r="AC119" s="13"/>
      <c r="AD119" s="13"/>
      <c r="AE119" s="13"/>
      <c r="AT119" s="255" t="s">
        <v>180</v>
      </c>
      <c r="AU119" s="255" t="s">
        <v>83</v>
      </c>
      <c r="AV119" s="13" t="s">
        <v>81</v>
      </c>
      <c r="AW119" s="13" t="s">
        <v>35</v>
      </c>
      <c r="AX119" s="13" t="s">
        <v>74</v>
      </c>
      <c r="AY119" s="255" t="s">
        <v>169</v>
      </c>
    </row>
    <row r="120" spans="1:51" s="14" customFormat="1" ht="12">
      <c r="A120" s="14"/>
      <c r="B120" s="256"/>
      <c r="C120" s="257"/>
      <c r="D120" s="242" t="s">
        <v>180</v>
      </c>
      <c r="E120" s="258" t="s">
        <v>19</v>
      </c>
      <c r="F120" s="259" t="s">
        <v>2605</v>
      </c>
      <c r="G120" s="257"/>
      <c r="H120" s="260">
        <v>0.45</v>
      </c>
      <c r="I120" s="261"/>
      <c r="J120" s="257"/>
      <c r="K120" s="257"/>
      <c r="L120" s="262"/>
      <c r="M120" s="263"/>
      <c r="N120" s="264"/>
      <c r="O120" s="264"/>
      <c r="P120" s="264"/>
      <c r="Q120" s="264"/>
      <c r="R120" s="264"/>
      <c r="S120" s="264"/>
      <c r="T120" s="265"/>
      <c r="U120" s="14"/>
      <c r="V120" s="14"/>
      <c r="W120" s="14"/>
      <c r="X120" s="14"/>
      <c r="Y120" s="14"/>
      <c r="Z120" s="14"/>
      <c r="AA120" s="14"/>
      <c r="AB120" s="14"/>
      <c r="AC120" s="14"/>
      <c r="AD120" s="14"/>
      <c r="AE120" s="14"/>
      <c r="AT120" s="266" t="s">
        <v>180</v>
      </c>
      <c r="AU120" s="266" t="s">
        <v>83</v>
      </c>
      <c r="AV120" s="14" t="s">
        <v>83</v>
      </c>
      <c r="AW120" s="14" t="s">
        <v>35</v>
      </c>
      <c r="AX120" s="14" t="s">
        <v>81</v>
      </c>
      <c r="AY120" s="266" t="s">
        <v>169</v>
      </c>
    </row>
    <row r="121" spans="1:65" s="2" customFormat="1" ht="16.5" customHeight="1">
      <c r="A121" s="41"/>
      <c r="B121" s="42"/>
      <c r="C121" s="229" t="s">
        <v>205</v>
      </c>
      <c r="D121" s="229" t="s">
        <v>171</v>
      </c>
      <c r="E121" s="230" t="s">
        <v>2606</v>
      </c>
      <c r="F121" s="231" t="s">
        <v>2607</v>
      </c>
      <c r="G121" s="232" t="s">
        <v>174</v>
      </c>
      <c r="H121" s="233">
        <v>4.7</v>
      </c>
      <c r="I121" s="234"/>
      <c r="J121" s="235">
        <f>ROUND(I121*H121,2)</f>
        <v>0</v>
      </c>
      <c r="K121" s="231" t="s">
        <v>175</v>
      </c>
      <c r="L121" s="47"/>
      <c r="M121" s="236" t="s">
        <v>19</v>
      </c>
      <c r="N121" s="237" t="s">
        <v>45</v>
      </c>
      <c r="O121" s="87"/>
      <c r="P121" s="238">
        <f>O121*H121</f>
        <v>0</v>
      </c>
      <c r="Q121" s="238">
        <v>0.00275</v>
      </c>
      <c r="R121" s="238">
        <f>Q121*H121</f>
        <v>0.012924999999999999</v>
      </c>
      <c r="S121" s="238">
        <v>0</v>
      </c>
      <c r="T121" s="239">
        <f>S121*H121</f>
        <v>0</v>
      </c>
      <c r="U121" s="41"/>
      <c r="V121" s="41"/>
      <c r="W121" s="41"/>
      <c r="X121" s="41"/>
      <c r="Y121" s="41"/>
      <c r="Z121" s="41"/>
      <c r="AA121" s="41"/>
      <c r="AB121" s="41"/>
      <c r="AC121" s="41"/>
      <c r="AD121" s="41"/>
      <c r="AE121" s="41"/>
      <c r="AR121" s="240" t="s">
        <v>176</v>
      </c>
      <c r="AT121" s="240" t="s">
        <v>171</v>
      </c>
      <c r="AU121" s="240" t="s">
        <v>83</v>
      </c>
      <c r="AY121" s="20" t="s">
        <v>169</v>
      </c>
      <c r="BE121" s="241">
        <f>IF(N121="základní",J121,0)</f>
        <v>0</v>
      </c>
      <c r="BF121" s="241">
        <f>IF(N121="snížená",J121,0)</f>
        <v>0</v>
      </c>
      <c r="BG121" s="241">
        <f>IF(N121="zákl. přenesená",J121,0)</f>
        <v>0</v>
      </c>
      <c r="BH121" s="241">
        <f>IF(N121="sníž. přenesená",J121,0)</f>
        <v>0</v>
      </c>
      <c r="BI121" s="241">
        <f>IF(N121="nulová",J121,0)</f>
        <v>0</v>
      </c>
      <c r="BJ121" s="20" t="s">
        <v>81</v>
      </c>
      <c r="BK121" s="241">
        <f>ROUND(I121*H121,2)</f>
        <v>0</v>
      </c>
      <c r="BL121" s="20" t="s">
        <v>176</v>
      </c>
      <c r="BM121" s="240" t="s">
        <v>2608</v>
      </c>
    </row>
    <row r="122" spans="1:47" s="2" customFormat="1" ht="12">
      <c r="A122" s="41"/>
      <c r="B122" s="42"/>
      <c r="C122" s="43"/>
      <c r="D122" s="242" t="s">
        <v>178</v>
      </c>
      <c r="E122" s="43"/>
      <c r="F122" s="243" t="s">
        <v>2609</v>
      </c>
      <c r="G122" s="43"/>
      <c r="H122" s="43"/>
      <c r="I122" s="149"/>
      <c r="J122" s="43"/>
      <c r="K122" s="43"/>
      <c r="L122" s="47"/>
      <c r="M122" s="244"/>
      <c r="N122" s="245"/>
      <c r="O122" s="87"/>
      <c r="P122" s="87"/>
      <c r="Q122" s="87"/>
      <c r="R122" s="87"/>
      <c r="S122" s="87"/>
      <c r="T122" s="88"/>
      <c r="U122" s="41"/>
      <c r="V122" s="41"/>
      <c r="W122" s="41"/>
      <c r="X122" s="41"/>
      <c r="Y122" s="41"/>
      <c r="Z122" s="41"/>
      <c r="AA122" s="41"/>
      <c r="AB122" s="41"/>
      <c r="AC122" s="41"/>
      <c r="AD122" s="41"/>
      <c r="AE122" s="41"/>
      <c r="AT122" s="20" t="s">
        <v>178</v>
      </c>
      <c r="AU122" s="20" t="s">
        <v>83</v>
      </c>
    </row>
    <row r="123" spans="1:51" s="13" customFormat="1" ht="12">
      <c r="A123" s="13"/>
      <c r="B123" s="246"/>
      <c r="C123" s="247"/>
      <c r="D123" s="242" t="s">
        <v>180</v>
      </c>
      <c r="E123" s="248" t="s">
        <v>19</v>
      </c>
      <c r="F123" s="249" t="s">
        <v>2592</v>
      </c>
      <c r="G123" s="247"/>
      <c r="H123" s="248" t="s">
        <v>19</v>
      </c>
      <c r="I123" s="250"/>
      <c r="J123" s="247"/>
      <c r="K123" s="247"/>
      <c r="L123" s="251"/>
      <c r="M123" s="252"/>
      <c r="N123" s="253"/>
      <c r="O123" s="253"/>
      <c r="P123" s="253"/>
      <c r="Q123" s="253"/>
      <c r="R123" s="253"/>
      <c r="S123" s="253"/>
      <c r="T123" s="254"/>
      <c r="U123" s="13"/>
      <c r="V123" s="13"/>
      <c r="W123" s="13"/>
      <c r="X123" s="13"/>
      <c r="Y123" s="13"/>
      <c r="Z123" s="13"/>
      <c r="AA123" s="13"/>
      <c r="AB123" s="13"/>
      <c r="AC123" s="13"/>
      <c r="AD123" s="13"/>
      <c r="AE123" s="13"/>
      <c r="AT123" s="255" t="s">
        <v>180</v>
      </c>
      <c r="AU123" s="255" t="s">
        <v>83</v>
      </c>
      <c r="AV123" s="13" t="s">
        <v>81</v>
      </c>
      <c r="AW123" s="13" t="s">
        <v>35</v>
      </c>
      <c r="AX123" s="13" t="s">
        <v>74</v>
      </c>
      <c r="AY123" s="255" t="s">
        <v>169</v>
      </c>
    </row>
    <row r="124" spans="1:51" s="13" customFormat="1" ht="12">
      <c r="A124" s="13"/>
      <c r="B124" s="246"/>
      <c r="C124" s="247"/>
      <c r="D124" s="242" t="s">
        <v>180</v>
      </c>
      <c r="E124" s="248" t="s">
        <v>19</v>
      </c>
      <c r="F124" s="249" t="s">
        <v>2593</v>
      </c>
      <c r="G124" s="247"/>
      <c r="H124" s="248" t="s">
        <v>19</v>
      </c>
      <c r="I124" s="250"/>
      <c r="J124" s="247"/>
      <c r="K124" s="247"/>
      <c r="L124" s="251"/>
      <c r="M124" s="252"/>
      <c r="N124" s="253"/>
      <c r="O124" s="253"/>
      <c r="P124" s="253"/>
      <c r="Q124" s="253"/>
      <c r="R124" s="253"/>
      <c r="S124" s="253"/>
      <c r="T124" s="254"/>
      <c r="U124" s="13"/>
      <c r="V124" s="13"/>
      <c r="W124" s="13"/>
      <c r="X124" s="13"/>
      <c r="Y124" s="13"/>
      <c r="Z124" s="13"/>
      <c r="AA124" s="13"/>
      <c r="AB124" s="13"/>
      <c r="AC124" s="13"/>
      <c r="AD124" s="13"/>
      <c r="AE124" s="13"/>
      <c r="AT124" s="255" t="s">
        <v>180</v>
      </c>
      <c r="AU124" s="255" t="s">
        <v>83</v>
      </c>
      <c r="AV124" s="13" t="s">
        <v>81</v>
      </c>
      <c r="AW124" s="13" t="s">
        <v>35</v>
      </c>
      <c r="AX124" s="13" t="s">
        <v>74</v>
      </c>
      <c r="AY124" s="255" t="s">
        <v>169</v>
      </c>
    </row>
    <row r="125" spans="1:51" s="14" customFormat="1" ht="12">
      <c r="A125" s="14"/>
      <c r="B125" s="256"/>
      <c r="C125" s="257"/>
      <c r="D125" s="242" t="s">
        <v>180</v>
      </c>
      <c r="E125" s="258" t="s">
        <v>19</v>
      </c>
      <c r="F125" s="259" t="s">
        <v>2610</v>
      </c>
      <c r="G125" s="257"/>
      <c r="H125" s="260">
        <v>4.7</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180</v>
      </c>
      <c r="AU125" s="266" t="s">
        <v>83</v>
      </c>
      <c r="AV125" s="14" t="s">
        <v>83</v>
      </c>
      <c r="AW125" s="14" t="s">
        <v>35</v>
      </c>
      <c r="AX125" s="14" t="s">
        <v>81</v>
      </c>
      <c r="AY125" s="266" t="s">
        <v>169</v>
      </c>
    </row>
    <row r="126" spans="1:65" s="2" customFormat="1" ht="16.5" customHeight="1">
      <c r="A126" s="41"/>
      <c r="B126" s="42"/>
      <c r="C126" s="229" t="s">
        <v>210</v>
      </c>
      <c r="D126" s="229" t="s">
        <v>171</v>
      </c>
      <c r="E126" s="230" t="s">
        <v>2611</v>
      </c>
      <c r="F126" s="231" t="s">
        <v>2612</v>
      </c>
      <c r="G126" s="232" t="s">
        <v>174</v>
      </c>
      <c r="H126" s="233">
        <v>4.7</v>
      </c>
      <c r="I126" s="234"/>
      <c r="J126" s="235">
        <f>ROUND(I126*H126,2)</f>
        <v>0</v>
      </c>
      <c r="K126" s="231" t="s">
        <v>175</v>
      </c>
      <c r="L126" s="47"/>
      <c r="M126" s="236" t="s">
        <v>19</v>
      </c>
      <c r="N126" s="237" t="s">
        <v>45</v>
      </c>
      <c r="O126" s="87"/>
      <c r="P126" s="238">
        <f>O126*H126</f>
        <v>0</v>
      </c>
      <c r="Q126" s="238">
        <v>0</v>
      </c>
      <c r="R126" s="238">
        <f>Q126*H126</f>
        <v>0</v>
      </c>
      <c r="S126" s="238">
        <v>0</v>
      </c>
      <c r="T126" s="239">
        <f>S126*H126</f>
        <v>0</v>
      </c>
      <c r="U126" s="41"/>
      <c r="V126" s="41"/>
      <c r="W126" s="41"/>
      <c r="X126" s="41"/>
      <c r="Y126" s="41"/>
      <c r="Z126" s="41"/>
      <c r="AA126" s="41"/>
      <c r="AB126" s="41"/>
      <c r="AC126" s="41"/>
      <c r="AD126" s="41"/>
      <c r="AE126" s="41"/>
      <c r="AR126" s="240" t="s">
        <v>176</v>
      </c>
      <c r="AT126" s="240" t="s">
        <v>171</v>
      </c>
      <c r="AU126" s="240" t="s">
        <v>83</v>
      </c>
      <c r="AY126" s="20" t="s">
        <v>169</v>
      </c>
      <c r="BE126" s="241">
        <f>IF(N126="základní",J126,0)</f>
        <v>0</v>
      </c>
      <c r="BF126" s="241">
        <f>IF(N126="snížená",J126,0)</f>
        <v>0</v>
      </c>
      <c r="BG126" s="241">
        <f>IF(N126="zákl. přenesená",J126,0)</f>
        <v>0</v>
      </c>
      <c r="BH126" s="241">
        <f>IF(N126="sníž. přenesená",J126,0)</f>
        <v>0</v>
      </c>
      <c r="BI126" s="241">
        <f>IF(N126="nulová",J126,0)</f>
        <v>0</v>
      </c>
      <c r="BJ126" s="20" t="s">
        <v>81</v>
      </c>
      <c r="BK126" s="241">
        <f>ROUND(I126*H126,2)</f>
        <v>0</v>
      </c>
      <c r="BL126" s="20" t="s">
        <v>176</v>
      </c>
      <c r="BM126" s="240" t="s">
        <v>2613</v>
      </c>
    </row>
    <row r="127" spans="1:47" s="2" customFormat="1" ht="12">
      <c r="A127" s="41"/>
      <c r="B127" s="42"/>
      <c r="C127" s="43"/>
      <c r="D127" s="242" t="s">
        <v>178</v>
      </c>
      <c r="E127" s="43"/>
      <c r="F127" s="243" t="s">
        <v>2609</v>
      </c>
      <c r="G127" s="43"/>
      <c r="H127" s="43"/>
      <c r="I127" s="149"/>
      <c r="J127" s="43"/>
      <c r="K127" s="43"/>
      <c r="L127" s="47"/>
      <c r="M127" s="244"/>
      <c r="N127" s="245"/>
      <c r="O127" s="87"/>
      <c r="P127" s="87"/>
      <c r="Q127" s="87"/>
      <c r="R127" s="87"/>
      <c r="S127" s="87"/>
      <c r="T127" s="88"/>
      <c r="U127" s="41"/>
      <c r="V127" s="41"/>
      <c r="W127" s="41"/>
      <c r="X127" s="41"/>
      <c r="Y127" s="41"/>
      <c r="Z127" s="41"/>
      <c r="AA127" s="41"/>
      <c r="AB127" s="41"/>
      <c r="AC127" s="41"/>
      <c r="AD127" s="41"/>
      <c r="AE127" s="41"/>
      <c r="AT127" s="20" t="s">
        <v>178</v>
      </c>
      <c r="AU127" s="20" t="s">
        <v>83</v>
      </c>
    </row>
    <row r="128" spans="1:65" s="2" customFormat="1" ht="16.5" customHeight="1">
      <c r="A128" s="41"/>
      <c r="B128" s="42"/>
      <c r="C128" s="229" t="s">
        <v>217</v>
      </c>
      <c r="D128" s="229" t="s">
        <v>171</v>
      </c>
      <c r="E128" s="230" t="s">
        <v>2614</v>
      </c>
      <c r="F128" s="231" t="s">
        <v>2615</v>
      </c>
      <c r="G128" s="232" t="s">
        <v>174</v>
      </c>
      <c r="H128" s="233">
        <v>4.7</v>
      </c>
      <c r="I128" s="234"/>
      <c r="J128" s="235">
        <f>ROUND(I128*H128,2)</f>
        <v>0</v>
      </c>
      <c r="K128" s="231" t="s">
        <v>175</v>
      </c>
      <c r="L128" s="47"/>
      <c r="M128" s="236" t="s">
        <v>19</v>
      </c>
      <c r="N128" s="237" t="s">
        <v>45</v>
      </c>
      <c r="O128" s="87"/>
      <c r="P128" s="238">
        <f>O128*H128</f>
        <v>0</v>
      </c>
      <c r="Q128" s="238">
        <v>0.0026</v>
      </c>
      <c r="R128" s="238">
        <f>Q128*H128</f>
        <v>0.01222</v>
      </c>
      <c r="S128" s="238">
        <v>0</v>
      </c>
      <c r="T128" s="239">
        <f>S128*H128</f>
        <v>0</v>
      </c>
      <c r="U128" s="41"/>
      <c r="V128" s="41"/>
      <c r="W128" s="41"/>
      <c r="X128" s="41"/>
      <c r="Y128" s="41"/>
      <c r="Z128" s="41"/>
      <c r="AA128" s="41"/>
      <c r="AB128" s="41"/>
      <c r="AC128" s="41"/>
      <c r="AD128" s="41"/>
      <c r="AE128" s="41"/>
      <c r="AR128" s="240" t="s">
        <v>176</v>
      </c>
      <c r="AT128" s="240" t="s">
        <v>171</v>
      </c>
      <c r="AU128" s="240" t="s">
        <v>83</v>
      </c>
      <c r="AY128" s="20" t="s">
        <v>169</v>
      </c>
      <c r="BE128" s="241">
        <f>IF(N128="základní",J128,0)</f>
        <v>0</v>
      </c>
      <c r="BF128" s="241">
        <f>IF(N128="snížená",J128,0)</f>
        <v>0</v>
      </c>
      <c r="BG128" s="241">
        <f>IF(N128="zákl. přenesená",J128,0)</f>
        <v>0</v>
      </c>
      <c r="BH128" s="241">
        <f>IF(N128="sníž. přenesená",J128,0)</f>
        <v>0</v>
      </c>
      <c r="BI128" s="241">
        <f>IF(N128="nulová",J128,0)</f>
        <v>0</v>
      </c>
      <c r="BJ128" s="20" t="s">
        <v>81</v>
      </c>
      <c r="BK128" s="241">
        <f>ROUND(I128*H128,2)</f>
        <v>0</v>
      </c>
      <c r="BL128" s="20" t="s">
        <v>176</v>
      </c>
      <c r="BM128" s="240" t="s">
        <v>2616</v>
      </c>
    </row>
    <row r="129" spans="1:47" s="2" customFormat="1" ht="12">
      <c r="A129" s="41"/>
      <c r="B129" s="42"/>
      <c r="C129" s="43"/>
      <c r="D129" s="242" t="s">
        <v>178</v>
      </c>
      <c r="E129" s="43"/>
      <c r="F129" s="243" t="s">
        <v>2609</v>
      </c>
      <c r="G129" s="43"/>
      <c r="H129" s="43"/>
      <c r="I129" s="149"/>
      <c r="J129" s="43"/>
      <c r="K129" s="43"/>
      <c r="L129" s="47"/>
      <c r="M129" s="244"/>
      <c r="N129" s="245"/>
      <c r="O129" s="87"/>
      <c r="P129" s="87"/>
      <c r="Q129" s="87"/>
      <c r="R129" s="87"/>
      <c r="S129" s="87"/>
      <c r="T129" s="88"/>
      <c r="U129" s="41"/>
      <c r="V129" s="41"/>
      <c r="W129" s="41"/>
      <c r="X129" s="41"/>
      <c r="Y129" s="41"/>
      <c r="Z129" s="41"/>
      <c r="AA129" s="41"/>
      <c r="AB129" s="41"/>
      <c r="AC129" s="41"/>
      <c r="AD129" s="41"/>
      <c r="AE129" s="41"/>
      <c r="AT129" s="20" t="s">
        <v>178</v>
      </c>
      <c r="AU129" s="20" t="s">
        <v>83</v>
      </c>
    </row>
    <row r="130" spans="1:65" s="2" customFormat="1" ht="16.5" customHeight="1">
      <c r="A130" s="41"/>
      <c r="B130" s="42"/>
      <c r="C130" s="229" t="s">
        <v>224</v>
      </c>
      <c r="D130" s="229" t="s">
        <v>171</v>
      </c>
      <c r="E130" s="230" t="s">
        <v>2617</v>
      </c>
      <c r="F130" s="231" t="s">
        <v>2618</v>
      </c>
      <c r="G130" s="232" t="s">
        <v>243</v>
      </c>
      <c r="H130" s="233">
        <v>0.012</v>
      </c>
      <c r="I130" s="234"/>
      <c r="J130" s="235">
        <f>ROUND(I130*H130,2)</f>
        <v>0</v>
      </c>
      <c r="K130" s="231" t="s">
        <v>175</v>
      </c>
      <c r="L130" s="47"/>
      <c r="M130" s="236" t="s">
        <v>19</v>
      </c>
      <c r="N130" s="237" t="s">
        <v>45</v>
      </c>
      <c r="O130" s="87"/>
      <c r="P130" s="238">
        <f>O130*H130</f>
        <v>0</v>
      </c>
      <c r="Q130" s="238">
        <v>1.06277</v>
      </c>
      <c r="R130" s="238">
        <f>Q130*H130</f>
        <v>0.01275324</v>
      </c>
      <c r="S130" s="238">
        <v>0</v>
      </c>
      <c r="T130" s="239">
        <f>S130*H130</f>
        <v>0</v>
      </c>
      <c r="U130" s="41"/>
      <c r="V130" s="41"/>
      <c r="W130" s="41"/>
      <c r="X130" s="41"/>
      <c r="Y130" s="41"/>
      <c r="Z130" s="41"/>
      <c r="AA130" s="41"/>
      <c r="AB130" s="41"/>
      <c r="AC130" s="41"/>
      <c r="AD130" s="41"/>
      <c r="AE130" s="41"/>
      <c r="AR130" s="240" t="s">
        <v>176</v>
      </c>
      <c r="AT130" s="240" t="s">
        <v>171</v>
      </c>
      <c r="AU130" s="240" t="s">
        <v>83</v>
      </c>
      <c r="AY130" s="20" t="s">
        <v>169</v>
      </c>
      <c r="BE130" s="241">
        <f>IF(N130="základní",J130,0)</f>
        <v>0</v>
      </c>
      <c r="BF130" s="241">
        <f>IF(N130="snížená",J130,0)</f>
        <v>0</v>
      </c>
      <c r="BG130" s="241">
        <f>IF(N130="zákl. přenesená",J130,0)</f>
        <v>0</v>
      </c>
      <c r="BH130" s="241">
        <f>IF(N130="sníž. přenesená",J130,0)</f>
        <v>0</v>
      </c>
      <c r="BI130" s="241">
        <f>IF(N130="nulová",J130,0)</f>
        <v>0</v>
      </c>
      <c r="BJ130" s="20" t="s">
        <v>81</v>
      </c>
      <c r="BK130" s="241">
        <f>ROUND(I130*H130,2)</f>
        <v>0</v>
      </c>
      <c r="BL130" s="20" t="s">
        <v>176</v>
      </c>
      <c r="BM130" s="240" t="s">
        <v>2619</v>
      </c>
    </row>
    <row r="131" spans="1:51" s="13" customFormat="1" ht="12">
      <c r="A131" s="13"/>
      <c r="B131" s="246"/>
      <c r="C131" s="247"/>
      <c r="D131" s="242" t="s">
        <v>180</v>
      </c>
      <c r="E131" s="248" t="s">
        <v>19</v>
      </c>
      <c r="F131" s="249" t="s">
        <v>2592</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180</v>
      </c>
      <c r="AU131" s="255" t="s">
        <v>83</v>
      </c>
      <c r="AV131" s="13" t="s">
        <v>81</v>
      </c>
      <c r="AW131" s="13" t="s">
        <v>35</v>
      </c>
      <c r="AX131" s="13" t="s">
        <v>74</v>
      </c>
      <c r="AY131" s="255" t="s">
        <v>169</v>
      </c>
    </row>
    <row r="132" spans="1:51" s="13" customFormat="1" ht="12">
      <c r="A132" s="13"/>
      <c r="B132" s="246"/>
      <c r="C132" s="247"/>
      <c r="D132" s="242" t="s">
        <v>180</v>
      </c>
      <c r="E132" s="248" t="s">
        <v>19</v>
      </c>
      <c r="F132" s="249" t="s">
        <v>2593</v>
      </c>
      <c r="G132" s="247"/>
      <c r="H132" s="248" t="s">
        <v>19</v>
      </c>
      <c r="I132" s="250"/>
      <c r="J132" s="247"/>
      <c r="K132" s="247"/>
      <c r="L132" s="251"/>
      <c r="M132" s="252"/>
      <c r="N132" s="253"/>
      <c r="O132" s="253"/>
      <c r="P132" s="253"/>
      <c r="Q132" s="253"/>
      <c r="R132" s="253"/>
      <c r="S132" s="253"/>
      <c r="T132" s="254"/>
      <c r="U132" s="13"/>
      <c r="V132" s="13"/>
      <c r="W132" s="13"/>
      <c r="X132" s="13"/>
      <c r="Y132" s="13"/>
      <c r="Z132" s="13"/>
      <c r="AA132" s="13"/>
      <c r="AB132" s="13"/>
      <c r="AC132" s="13"/>
      <c r="AD132" s="13"/>
      <c r="AE132" s="13"/>
      <c r="AT132" s="255" t="s">
        <v>180</v>
      </c>
      <c r="AU132" s="255" t="s">
        <v>83</v>
      </c>
      <c r="AV132" s="13" t="s">
        <v>81</v>
      </c>
      <c r="AW132" s="13" t="s">
        <v>35</v>
      </c>
      <c r="AX132" s="13" t="s">
        <v>74</v>
      </c>
      <c r="AY132" s="255" t="s">
        <v>169</v>
      </c>
    </row>
    <row r="133" spans="1:51" s="14" customFormat="1" ht="12">
      <c r="A133" s="14"/>
      <c r="B133" s="256"/>
      <c r="C133" s="257"/>
      <c r="D133" s="242" t="s">
        <v>180</v>
      </c>
      <c r="E133" s="258" t="s">
        <v>19</v>
      </c>
      <c r="F133" s="259" t="s">
        <v>2620</v>
      </c>
      <c r="G133" s="257"/>
      <c r="H133" s="260">
        <v>0.012</v>
      </c>
      <c r="I133" s="261"/>
      <c r="J133" s="257"/>
      <c r="K133" s="257"/>
      <c r="L133" s="262"/>
      <c r="M133" s="263"/>
      <c r="N133" s="264"/>
      <c r="O133" s="264"/>
      <c r="P133" s="264"/>
      <c r="Q133" s="264"/>
      <c r="R133" s="264"/>
      <c r="S133" s="264"/>
      <c r="T133" s="265"/>
      <c r="U133" s="14"/>
      <c r="V133" s="14"/>
      <c r="W133" s="14"/>
      <c r="X133" s="14"/>
      <c r="Y133" s="14"/>
      <c r="Z133" s="14"/>
      <c r="AA133" s="14"/>
      <c r="AB133" s="14"/>
      <c r="AC133" s="14"/>
      <c r="AD133" s="14"/>
      <c r="AE133" s="14"/>
      <c r="AT133" s="266" t="s">
        <v>180</v>
      </c>
      <c r="AU133" s="266" t="s">
        <v>83</v>
      </c>
      <c r="AV133" s="14" t="s">
        <v>83</v>
      </c>
      <c r="AW133" s="14" t="s">
        <v>35</v>
      </c>
      <c r="AX133" s="14" t="s">
        <v>81</v>
      </c>
      <c r="AY133" s="266" t="s">
        <v>169</v>
      </c>
    </row>
    <row r="134" spans="1:63" s="12" customFormat="1" ht="22.8" customHeight="1">
      <c r="A134" s="12"/>
      <c r="B134" s="213"/>
      <c r="C134" s="214"/>
      <c r="D134" s="215" t="s">
        <v>73</v>
      </c>
      <c r="E134" s="227" t="s">
        <v>224</v>
      </c>
      <c r="F134" s="227" t="s">
        <v>252</v>
      </c>
      <c r="G134" s="214"/>
      <c r="H134" s="214"/>
      <c r="I134" s="217"/>
      <c r="J134" s="228">
        <f>BK134</f>
        <v>0</v>
      </c>
      <c r="K134" s="214"/>
      <c r="L134" s="219"/>
      <c r="M134" s="220"/>
      <c r="N134" s="221"/>
      <c r="O134" s="221"/>
      <c r="P134" s="222">
        <f>SUM(P135:P177)</f>
        <v>0</v>
      </c>
      <c r="Q134" s="221"/>
      <c r="R134" s="222">
        <f>SUM(R135:R177)</f>
        <v>0</v>
      </c>
      <c r="S134" s="221"/>
      <c r="T134" s="223">
        <f>SUM(T135:T177)</f>
        <v>21.721020000000003</v>
      </c>
      <c r="U134" s="12"/>
      <c r="V134" s="12"/>
      <c r="W134" s="12"/>
      <c r="X134" s="12"/>
      <c r="Y134" s="12"/>
      <c r="Z134" s="12"/>
      <c r="AA134" s="12"/>
      <c r="AB134" s="12"/>
      <c r="AC134" s="12"/>
      <c r="AD134" s="12"/>
      <c r="AE134" s="12"/>
      <c r="AR134" s="224" t="s">
        <v>81</v>
      </c>
      <c r="AT134" s="225" t="s">
        <v>73</v>
      </c>
      <c r="AU134" s="225" t="s">
        <v>81</v>
      </c>
      <c r="AY134" s="224" t="s">
        <v>169</v>
      </c>
      <c r="BK134" s="226">
        <f>SUM(BK135:BK177)</f>
        <v>0</v>
      </c>
    </row>
    <row r="135" spans="1:65" s="2" customFormat="1" ht="16.5" customHeight="1">
      <c r="A135" s="41"/>
      <c r="B135" s="42"/>
      <c r="C135" s="229" t="s">
        <v>231</v>
      </c>
      <c r="D135" s="229" t="s">
        <v>171</v>
      </c>
      <c r="E135" s="230" t="s">
        <v>360</v>
      </c>
      <c r="F135" s="231" t="s">
        <v>2621</v>
      </c>
      <c r="G135" s="232" t="s">
        <v>213</v>
      </c>
      <c r="H135" s="233">
        <v>3.2</v>
      </c>
      <c r="I135" s="234"/>
      <c r="J135" s="235">
        <f>ROUND(I135*H135,2)</f>
        <v>0</v>
      </c>
      <c r="K135" s="231" t="s">
        <v>175</v>
      </c>
      <c r="L135" s="47"/>
      <c r="M135" s="236" t="s">
        <v>19</v>
      </c>
      <c r="N135" s="237" t="s">
        <v>45</v>
      </c>
      <c r="O135" s="87"/>
      <c r="P135" s="238">
        <f>O135*H135</f>
        <v>0</v>
      </c>
      <c r="Q135" s="238">
        <v>0</v>
      </c>
      <c r="R135" s="238">
        <f>Q135*H135</f>
        <v>0</v>
      </c>
      <c r="S135" s="238">
        <v>2.4</v>
      </c>
      <c r="T135" s="239">
        <f>S135*H135</f>
        <v>7.68</v>
      </c>
      <c r="U135" s="41"/>
      <c r="V135" s="41"/>
      <c r="W135" s="41"/>
      <c r="X135" s="41"/>
      <c r="Y135" s="41"/>
      <c r="Z135" s="41"/>
      <c r="AA135" s="41"/>
      <c r="AB135" s="41"/>
      <c r="AC135" s="41"/>
      <c r="AD135" s="41"/>
      <c r="AE135" s="41"/>
      <c r="AR135" s="240" t="s">
        <v>176</v>
      </c>
      <c r="AT135" s="240" t="s">
        <v>171</v>
      </c>
      <c r="AU135" s="240" t="s">
        <v>83</v>
      </c>
      <c r="AY135" s="20" t="s">
        <v>169</v>
      </c>
      <c r="BE135" s="241">
        <f>IF(N135="základní",J135,0)</f>
        <v>0</v>
      </c>
      <c r="BF135" s="241">
        <f>IF(N135="snížená",J135,0)</f>
        <v>0</v>
      </c>
      <c r="BG135" s="241">
        <f>IF(N135="zákl. přenesená",J135,0)</f>
        <v>0</v>
      </c>
      <c r="BH135" s="241">
        <f>IF(N135="sníž. přenesená",J135,0)</f>
        <v>0</v>
      </c>
      <c r="BI135" s="241">
        <f>IF(N135="nulová",J135,0)</f>
        <v>0</v>
      </c>
      <c r="BJ135" s="20" t="s">
        <v>81</v>
      </c>
      <c r="BK135" s="241">
        <f>ROUND(I135*H135,2)</f>
        <v>0</v>
      </c>
      <c r="BL135" s="20" t="s">
        <v>176</v>
      </c>
      <c r="BM135" s="240" t="s">
        <v>2622</v>
      </c>
    </row>
    <row r="136" spans="1:51" s="13" customFormat="1" ht="12">
      <c r="A136" s="13"/>
      <c r="B136" s="246"/>
      <c r="C136" s="247"/>
      <c r="D136" s="242" t="s">
        <v>180</v>
      </c>
      <c r="E136" s="248" t="s">
        <v>19</v>
      </c>
      <c r="F136" s="249" t="s">
        <v>2592</v>
      </c>
      <c r="G136" s="247"/>
      <c r="H136" s="248" t="s">
        <v>19</v>
      </c>
      <c r="I136" s="250"/>
      <c r="J136" s="247"/>
      <c r="K136" s="247"/>
      <c r="L136" s="251"/>
      <c r="M136" s="252"/>
      <c r="N136" s="253"/>
      <c r="O136" s="253"/>
      <c r="P136" s="253"/>
      <c r="Q136" s="253"/>
      <c r="R136" s="253"/>
      <c r="S136" s="253"/>
      <c r="T136" s="254"/>
      <c r="U136" s="13"/>
      <c r="V136" s="13"/>
      <c r="W136" s="13"/>
      <c r="X136" s="13"/>
      <c r="Y136" s="13"/>
      <c r="Z136" s="13"/>
      <c r="AA136" s="13"/>
      <c r="AB136" s="13"/>
      <c r="AC136" s="13"/>
      <c r="AD136" s="13"/>
      <c r="AE136" s="13"/>
      <c r="AT136" s="255" t="s">
        <v>180</v>
      </c>
      <c r="AU136" s="255" t="s">
        <v>83</v>
      </c>
      <c r="AV136" s="13" t="s">
        <v>81</v>
      </c>
      <c r="AW136" s="13" t="s">
        <v>35</v>
      </c>
      <c r="AX136" s="13" t="s">
        <v>74</v>
      </c>
      <c r="AY136" s="255" t="s">
        <v>169</v>
      </c>
    </row>
    <row r="137" spans="1:51" s="13" customFormat="1" ht="12">
      <c r="A137" s="13"/>
      <c r="B137" s="246"/>
      <c r="C137" s="247"/>
      <c r="D137" s="242" t="s">
        <v>180</v>
      </c>
      <c r="E137" s="248" t="s">
        <v>19</v>
      </c>
      <c r="F137" s="249" t="s">
        <v>2593</v>
      </c>
      <c r="G137" s="247"/>
      <c r="H137" s="248" t="s">
        <v>19</v>
      </c>
      <c r="I137" s="250"/>
      <c r="J137" s="247"/>
      <c r="K137" s="247"/>
      <c r="L137" s="251"/>
      <c r="M137" s="252"/>
      <c r="N137" s="253"/>
      <c r="O137" s="253"/>
      <c r="P137" s="253"/>
      <c r="Q137" s="253"/>
      <c r="R137" s="253"/>
      <c r="S137" s="253"/>
      <c r="T137" s="254"/>
      <c r="U137" s="13"/>
      <c r="V137" s="13"/>
      <c r="W137" s="13"/>
      <c r="X137" s="13"/>
      <c r="Y137" s="13"/>
      <c r="Z137" s="13"/>
      <c r="AA137" s="13"/>
      <c r="AB137" s="13"/>
      <c r="AC137" s="13"/>
      <c r="AD137" s="13"/>
      <c r="AE137" s="13"/>
      <c r="AT137" s="255" t="s">
        <v>180</v>
      </c>
      <c r="AU137" s="255" t="s">
        <v>83</v>
      </c>
      <c r="AV137" s="13" t="s">
        <v>81</v>
      </c>
      <c r="AW137" s="13" t="s">
        <v>35</v>
      </c>
      <c r="AX137" s="13" t="s">
        <v>74</v>
      </c>
      <c r="AY137" s="255" t="s">
        <v>169</v>
      </c>
    </row>
    <row r="138" spans="1:51" s="14" customFormat="1" ht="12">
      <c r="A138" s="14"/>
      <c r="B138" s="256"/>
      <c r="C138" s="257"/>
      <c r="D138" s="242" t="s">
        <v>180</v>
      </c>
      <c r="E138" s="258" t="s">
        <v>19</v>
      </c>
      <c r="F138" s="259" t="s">
        <v>2623</v>
      </c>
      <c r="G138" s="257"/>
      <c r="H138" s="260">
        <v>3.2</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180</v>
      </c>
      <c r="AU138" s="266" t="s">
        <v>83</v>
      </c>
      <c r="AV138" s="14" t="s">
        <v>83</v>
      </c>
      <c r="AW138" s="14" t="s">
        <v>35</v>
      </c>
      <c r="AX138" s="14" t="s">
        <v>81</v>
      </c>
      <c r="AY138" s="266" t="s">
        <v>169</v>
      </c>
    </row>
    <row r="139" spans="1:65" s="2" customFormat="1" ht="16.5" customHeight="1">
      <c r="A139" s="41"/>
      <c r="B139" s="42"/>
      <c r="C139" s="229" t="s">
        <v>240</v>
      </c>
      <c r="D139" s="229" t="s">
        <v>171</v>
      </c>
      <c r="E139" s="230" t="s">
        <v>392</v>
      </c>
      <c r="F139" s="231" t="s">
        <v>2624</v>
      </c>
      <c r="G139" s="232" t="s">
        <v>213</v>
      </c>
      <c r="H139" s="233">
        <v>2</v>
      </c>
      <c r="I139" s="234"/>
      <c r="J139" s="235">
        <f>ROUND(I139*H139,2)</f>
        <v>0</v>
      </c>
      <c r="K139" s="231" t="s">
        <v>175</v>
      </c>
      <c r="L139" s="47"/>
      <c r="M139" s="236" t="s">
        <v>19</v>
      </c>
      <c r="N139" s="237" t="s">
        <v>45</v>
      </c>
      <c r="O139" s="87"/>
      <c r="P139" s="238">
        <f>O139*H139</f>
        <v>0</v>
      </c>
      <c r="Q139" s="238">
        <v>0</v>
      </c>
      <c r="R139" s="238">
        <f>Q139*H139</f>
        <v>0</v>
      </c>
      <c r="S139" s="238">
        <v>2.4</v>
      </c>
      <c r="T139" s="239">
        <f>S139*H139</f>
        <v>4.8</v>
      </c>
      <c r="U139" s="41"/>
      <c r="V139" s="41"/>
      <c r="W139" s="41"/>
      <c r="X139" s="41"/>
      <c r="Y139" s="41"/>
      <c r="Z139" s="41"/>
      <c r="AA139" s="41"/>
      <c r="AB139" s="41"/>
      <c r="AC139" s="41"/>
      <c r="AD139" s="41"/>
      <c r="AE139" s="41"/>
      <c r="AR139" s="240" t="s">
        <v>176</v>
      </c>
      <c r="AT139" s="240" t="s">
        <v>171</v>
      </c>
      <c r="AU139" s="240" t="s">
        <v>83</v>
      </c>
      <c r="AY139" s="20" t="s">
        <v>169</v>
      </c>
      <c r="BE139" s="241">
        <f>IF(N139="základní",J139,0)</f>
        <v>0</v>
      </c>
      <c r="BF139" s="241">
        <f>IF(N139="snížená",J139,0)</f>
        <v>0</v>
      </c>
      <c r="BG139" s="241">
        <f>IF(N139="zákl. přenesená",J139,0)</f>
        <v>0</v>
      </c>
      <c r="BH139" s="241">
        <f>IF(N139="sníž. přenesená",J139,0)</f>
        <v>0</v>
      </c>
      <c r="BI139" s="241">
        <f>IF(N139="nulová",J139,0)</f>
        <v>0</v>
      </c>
      <c r="BJ139" s="20" t="s">
        <v>81</v>
      </c>
      <c r="BK139" s="241">
        <f>ROUND(I139*H139,2)</f>
        <v>0</v>
      </c>
      <c r="BL139" s="20" t="s">
        <v>176</v>
      </c>
      <c r="BM139" s="240" t="s">
        <v>2625</v>
      </c>
    </row>
    <row r="140" spans="1:47" s="2" customFormat="1" ht="12">
      <c r="A140" s="41"/>
      <c r="B140" s="42"/>
      <c r="C140" s="43"/>
      <c r="D140" s="242" t="s">
        <v>178</v>
      </c>
      <c r="E140" s="43"/>
      <c r="F140" s="243" t="s">
        <v>395</v>
      </c>
      <c r="G140" s="43"/>
      <c r="H140" s="43"/>
      <c r="I140" s="149"/>
      <c r="J140" s="43"/>
      <c r="K140" s="43"/>
      <c r="L140" s="47"/>
      <c r="M140" s="244"/>
      <c r="N140" s="245"/>
      <c r="O140" s="87"/>
      <c r="P140" s="87"/>
      <c r="Q140" s="87"/>
      <c r="R140" s="87"/>
      <c r="S140" s="87"/>
      <c r="T140" s="88"/>
      <c r="U140" s="41"/>
      <c r="V140" s="41"/>
      <c r="W140" s="41"/>
      <c r="X140" s="41"/>
      <c r="Y140" s="41"/>
      <c r="Z140" s="41"/>
      <c r="AA140" s="41"/>
      <c r="AB140" s="41"/>
      <c r="AC140" s="41"/>
      <c r="AD140" s="41"/>
      <c r="AE140" s="41"/>
      <c r="AT140" s="20" t="s">
        <v>178</v>
      </c>
      <c r="AU140" s="20" t="s">
        <v>83</v>
      </c>
    </row>
    <row r="141" spans="1:51" s="13" customFormat="1" ht="12">
      <c r="A141" s="13"/>
      <c r="B141" s="246"/>
      <c r="C141" s="247"/>
      <c r="D141" s="242" t="s">
        <v>180</v>
      </c>
      <c r="E141" s="248" t="s">
        <v>19</v>
      </c>
      <c r="F141" s="249" t="s">
        <v>2592</v>
      </c>
      <c r="G141" s="247"/>
      <c r="H141" s="248" t="s">
        <v>19</v>
      </c>
      <c r="I141" s="250"/>
      <c r="J141" s="247"/>
      <c r="K141" s="247"/>
      <c r="L141" s="251"/>
      <c r="M141" s="252"/>
      <c r="N141" s="253"/>
      <c r="O141" s="253"/>
      <c r="P141" s="253"/>
      <c r="Q141" s="253"/>
      <c r="R141" s="253"/>
      <c r="S141" s="253"/>
      <c r="T141" s="254"/>
      <c r="U141" s="13"/>
      <c r="V141" s="13"/>
      <c r="W141" s="13"/>
      <c r="X141" s="13"/>
      <c r="Y141" s="13"/>
      <c r="Z141" s="13"/>
      <c r="AA141" s="13"/>
      <c r="AB141" s="13"/>
      <c r="AC141" s="13"/>
      <c r="AD141" s="13"/>
      <c r="AE141" s="13"/>
      <c r="AT141" s="255" t="s">
        <v>180</v>
      </c>
      <c r="AU141" s="255" t="s">
        <v>83</v>
      </c>
      <c r="AV141" s="13" t="s">
        <v>81</v>
      </c>
      <c r="AW141" s="13" t="s">
        <v>35</v>
      </c>
      <c r="AX141" s="13" t="s">
        <v>74</v>
      </c>
      <c r="AY141" s="255" t="s">
        <v>169</v>
      </c>
    </row>
    <row r="142" spans="1:51" s="13" customFormat="1" ht="12">
      <c r="A142" s="13"/>
      <c r="B142" s="246"/>
      <c r="C142" s="247"/>
      <c r="D142" s="242" t="s">
        <v>180</v>
      </c>
      <c r="E142" s="248" t="s">
        <v>19</v>
      </c>
      <c r="F142" s="249" t="s">
        <v>2593</v>
      </c>
      <c r="G142" s="247"/>
      <c r="H142" s="248" t="s">
        <v>19</v>
      </c>
      <c r="I142" s="250"/>
      <c r="J142" s="247"/>
      <c r="K142" s="247"/>
      <c r="L142" s="251"/>
      <c r="M142" s="252"/>
      <c r="N142" s="253"/>
      <c r="O142" s="253"/>
      <c r="P142" s="253"/>
      <c r="Q142" s="253"/>
      <c r="R142" s="253"/>
      <c r="S142" s="253"/>
      <c r="T142" s="254"/>
      <c r="U142" s="13"/>
      <c r="V142" s="13"/>
      <c r="W142" s="13"/>
      <c r="X142" s="13"/>
      <c r="Y142" s="13"/>
      <c r="Z142" s="13"/>
      <c r="AA142" s="13"/>
      <c r="AB142" s="13"/>
      <c r="AC142" s="13"/>
      <c r="AD142" s="13"/>
      <c r="AE142" s="13"/>
      <c r="AT142" s="255" t="s">
        <v>180</v>
      </c>
      <c r="AU142" s="255" t="s">
        <v>83</v>
      </c>
      <c r="AV142" s="13" t="s">
        <v>81</v>
      </c>
      <c r="AW142" s="13" t="s">
        <v>35</v>
      </c>
      <c r="AX142" s="13" t="s">
        <v>74</v>
      </c>
      <c r="AY142" s="255" t="s">
        <v>169</v>
      </c>
    </row>
    <row r="143" spans="1:51" s="14" customFormat="1" ht="12">
      <c r="A143" s="14"/>
      <c r="B143" s="256"/>
      <c r="C143" s="257"/>
      <c r="D143" s="242" t="s">
        <v>180</v>
      </c>
      <c r="E143" s="258" t="s">
        <v>19</v>
      </c>
      <c r="F143" s="259" t="s">
        <v>2626</v>
      </c>
      <c r="G143" s="257"/>
      <c r="H143" s="260">
        <v>2</v>
      </c>
      <c r="I143" s="261"/>
      <c r="J143" s="257"/>
      <c r="K143" s="257"/>
      <c r="L143" s="262"/>
      <c r="M143" s="263"/>
      <c r="N143" s="264"/>
      <c r="O143" s="264"/>
      <c r="P143" s="264"/>
      <c r="Q143" s="264"/>
      <c r="R143" s="264"/>
      <c r="S143" s="264"/>
      <c r="T143" s="265"/>
      <c r="U143" s="14"/>
      <c r="V143" s="14"/>
      <c r="W143" s="14"/>
      <c r="X143" s="14"/>
      <c r="Y143" s="14"/>
      <c r="Z143" s="14"/>
      <c r="AA143" s="14"/>
      <c r="AB143" s="14"/>
      <c r="AC143" s="14"/>
      <c r="AD143" s="14"/>
      <c r="AE143" s="14"/>
      <c r="AT143" s="266" t="s">
        <v>180</v>
      </c>
      <c r="AU143" s="266" t="s">
        <v>83</v>
      </c>
      <c r="AV143" s="14" t="s">
        <v>83</v>
      </c>
      <c r="AW143" s="14" t="s">
        <v>35</v>
      </c>
      <c r="AX143" s="14" t="s">
        <v>81</v>
      </c>
      <c r="AY143" s="266" t="s">
        <v>169</v>
      </c>
    </row>
    <row r="144" spans="1:65" s="2" customFormat="1" ht="16.5" customHeight="1">
      <c r="A144" s="41"/>
      <c r="B144" s="42"/>
      <c r="C144" s="229" t="s">
        <v>246</v>
      </c>
      <c r="D144" s="229" t="s">
        <v>171</v>
      </c>
      <c r="E144" s="230" t="s">
        <v>2627</v>
      </c>
      <c r="F144" s="231" t="s">
        <v>2628</v>
      </c>
      <c r="G144" s="232" t="s">
        <v>213</v>
      </c>
      <c r="H144" s="233">
        <v>2.139</v>
      </c>
      <c r="I144" s="234"/>
      <c r="J144" s="235">
        <f>ROUND(I144*H144,2)</f>
        <v>0</v>
      </c>
      <c r="K144" s="231" t="s">
        <v>19</v>
      </c>
      <c r="L144" s="47"/>
      <c r="M144" s="236" t="s">
        <v>19</v>
      </c>
      <c r="N144" s="237" t="s">
        <v>45</v>
      </c>
      <c r="O144" s="87"/>
      <c r="P144" s="238">
        <f>O144*H144</f>
        <v>0</v>
      </c>
      <c r="Q144" s="238">
        <v>0</v>
      </c>
      <c r="R144" s="238">
        <f>Q144*H144</f>
        <v>0</v>
      </c>
      <c r="S144" s="238">
        <v>2.2</v>
      </c>
      <c r="T144" s="239">
        <f>S144*H144</f>
        <v>4.7058</v>
      </c>
      <c r="U144" s="41"/>
      <c r="V144" s="41"/>
      <c r="W144" s="41"/>
      <c r="X144" s="41"/>
      <c r="Y144" s="41"/>
      <c r="Z144" s="41"/>
      <c r="AA144" s="41"/>
      <c r="AB144" s="41"/>
      <c r="AC144" s="41"/>
      <c r="AD144" s="41"/>
      <c r="AE144" s="41"/>
      <c r="AR144" s="240" t="s">
        <v>176</v>
      </c>
      <c r="AT144" s="240" t="s">
        <v>171</v>
      </c>
      <c r="AU144" s="240" t="s">
        <v>83</v>
      </c>
      <c r="AY144" s="20" t="s">
        <v>169</v>
      </c>
      <c r="BE144" s="241">
        <f>IF(N144="základní",J144,0)</f>
        <v>0</v>
      </c>
      <c r="BF144" s="241">
        <f>IF(N144="snížená",J144,0)</f>
        <v>0</v>
      </c>
      <c r="BG144" s="241">
        <f>IF(N144="zákl. přenesená",J144,0)</f>
        <v>0</v>
      </c>
      <c r="BH144" s="241">
        <f>IF(N144="sníž. přenesená",J144,0)</f>
        <v>0</v>
      </c>
      <c r="BI144" s="241">
        <f>IF(N144="nulová",J144,0)</f>
        <v>0</v>
      </c>
      <c r="BJ144" s="20" t="s">
        <v>81</v>
      </c>
      <c r="BK144" s="241">
        <f>ROUND(I144*H144,2)</f>
        <v>0</v>
      </c>
      <c r="BL144" s="20" t="s">
        <v>176</v>
      </c>
      <c r="BM144" s="240" t="s">
        <v>2629</v>
      </c>
    </row>
    <row r="145" spans="1:47" s="2" customFormat="1" ht="12">
      <c r="A145" s="41"/>
      <c r="B145" s="42"/>
      <c r="C145" s="43"/>
      <c r="D145" s="242" t="s">
        <v>178</v>
      </c>
      <c r="E145" s="43"/>
      <c r="F145" s="243" t="s">
        <v>2630</v>
      </c>
      <c r="G145" s="43"/>
      <c r="H145" s="43"/>
      <c r="I145" s="149"/>
      <c r="J145" s="43"/>
      <c r="K145" s="43"/>
      <c r="L145" s="47"/>
      <c r="M145" s="244"/>
      <c r="N145" s="245"/>
      <c r="O145" s="87"/>
      <c r="P145" s="87"/>
      <c r="Q145" s="87"/>
      <c r="R145" s="87"/>
      <c r="S145" s="87"/>
      <c r="T145" s="88"/>
      <c r="U145" s="41"/>
      <c r="V145" s="41"/>
      <c r="W145" s="41"/>
      <c r="X145" s="41"/>
      <c r="Y145" s="41"/>
      <c r="Z145" s="41"/>
      <c r="AA145" s="41"/>
      <c r="AB145" s="41"/>
      <c r="AC145" s="41"/>
      <c r="AD145" s="41"/>
      <c r="AE145" s="41"/>
      <c r="AT145" s="20" t="s">
        <v>178</v>
      </c>
      <c r="AU145" s="20" t="s">
        <v>83</v>
      </c>
    </row>
    <row r="146" spans="1:51" s="13" customFormat="1" ht="12">
      <c r="A146" s="13"/>
      <c r="B146" s="246"/>
      <c r="C146" s="247"/>
      <c r="D146" s="242" t="s">
        <v>180</v>
      </c>
      <c r="E146" s="248" t="s">
        <v>19</v>
      </c>
      <c r="F146" s="249" t="s">
        <v>2592</v>
      </c>
      <c r="G146" s="247"/>
      <c r="H146" s="248" t="s">
        <v>19</v>
      </c>
      <c r="I146" s="250"/>
      <c r="J146" s="247"/>
      <c r="K146" s="247"/>
      <c r="L146" s="251"/>
      <c r="M146" s="252"/>
      <c r="N146" s="253"/>
      <c r="O146" s="253"/>
      <c r="P146" s="253"/>
      <c r="Q146" s="253"/>
      <c r="R146" s="253"/>
      <c r="S146" s="253"/>
      <c r="T146" s="254"/>
      <c r="U146" s="13"/>
      <c r="V146" s="13"/>
      <c r="W146" s="13"/>
      <c r="X146" s="13"/>
      <c r="Y146" s="13"/>
      <c r="Z146" s="13"/>
      <c r="AA146" s="13"/>
      <c r="AB146" s="13"/>
      <c r="AC146" s="13"/>
      <c r="AD146" s="13"/>
      <c r="AE146" s="13"/>
      <c r="AT146" s="255" t="s">
        <v>180</v>
      </c>
      <c r="AU146" s="255" t="s">
        <v>83</v>
      </c>
      <c r="AV146" s="13" t="s">
        <v>81</v>
      </c>
      <c r="AW146" s="13" t="s">
        <v>35</v>
      </c>
      <c r="AX146" s="13" t="s">
        <v>74</v>
      </c>
      <c r="AY146" s="255" t="s">
        <v>169</v>
      </c>
    </row>
    <row r="147" spans="1:51" s="13" customFormat="1" ht="12">
      <c r="A147" s="13"/>
      <c r="B147" s="246"/>
      <c r="C147" s="247"/>
      <c r="D147" s="242" t="s">
        <v>180</v>
      </c>
      <c r="E147" s="248" t="s">
        <v>19</v>
      </c>
      <c r="F147" s="249" t="s">
        <v>2593</v>
      </c>
      <c r="G147" s="247"/>
      <c r="H147" s="248" t="s">
        <v>19</v>
      </c>
      <c r="I147" s="250"/>
      <c r="J147" s="247"/>
      <c r="K147" s="247"/>
      <c r="L147" s="251"/>
      <c r="M147" s="252"/>
      <c r="N147" s="253"/>
      <c r="O147" s="253"/>
      <c r="P147" s="253"/>
      <c r="Q147" s="253"/>
      <c r="R147" s="253"/>
      <c r="S147" s="253"/>
      <c r="T147" s="254"/>
      <c r="U147" s="13"/>
      <c r="V147" s="13"/>
      <c r="W147" s="13"/>
      <c r="X147" s="13"/>
      <c r="Y147" s="13"/>
      <c r="Z147" s="13"/>
      <c r="AA147" s="13"/>
      <c r="AB147" s="13"/>
      <c r="AC147" s="13"/>
      <c r="AD147" s="13"/>
      <c r="AE147" s="13"/>
      <c r="AT147" s="255" t="s">
        <v>180</v>
      </c>
      <c r="AU147" s="255" t="s">
        <v>83</v>
      </c>
      <c r="AV147" s="13" t="s">
        <v>81</v>
      </c>
      <c r="AW147" s="13" t="s">
        <v>35</v>
      </c>
      <c r="AX147" s="13" t="s">
        <v>74</v>
      </c>
      <c r="AY147" s="255" t="s">
        <v>169</v>
      </c>
    </row>
    <row r="148" spans="1:51" s="14" customFormat="1" ht="12">
      <c r="A148" s="14"/>
      <c r="B148" s="256"/>
      <c r="C148" s="257"/>
      <c r="D148" s="242" t="s">
        <v>180</v>
      </c>
      <c r="E148" s="258" t="s">
        <v>19</v>
      </c>
      <c r="F148" s="259" t="s">
        <v>2631</v>
      </c>
      <c r="G148" s="257"/>
      <c r="H148" s="260">
        <v>2.139</v>
      </c>
      <c r="I148" s="261"/>
      <c r="J148" s="257"/>
      <c r="K148" s="257"/>
      <c r="L148" s="262"/>
      <c r="M148" s="263"/>
      <c r="N148" s="264"/>
      <c r="O148" s="264"/>
      <c r="P148" s="264"/>
      <c r="Q148" s="264"/>
      <c r="R148" s="264"/>
      <c r="S148" s="264"/>
      <c r="T148" s="265"/>
      <c r="U148" s="14"/>
      <c r="V148" s="14"/>
      <c r="W148" s="14"/>
      <c r="X148" s="14"/>
      <c r="Y148" s="14"/>
      <c r="Z148" s="14"/>
      <c r="AA148" s="14"/>
      <c r="AB148" s="14"/>
      <c r="AC148" s="14"/>
      <c r="AD148" s="14"/>
      <c r="AE148" s="14"/>
      <c r="AT148" s="266" t="s">
        <v>180</v>
      </c>
      <c r="AU148" s="266" t="s">
        <v>83</v>
      </c>
      <c r="AV148" s="14" t="s">
        <v>83</v>
      </c>
      <c r="AW148" s="14" t="s">
        <v>35</v>
      </c>
      <c r="AX148" s="14" t="s">
        <v>81</v>
      </c>
      <c r="AY148" s="266" t="s">
        <v>169</v>
      </c>
    </row>
    <row r="149" spans="1:65" s="2" customFormat="1" ht="16.5" customHeight="1">
      <c r="A149" s="41"/>
      <c r="B149" s="42"/>
      <c r="C149" s="229" t="s">
        <v>257</v>
      </c>
      <c r="D149" s="229" t="s">
        <v>171</v>
      </c>
      <c r="E149" s="230" t="s">
        <v>2632</v>
      </c>
      <c r="F149" s="231" t="s">
        <v>2633</v>
      </c>
      <c r="G149" s="232" t="s">
        <v>188</v>
      </c>
      <c r="H149" s="233">
        <v>33</v>
      </c>
      <c r="I149" s="234"/>
      <c r="J149" s="235">
        <f>ROUND(I149*H149,2)</f>
        <v>0</v>
      </c>
      <c r="K149" s="231" t="s">
        <v>175</v>
      </c>
      <c r="L149" s="47"/>
      <c r="M149" s="236" t="s">
        <v>19</v>
      </c>
      <c r="N149" s="237" t="s">
        <v>45</v>
      </c>
      <c r="O149" s="87"/>
      <c r="P149" s="238">
        <f>O149*H149</f>
        <v>0</v>
      </c>
      <c r="Q149" s="238">
        <v>0</v>
      </c>
      <c r="R149" s="238">
        <f>Q149*H149</f>
        <v>0</v>
      </c>
      <c r="S149" s="238">
        <v>0.0684</v>
      </c>
      <c r="T149" s="239">
        <f>S149*H149</f>
        <v>2.2572</v>
      </c>
      <c r="U149" s="41"/>
      <c r="V149" s="41"/>
      <c r="W149" s="41"/>
      <c r="X149" s="41"/>
      <c r="Y149" s="41"/>
      <c r="Z149" s="41"/>
      <c r="AA149" s="41"/>
      <c r="AB149" s="41"/>
      <c r="AC149" s="41"/>
      <c r="AD149" s="41"/>
      <c r="AE149" s="41"/>
      <c r="AR149" s="240" t="s">
        <v>176</v>
      </c>
      <c r="AT149" s="240" t="s">
        <v>171</v>
      </c>
      <c r="AU149" s="240" t="s">
        <v>83</v>
      </c>
      <c r="AY149" s="20" t="s">
        <v>169</v>
      </c>
      <c r="BE149" s="241">
        <f>IF(N149="základní",J149,0)</f>
        <v>0</v>
      </c>
      <c r="BF149" s="241">
        <f>IF(N149="snížená",J149,0)</f>
        <v>0</v>
      </c>
      <c r="BG149" s="241">
        <f>IF(N149="zákl. přenesená",J149,0)</f>
        <v>0</v>
      </c>
      <c r="BH149" s="241">
        <f>IF(N149="sníž. přenesená",J149,0)</f>
        <v>0</v>
      </c>
      <c r="BI149" s="241">
        <f>IF(N149="nulová",J149,0)</f>
        <v>0</v>
      </c>
      <c r="BJ149" s="20" t="s">
        <v>81</v>
      </c>
      <c r="BK149" s="241">
        <f>ROUND(I149*H149,2)</f>
        <v>0</v>
      </c>
      <c r="BL149" s="20" t="s">
        <v>176</v>
      </c>
      <c r="BM149" s="240" t="s">
        <v>2634</v>
      </c>
    </row>
    <row r="150" spans="1:47" s="2" customFormat="1" ht="12">
      <c r="A150" s="41"/>
      <c r="B150" s="42"/>
      <c r="C150" s="43"/>
      <c r="D150" s="242" t="s">
        <v>178</v>
      </c>
      <c r="E150" s="43"/>
      <c r="F150" s="243" t="s">
        <v>444</v>
      </c>
      <c r="G150" s="43"/>
      <c r="H150" s="43"/>
      <c r="I150" s="149"/>
      <c r="J150" s="43"/>
      <c r="K150" s="43"/>
      <c r="L150" s="47"/>
      <c r="M150" s="244"/>
      <c r="N150" s="245"/>
      <c r="O150" s="87"/>
      <c r="P150" s="87"/>
      <c r="Q150" s="87"/>
      <c r="R150" s="87"/>
      <c r="S150" s="87"/>
      <c r="T150" s="88"/>
      <c r="U150" s="41"/>
      <c r="V150" s="41"/>
      <c r="W150" s="41"/>
      <c r="X150" s="41"/>
      <c r="Y150" s="41"/>
      <c r="Z150" s="41"/>
      <c r="AA150" s="41"/>
      <c r="AB150" s="41"/>
      <c r="AC150" s="41"/>
      <c r="AD150" s="41"/>
      <c r="AE150" s="41"/>
      <c r="AT150" s="20" t="s">
        <v>178</v>
      </c>
      <c r="AU150" s="20" t="s">
        <v>83</v>
      </c>
    </row>
    <row r="151" spans="1:51" s="13" customFormat="1" ht="12">
      <c r="A151" s="13"/>
      <c r="B151" s="246"/>
      <c r="C151" s="247"/>
      <c r="D151" s="242" t="s">
        <v>180</v>
      </c>
      <c r="E151" s="248" t="s">
        <v>19</v>
      </c>
      <c r="F151" s="249" t="s">
        <v>2592</v>
      </c>
      <c r="G151" s="247"/>
      <c r="H151" s="248" t="s">
        <v>19</v>
      </c>
      <c r="I151" s="250"/>
      <c r="J151" s="247"/>
      <c r="K151" s="247"/>
      <c r="L151" s="251"/>
      <c r="M151" s="252"/>
      <c r="N151" s="253"/>
      <c r="O151" s="253"/>
      <c r="P151" s="253"/>
      <c r="Q151" s="253"/>
      <c r="R151" s="253"/>
      <c r="S151" s="253"/>
      <c r="T151" s="254"/>
      <c r="U151" s="13"/>
      <c r="V151" s="13"/>
      <c r="W151" s="13"/>
      <c r="X151" s="13"/>
      <c r="Y151" s="13"/>
      <c r="Z151" s="13"/>
      <c r="AA151" s="13"/>
      <c r="AB151" s="13"/>
      <c r="AC151" s="13"/>
      <c r="AD151" s="13"/>
      <c r="AE151" s="13"/>
      <c r="AT151" s="255" t="s">
        <v>180</v>
      </c>
      <c r="AU151" s="255" t="s">
        <v>83</v>
      </c>
      <c r="AV151" s="13" t="s">
        <v>81</v>
      </c>
      <c r="AW151" s="13" t="s">
        <v>35</v>
      </c>
      <c r="AX151" s="13" t="s">
        <v>74</v>
      </c>
      <c r="AY151" s="255" t="s">
        <v>169</v>
      </c>
    </row>
    <row r="152" spans="1:51" s="13" customFormat="1" ht="12">
      <c r="A152" s="13"/>
      <c r="B152" s="246"/>
      <c r="C152" s="247"/>
      <c r="D152" s="242" t="s">
        <v>180</v>
      </c>
      <c r="E152" s="248" t="s">
        <v>19</v>
      </c>
      <c r="F152" s="249" t="s">
        <v>2593</v>
      </c>
      <c r="G152" s="247"/>
      <c r="H152" s="248" t="s">
        <v>19</v>
      </c>
      <c r="I152" s="250"/>
      <c r="J152" s="247"/>
      <c r="K152" s="247"/>
      <c r="L152" s="251"/>
      <c r="M152" s="252"/>
      <c r="N152" s="253"/>
      <c r="O152" s="253"/>
      <c r="P152" s="253"/>
      <c r="Q152" s="253"/>
      <c r="R152" s="253"/>
      <c r="S152" s="253"/>
      <c r="T152" s="254"/>
      <c r="U152" s="13"/>
      <c r="V152" s="13"/>
      <c r="W152" s="13"/>
      <c r="X152" s="13"/>
      <c r="Y152" s="13"/>
      <c r="Z152" s="13"/>
      <c r="AA152" s="13"/>
      <c r="AB152" s="13"/>
      <c r="AC152" s="13"/>
      <c r="AD152" s="13"/>
      <c r="AE152" s="13"/>
      <c r="AT152" s="255" t="s">
        <v>180</v>
      </c>
      <c r="AU152" s="255" t="s">
        <v>83</v>
      </c>
      <c r="AV152" s="13" t="s">
        <v>81</v>
      </c>
      <c r="AW152" s="13" t="s">
        <v>35</v>
      </c>
      <c r="AX152" s="13" t="s">
        <v>74</v>
      </c>
      <c r="AY152" s="255" t="s">
        <v>169</v>
      </c>
    </row>
    <row r="153" spans="1:51" s="14" customFormat="1" ht="12">
      <c r="A153" s="14"/>
      <c r="B153" s="256"/>
      <c r="C153" s="257"/>
      <c r="D153" s="242" t="s">
        <v>180</v>
      </c>
      <c r="E153" s="258" t="s">
        <v>19</v>
      </c>
      <c r="F153" s="259" t="s">
        <v>2635</v>
      </c>
      <c r="G153" s="257"/>
      <c r="H153" s="260">
        <v>31</v>
      </c>
      <c r="I153" s="261"/>
      <c r="J153" s="257"/>
      <c r="K153" s="257"/>
      <c r="L153" s="262"/>
      <c r="M153" s="263"/>
      <c r="N153" s="264"/>
      <c r="O153" s="264"/>
      <c r="P153" s="264"/>
      <c r="Q153" s="264"/>
      <c r="R153" s="264"/>
      <c r="S153" s="264"/>
      <c r="T153" s="265"/>
      <c r="U153" s="14"/>
      <c r="V153" s="14"/>
      <c r="W153" s="14"/>
      <c r="X153" s="14"/>
      <c r="Y153" s="14"/>
      <c r="Z153" s="14"/>
      <c r="AA153" s="14"/>
      <c r="AB153" s="14"/>
      <c r="AC153" s="14"/>
      <c r="AD153" s="14"/>
      <c r="AE153" s="14"/>
      <c r="AT153" s="266" t="s">
        <v>180</v>
      </c>
      <c r="AU153" s="266" t="s">
        <v>83</v>
      </c>
      <c r="AV153" s="14" t="s">
        <v>83</v>
      </c>
      <c r="AW153" s="14" t="s">
        <v>35</v>
      </c>
      <c r="AX153" s="14" t="s">
        <v>74</v>
      </c>
      <c r="AY153" s="266" t="s">
        <v>169</v>
      </c>
    </row>
    <row r="154" spans="1:51" s="14" customFormat="1" ht="12">
      <c r="A154" s="14"/>
      <c r="B154" s="256"/>
      <c r="C154" s="257"/>
      <c r="D154" s="242" t="s">
        <v>180</v>
      </c>
      <c r="E154" s="258" t="s">
        <v>19</v>
      </c>
      <c r="F154" s="259" t="s">
        <v>2636</v>
      </c>
      <c r="G154" s="257"/>
      <c r="H154" s="260">
        <v>2</v>
      </c>
      <c r="I154" s="261"/>
      <c r="J154" s="257"/>
      <c r="K154" s="257"/>
      <c r="L154" s="262"/>
      <c r="M154" s="263"/>
      <c r="N154" s="264"/>
      <c r="O154" s="264"/>
      <c r="P154" s="264"/>
      <c r="Q154" s="264"/>
      <c r="R154" s="264"/>
      <c r="S154" s="264"/>
      <c r="T154" s="265"/>
      <c r="U154" s="14"/>
      <c r="V154" s="14"/>
      <c r="W154" s="14"/>
      <c r="X154" s="14"/>
      <c r="Y154" s="14"/>
      <c r="Z154" s="14"/>
      <c r="AA154" s="14"/>
      <c r="AB154" s="14"/>
      <c r="AC154" s="14"/>
      <c r="AD154" s="14"/>
      <c r="AE154" s="14"/>
      <c r="AT154" s="266" t="s">
        <v>180</v>
      </c>
      <c r="AU154" s="266" t="s">
        <v>83</v>
      </c>
      <c r="AV154" s="14" t="s">
        <v>83</v>
      </c>
      <c r="AW154" s="14" t="s">
        <v>35</v>
      </c>
      <c r="AX154" s="14" t="s">
        <v>74</v>
      </c>
      <c r="AY154" s="266" t="s">
        <v>169</v>
      </c>
    </row>
    <row r="155" spans="1:51" s="15" customFormat="1" ht="12">
      <c r="A155" s="15"/>
      <c r="B155" s="267"/>
      <c r="C155" s="268"/>
      <c r="D155" s="242" t="s">
        <v>180</v>
      </c>
      <c r="E155" s="269" t="s">
        <v>19</v>
      </c>
      <c r="F155" s="270" t="s">
        <v>185</v>
      </c>
      <c r="G155" s="268"/>
      <c r="H155" s="271">
        <v>33</v>
      </c>
      <c r="I155" s="272"/>
      <c r="J155" s="268"/>
      <c r="K155" s="268"/>
      <c r="L155" s="273"/>
      <c r="M155" s="274"/>
      <c r="N155" s="275"/>
      <c r="O155" s="275"/>
      <c r="P155" s="275"/>
      <c r="Q155" s="275"/>
      <c r="R155" s="275"/>
      <c r="S155" s="275"/>
      <c r="T155" s="276"/>
      <c r="U155" s="15"/>
      <c r="V155" s="15"/>
      <c r="W155" s="15"/>
      <c r="X155" s="15"/>
      <c r="Y155" s="15"/>
      <c r="Z155" s="15"/>
      <c r="AA155" s="15"/>
      <c r="AB155" s="15"/>
      <c r="AC155" s="15"/>
      <c r="AD155" s="15"/>
      <c r="AE155" s="15"/>
      <c r="AT155" s="277" t="s">
        <v>180</v>
      </c>
      <c r="AU155" s="277" t="s">
        <v>83</v>
      </c>
      <c r="AV155" s="15" t="s">
        <v>176</v>
      </c>
      <c r="AW155" s="15" t="s">
        <v>35</v>
      </c>
      <c r="AX155" s="15" t="s">
        <v>81</v>
      </c>
      <c r="AY155" s="277" t="s">
        <v>169</v>
      </c>
    </row>
    <row r="156" spans="1:65" s="2" customFormat="1" ht="16.5" customHeight="1">
      <c r="A156" s="41"/>
      <c r="B156" s="42"/>
      <c r="C156" s="229" t="s">
        <v>262</v>
      </c>
      <c r="D156" s="229" t="s">
        <v>171</v>
      </c>
      <c r="E156" s="230" t="s">
        <v>2637</v>
      </c>
      <c r="F156" s="231" t="s">
        <v>2638</v>
      </c>
      <c r="G156" s="232" t="s">
        <v>462</v>
      </c>
      <c r="H156" s="233">
        <v>124</v>
      </c>
      <c r="I156" s="234"/>
      <c r="J156" s="235">
        <f>ROUND(I156*H156,2)</f>
        <v>0</v>
      </c>
      <c r="K156" s="231" t="s">
        <v>175</v>
      </c>
      <c r="L156" s="47"/>
      <c r="M156" s="236" t="s">
        <v>19</v>
      </c>
      <c r="N156" s="237" t="s">
        <v>45</v>
      </c>
      <c r="O156" s="87"/>
      <c r="P156" s="238">
        <f>O156*H156</f>
        <v>0</v>
      </c>
      <c r="Q156" s="238">
        <v>0</v>
      </c>
      <c r="R156" s="238">
        <f>Q156*H156</f>
        <v>0</v>
      </c>
      <c r="S156" s="238">
        <v>0.00248</v>
      </c>
      <c r="T156" s="239">
        <f>S156*H156</f>
        <v>0.30752</v>
      </c>
      <c r="U156" s="41"/>
      <c r="V156" s="41"/>
      <c r="W156" s="41"/>
      <c r="X156" s="41"/>
      <c r="Y156" s="41"/>
      <c r="Z156" s="41"/>
      <c r="AA156" s="41"/>
      <c r="AB156" s="41"/>
      <c r="AC156" s="41"/>
      <c r="AD156" s="41"/>
      <c r="AE156" s="41"/>
      <c r="AR156" s="240" t="s">
        <v>176</v>
      </c>
      <c r="AT156" s="240" t="s">
        <v>171</v>
      </c>
      <c r="AU156" s="240" t="s">
        <v>83</v>
      </c>
      <c r="AY156" s="20" t="s">
        <v>169</v>
      </c>
      <c r="BE156" s="241">
        <f>IF(N156="základní",J156,0)</f>
        <v>0</v>
      </c>
      <c r="BF156" s="241">
        <f>IF(N156="snížená",J156,0)</f>
        <v>0</v>
      </c>
      <c r="BG156" s="241">
        <f>IF(N156="zákl. přenesená",J156,0)</f>
        <v>0</v>
      </c>
      <c r="BH156" s="241">
        <f>IF(N156="sníž. přenesená",J156,0)</f>
        <v>0</v>
      </c>
      <c r="BI156" s="241">
        <f>IF(N156="nulová",J156,0)</f>
        <v>0</v>
      </c>
      <c r="BJ156" s="20" t="s">
        <v>81</v>
      </c>
      <c r="BK156" s="241">
        <f>ROUND(I156*H156,2)</f>
        <v>0</v>
      </c>
      <c r="BL156" s="20" t="s">
        <v>176</v>
      </c>
      <c r="BM156" s="240" t="s">
        <v>2639</v>
      </c>
    </row>
    <row r="157" spans="1:47" s="2" customFormat="1" ht="12">
      <c r="A157" s="41"/>
      <c r="B157" s="42"/>
      <c r="C157" s="43"/>
      <c r="D157" s="242" t="s">
        <v>178</v>
      </c>
      <c r="E157" s="43"/>
      <c r="F157" s="243" t="s">
        <v>2640</v>
      </c>
      <c r="G157" s="43"/>
      <c r="H157" s="43"/>
      <c r="I157" s="149"/>
      <c r="J157" s="43"/>
      <c r="K157" s="43"/>
      <c r="L157" s="47"/>
      <c r="M157" s="244"/>
      <c r="N157" s="245"/>
      <c r="O157" s="87"/>
      <c r="P157" s="87"/>
      <c r="Q157" s="87"/>
      <c r="R157" s="87"/>
      <c r="S157" s="87"/>
      <c r="T157" s="88"/>
      <c r="U157" s="41"/>
      <c r="V157" s="41"/>
      <c r="W157" s="41"/>
      <c r="X157" s="41"/>
      <c r="Y157" s="41"/>
      <c r="Z157" s="41"/>
      <c r="AA157" s="41"/>
      <c r="AB157" s="41"/>
      <c r="AC157" s="41"/>
      <c r="AD157" s="41"/>
      <c r="AE157" s="41"/>
      <c r="AT157" s="20" t="s">
        <v>178</v>
      </c>
      <c r="AU157" s="20" t="s">
        <v>83</v>
      </c>
    </row>
    <row r="158" spans="1:51" s="13" customFormat="1" ht="12">
      <c r="A158" s="13"/>
      <c r="B158" s="246"/>
      <c r="C158" s="247"/>
      <c r="D158" s="242" t="s">
        <v>180</v>
      </c>
      <c r="E158" s="248" t="s">
        <v>19</v>
      </c>
      <c r="F158" s="249" t="s">
        <v>2592</v>
      </c>
      <c r="G158" s="247"/>
      <c r="H158" s="248" t="s">
        <v>19</v>
      </c>
      <c r="I158" s="250"/>
      <c r="J158" s="247"/>
      <c r="K158" s="247"/>
      <c r="L158" s="251"/>
      <c r="M158" s="252"/>
      <c r="N158" s="253"/>
      <c r="O158" s="253"/>
      <c r="P158" s="253"/>
      <c r="Q158" s="253"/>
      <c r="R158" s="253"/>
      <c r="S158" s="253"/>
      <c r="T158" s="254"/>
      <c r="U158" s="13"/>
      <c r="V158" s="13"/>
      <c r="W158" s="13"/>
      <c r="X158" s="13"/>
      <c r="Y158" s="13"/>
      <c r="Z158" s="13"/>
      <c r="AA158" s="13"/>
      <c r="AB158" s="13"/>
      <c r="AC158" s="13"/>
      <c r="AD158" s="13"/>
      <c r="AE158" s="13"/>
      <c r="AT158" s="255" t="s">
        <v>180</v>
      </c>
      <c r="AU158" s="255" t="s">
        <v>83</v>
      </c>
      <c r="AV158" s="13" t="s">
        <v>81</v>
      </c>
      <c r="AW158" s="13" t="s">
        <v>35</v>
      </c>
      <c r="AX158" s="13" t="s">
        <v>74</v>
      </c>
      <c r="AY158" s="255" t="s">
        <v>169</v>
      </c>
    </row>
    <row r="159" spans="1:51" s="13" customFormat="1" ht="12">
      <c r="A159" s="13"/>
      <c r="B159" s="246"/>
      <c r="C159" s="247"/>
      <c r="D159" s="242" t="s">
        <v>180</v>
      </c>
      <c r="E159" s="248" t="s">
        <v>19</v>
      </c>
      <c r="F159" s="249" t="s">
        <v>2593</v>
      </c>
      <c r="G159" s="247"/>
      <c r="H159" s="248" t="s">
        <v>19</v>
      </c>
      <c r="I159" s="250"/>
      <c r="J159" s="247"/>
      <c r="K159" s="247"/>
      <c r="L159" s="251"/>
      <c r="M159" s="252"/>
      <c r="N159" s="253"/>
      <c r="O159" s="253"/>
      <c r="P159" s="253"/>
      <c r="Q159" s="253"/>
      <c r="R159" s="253"/>
      <c r="S159" s="253"/>
      <c r="T159" s="254"/>
      <c r="U159" s="13"/>
      <c r="V159" s="13"/>
      <c r="W159" s="13"/>
      <c r="X159" s="13"/>
      <c r="Y159" s="13"/>
      <c r="Z159" s="13"/>
      <c r="AA159" s="13"/>
      <c r="AB159" s="13"/>
      <c r="AC159" s="13"/>
      <c r="AD159" s="13"/>
      <c r="AE159" s="13"/>
      <c r="AT159" s="255" t="s">
        <v>180</v>
      </c>
      <c r="AU159" s="255" t="s">
        <v>83</v>
      </c>
      <c r="AV159" s="13" t="s">
        <v>81</v>
      </c>
      <c r="AW159" s="13" t="s">
        <v>35</v>
      </c>
      <c r="AX159" s="13" t="s">
        <v>74</v>
      </c>
      <c r="AY159" s="255" t="s">
        <v>169</v>
      </c>
    </row>
    <row r="160" spans="1:51" s="14" customFormat="1" ht="12">
      <c r="A160" s="14"/>
      <c r="B160" s="256"/>
      <c r="C160" s="257"/>
      <c r="D160" s="242" t="s">
        <v>180</v>
      </c>
      <c r="E160" s="258" t="s">
        <v>19</v>
      </c>
      <c r="F160" s="259" t="s">
        <v>2641</v>
      </c>
      <c r="G160" s="257"/>
      <c r="H160" s="260">
        <v>36</v>
      </c>
      <c r="I160" s="261"/>
      <c r="J160" s="257"/>
      <c r="K160" s="257"/>
      <c r="L160" s="262"/>
      <c r="M160" s="263"/>
      <c r="N160" s="264"/>
      <c r="O160" s="264"/>
      <c r="P160" s="264"/>
      <c r="Q160" s="264"/>
      <c r="R160" s="264"/>
      <c r="S160" s="264"/>
      <c r="T160" s="265"/>
      <c r="U160" s="14"/>
      <c r="V160" s="14"/>
      <c r="W160" s="14"/>
      <c r="X160" s="14"/>
      <c r="Y160" s="14"/>
      <c r="Z160" s="14"/>
      <c r="AA160" s="14"/>
      <c r="AB160" s="14"/>
      <c r="AC160" s="14"/>
      <c r="AD160" s="14"/>
      <c r="AE160" s="14"/>
      <c r="AT160" s="266" t="s">
        <v>180</v>
      </c>
      <c r="AU160" s="266" t="s">
        <v>83</v>
      </c>
      <c r="AV160" s="14" t="s">
        <v>83</v>
      </c>
      <c r="AW160" s="14" t="s">
        <v>35</v>
      </c>
      <c r="AX160" s="14" t="s">
        <v>74</v>
      </c>
      <c r="AY160" s="266" t="s">
        <v>169</v>
      </c>
    </row>
    <row r="161" spans="1:51" s="14" customFormat="1" ht="12">
      <c r="A161" s="14"/>
      <c r="B161" s="256"/>
      <c r="C161" s="257"/>
      <c r="D161" s="242" t="s">
        <v>180</v>
      </c>
      <c r="E161" s="258" t="s">
        <v>19</v>
      </c>
      <c r="F161" s="259" t="s">
        <v>2642</v>
      </c>
      <c r="G161" s="257"/>
      <c r="H161" s="260">
        <v>88</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180</v>
      </c>
      <c r="AU161" s="266" t="s">
        <v>83</v>
      </c>
      <c r="AV161" s="14" t="s">
        <v>83</v>
      </c>
      <c r="AW161" s="14" t="s">
        <v>35</v>
      </c>
      <c r="AX161" s="14" t="s">
        <v>74</v>
      </c>
      <c r="AY161" s="266" t="s">
        <v>169</v>
      </c>
    </row>
    <row r="162" spans="1:51" s="15" customFormat="1" ht="12">
      <c r="A162" s="15"/>
      <c r="B162" s="267"/>
      <c r="C162" s="268"/>
      <c r="D162" s="242" t="s">
        <v>180</v>
      </c>
      <c r="E162" s="269" t="s">
        <v>19</v>
      </c>
      <c r="F162" s="270" t="s">
        <v>185</v>
      </c>
      <c r="G162" s="268"/>
      <c r="H162" s="271">
        <v>124</v>
      </c>
      <c r="I162" s="272"/>
      <c r="J162" s="268"/>
      <c r="K162" s="268"/>
      <c r="L162" s="273"/>
      <c r="M162" s="274"/>
      <c r="N162" s="275"/>
      <c r="O162" s="275"/>
      <c r="P162" s="275"/>
      <c r="Q162" s="275"/>
      <c r="R162" s="275"/>
      <c r="S162" s="275"/>
      <c r="T162" s="276"/>
      <c r="U162" s="15"/>
      <c r="V162" s="15"/>
      <c r="W162" s="15"/>
      <c r="X162" s="15"/>
      <c r="Y162" s="15"/>
      <c r="Z162" s="15"/>
      <c r="AA162" s="15"/>
      <c r="AB162" s="15"/>
      <c r="AC162" s="15"/>
      <c r="AD162" s="15"/>
      <c r="AE162" s="15"/>
      <c r="AT162" s="277" t="s">
        <v>180</v>
      </c>
      <c r="AU162" s="277" t="s">
        <v>83</v>
      </c>
      <c r="AV162" s="15" t="s">
        <v>176</v>
      </c>
      <c r="AW162" s="15" t="s">
        <v>35</v>
      </c>
      <c r="AX162" s="15" t="s">
        <v>81</v>
      </c>
      <c r="AY162" s="277" t="s">
        <v>169</v>
      </c>
    </row>
    <row r="163" spans="1:65" s="2" customFormat="1" ht="16.5" customHeight="1">
      <c r="A163" s="41"/>
      <c r="B163" s="42"/>
      <c r="C163" s="229" t="s">
        <v>8</v>
      </c>
      <c r="D163" s="229" t="s">
        <v>171</v>
      </c>
      <c r="E163" s="230" t="s">
        <v>2643</v>
      </c>
      <c r="F163" s="231" t="s">
        <v>2644</v>
      </c>
      <c r="G163" s="232" t="s">
        <v>188</v>
      </c>
      <c r="H163" s="233">
        <v>15</v>
      </c>
      <c r="I163" s="234"/>
      <c r="J163" s="235">
        <f>ROUND(I163*H163,2)</f>
        <v>0</v>
      </c>
      <c r="K163" s="231" t="s">
        <v>175</v>
      </c>
      <c r="L163" s="47"/>
      <c r="M163" s="236" t="s">
        <v>19</v>
      </c>
      <c r="N163" s="237" t="s">
        <v>45</v>
      </c>
      <c r="O163" s="87"/>
      <c r="P163" s="238">
        <f>O163*H163</f>
        <v>0</v>
      </c>
      <c r="Q163" s="238">
        <v>0</v>
      </c>
      <c r="R163" s="238">
        <f>Q163*H163</f>
        <v>0</v>
      </c>
      <c r="S163" s="238">
        <v>0.0657</v>
      </c>
      <c r="T163" s="239">
        <f>S163*H163</f>
        <v>0.9854999999999999</v>
      </c>
      <c r="U163" s="41"/>
      <c r="V163" s="41"/>
      <c r="W163" s="41"/>
      <c r="X163" s="41"/>
      <c r="Y163" s="41"/>
      <c r="Z163" s="41"/>
      <c r="AA163" s="41"/>
      <c r="AB163" s="41"/>
      <c r="AC163" s="41"/>
      <c r="AD163" s="41"/>
      <c r="AE163" s="41"/>
      <c r="AR163" s="240" t="s">
        <v>176</v>
      </c>
      <c r="AT163" s="240" t="s">
        <v>171</v>
      </c>
      <c r="AU163" s="240" t="s">
        <v>83</v>
      </c>
      <c r="AY163" s="20" t="s">
        <v>169</v>
      </c>
      <c r="BE163" s="241">
        <f>IF(N163="základní",J163,0)</f>
        <v>0</v>
      </c>
      <c r="BF163" s="241">
        <f>IF(N163="snížená",J163,0)</f>
        <v>0</v>
      </c>
      <c r="BG163" s="241">
        <f>IF(N163="zákl. přenesená",J163,0)</f>
        <v>0</v>
      </c>
      <c r="BH163" s="241">
        <f>IF(N163="sníž. přenesená",J163,0)</f>
        <v>0</v>
      </c>
      <c r="BI163" s="241">
        <f>IF(N163="nulová",J163,0)</f>
        <v>0</v>
      </c>
      <c r="BJ163" s="20" t="s">
        <v>81</v>
      </c>
      <c r="BK163" s="241">
        <f>ROUND(I163*H163,2)</f>
        <v>0</v>
      </c>
      <c r="BL163" s="20" t="s">
        <v>176</v>
      </c>
      <c r="BM163" s="240" t="s">
        <v>2645</v>
      </c>
    </row>
    <row r="164" spans="1:47" s="2" customFormat="1" ht="12">
      <c r="A164" s="41"/>
      <c r="B164" s="42"/>
      <c r="C164" s="43"/>
      <c r="D164" s="242" t="s">
        <v>178</v>
      </c>
      <c r="E164" s="43"/>
      <c r="F164" s="243" t="s">
        <v>444</v>
      </c>
      <c r="G164" s="43"/>
      <c r="H164" s="43"/>
      <c r="I164" s="149"/>
      <c r="J164" s="43"/>
      <c r="K164" s="43"/>
      <c r="L164" s="47"/>
      <c r="M164" s="244"/>
      <c r="N164" s="245"/>
      <c r="O164" s="87"/>
      <c r="P164" s="87"/>
      <c r="Q164" s="87"/>
      <c r="R164" s="87"/>
      <c r="S164" s="87"/>
      <c r="T164" s="88"/>
      <c r="U164" s="41"/>
      <c r="V164" s="41"/>
      <c r="W164" s="41"/>
      <c r="X164" s="41"/>
      <c r="Y164" s="41"/>
      <c r="Z164" s="41"/>
      <c r="AA164" s="41"/>
      <c r="AB164" s="41"/>
      <c r="AC164" s="41"/>
      <c r="AD164" s="41"/>
      <c r="AE164" s="41"/>
      <c r="AT164" s="20" t="s">
        <v>178</v>
      </c>
      <c r="AU164" s="20" t="s">
        <v>83</v>
      </c>
    </row>
    <row r="165" spans="1:51" s="13" customFormat="1" ht="12">
      <c r="A165" s="13"/>
      <c r="B165" s="246"/>
      <c r="C165" s="247"/>
      <c r="D165" s="242" t="s">
        <v>180</v>
      </c>
      <c r="E165" s="248" t="s">
        <v>19</v>
      </c>
      <c r="F165" s="249" t="s">
        <v>2592</v>
      </c>
      <c r="G165" s="247"/>
      <c r="H165" s="248" t="s">
        <v>19</v>
      </c>
      <c r="I165" s="250"/>
      <c r="J165" s="247"/>
      <c r="K165" s="247"/>
      <c r="L165" s="251"/>
      <c r="M165" s="252"/>
      <c r="N165" s="253"/>
      <c r="O165" s="253"/>
      <c r="P165" s="253"/>
      <c r="Q165" s="253"/>
      <c r="R165" s="253"/>
      <c r="S165" s="253"/>
      <c r="T165" s="254"/>
      <c r="U165" s="13"/>
      <c r="V165" s="13"/>
      <c r="W165" s="13"/>
      <c r="X165" s="13"/>
      <c r="Y165" s="13"/>
      <c r="Z165" s="13"/>
      <c r="AA165" s="13"/>
      <c r="AB165" s="13"/>
      <c r="AC165" s="13"/>
      <c r="AD165" s="13"/>
      <c r="AE165" s="13"/>
      <c r="AT165" s="255" t="s">
        <v>180</v>
      </c>
      <c r="AU165" s="255" t="s">
        <v>83</v>
      </c>
      <c r="AV165" s="13" t="s">
        <v>81</v>
      </c>
      <c r="AW165" s="13" t="s">
        <v>35</v>
      </c>
      <c r="AX165" s="13" t="s">
        <v>74</v>
      </c>
      <c r="AY165" s="255" t="s">
        <v>169</v>
      </c>
    </row>
    <row r="166" spans="1:51" s="13" customFormat="1" ht="12">
      <c r="A166" s="13"/>
      <c r="B166" s="246"/>
      <c r="C166" s="247"/>
      <c r="D166" s="242" t="s">
        <v>180</v>
      </c>
      <c r="E166" s="248" t="s">
        <v>19</v>
      </c>
      <c r="F166" s="249" t="s">
        <v>2593</v>
      </c>
      <c r="G166" s="247"/>
      <c r="H166" s="248" t="s">
        <v>19</v>
      </c>
      <c r="I166" s="250"/>
      <c r="J166" s="247"/>
      <c r="K166" s="247"/>
      <c r="L166" s="251"/>
      <c r="M166" s="252"/>
      <c r="N166" s="253"/>
      <c r="O166" s="253"/>
      <c r="P166" s="253"/>
      <c r="Q166" s="253"/>
      <c r="R166" s="253"/>
      <c r="S166" s="253"/>
      <c r="T166" s="254"/>
      <c r="U166" s="13"/>
      <c r="V166" s="13"/>
      <c r="W166" s="13"/>
      <c r="X166" s="13"/>
      <c r="Y166" s="13"/>
      <c r="Z166" s="13"/>
      <c r="AA166" s="13"/>
      <c r="AB166" s="13"/>
      <c r="AC166" s="13"/>
      <c r="AD166" s="13"/>
      <c r="AE166" s="13"/>
      <c r="AT166" s="255" t="s">
        <v>180</v>
      </c>
      <c r="AU166" s="255" t="s">
        <v>83</v>
      </c>
      <c r="AV166" s="13" t="s">
        <v>81</v>
      </c>
      <c r="AW166" s="13" t="s">
        <v>35</v>
      </c>
      <c r="AX166" s="13" t="s">
        <v>74</v>
      </c>
      <c r="AY166" s="255" t="s">
        <v>169</v>
      </c>
    </row>
    <row r="167" spans="1:51" s="14" customFormat="1" ht="12">
      <c r="A167" s="14"/>
      <c r="B167" s="256"/>
      <c r="C167" s="257"/>
      <c r="D167" s="242" t="s">
        <v>180</v>
      </c>
      <c r="E167" s="258" t="s">
        <v>19</v>
      </c>
      <c r="F167" s="259" t="s">
        <v>2646</v>
      </c>
      <c r="G167" s="257"/>
      <c r="H167" s="260">
        <v>15</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81</v>
      </c>
      <c r="AY167" s="266" t="s">
        <v>169</v>
      </c>
    </row>
    <row r="168" spans="1:65" s="2" customFormat="1" ht="21.75" customHeight="1">
      <c r="A168" s="41"/>
      <c r="B168" s="42"/>
      <c r="C168" s="229" t="s">
        <v>236</v>
      </c>
      <c r="D168" s="229" t="s">
        <v>171</v>
      </c>
      <c r="E168" s="230" t="s">
        <v>2647</v>
      </c>
      <c r="F168" s="231" t="s">
        <v>2648</v>
      </c>
      <c r="G168" s="232" t="s">
        <v>462</v>
      </c>
      <c r="H168" s="233">
        <v>20</v>
      </c>
      <c r="I168" s="234"/>
      <c r="J168" s="235">
        <f>ROUND(I168*H168,2)</f>
        <v>0</v>
      </c>
      <c r="K168" s="231" t="s">
        <v>19</v>
      </c>
      <c r="L168" s="47"/>
      <c r="M168" s="236" t="s">
        <v>19</v>
      </c>
      <c r="N168" s="237" t="s">
        <v>45</v>
      </c>
      <c r="O168" s="87"/>
      <c r="P168" s="238">
        <f>O168*H168</f>
        <v>0</v>
      </c>
      <c r="Q168" s="238">
        <v>0</v>
      </c>
      <c r="R168" s="238">
        <f>Q168*H168</f>
        <v>0</v>
      </c>
      <c r="S168" s="238">
        <v>0.00925</v>
      </c>
      <c r="T168" s="239">
        <f>S168*H168</f>
        <v>0.185</v>
      </c>
      <c r="U168" s="41"/>
      <c r="V168" s="41"/>
      <c r="W168" s="41"/>
      <c r="X168" s="41"/>
      <c r="Y168" s="41"/>
      <c r="Z168" s="41"/>
      <c r="AA168" s="41"/>
      <c r="AB168" s="41"/>
      <c r="AC168" s="41"/>
      <c r="AD168" s="41"/>
      <c r="AE168" s="41"/>
      <c r="AR168" s="240" t="s">
        <v>176</v>
      </c>
      <c r="AT168" s="240" t="s">
        <v>171</v>
      </c>
      <c r="AU168" s="240" t="s">
        <v>83</v>
      </c>
      <c r="AY168" s="20" t="s">
        <v>169</v>
      </c>
      <c r="BE168" s="241">
        <f>IF(N168="základní",J168,0)</f>
        <v>0</v>
      </c>
      <c r="BF168" s="241">
        <f>IF(N168="snížená",J168,0)</f>
        <v>0</v>
      </c>
      <c r="BG168" s="241">
        <f>IF(N168="zákl. přenesená",J168,0)</f>
        <v>0</v>
      </c>
      <c r="BH168" s="241">
        <f>IF(N168="sníž. přenesená",J168,0)</f>
        <v>0</v>
      </c>
      <c r="BI168" s="241">
        <f>IF(N168="nulová",J168,0)</f>
        <v>0</v>
      </c>
      <c r="BJ168" s="20" t="s">
        <v>81</v>
      </c>
      <c r="BK168" s="241">
        <f>ROUND(I168*H168,2)</f>
        <v>0</v>
      </c>
      <c r="BL168" s="20" t="s">
        <v>176</v>
      </c>
      <c r="BM168" s="240" t="s">
        <v>2649</v>
      </c>
    </row>
    <row r="169" spans="1:47" s="2" customFormat="1" ht="12">
      <c r="A169" s="41"/>
      <c r="B169" s="42"/>
      <c r="C169" s="43"/>
      <c r="D169" s="242" t="s">
        <v>178</v>
      </c>
      <c r="E169" s="43"/>
      <c r="F169" s="243" t="s">
        <v>2640</v>
      </c>
      <c r="G169" s="43"/>
      <c r="H169" s="43"/>
      <c r="I169" s="149"/>
      <c r="J169" s="43"/>
      <c r="K169" s="43"/>
      <c r="L169" s="47"/>
      <c r="M169" s="244"/>
      <c r="N169" s="245"/>
      <c r="O169" s="87"/>
      <c r="P169" s="87"/>
      <c r="Q169" s="87"/>
      <c r="R169" s="87"/>
      <c r="S169" s="87"/>
      <c r="T169" s="88"/>
      <c r="U169" s="41"/>
      <c r="V169" s="41"/>
      <c r="W169" s="41"/>
      <c r="X169" s="41"/>
      <c r="Y169" s="41"/>
      <c r="Z169" s="41"/>
      <c r="AA169" s="41"/>
      <c r="AB169" s="41"/>
      <c r="AC169" s="41"/>
      <c r="AD169" s="41"/>
      <c r="AE169" s="41"/>
      <c r="AT169" s="20" t="s">
        <v>178</v>
      </c>
      <c r="AU169" s="20" t="s">
        <v>83</v>
      </c>
    </row>
    <row r="170" spans="1:51" s="13" customFormat="1" ht="12">
      <c r="A170" s="13"/>
      <c r="B170" s="246"/>
      <c r="C170" s="247"/>
      <c r="D170" s="242" t="s">
        <v>180</v>
      </c>
      <c r="E170" s="248" t="s">
        <v>19</v>
      </c>
      <c r="F170" s="249" t="s">
        <v>2592</v>
      </c>
      <c r="G170" s="247"/>
      <c r="H170" s="248" t="s">
        <v>19</v>
      </c>
      <c r="I170" s="250"/>
      <c r="J170" s="247"/>
      <c r="K170" s="247"/>
      <c r="L170" s="251"/>
      <c r="M170" s="252"/>
      <c r="N170" s="253"/>
      <c r="O170" s="253"/>
      <c r="P170" s="253"/>
      <c r="Q170" s="253"/>
      <c r="R170" s="253"/>
      <c r="S170" s="253"/>
      <c r="T170" s="254"/>
      <c r="U170" s="13"/>
      <c r="V170" s="13"/>
      <c r="W170" s="13"/>
      <c r="X170" s="13"/>
      <c r="Y170" s="13"/>
      <c r="Z170" s="13"/>
      <c r="AA170" s="13"/>
      <c r="AB170" s="13"/>
      <c r="AC170" s="13"/>
      <c r="AD170" s="13"/>
      <c r="AE170" s="13"/>
      <c r="AT170" s="255" t="s">
        <v>180</v>
      </c>
      <c r="AU170" s="255" t="s">
        <v>83</v>
      </c>
      <c r="AV170" s="13" t="s">
        <v>81</v>
      </c>
      <c r="AW170" s="13" t="s">
        <v>35</v>
      </c>
      <c r="AX170" s="13" t="s">
        <v>74</v>
      </c>
      <c r="AY170" s="255" t="s">
        <v>169</v>
      </c>
    </row>
    <row r="171" spans="1:51" s="13" customFormat="1" ht="12">
      <c r="A171" s="13"/>
      <c r="B171" s="246"/>
      <c r="C171" s="247"/>
      <c r="D171" s="242" t="s">
        <v>180</v>
      </c>
      <c r="E171" s="248" t="s">
        <v>19</v>
      </c>
      <c r="F171" s="249" t="s">
        <v>2593</v>
      </c>
      <c r="G171" s="247"/>
      <c r="H171" s="248" t="s">
        <v>19</v>
      </c>
      <c r="I171" s="250"/>
      <c r="J171" s="247"/>
      <c r="K171" s="247"/>
      <c r="L171" s="251"/>
      <c r="M171" s="252"/>
      <c r="N171" s="253"/>
      <c r="O171" s="253"/>
      <c r="P171" s="253"/>
      <c r="Q171" s="253"/>
      <c r="R171" s="253"/>
      <c r="S171" s="253"/>
      <c r="T171" s="254"/>
      <c r="U171" s="13"/>
      <c r="V171" s="13"/>
      <c r="W171" s="13"/>
      <c r="X171" s="13"/>
      <c r="Y171" s="13"/>
      <c r="Z171" s="13"/>
      <c r="AA171" s="13"/>
      <c r="AB171" s="13"/>
      <c r="AC171" s="13"/>
      <c r="AD171" s="13"/>
      <c r="AE171" s="13"/>
      <c r="AT171" s="255" t="s">
        <v>180</v>
      </c>
      <c r="AU171" s="255" t="s">
        <v>83</v>
      </c>
      <c r="AV171" s="13" t="s">
        <v>81</v>
      </c>
      <c r="AW171" s="13" t="s">
        <v>35</v>
      </c>
      <c r="AX171" s="13" t="s">
        <v>74</v>
      </c>
      <c r="AY171" s="255" t="s">
        <v>169</v>
      </c>
    </row>
    <row r="172" spans="1:51" s="14" customFormat="1" ht="12">
      <c r="A172" s="14"/>
      <c r="B172" s="256"/>
      <c r="C172" s="257"/>
      <c r="D172" s="242" t="s">
        <v>180</v>
      </c>
      <c r="E172" s="258" t="s">
        <v>19</v>
      </c>
      <c r="F172" s="259" t="s">
        <v>2650</v>
      </c>
      <c r="G172" s="257"/>
      <c r="H172" s="260">
        <v>20</v>
      </c>
      <c r="I172" s="261"/>
      <c r="J172" s="257"/>
      <c r="K172" s="257"/>
      <c r="L172" s="262"/>
      <c r="M172" s="263"/>
      <c r="N172" s="264"/>
      <c r="O172" s="264"/>
      <c r="P172" s="264"/>
      <c r="Q172" s="264"/>
      <c r="R172" s="264"/>
      <c r="S172" s="264"/>
      <c r="T172" s="265"/>
      <c r="U172" s="14"/>
      <c r="V172" s="14"/>
      <c r="W172" s="14"/>
      <c r="X172" s="14"/>
      <c r="Y172" s="14"/>
      <c r="Z172" s="14"/>
      <c r="AA172" s="14"/>
      <c r="AB172" s="14"/>
      <c r="AC172" s="14"/>
      <c r="AD172" s="14"/>
      <c r="AE172" s="14"/>
      <c r="AT172" s="266" t="s">
        <v>180</v>
      </c>
      <c r="AU172" s="266" t="s">
        <v>83</v>
      </c>
      <c r="AV172" s="14" t="s">
        <v>83</v>
      </c>
      <c r="AW172" s="14" t="s">
        <v>35</v>
      </c>
      <c r="AX172" s="14" t="s">
        <v>81</v>
      </c>
      <c r="AY172" s="266" t="s">
        <v>169</v>
      </c>
    </row>
    <row r="173" spans="1:65" s="2" customFormat="1" ht="16.5" customHeight="1">
      <c r="A173" s="41"/>
      <c r="B173" s="42"/>
      <c r="C173" s="229" t="s">
        <v>440</v>
      </c>
      <c r="D173" s="229" t="s">
        <v>171</v>
      </c>
      <c r="E173" s="230" t="s">
        <v>2651</v>
      </c>
      <c r="F173" s="231" t="s">
        <v>2652</v>
      </c>
      <c r="G173" s="232" t="s">
        <v>188</v>
      </c>
      <c r="H173" s="233">
        <v>2</v>
      </c>
      <c r="I173" s="234"/>
      <c r="J173" s="235">
        <f>ROUND(I173*H173,2)</f>
        <v>0</v>
      </c>
      <c r="K173" s="231" t="s">
        <v>175</v>
      </c>
      <c r="L173" s="47"/>
      <c r="M173" s="236" t="s">
        <v>19</v>
      </c>
      <c r="N173" s="237" t="s">
        <v>45</v>
      </c>
      <c r="O173" s="87"/>
      <c r="P173" s="238">
        <f>O173*H173</f>
        <v>0</v>
      </c>
      <c r="Q173" s="238">
        <v>0</v>
      </c>
      <c r="R173" s="238">
        <f>Q173*H173</f>
        <v>0</v>
      </c>
      <c r="S173" s="238">
        <v>0.4</v>
      </c>
      <c r="T173" s="239">
        <f>S173*H173</f>
        <v>0.8</v>
      </c>
      <c r="U173" s="41"/>
      <c r="V173" s="41"/>
      <c r="W173" s="41"/>
      <c r="X173" s="41"/>
      <c r="Y173" s="41"/>
      <c r="Z173" s="41"/>
      <c r="AA173" s="41"/>
      <c r="AB173" s="41"/>
      <c r="AC173" s="41"/>
      <c r="AD173" s="41"/>
      <c r="AE173" s="41"/>
      <c r="AR173" s="240" t="s">
        <v>176</v>
      </c>
      <c r="AT173" s="240" t="s">
        <v>171</v>
      </c>
      <c r="AU173" s="240" t="s">
        <v>83</v>
      </c>
      <c r="AY173" s="20" t="s">
        <v>169</v>
      </c>
      <c r="BE173" s="241">
        <f>IF(N173="základní",J173,0)</f>
        <v>0</v>
      </c>
      <c r="BF173" s="241">
        <f>IF(N173="snížená",J173,0)</f>
        <v>0</v>
      </c>
      <c r="BG173" s="241">
        <f>IF(N173="zákl. přenesená",J173,0)</f>
        <v>0</v>
      </c>
      <c r="BH173" s="241">
        <f>IF(N173="sníž. přenesená",J173,0)</f>
        <v>0</v>
      </c>
      <c r="BI173" s="241">
        <f>IF(N173="nulová",J173,0)</f>
        <v>0</v>
      </c>
      <c r="BJ173" s="20" t="s">
        <v>81</v>
      </c>
      <c r="BK173" s="241">
        <f>ROUND(I173*H173,2)</f>
        <v>0</v>
      </c>
      <c r="BL173" s="20" t="s">
        <v>176</v>
      </c>
      <c r="BM173" s="240" t="s">
        <v>2653</v>
      </c>
    </row>
    <row r="174" spans="1:47" s="2" customFormat="1" ht="12">
      <c r="A174" s="41"/>
      <c r="B174" s="42"/>
      <c r="C174" s="43"/>
      <c r="D174" s="242" t="s">
        <v>178</v>
      </c>
      <c r="E174" s="43"/>
      <c r="F174" s="243" t="s">
        <v>444</v>
      </c>
      <c r="G174" s="43"/>
      <c r="H174" s="43"/>
      <c r="I174" s="149"/>
      <c r="J174" s="43"/>
      <c r="K174" s="43"/>
      <c r="L174" s="47"/>
      <c r="M174" s="244"/>
      <c r="N174" s="245"/>
      <c r="O174" s="87"/>
      <c r="P174" s="87"/>
      <c r="Q174" s="87"/>
      <c r="R174" s="87"/>
      <c r="S174" s="87"/>
      <c r="T174" s="88"/>
      <c r="U174" s="41"/>
      <c r="V174" s="41"/>
      <c r="W174" s="41"/>
      <c r="X174" s="41"/>
      <c r="Y174" s="41"/>
      <c r="Z174" s="41"/>
      <c r="AA174" s="41"/>
      <c r="AB174" s="41"/>
      <c r="AC174" s="41"/>
      <c r="AD174" s="41"/>
      <c r="AE174" s="41"/>
      <c r="AT174" s="20" t="s">
        <v>178</v>
      </c>
      <c r="AU174" s="20" t="s">
        <v>83</v>
      </c>
    </row>
    <row r="175" spans="1:51" s="13" customFormat="1" ht="12">
      <c r="A175" s="13"/>
      <c r="B175" s="246"/>
      <c r="C175" s="247"/>
      <c r="D175" s="242" t="s">
        <v>180</v>
      </c>
      <c r="E175" s="248" t="s">
        <v>19</v>
      </c>
      <c r="F175" s="249" t="s">
        <v>2592</v>
      </c>
      <c r="G175" s="247"/>
      <c r="H175" s="248" t="s">
        <v>19</v>
      </c>
      <c r="I175" s="250"/>
      <c r="J175" s="247"/>
      <c r="K175" s="247"/>
      <c r="L175" s="251"/>
      <c r="M175" s="252"/>
      <c r="N175" s="253"/>
      <c r="O175" s="253"/>
      <c r="P175" s="253"/>
      <c r="Q175" s="253"/>
      <c r="R175" s="253"/>
      <c r="S175" s="253"/>
      <c r="T175" s="254"/>
      <c r="U175" s="13"/>
      <c r="V175" s="13"/>
      <c r="W175" s="13"/>
      <c r="X175" s="13"/>
      <c r="Y175" s="13"/>
      <c r="Z175" s="13"/>
      <c r="AA175" s="13"/>
      <c r="AB175" s="13"/>
      <c r="AC175" s="13"/>
      <c r="AD175" s="13"/>
      <c r="AE175" s="13"/>
      <c r="AT175" s="255" t="s">
        <v>180</v>
      </c>
      <c r="AU175" s="255" t="s">
        <v>83</v>
      </c>
      <c r="AV175" s="13" t="s">
        <v>81</v>
      </c>
      <c r="AW175" s="13" t="s">
        <v>35</v>
      </c>
      <c r="AX175" s="13" t="s">
        <v>74</v>
      </c>
      <c r="AY175" s="255" t="s">
        <v>169</v>
      </c>
    </row>
    <row r="176" spans="1:51" s="13" customFormat="1" ht="12">
      <c r="A176" s="13"/>
      <c r="B176" s="246"/>
      <c r="C176" s="247"/>
      <c r="D176" s="242" t="s">
        <v>180</v>
      </c>
      <c r="E176" s="248" t="s">
        <v>19</v>
      </c>
      <c r="F176" s="249" t="s">
        <v>2593</v>
      </c>
      <c r="G176" s="247"/>
      <c r="H176" s="248" t="s">
        <v>19</v>
      </c>
      <c r="I176" s="250"/>
      <c r="J176" s="247"/>
      <c r="K176" s="247"/>
      <c r="L176" s="251"/>
      <c r="M176" s="252"/>
      <c r="N176" s="253"/>
      <c r="O176" s="253"/>
      <c r="P176" s="253"/>
      <c r="Q176" s="253"/>
      <c r="R176" s="253"/>
      <c r="S176" s="253"/>
      <c r="T176" s="254"/>
      <c r="U176" s="13"/>
      <c r="V176" s="13"/>
      <c r="W176" s="13"/>
      <c r="X176" s="13"/>
      <c r="Y176" s="13"/>
      <c r="Z176" s="13"/>
      <c r="AA176" s="13"/>
      <c r="AB176" s="13"/>
      <c r="AC176" s="13"/>
      <c r="AD176" s="13"/>
      <c r="AE176" s="13"/>
      <c r="AT176" s="255" t="s">
        <v>180</v>
      </c>
      <c r="AU176" s="255" t="s">
        <v>83</v>
      </c>
      <c r="AV176" s="13" t="s">
        <v>81</v>
      </c>
      <c r="AW176" s="13" t="s">
        <v>35</v>
      </c>
      <c r="AX176" s="13" t="s">
        <v>74</v>
      </c>
      <c r="AY176" s="255" t="s">
        <v>169</v>
      </c>
    </row>
    <row r="177" spans="1:51" s="14" customFormat="1" ht="12">
      <c r="A177" s="14"/>
      <c r="B177" s="256"/>
      <c r="C177" s="257"/>
      <c r="D177" s="242" t="s">
        <v>180</v>
      </c>
      <c r="E177" s="258" t="s">
        <v>19</v>
      </c>
      <c r="F177" s="259" t="s">
        <v>2654</v>
      </c>
      <c r="G177" s="257"/>
      <c r="H177" s="260">
        <v>2</v>
      </c>
      <c r="I177" s="261"/>
      <c r="J177" s="257"/>
      <c r="K177" s="257"/>
      <c r="L177" s="262"/>
      <c r="M177" s="263"/>
      <c r="N177" s="264"/>
      <c r="O177" s="264"/>
      <c r="P177" s="264"/>
      <c r="Q177" s="264"/>
      <c r="R177" s="264"/>
      <c r="S177" s="264"/>
      <c r="T177" s="265"/>
      <c r="U177" s="14"/>
      <c r="V177" s="14"/>
      <c r="W177" s="14"/>
      <c r="X177" s="14"/>
      <c r="Y177" s="14"/>
      <c r="Z177" s="14"/>
      <c r="AA177" s="14"/>
      <c r="AB177" s="14"/>
      <c r="AC177" s="14"/>
      <c r="AD177" s="14"/>
      <c r="AE177" s="14"/>
      <c r="AT177" s="266" t="s">
        <v>180</v>
      </c>
      <c r="AU177" s="266" t="s">
        <v>83</v>
      </c>
      <c r="AV177" s="14" t="s">
        <v>83</v>
      </c>
      <c r="AW177" s="14" t="s">
        <v>35</v>
      </c>
      <c r="AX177" s="14" t="s">
        <v>81</v>
      </c>
      <c r="AY177" s="266" t="s">
        <v>169</v>
      </c>
    </row>
    <row r="178" spans="1:63" s="12" customFormat="1" ht="22.8" customHeight="1">
      <c r="A178" s="12"/>
      <c r="B178" s="213"/>
      <c r="C178" s="214"/>
      <c r="D178" s="215" t="s">
        <v>73</v>
      </c>
      <c r="E178" s="227" t="s">
        <v>255</v>
      </c>
      <c r="F178" s="227" t="s">
        <v>256</v>
      </c>
      <c r="G178" s="214"/>
      <c r="H178" s="214"/>
      <c r="I178" s="217"/>
      <c r="J178" s="228">
        <f>BK178</f>
        <v>0</v>
      </c>
      <c r="K178" s="214"/>
      <c r="L178" s="219"/>
      <c r="M178" s="220"/>
      <c r="N178" s="221"/>
      <c r="O178" s="221"/>
      <c r="P178" s="222">
        <f>SUM(P179:P188)</f>
        <v>0</v>
      </c>
      <c r="Q178" s="221"/>
      <c r="R178" s="222">
        <f>SUM(R179:R188)</f>
        <v>0</v>
      </c>
      <c r="S178" s="221"/>
      <c r="T178" s="223">
        <f>SUM(T179:T188)</f>
        <v>0</v>
      </c>
      <c r="U178" s="12"/>
      <c r="V178" s="12"/>
      <c r="W178" s="12"/>
      <c r="X178" s="12"/>
      <c r="Y178" s="12"/>
      <c r="Z178" s="12"/>
      <c r="AA178" s="12"/>
      <c r="AB178" s="12"/>
      <c r="AC178" s="12"/>
      <c r="AD178" s="12"/>
      <c r="AE178" s="12"/>
      <c r="AR178" s="224" t="s">
        <v>81</v>
      </c>
      <c r="AT178" s="225" t="s">
        <v>73</v>
      </c>
      <c r="AU178" s="225" t="s">
        <v>81</v>
      </c>
      <c r="AY178" s="224" t="s">
        <v>169</v>
      </c>
      <c r="BK178" s="226">
        <f>SUM(BK179:BK188)</f>
        <v>0</v>
      </c>
    </row>
    <row r="179" spans="1:65" s="2" customFormat="1" ht="16.5" customHeight="1">
      <c r="A179" s="41"/>
      <c r="B179" s="42"/>
      <c r="C179" s="229" t="s">
        <v>446</v>
      </c>
      <c r="D179" s="229" t="s">
        <v>171</v>
      </c>
      <c r="E179" s="230" t="s">
        <v>258</v>
      </c>
      <c r="F179" s="231" t="s">
        <v>259</v>
      </c>
      <c r="G179" s="232" t="s">
        <v>243</v>
      </c>
      <c r="H179" s="233">
        <v>43.791</v>
      </c>
      <c r="I179" s="234"/>
      <c r="J179" s="235">
        <f>ROUND(I179*H179,2)</f>
        <v>0</v>
      </c>
      <c r="K179" s="231" t="s">
        <v>175</v>
      </c>
      <c r="L179" s="47"/>
      <c r="M179" s="236" t="s">
        <v>19</v>
      </c>
      <c r="N179" s="237" t="s">
        <v>45</v>
      </c>
      <c r="O179" s="87"/>
      <c r="P179" s="238">
        <f>O179*H179</f>
        <v>0</v>
      </c>
      <c r="Q179" s="238">
        <v>0</v>
      </c>
      <c r="R179" s="238">
        <f>Q179*H179</f>
        <v>0</v>
      </c>
      <c r="S179" s="238">
        <v>0</v>
      </c>
      <c r="T179" s="239">
        <f>S179*H179</f>
        <v>0</v>
      </c>
      <c r="U179" s="41"/>
      <c r="V179" s="41"/>
      <c r="W179" s="41"/>
      <c r="X179" s="41"/>
      <c r="Y179" s="41"/>
      <c r="Z179" s="41"/>
      <c r="AA179" s="41"/>
      <c r="AB179" s="41"/>
      <c r="AC179" s="41"/>
      <c r="AD179" s="41"/>
      <c r="AE179" s="41"/>
      <c r="AR179" s="240" t="s">
        <v>176</v>
      </c>
      <c r="AT179" s="240" t="s">
        <v>171</v>
      </c>
      <c r="AU179" s="240" t="s">
        <v>83</v>
      </c>
      <c r="AY179" s="20" t="s">
        <v>169</v>
      </c>
      <c r="BE179" s="241">
        <f>IF(N179="základní",J179,0)</f>
        <v>0</v>
      </c>
      <c r="BF179" s="241">
        <f>IF(N179="snížená",J179,0)</f>
        <v>0</v>
      </c>
      <c r="BG179" s="241">
        <f>IF(N179="zákl. přenesená",J179,0)</f>
        <v>0</v>
      </c>
      <c r="BH179" s="241">
        <f>IF(N179="sníž. přenesená",J179,0)</f>
        <v>0</v>
      </c>
      <c r="BI179" s="241">
        <f>IF(N179="nulová",J179,0)</f>
        <v>0</v>
      </c>
      <c r="BJ179" s="20" t="s">
        <v>81</v>
      </c>
      <c r="BK179" s="241">
        <f>ROUND(I179*H179,2)</f>
        <v>0</v>
      </c>
      <c r="BL179" s="20" t="s">
        <v>176</v>
      </c>
      <c r="BM179" s="240" t="s">
        <v>2655</v>
      </c>
    </row>
    <row r="180" spans="1:65" s="2" customFormat="1" ht="21.75" customHeight="1">
      <c r="A180" s="41"/>
      <c r="B180" s="42"/>
      <c r="C180" s="229" t="s">
        <v>453</v>
      </c>
      <c r="D180" s="229" t="s">
        <v>171</v>
      </c>
      <c r="E180" s="230" t="s">
        <v>263</v>
      </c>
      <c r="F180" s="231" t="s">
        <v>264</v>
      </c>
      <c r="G180" s="232" t="s">
        <v>243</v>
      </c>
      <c r="H180" s="233">
        <v>437.91</v>
      </c>
      <c r="I180" s="234"/>
      <c r="J180" s="235">
        <f>ROUND(I180*H180,2)</f>
        <v>0</v>
      </c>
      <c r="K180" s="231" t="s">
        <v>175</v>
      </c>
      <c r="L180" s="47"/>
      <c r="M180" s="236" t="s">
        <v>19</v>
      </c>
      <c r="N180" s="237" t="s">
        <v>45</v>
      </c>
      <c r="O180" s="87"/>
      <c r="P180" s="238">
        <f>O180*H180</f>
        <v>0</v>
      </c>
      <c r="Q180" s="238">
        <v>0</v>
      </c>
      <c r="R180" s="238">
        <f>Q180*H180</f>
        <v>0</v>
      </c>
      <c r="S180" s="238">
        <v>0</v>
      </c>
      <c r="T180" s="239">
        <f>S180*H180</f>
        <v>0</v>
      </c>
      <c r="U180" s="41"/>
      <c r="V180" s="41"/>
      <c r="W180" s="41"/>
      <c r="X180" s="41"/>
      <c r="Y180" s="41"/>
      <c r="Z180" s="41"/>
      <c r="AA180" s="41"/>
      <c r="AB180" s="41"/>
      <c r="AC180" s="41"/>
      <c r="AD180" s="41"/>
      <c r="AE180" s="41"/>
      <c r="AR180" s="240" t="s">
        <v>176</v>
      </c>
      <c r="AT180" s="240" t="s">
        <v>171</v>
      </c>
      <c r="AU180" s="240" t="s">
        <v>83</v>
      </c>
      <c r="AY180" s="20" t="s">
        <v>169</v>
      </c>
      <c r="BE180" s="241">
        <f>IF(N180="základní",J180,0)</f>
        <v>0</v>
      </c>
      <c r="BF180" s="241">
        <f>IF(N180="snížená",J180,0)</f>
        <v>0</v>
      </c>
      <c r="BG180" s="241">
        <f>IF(N180="zákl. přenesená",J180,0)</f>
        <v>0</v>
      </c>
      <c r="BH180" s="241">
        <f>IF(N180="sníž. přenesená",J180,0)</f>
        <v>0</v>
      </c>
      <c r="BI180" s="241">
        <f>IF(N180="nulová",J180,0)</f>
        <v>0</v>
      </c>
      <c r="BJ180" s="20" t="s">
        <v>81</v>
      </c>
      <c r="BK180" s="241">
        <f>ROUND(I180*H180,2)</f>
        <v>0</v>
      </c>
      <c r="BL180" s="20" t="s">
        <v>176</v>
      </c>
      <c r="BM180" s="240" t="s">
        <v>2656</v>
      </c>
    </row>
    <row r="181" spans="1:51" s="14" customFormat="1" ht="12">
      <c r="A181" s="14"/>
      <c r="B181" s="256"/>
      <c r="C181" s="257"/>
      <c r="D181" s="242" t="s">
        <v>180</v>
      </c>
      <c r="E181" s="257"/>
      <c r="F181" s="259" t="s">
        <v>2657</v>
      </c>
      <c r="G181" s="257"/>
      <c r="H181" s="260">
        <v>437.91</v>
      </c>
      <c r="I181" s="261"/>
      <c r="J181" s="257"/>
      <c r="K181" s="257"/>
      <c r="L181" s="262"/>
      <c r="M181" s="263"/>
      <c r="N181" s="264"/>
      <c r="O181" s="264"/>
      <c r="P181" s="264"/>
      <c r="Q181" s="264"/>
      <c r="R181" s="264"/>
      <c r="S181" s="264"/>
      <c r="T181" s="265"/>
      <c r="U181" s="14"/>
      <c r="V181" s="14"/>
      <c r="W181" s="14"/>
      <c r="X181" s="14"/>
      <c r="Y181" s="14"/>
      <c r="Z181" s="14"/>
      <c r="AA181" s="14"/>
      <c r="AB181" s="14"/>
      <c r="AC181" s="14"/>
      <c r="AD181" s="14"/>
      <c r="AE181" s="14"/>
      <c r="AT181" s="266" t="s">
        <v>180</v>
      </c>
      <c r="AU181" s="266" t="s">
        <v>83</v>
      </c>
      <c r="AV181" s="14" t="s">
        <v>83</v>
      </c>
      <c r="AW181" s="14" t="s">
        <v>4</v>
      </c>
      <c r="AX181" s="14" t="s">
        <v>81</v>
      </c>
      <c r="AY181" s="266" t="s">
        <v>169</v>
      </c>
    </row>
    <row r="182" spans="1:65" s="2" customFormat="1" ht="21.75" customHeight="1">
      <c r="A182" s="41"/>
      <c r="B182" s="42"/>
      <c r="C182" s="229" t="s">
        <v>459</v>
      </c>
      <c r="D182" s="229" t="s">
        <v>171</v>
      </c>
      <c r="E182" s="230" t="s">
        <v>521</v>
      </c>
      <c r="F182" s="231" t="s">
        <v>522</v>
      </c>
      <c r="G182" s="232" t="s">
        <v>243</v>
      </c>
      <c r="H182" s="233">
        <v>20.427</v>
      </c>
      <c r="I182" s="234"/>
      <c r="J182" s="235">
        <f>ROUND(I182*H182,2)</f>
        <v>0</v>
      </c>
      <c r="K182" s="231" t="s">
        <v>175</v>
      </c>
      <c r="L182" s="47"/>
      <c r="M182" s="236" t="s">
        <v>19</v>
      </c>
      <c r="N182" s="237" t="s">
        <v>45</v>
      </c>
      <c r="O182" s="87"/>
      <c r="P182" s="238">
        <f>O182*H182</f>
        <v>0</v>
      </c>
      <c r="Q182" s="238">
        <v>0</v>
      </c>
      <c r="R182" s="238">
        <f>Q182*H182</f>
        <v>0</v>
      </c>
      <c r="S182" s="238">
        <v>0</v>
      </c>
      <c r="T182" s="239">
        <f>S182*H182</f>
        <v>0</v>
      </c>
      <c r="U182" s="41"/>
      <c r="V182" s="41"/>
      <c r="W182" s="41"/>
      <c r="X182" s="41"/>
      <c r="Y182" s="41"/>
      <c r="Z182" s="41"/>
      <c r="AA182" s="41"/>
      <c r="AB182" s="41"/>
      <c r="AC182" s="41"/>
      <c r="AD182" s="41"/>
      <c r="AE182" s="41"/>
      <c r="AR182" s="240" t="s">
        <v>176</v>
      </c>
      <c r="AT182" s="240" t="s">
        <v>171</v>
      </c>
      <c r="AU182" s="240" t="s">
        <v>83</v>
      </c>
      <c r="AY182" s="20" t="s">
        <v>169</v>
      </c>
      <c r="BE182" s="241">
        <f>IF(N182="základní",J182,0)</f>
        <v>0</v>
      </c>
      <c r="BF182" s="241">
        <f>IF(N182="snížená",J182,0)</f>
        <v>0</v>
      </c>
      <c r="BG182" s="241">
        <f>IF(N182="zákl. přenesená",J182,0)</f>
        <v>0</v>
      </c>
      <c r="BH182" s="241">
        <f>IF(N182="sníž. přenesená",J182,0)</f>
        <v>0</v>
      </c>
      <c r="BI182" s="241">
        <f>IF(N182="nulová",J182,0)</f>
        <v>0</v>
      </c>
      <c r="BJ182" s="20" t="s">
        <v>81</v>
      </c>
      <c r="BK182" s="241">
        <f>ROUND(I182*H182,2)</f>
        <v>0</v>
      </c>
      <c r="BL182" s="20" t="s">
        <v>176</v>
      </c>
      <c r="BM182" s="240" t="s">
        <v>2658</v>
      </c>
    </row>
    <row r="183" spans="1:51" s="14" customFormat="1" ht="12">
      <c r="A183" s="14"/>
      <c r="B183" s="256"/>
      <c r="C183" s="257"/>
      <c r="D183" s="242" t="s">
        <v>180</v>
      </c>
      <c r="E183" s="258" t="s">
        <v>19</v>
      </c>
      <c r="F183" s="259" t="s">
        <v>2659</v>
      </c>
      <c r="G183" s="257"/>
      <c r="H183" s="260">
        <v>43.641</v>
      </c>
      <c r="I183" s="261"/>
      <c r="J183" s="257"/>
      <c r="K183" s="257"/>
      <c r="L183" s="262"/>
      <c r="M183" s="263"/>
      <c r="N183" s="264"/>
      <c r="O183" s="264"/>
      <c r="P183" s="264"/>
      <c r="Q183" s="264"/>
      <c r="R183" s="264"/>
      <c r="S183" s="264"/>
      <c r="T183" s="265"/>
      <c r="U183" s="14"/>
      <c r="V183" s="14"/>
      <c r="W183" s="14"/>
      <c r="X183" s="14"/>
      <c r="Y183" s="14"/>
      <c r="Z183" s="14"/>
      <c r="AA183" s="14"/>
      <c r="AB183" s="14"/>
      <c r="AC183" s="14"/>
      <c r="AD183" s="14"/>
      <c r="AE183" s="14"/>
      <c r="AT183" s="266" t="s">
        <v>180</v>
      </c>
      <c r="AU183" s="266" t="s">
        <v>83</v>
      </c>
      <c r="AV183" s="14" t="s">
        <v>83</v>
      </c>
      <c r="AW183" s="14" t="s">
        <v>35</v>
      </c>
      <c r="AX183" s="14" t="s">
        <v>74</v>
      </c>
      <c r="AY183" s="266" t="s">
        <v>169</v>
      </c>
    </row>
    <row r="184" spans="1:51" s="14" customFormat="1" ht="12">
      <c r="A184" s="14"/>
      <c r="B184" s="256"/>
      <c r="C184" s="257"/>
      <c r="D184" s="242" t="s">
        <v>180</v>
      </c>
      <c r="E184" s="258" t="s">
        <v>19</v>
      </c>
      <c r="F184" s="259" t="s">
        <v>2660</v>
      </c>
      <c r="G184" s="257"/>
      <c r="H184" s="260">
        <v>-23.214</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180</v>
      </c>
      <c r="AU184" s="266" t="s">
        <v>83</v>
      </c>
      <c r="AV184" s="14" t="s">
        <v>83</v>
      </c>
      <c r="AW184" s="14" t="s">
        <v>35</v>
      </c>
      <c r="AX184" s="14" t="s">
        <v>74</v>
      </c>
      <c r="AY184" s="266" t="s">
        <v>169</v>
      </c>
    </row>
    <row r="185" spans="1:51" s="15" customFormat="1" ht="12">
      <c r="A185" s="15"/>
      <c r="B185" s="267"/>
      <c r="C185" s="268"/>
      <c r="D185" s="242" t="s">
        <v>180</v>
      </c>
      <c r="E185" s="269" t="s">
        <v>19</v>
      </c>
      <c r="F185" s="270" t="s">
        <v>185</v>
      </c>
      <c r="G185" s="268"/>
      <c r="H185" s="271">
        <v>20.427</v>
      </c>
      <c r="I185" s="272"/>
      <c r="J185" s="268"/>
      <c r="K185" s="268"/>
      <c r="L185" s="273"/>
      <c r="M185" s="274"/>
      <c r="N185" s="275"/>
      <c r="O185" s="275"/>
      <c r="P185" s="275"/>
      <c r="Q185" s="275"/>
      <c r="R185" s="275"/>
      <c r="S185" s="275"/>
      <c r="T185" s="276"/>
      <c r="U185" s="15"/>
      <c r="V185" s="15"/>
      <c r="W185" s="15"/>
      <c r="X185" s="15"/>
      <c r="Y185" s="15"/>
      <c r="Z185" s="15"/>
      <c r="AA185" s="15"/>
      <c r="AB185" s="15"/>
      <c r="AC185" s="15"/>
      <c r="AD185" s="15"/>
      <c r="AE185" s="15"/>
      <c r="AT185" s="277" t="s">
        <v>180</v>
      </c>
      <c r="AU185" s="277" t="s">
        <v>83</v>
      </c>
      <c r="AV185" s="15" t="s">
        <v>176</v>
      </c>
      <c r="AW185" s="15" t="s">
        <v>35</v>
      </c>
      <c r="AX185" s="15" t="s">
        <v>81</v>
      </c>
      <c r="AY185" s="277" t="s">
        <v>169</v>
      </c>
    </row>
    <row r="186" spans="1:65" s="2" customFormat="1" ht="16.5" customHeight="1">
      <c r="A186" s="41"/>
      <c r="B186" s="42"/>
      <c r="C186" s="229" t="s">
        <v>7</v>
      </c>
      <c r="D186" s="229" t="s">
        <v>171</v>
      </c>
      <c r="E186" s="230" t="s">
        <v>526</v>
      </c>
      <c r="F186" s="231" t="s">
        <v>527</v>
      </c>
      <c r="G186" s="232" t="s">
        <v>243</v>
      </c>
      <c r="H186" s="233">
        <v>23.214</v>
      </c>
      <c r="I186" s="234"/>
      <c r="J186" s="235">
        <f>ROUND(I186*H186,2)</f>
        <v>0</v>
      </c>
      <c r="K186" s="231" t="s">
        <v>19</v>
      </c>
      <c r="L186" s="47"/>
      <c r="M186" s="236" t="s">
        <v>19</v>
      </c>
      <c r="N186" s="237" t="s">
        <v>45</v>
      </c>
      <c r="O186" s="87"/>
      <c r="P186" s="238">
        <f>O186*H186</f>
        <v>0</v>
      </c>
      <c r="Q186" s="238">
        <v>0</v>
      </c>
      <c r="R186" s="238">
        <f>Q186*H186</f>
        <v>0</v>
      </c>
      <c r="S186" s="238">
        <v>0</v>
      </c>
      <c r="T186" s="239">
        <f>S186*H186</f>
        <v>0</v>
      </c>
      <c r="U186" s="41"/>
      <c r="V186" s="41"/>
      <c r="W186" s="41"/>
      <c r="X186" s="41"/>
      <c r="Y186" s="41"/>
      <c r="Z186" s="41"/>
      <c r="AA186" s="41"/>
      <c r="AB186" s="41"/>
      <c r="AC186" s="41"/>
      <c r="AD186" s="41"/>
      <c r="AE186" s="41"/>
      <c r="AR186" s="240" t="s">
        <v>176</v>
      </c>
      <c r="AT186" s="240" t="s">
        <v>171</v>
      </c>
      <c r="AU186" s="240" t="s">
        <v>83</v>
      </c>
      <c r="AY186" s="20" t="s">
        <v>169</v>
      </c>
      <c r="BE186" s="241">
        <f>IF(N186="základní",J186,0)</f>
        <v>0</v>
      </c>
      <c r="BF186" s="241">
        <f>IF(N186="snížená",J186,0)</f>
        <v>0</v>
      </c>
      <c r="BG186" s="241">
        <f>IF(N186="zákl. přenesená",J186,0)</f>
        <v>0</v>
      </c>
      <c r="BH186" s="241">
        <f>IF(N186="sníž. přenesená",J186,0)</f>
        <v>0</v>
      </c>
      <c r="BI186" s="241">
        <f>IF(N186="nulová",J186,0)</f>
        <v>0</v>
      </c>
      <c r="BJ186" s="20" t="s">
        <v>81</v>
      </c>
      <c r="BK186" s="241">
        <f>ROUND(I186*H186,2)</f>
        <v>0</v>
      </c>
      <c r="BL186" s="20" t="s">
        <v>176</v>
      </c>
      <c r="BM186" s="240" t="s">
        <v>2661</v>
      </c>
    </row>
    <row r="187" spans="1:51" s="13" customFormat="1" ht="12">
      <c r="A187" s="13"/>
      <c r="B187" s="246"/>
      <c r="C187" s="247"/>
      <c r="D187" s="242" t="s">
        <v>180</v>
      </c>
      <c r="E187" s="248" t="s">
        <v>19</v>
      </c>
      <c r="F187" s="249" t="s">
        <v>529</v>
      </c>
      <c r="G187" s="247"/>
      <c r="H187" s="248" t="s">
        <v>19</v>
      </c>
      <c r="I187" s="250"/>
      <c r="J187" s="247"/>
      <c r="K187" s="247"/>
      <c r="L187" s="251"/>
      <c r="M187" s="252"/>
      <c r="N187" s="253"/>
      <c r="O187" s="253"/>
      <c r="P187" s="253"/>
      <c r="Q187" s="253"/>
      <c r="R187" s="253"/>
      <c r="S187" s="253"/>
      <c r="T187" s="254"/>
      <c r="U187" s="13"/>
      <c r="V187" s="13"/>
      <c r="W187" s="13"/>
      <c r="X187" s="13"/>
      <c r="Y187" s="13"/>
      <c r="Z187" s="13"/>
      <c r="AA187" s="13"/>
      <c r="AB187" s="13"/>
      <c r="AC187" s="13"/>
      <c r="AD187" s="13"/>
      <c r="AE187" s="13"/>
      <c r="AT187" s="255" t="s">
        <v>180</v>
      </c>
      <c r="AU187" s="255" t="s">
        <v>83</v>
      </c>
      <c r="AV187" s="13" t="s">
        <v>81</v>
      </c>
      <c r="AW187" s="13" t="s">
        <v>35</v>
      </c>
      <c r="AX187" s="13" t="s">
        <v>74</v>
      </c>
      <c r="AY187" s="255" t="s">
        <v>169</v>
      </c>
    </row>
    <row r="188" spans="1:51" s="14" customFormat="1" ht="12">
      <c r="A188" s="14"/>
      <c r="B188" s="256"/>
      <c r="C188" s="257"/>
      <c r="D188" s="242" t="s">
        <v>180</v>
      </c>
      <c r="E188" s="258" t="s">
        <v>19</v>
      </c>
      <c r="F188" s="259" t="s">
        <v>2662</v>
      </c>
      <c r="G188" s="257"/>
      <c r="H188" s="260">
        <v>23.214</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180</v>
      </c>
      <c r="AU188" s="266" t="s">
        <v>83</v>
      </c>
      <c r="AV188" s="14" t="s">
        <v>83</v>
      </c>
      <c r="AW188" s="14" t="s">
        <v>35</v>
      </c>
      <c r="AX188" s="14" t="s">
        <v>81</v>
      </c>
      <c r="AY188" s="266" t="s">
        <v>169</v>
      </c>
    </row>
    <row r="189" spans="1:63" s="12" customFormat="1" ht="22.8" customHeight="1">
      <c r="A189" s="12"/>
      <c r="B189" s="213"/>
      <c r="C189" s="214"/>
      <c r="D189" s="215" t="s">
        <v>73</v>
      </c>
      <c r="E189" s="227" t="s">
        <v>1055</v>
      </c>
      <c r="F189" s="227" t="s">
        <v>254</v>
      </c>
      <c r="G189" s="214"/>
      <c r="H189" s="214"/>
      <c r="I189" s="217"/>
      <c r="J189" s="228">
        <f>BK189</f>
        <v>0</v>
      </c>
      <c r="K189" s="214"/>
      <c r="L189" s="219"/>
      <c r="M189" s="220"/>
      <c r="N189" s="221"/>
      <c r="O189" s="221"/>
      <c r="P189" s="222">
        <f>SUM(P190:P191)</f>
        <v>0</v>
      </c>
      <c r="Q189" s="221"/>
      <c r="R189" s="222">
        <f>SUM(R190:R191)</f>
        <v>0</v>
      </c>
      <c r="S189" s="221"/>
      <c r="T189" s="223">
        <f>SUM(T190:T191)</f>
        <v>0</v>
      </c>
      <c r="U189" s="12"/>
      <c r="V189" s="12"/>
      <c r="W189" s="12"/>
      <c r="X189" s="12"/>
      <c r="Y189" s="12"/>
      <c r="Z189" s="12"/>
      <c r="AA189" s="12"/>
      <c r="AB189" s="12"/>
      <c r="AC189" s="12"/>
      <c r="AD189" s="12"/>
      <c r="AE189" s="12"/>
      <c r="AR189" s="224" t="s">
        <v>81</v>
      </c>
      <c r="AT189" s="225" t="s">
        <v>73</v>
      </c>
      <c r="AU189" s="225" t="s">
        <v>81</v>
      </c>
      <c r="AY189" s="224" t="s">
        <v>169</v>
      </c>
      <c r="BK189" s="226">
        <f>SUM(BK190:BK191)</f>
        <v>0</v>
      </c>
    </row>
    <row r="190" spans="1:65" s="2" customFormat="1" ht="21.75" customHeight="1">
      <c r="A190" s="41"/>
      <c r="B190" s="42"/>
      <c r="C190" s="229" t="s">
        <v>467</v>
      </c>
      <c r="D190" s="229" t="s">
        <v>171</v>
      </c>
      <c r="E190" s="230" t="s">
        <v>2663</v>
      </c>
      <c r="F190" s="231" t="s">
        <v>2664</v>
      </c>
      <c r="G190" s="232" t="s">
        <v>243</v>
      </c>
      <c r="H190" s="233">
        <v>2.862</v>
      </c>
      <c r="I190" s="234"/>
      <c r="J190" s="235">
        <f>ROUND(I190*H190,2)</f>
        <v>0</v>
      </c>
      <c r="K190" s="231" t="s">
        <v>175</v>
      </c>
      <c r="L190" s="47"/>
      <c r="M190" s="236" t="s">
        <v>19</v>
      </c>
      <c r="N190" s="237" t="s">
        <v>45</v>
      </c>
      <c r="O190" s="87"/>
      <c r="P190" s="238">
        <f>O190*H190</f>
        <v>0</v>
      </c>
      <c r="Q190" s="238">
        <v>0</v>
      </c>
      <c r="R190" s="238">
        <f>Q190*H190</f>
        <v>0</v>
      </c>
      <c r="S190" s="238">
        <v>0</v>
      </c>
      <c r="T190" s="239">
        <f>S190*H190</f>
        <v>0</v>
      </c>
      <c r="U190" s="41"/>
      <c r="V190" s="41"/>
      <c r="W190" s="41"/>
      <c r="X190" s="41"/>
      <c r="Y190" s="41"/>
      <c r="Z190" s="41"/>
      <c r="AA190" s="41"/>
      <c r="AB190" s="41"/>
      <c r="AC190" s="41"/>
      <c r="AD190" s="41"/>
      <c r="AE190" s="41"/>
      <c r="AR190" s="240" t="s">
        <v>176</v>
      </c>
      <c r="AT190" s="240" t="s">
        <v>171</v>
      </c>
      <c r="AU190" s="240" t="s">
        <v>83</v>
      </c>
      <c r="AY190" s="20" t="s">
        <v>169</v>
      </c>
      <c r="BE190" s="241">
        <f>IF(N190="základní",J190,0)</f>
        <v>0</v>
      </c>
      <c r="BF190" s="241">
        <f>IF(N190="snížená",J190,0)</f>
        <v>0</v>
      </c>
      <c r="BG190" s="241">
        <f>IF(N190="zákl. přenesená",J190,0)</f>
        <v>0</v>
      </c>
      <c r="BH190" s="241">
        <f>IF(N190="sníž. přenesená",J190,0)</f>
        <v>0</v>
      </c>
      <c r="BI190" s="241">
        <f>IF(N190="nulová",J190,0)</f>
        <v>0</v>
      </c>
      <c r="BJ190" s="20" t="s">
        <v>81</v>
      </c>
      <c r="BK190" s="241">
        <f>ROUND(I190*H190,2)</f>
        <v>0</v>
      </c>
      <c r="BL190" s="20" t="s">
        <v>176</v>
      </c>
      <c r="BM190" s="240" t="s">
        <v>2665</v>
      </c>
    </row>
    <row r="191" spans="1:47" s="2" customFormat="1" ht="12">
      <c r="A191" s="41"/>
      <c r="B191" s="42"/>
      <c r="C191" s="43"/>
      <c r="D191" s="242" t="s">
        <v>178</v>
      </c>
      <c r="E191" s="43"/>
      <c r="F191" s="243" t="s">
        <v>2666</v>
      </c>
      <c r="G191" s="43"/>
      <c r="H191" s="43"/>
      <c r="I191" s="149"/>
      <c r="J191" s="43"/>
      <c r="K191" s="43"/>
      <c r="L191" s="47"/>
      <c r="M191" s="244"/>
      <c r="N191" s="245"/>
      <c r="O191" s="87"/>
      <c r="P191" s="87"/>
      <c r="Q191" s="87"/>
      <c r="R191" s="87"/>
      <c r="S191" s="87"/>
      <c r="T191" s="88"/>
      <c r="U191" s="41"/>
      <c r="V191" s="41"/>
      <c r="W191" s="41"/>
      <c r="X191" s="41"/>
      <c r="Y191" s="41"/>
      <c r="Z191" s="41"/>
      <c r="AA191" s="41"/>
      <c r="AB191" s="41"/>
      <c r="AC191" s="41"/>
      <c r="AD191" s="41"/>
      <c r="AE191" s="41"/>
      <c r="AT191" s="20" t="s">
        <v>178</v>
      </c>
      <c r="AU191" s="20" t="s">
        <v>83</v>
      </c>
    </row>
    <row r="192" spans="1:63" s="12" customFormat="1" ht="25.9" customHeight="1">
      <c r="A192" s="12"/>
      <c r="B192" s="213"/>
      <c r="C192" s="214"/>
      <c r="D192" s="215" t="s">
        <v>73</v>
      </c>
      <c r="E192" s="216" t="s">
        <v>275</v>
      </c>
      <c r="F192" s="216" t="s">
        <v>276</v>
      </c>
      <c r="G192" s="214"/>
      <c r="H192" s="214"/>
      <c r="I192" s="217"/>
      <c r="J192" s="218">
        <f>BK192</f>
        <v>0</v>
      </c>
      <c r="K192" s="214"/>
      <c r="L192" s="219"/>
      <c r="M192" s="220"/>
      <c r="N192" s="221"/>
      <c r="O192" s="221"/>
      <c r="P192" s="222">
        <f>P193+P205</f>
        <v>0</v>
      </c>
      <c r="Q192" s="221"/>
      <c r="R192" s="222">
        <f>R193+R205</f>
        <v>0.0083324</v>
      </c>
      <c r="S192" s="221"/>
      <c r="T192" s="223">
        <f>T193+T205</f>
        <v>22.069625000000002</v>
      </c>
      <c r="U192" s="12"/>
      <c r="V192" s="12"/>
      <c r="W192" s="12"/>
      <c r="X192" s="12"/>
      <c r="Y192" s="12"/>
      <c r="Z192" s="12"/>
      <c r="AA192" s="12"/>
      <c r="AB192" s="12"/>
      <c r="AC192" s="12"/>
      <c r="AD192" s="12"/>
      <c r="AE192" s="12"/>
      <c r="AR192" s="224" t="s">
        <v>83</v>
      </c>
      <c r="AT192" s="225" t="s">
        <v>73</v>
      </c>
      <c r="AU192" s="225" t="s">
        <v>74</v>
      </c>
      <c r="AY192" s="224" t="s">
        <v>169</v>
      </c>
      <c r="BK192" s="226">
        <f>BK193+BK205</f>
        <v>0</v>
      </c>
    </row>
    <row r="193" spans="1:63" s="12" customFormat="1" ht="22.8" customHeight="1">
      <c r="A193" s="12"/>
      <c r="B193" s="213"/>
      <c r="C193" s="214"/>
      <c r="D193" s="215" t="s">
        <v>73</v>
      </c>
      <c r="E193" s="227" t="s">
        <v>586</v>
      </c>
      <c r="F193" s="227" t="s">
        <v>587</v>
      </c>
      <c r="G193" s="214"/>
      <c r="H193" s="214"/>
      <c r="I193" s="217"/>
      <c r="J193" s="228">
        <f>BK193</f>
        <v>0</v>
      </c>
      <c r="K193" s="214"/>
      <c r="L193" s="219"/>
      <c r="M193" s="220"/>
      <c r="N193" s="221"/>
      <c r="O193" s="221"/>
      <c r="P193" s="222">
        <f>SUM(P194:P204)</f>
        <v>0</v>
      </c>
      <c r="Q193" s="221"/>
      <c r="R193" s="222">
        <f>SUM(R194:R204)</f>
        <v>0</v>
      </c>
      <c r="S193" s="221"/>
      <c r="T193" s="223">
        <f>SUM(T194:T204)</f>
        <v>22.069625000000002</v>
      </c>
      <c r="U193" s="12"/>
      <c r="V193" s="12"/>
      <c r="W193" s="12"/>
      <c r="X193" s="12"/>
      <c r="Y193" s="12"/>
      <c r="Z193" s="12"/>
      <c r="AA193" s="12"/>
      <c r="AB193" s="12"/>
      <c r="AC193" s="12"/>
      <c r="AD193" s="12"/>
      <c r="AE193" s="12"/>
      <c r="AR193" s="224" t="s">
        <v>83</v>
      </c>
      <c r="AT193" s="225" t="s">
        <v>73</v>
      </c>
      <c r="AU193" s="225" t="s">
        <v>81</v>
      </c>
      <c r="AY193" s="224" t="s">
        <v>169</v>
      </c>
      <c r="BK193" s="226">
        <f>SUM(BK194:BK204)</f>
        <v>0</v>
      </c>
    </row>
    <row r="194" spans="1:65" s="2" customFormat="1" ht="21.75" customHeight="1">
      <c r="A194" s="41"/>
      <c r="B194" s="42"/>
      <c r="C194" s="229" t="s">
        <v>471</v>
      </c>
      <c r="D194" s="229" t="s">
        <v>171</v>
      </c>
      <c r="E194" s="230" t="s">
        <v>2667</v>
      </c>
      <c r="F194" s="231" t="s">
        <v>2668</v>
      </c>
      <c r="G194" s="232" t="s">
        <v>174</v>
      </c>
      <c r="H194" s="233">
        <v>7.875</v>
      </c>
      <c r="I194" s="234"/>
      <c r="J194" s="235">
        <f>ROUND(I194*H194,2)</f>
        <v>0</v>
      </c>
      <c r="K194" s="231" t="s">
        <v>19</v>
      </c>
      <c r="L194" s="47"/>
      <c r="M194" s="236" t="s">
        <v>19</v>
      </c>
      <c r="N194" s="237" t="s">
        <v>45</v>
      </c>
      <c r="O194" s="87"/>
      <c r="P194" s="238">
        <f>O194*H194</f>
        <v>0</v>
      </c>
      <c r="Q194" s="238">
        <v>0</v>
      </c>
      <c r="R194" s="238">
        <f>Q194*H194</f>
        <v>0</v>
      </c>
      <c r="S194" s="238">
        <v>0.019</v>
      </c>
      <c r="T194" s="239">
        <f>S194*H194</f>
        <v>0.149625</v>
      </c>
      <c r="U194" s="41"/>
      <c r="V194" s="41"/>
      <c r="W194" s="41"/>
      <c r="X194" s="41"/>
      <c r="Y194" s="41"/>
      <c r="Z194" s="41"/>
      <c r="AA194" s="41"/>
      <c r="AB194" s="41"/>
      <c r="AC194" s="41"/>
      <c r="AD194" s="41"/>
      <c r="AE194" s="41"/>
      <c r="AR194" s="240" t="s">
        <v>236</v>
      </c>
      <c r="AT194" s="240" t="s">
        <v>171</v>
      </c>
      <c r="AU194" s="240" t="s">
        <v>83</v>
      </c>
      <c r="AY194" s="20" t="s">
        <v>169</v>
      </c>
      <c r="BE194" s="241">
        <f>IF(N194="základní",J194,0)</f>
        <v>0</v>
      </c>
      <c r="BF194" s="241">
        <f>IF(N194="snížená",J194,0)</f>
        <v>0</v>
      </c>
      <c r="BG194" s="241">
        <f>IF(N194="zákl. přenesená",J194,0)</f>
        <v>0</v>
      </c>
      <c r="BH194" s="241">
        <f>IF(N194="sníž. přenesená",J194,0)</f>
        <v>0</v>
      </c>
      <c r="BI194" s="241">
        <f>IF(N194="nulová",J194,0)</f>
        <v>0</v>
      </c>
      <c r="BJ194" s="20" t="s">
        <v>81</v>
      </c>
      <c r="BK194" s="241">
        <f>ROUND(I194*H194,2)</f>
        <v>0</v>
      </c>
      <c r="BL194" s="20" t="s">
        <v>236</v>
      </c>
      <c r="BM194" s="240" t="s">
        <v>2669</v>
      </c>
    </row>
    <row r="195" spans="1:51" s="13" customFormat="1" ht="12">
      <c r="A195" s="13"/>
      <c r="B195" s="246"/>
      <c r="C195" s="247"/>
      <c r="D195" s="242" t="s">
        <v>180</v>
      </c>
      <c r="E195" s="248" t="s">
        <v>19</v>
      </c>
      <c r="F195" s="249" t="s">
        <v>2592</v>
      </c>
      <c r="G195" s="247"/>
      <c r="H195" s="248" t="s">
        <v>19</v>
      </c>
      <c r="I195" s="250"/>
      <c r="J195" s="247"/>
      <c r="K195" s="247"/>
      <c r="L195" s="251"/>
      <c r="M195" s="252"/>
      <c r="N195" s="253"/>
      <c r="O195" s="253"/>
      <c r="P195" s="253"/>
      <c r="Q195" s="253"/>
      <c r="R195" s="253"/>
      <c r="S195" s="253"/>
      <c r="T195" s="254"/>
      <c r="U195" s="13"/>
      <c r="V195" s="13"/>
      <c r="W195" s="13"/>
      <c r="X195" s="13"/>
      <c r="Y195" s="13"/>
      <c r="Z195" s="13"/>
      <c r="AA195" s="13"/>
      <c r="AB195" s="13"/>
      <c r="AC195" s="13"/>
      <c r="AD195" s="13"/>
      <c r="AE195" s="13"/>
      <c r="AT195" s="255" t="s">
        <v>180</v>
      </c>
      <c r="AU195" s="255" t="s">
        <v>83</v>
      </c>
      <c r="AV195" s="13" t="s">
        <v>81</v>
      </c>
      <c r="AW195" s="13" t="s">
        <v>35</v>
      </c>
      <c r="AX195" s="13" t="s">
        <v>74</v>
      </c>
      <c r="AY195" s="255" t="s">
        <v>169</v>
      </c>
    </row>
    <row r="196" spans="1:51" s="13" customFormat="1" ht="12">
      <c r="A196" s="13"/>
      <c r="B196" s="246"/>
      <c r="C196" s="247"/>
      <c r="D196" s="242" t="s">
        <v>180</v>
      </c>
      <c r="E196" s="248" t="s">
        <v>19</v>
      </c>
      <c r="F196" s="249" t="s">
        <v>2593</v>
      </c>
      <c r="G196" s="247"/>
      <c r="H196" s="248" t="s">
        <v>19</v>
      </c>
      <c r="I196" s="250"/>
      <c r="J196" s="247"/>
      <c r="K196" s="247"/>
      <c r="L196" s="251"/>
      <c r="M196" s="252"/>
      <c r="N196" s="253"/>
      <c r="O196" s="253"/>
      <c r="P196" s="253"/>
      <c r="Q196" s="253"/>
      <c r="R196" s="253"/>
      <c r="S196" s="253"/>
      <c r="T196" s="254"/>
      <c r="U196" s="13"/>
      <c r="V196" s="13"/>
      <c r="W196" s="13"/>
      <c r="X196" s="13"/>
      <c r="Y196" s="13"/>
      <c r="Z196" s="13"/>
      <c r="AA196" s="13"/>
      <c r="AB196" s="13"/>
      <c r="AC196" s="13"/>
      <c r="AD196" s="13"/>
      <c r="AE196" s="13"/>
      <c r="AT196" s="255" t="s">
        <v>180</v>
      </c>
      <c r="AU196" s="255" t="s">
        <v>83</v>
      </c>
      <c r="AV196" s="13" t="s">
        <v>81</v>
      </c>
      <c r="AW196" s="13" t="s">
        <v>35</v>
      </c>
      <c r="AX196" s="13" t="s">
        <v>74</v>
      </c>
      <c r="AY196" s="255" t="s">
        <v>169</v>
      </c>
    </row>
    <row r="197" spans="1:51" s="14" customFormat="1" ht="12">
      <c r="A197" s="14"/>
      <c r="B197" s="256"/>
      <c r="C197" s="257"/>
      <c r="D197" s="242" t="s">
        <v>180</v>
      </c>
      <c r="E197" s="258" t="s">
        <v>19</v>
      </c>
      <c r="F197" s="259" t="s">
        <v>2670</v>
      </c>
      <c r="G197" s="257"/>
      <c r="H197" s="260">
        <v>7.875</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35</v>
      </c>
      <c r="AX197" s="14" t="s">
        <v>81</v>
      </c>
      <c r="AY197" s="266" t="s">
        <v>169</v>
      </c>
    </row>
    <row r="198" spans="1:65" s="2" customFormat="1" ht="16.5" customHeight="1">
      <c r="A198" s="41"/>
      <c r="B198" s="42"/>
      <c r="C198" s="229" t="s">
        <v>478</v>
      </c>
      <c r="D198" s="229" t="s">
        <v>171</v>
      </c>
      <c r="E198" s="230" t="s">
        <v>2671</v>
      </c>
      <c r="F198" s="231" t="s">
        <v>2672</v>
      </c>
      <c r="G198" s="232" t="s">
        <v>2465</v>
      </c>
      <c r="H198" s="233">
        <v>21920</v>
      </c>
      <c r="I198" s="234"/>
      <c r="J198" s="235">
        <f>ROUND(I198*H198,2)</f>
        <v>0</v>
      </c>
      <c r="K198" s="231" t="s">
        <v>175</v>
      </c>
      <c r="L198" s="47"/>
      <c r="M198" s="236" t="s">
        <v>19</v>
      </c>
      <c r="N198" s="237" t="s">
        <v>45</v>
      </c>
      <c r="O198" s="87"/>
      <c r="P198" s="238">
        <f>O198*H198</f>
        <v>0</v>
      </c>
      <c r="Q198" s="238">
        <v>0</v>
      </c>
      <c r="R198" s="238">
        <f>Q198*H198</f>
        <v>0</v>
      </c>
      <c r="S198" s="238">
        <v>0.001</v>
      </c>
      <c r="T198" s="239">
        <f>S198*H198</f>
        <v>21.92</v>
      </c>
      <c r="U198" s="41"/>
      <c r="V198" s="41"/>
      <c r="W198" s="41"/>
      <c r="X198" s="41"/>
      <c r="Y198" s="41"/>
      <c r="Z198" s="41"/>
      <c r="AA198" s="41"/>
      <c r="AB198" s="41"/>
      <c r="AC198" s="41"/>
      <c r="AD198" s="41"/>
      <c r="AE198" s="41"/>
      <c r="AR198" s="240" t="s">
        <v>236</v>
      </c>
      <c r="AT198" s="240" t="s">
        <v>171</v>
      </c>
      <c r="AU198" s="240" t="s">
        <v>83</v>
      </c>
      <c r="AY198" s="20" t="s">
        <v>169</v>
      </c>
      <c r="BE198" s="241">
        <f>IF(N198="základní",J198,0)</f>
        <v>0</v>
      </c>
      <c r="BF198" s="241">
        <f>IF(N198="snížená",J198,0)</f>
        <v>0</v>
      </c>
      <c r="BG198" s="241">
        <f>IF(N198="zákl. přenesená",J198,0)</f>
        <v>0</v>
      </c>
      <c r="BH198" s="241">
        <f>IF(N198="sníž. přenesená",J198,0)</f>
        <v>0</v>
      </c>
      <c r="BI198" s="241">
        <f>IF(N198="nulová",J198,0)</f>
        <v>0</v>
      </c>
      <c r="BJ198" s="20" t="s">
        <v>81</v>
      </c>
      <c r="BK198" s="241">
        <f>ROUND(I198*H198,2)</f>
        <v>0</v>
      </c>
      <c r="BL198" s="20" t="s">
        <v>236</v>
      </c>
      <c r="BM198" s="240" t="s">
        <v>2673</v>
      </c>
    </row>
    <row r="199" spans="1:47" s="2" customFormat="1" ht="12">
      <c r="A199" s="41"/>
      <c r="B199" s="42"/>
      <c r="C199" s="43"/>
      <c r="D199" s="242" t="s">
        <v>178</v>
      </c>
      <c r="E199" s="43"/>
      <c r="F199" s="243" t="s">
        <v>2674</v>
      </c>
      <c r="G199" s="43"/>
      <c r="H199" s="43"/>
      <c r="I199" s="149"/>
      <c r="J199" s="43"/>
      <c r="K199" s="43"/>
      <c r="L199" s="47"/>
      <c r="M199" s="244"/>
      <c r="N199" s="245"/>
      <c r="O199" s="87"/>
      <c r="P199" s="87"/>
      <c r="Q199" s="87"/>
      <c r="R199" s="87"/>
      <c r="S199" s="87"/>
      <c r="T199" s="88"/>
      <c r="U199" s="41"/>
      <c r="V199" s="41"/>
      <c r="W199" s="41"/>
      <c r="X199" s="41"/>
      <c r="Y199" s="41"/>
      <c r="Z199" s="41"/>
      <c r="AA199" s="41"/>
      <c r="AB199" s="41"/>
      <c r="AC199" s="41"/>
      <c r="AD199" s="41"/>
      <c r="AE199" s="41"/>
      <c r="AT199" s="20" t="s">
        <v>178</v>
      </c>
      <c r="AU199" s="20" t="s">
        <v>83</v>
      </c>
    </row>
    <row r="200" spans="1:51" s="13" customFormat="1" ht="12">
      <c r="A200" s="13"/>
      <c r="B200" s="246"/>
      <c r="C200" s="247"/>
      <c r="D200" s="242" t="s">
        <v>180</v>
      </c>
      <c r="E200" s="248" t="s">
        <v>19</v>
      </c>
      <c r="F200" s="249" t="s">
        <v>2592</v>
      </c>
      <c r="G200" s="247"/>
      <c r="H200" s="248" t="s">
        <v>19</v>
      </c>
      <c r="I200" s="250"/>
      <c r="J200" s="247"/>
      <c r="K200" s="247"/>
      <c r="L200" s="251"/>
      <c r="M200" s="252"/>
      <c r="N200" s="253"/>
      <c r="O200" s="253"/>
      <c r="P200" s="253"/>
      <c r="Q200" s="253"/>
      <c r="R200" s="253"/>
      <c r="S200" s="253"/>
      <c r="T200" s="254"/>
      <c r="U200" s="13"/>
      <c r="V200" s="13"/>
      <c r="W200" s="13"/>
      <c r="X200" s="13"/>
      <c r="Y200" s="13"/>
      <c r="Z200" s="13"/>
      <c r="AA200" s="13"/>
      <c r="AB200" s="13"/>
      <c r="AC200" s="13"/>
      <c r="AD200" s="13"/>
      <c r="AE200" s="13"/>
      <c r="AT200" s="255" t="s">
        <v>180</v>
      </c>
      <c r="AU200" s="255" t="s">
        <v>83</v>
      </c>
      <c r="AV200" s="13" t="s">
        <v>81</v>
      </c>
      <c r="AW200" s="13" t="s">
        <v>35</v>
      </c>
      <c r="AX200" s="13" t="s">
        <v>74</v>
      </c>
      <c r="AY200" s="255" t="s">
        <v>169</v>
      </c>
    </row>
    <row r="201" spans="1:51" s="13" customFormat="1" ht="12">
      <c r="A201" s="13"/>
      <c r="B201" s="246"/>
      <c r="C201" s="247"/>
      <c r="D201" s="242" t="s">
        <v>180</v>
      </c>
      <c r="E201" s="248" t="s">
        <v>19</v>
      </c>
      <c r="F201" s="249" t="s">
        <v>2593</v>
      </c>
      <c r="G201" s="247"/>
      <c r="H201" s="248" t="s">
        <v>19</v>
      </c>
      <c r="I201" s="250"/>
      <c r="J201" s="247"/>
      <c r="K201" s="247"/>
      <c r="L201" s="251"/>
      <c r="M201" s="252"/>
      <c r="N201" s="253"/>
      <c r="O201" s="253"/>
      <c r="P201" s="253"/>
      <c r="Q201" s="253"/>
      <c r="R201" s="253"/>
      <c r="S201" s="253"/>
      <c r="T201" s="254"/>
      <c r="U201" s="13"/>
      <c r="V201" s="13"/>
      <c r="W201" s="13"/>
      <c r="X201" s="13"/>
      <c r="Y201" s="13"/>
      <c r="Z201" s="13"/>
      <c r="AA201" s="13"/>
      <c r="AB201" s="13"/>
      <c r="AC201" s="13"/>
      <c r="AD201" s="13"/>
      <c r="AE201" s="13"/>
      <c r="AT201" s="255" t="s">
        <v>180</v>
      </c>
      <c r="AU201" s="255" t="s">
        <v>83</v>
      </c>
      <c r="AV201" s="13" t="s">
        <v>81</v>
      </c>
      <c r="AW201" s="13" t="s">
        <v>35</v>
      </c>
      <c r="AX201" s="13" t="s">
        <v>74</v>
      </c>
      <c r="AY201" s="255" t="s">
        <v>169</v>
      </c>
    </row>
    <row r="202" spans="1:51" s="14" customFormat="1" ht="12">
      <c r="A202" s="14"/>
      <c r="B202" s="256"/>
      <c r="C202" s="257"/>
      <c r="D202" s="242" t="s">
        <v>180</v>
      </c>
      <c r="E202" s="258" t="s">
        <v>19</v>
      </c>
      <c r="F202" s="259" t="s">
        <v>2675</v>
      </c>
      <c r="G202" s="257"/>
      <c r="H202" s="260">
        <v>21920</v>
      </c>
      <c r="I202" s="261"/>
      <c r="J202" s="257"/>
      <c r="K202" s="257"/>
      <c r="L202" s="262"/>
      <c r="M202" s="263"/>
      <c r="N202" s="264"/>
      <c r="O202" s="264"/>
      <c r="P202" s="264"/>
      <c r="Q202" s="264"/>
      <c r="R202" s="264"/>
      <c r="S202" s="264"/>
      <c r="T202" s="265"/>
      <c r="U202" s="14"/>
      <c r="V202" s="14"/>
      <c r="W202" s="14"/>
      <c r="X202" s="14"/>
      <c r="Y202" s="14"/>
      <c r="Z202" s="14"/>
      <c r="AA202" s="14"/>
      <c r="AB202" s="14"/>
      <c r="AC202" s="14"/>
      <c r="AD202" s="14"/>
      <c r="AE202" s="14"/>
      <c r="AT202" s="266" t="s">
        <v>180</v>
      </c>
      <c r="AU202" s="266" t="s">
        <v>83</v>
      </c>
      <c r="AV202" s="14" t="s">
        <v>83</v>
      </c>
      <c r="AW202" s="14" t="s">
        <v>35</v>
      </c>
      <c r="AX202" s="14" t="s">
        <v>81</v>
      </c>
      <c r="AY202" s="266" t="s">
        <v>169</v>
      </c>
    </row>
    <row r="203" spans="1:65" s="2" customFormat="1" ht="21.75" customHeight="1">
      <c r="A203" s="41"/>
      <c r="B203" s="42"/>
      <c r="C203" s="229" t="s">
        <v>483</v>
      </c>
      <c r="D203" s="229" t="s">
        <v>171</v>
      </c>
      <c r="E203" s="230" t="s">
        <v>2676</v>
      </c>
      <c r="F203" s="231" t="s">
        <v>2677</v>
      </c>
      <c r="G203" s="232" t="s">
        <v>1078</v>
      </c>
      <c r="H203" s="323"/>
      <c r="I203" s="234"/>
      <c r="J203" s="235">
        <f>ROUND(I203*H203,2)</f>
        <v>0</v>
      </c>
      <c r="K203" s="231" t="s">
        <v>175</v>
      </c>
      <c r="L203" s="47"/>
      <c r="M203" s="236" t="s">
        <v>19</v>
      </c>
      <c r="N203" s="237" t="s">
        <v>45</v>
      </c>
      <c r="O203" s="87"/>
      <c r="P203" s="238">
        <f>O203*H203</f>
        <v>0</v>
      </c>
      <c r="Q203" s="238">
        <v>0</v>
      </c>
      <c r="R203" s="238">
        <f>Q203*H203</f>
        <v>0</v>
      </c>
      <c r="S203" s="238">
        <v>0</v>
      </c>
      <c r="T203" s="239">
        <f>S203*H203</f>
        <v>0</v>
      </c>
      <c r="U203" s="41"/>
      <c r="V203" s="41"/>
      <c r="W203" s="41"/>
      <c r="X203" s="41"/>
      <c r="Y203" s="41"/>
      <c r="Z203" s="41"/>
      <c r="AA203" s="41"/>
      <c r="AB203" s="41"/>
      <c r="AC203" s="41"/>
      <c r="AD203" s="41"/>
      <c r="AE203" s="41"/>
      <c r="AR203" s="240" t="s">
        <v>236</v>
      </c>
      <c r="AT203" s="240" t="s">
        <v>171</v>
      </c>
      <c r="AU203" s="240" t="s">
        <v>83</v>
      </c>
      <c r="AY203" s="20" t="s">
        <v>169</v>
      </c>
      <c r="BE203" s="241">
        <f>IF(N203="základní",J203,0)</f>
        <v>0</v>
      </c>
      <c r="BF203" s="241">
        <f>IF(N203="snížená",J203,0)</f>
        <v>0</v>
      </c>
      <c r="BG203" s="241">
        <f>IF(N203="zákl. přenesená",J203,0)</f>
        <v>0</v>
      </c>
      <c r="BH203" s="241">
        <f>IF(N203="sníž. přenesená",J203,0)</f>
        <v>0</v>
      </c>
      <c r="BI203" s="241">
        <f>IF(N203="nulová",J203,0)</f>
        <v>0</v>
      </c>
      <c r="BJ203" s="20" t="s">
        <v>81</v>
      </c>
      <c r="BK203" s="241">
        <f>ROUND(I203*H203,2)</f>
        <v>0</v>
      </c>
      <c r="BL203" s="20" t="s">
        <v>236</v>
      </c>
      <c r="BM203" s="240" t="s">
        <v>2678</v>
      </c>
    </row>
    <row r="204" spans="1:47" s="2" customFormat="1" ht="12">
      <c r="A204" s="41"/>
      <c r="B204" s="42"/>
      <c r="C204" s="43"/>
      <c r="D204" s="242" t="s">
        <v>178</v>
      </c>
      <c r="E204" s="43"/>
      <c r="F204" s="243" t="s">
        <v>2679</v>
      </c>
      <c r="G204" s="43"/>
      <c r="H204" s="43"/>
      <c r="I204" s="149"/>
      <c r="J204" s="43"/>
      <c r="K204" s="43"/>
      <c r="L204" s="47"/>
      <c r="M204" s="244"/>
      <c r="N204" s="245"/>
      <c r="O204" s="87"/>
      <c r="P204" s="87"/>
      <c r="Q204" s="87"/>
      <c r="R204" s="87"/>
      <c r="S204" s="87"/>
      <c r="T204" s="88"/>
      <c r="U204" s="41"/>
      <c r="V204" s="41"/>
      <c r="W204" s="41"/>
      <c r="X204" s="41"/>
      <c r="Y204" s="41"/>
      <c r="Z204" s="41"/>
      <c r="AA204" s="41"/>
      <c r="AB204" s="41"/>
      <c r="AC204" s="41"/>
      <c r="AD204" s="41"/>
      <c r="AE204" s="41"/>
      <c r="AT204" s="20" t="s">
        <v>178</v>
      </c>
      <c r="AU204" s="20" t="s">
        <v>83</v>
      </c>
    </row>
    <row r="205" spans="1:63" s="12" customFormat="1" ht="22.8" customHeight="1">
      <c r="A205" s="12"/>
      <c r="B205" s="213"/>
      <c r="C205" s="214"/>
      <c r="D205" s="215" t="s">
        <v>73</v>
      </c>
      <c r="E205" s="227" t="s">
        <v>2680</v>
      </c>
      <c r="F205" s="227" t="s">
        <v>2681</v>
      </c>
      <c r="G205" s="214"/>
      <c r="H205" s="214"/>
      <c r="I205" s="217"/>
      <c r="J205" s="228">
        <f>BK205</f>
        <v>0</v>
      </c>
      <c r="K205" s="214"/>
      <c r="L205" s="219"/>
      <c r="M205" s="220"/>
      <c r="N205" s="221"/>
      <c r="O205" s="221"/>
      <c r="P205" s="222">
        <f>SUM(P206:P215)</f>
        <v>0</v>
      </c>
      <c r="Q205" s="221"/>
      <c r="R205" s="222">
        <f>SUM(R206:R215)</f>
        <v>0.0083324</v>
      </c>
      <c r="S205" s="221"/>
      <c r="T205" s="223">
        <f>SUM(T206:T215)</f>
        <v>0</v>
      </c>
      <c r="U205" s="12"/>
      <c r="V205" s="12"/>
      <c r="W205" s="12"/>
      <c r="X205" s="12"/>
      <c r="Y205" s="12"/>
      <c r="Z205" s="12"/>
      <c r="AA205" s="12"/>
      <c r="AB205" s="12"/>
      <c r="AC205" s="12"/>
      <c r="AD205" s="12"/>
      <c r="AE205" s="12"/>
      <c r="AR205" s="224" t="s">
        <v>83</v>
      </c>
      <c r="AT205" s="225" t="s">
        <v>73</v>
      </c>
      <c r="AU205" s="225" t="s">
        <v>81</v>
      </c>
      <c r="AY205" s="224" t="s">
        <v>169</v>
      </c>
      <c r="BK205" s="226">
        <f>SUM(BK206:BK215)</f>
        <v>0</v>
      </c>
    </row>
    <row r="206" spans="1:65" s="2" customFormat="1" ht="21.75" customHeight="1">
      <c r="A206" s="41"/>
      <c r="B206" s="42"/>
      <c r="C206" s="229" t="s">
        <v>501</v>
      </c>
      <c r="D206" s="229" t="s">
        <v>171</v>
      </c>
      <c r="E206" s="230" t="s">
        <v>2682</v>
      </c>
      <c r="F206" s="231" t="s">
        <v>2683</v>
      </c>
      <c r="G206" s="232" t="s">
        <v>174</v>
      </c>
      <c r="H206" s="233">
        <v>11.26</v>
      </c>
      <c r="I206" s="234"/>
      <c r="J206" s="235">
        <f>ROUND(I206*H206,2)</f>
        <v>0</v>
      </c>
      <c r="K206" s="231" t="s">
        <v>175</v>
      </c>
      <c r="L206" s="47"/>
      <c r="M206" s="236" t="s">
        <v>19</v>
      </c>
      <c r="N206" s="237" t="s">
        <v>45</v>
      </c>
      <c r="O206" s="87"/>
      <c r="P206" s="238">
        <f>O206*H206</f>
        <v>0</v>
      </c>
      <c r="Q206" s="238">
        <v>3E-05</v>
      </c>
      <c r="R206" s="238">
        <f>Q206*H206</f>
        <v>0.0003378</v>
      </c>
      <c r="S206" s="238">
        <v>0</v>
      </c>
      <c r="T206" s="239">
        <f>S206*H206</f>
        <v>0</v>
      </c>
      <c r="U206" s="41"/>
      <c r="V206" s="41"/>
      <c r="W206" s="41"/>
      <c r="X206" s="41"/>
      <c r="Y206" s="41"/>
      <c r="Z206" s="41"/>
      <c r="AA206" s="41"/>
      <c r="AB206" s="41"/>
      <c r="AC206" s="41"/>
      <c r="AD206" s="41"/>
      <c r="AE206" s="41"/>
      <c r="AR206" s="240" t="s">
        <v>236</v>
      </c>
      <c r="AT206" s="240" t="s">
        <v>171</v>
      </c>
      <c r="AU206" s="240" t="s">
        <v>83</v>
      </c>
      <c r="AY206" s="20" t="s">
        <v>169</v>
      </c>
      <c r="BE206" s="241">
        <f>IF(N206="základní",J206,0)</f>
        <v>0</v>
      </c>
      <c r="BF206" s="241">
        <f>IF(N206="snížená",J206,0)</f>
        <v>0</v>
      </c>
      <c r="BG206" s="241">
        <f>IF(N206="zákl. přenesená",J206,0)</f>
        <v>0</v>
      </c>
      <c r="BH206" s="241">
        <f>IF(N206="sníž. přenesená",J206,0)</f>
        <v>0</v>
      </c>
      <c r="BI206" s="241">
        <f>IF(N206="nulová",J206,0)</f>
        <v>0</v>
      </c>
      <c r="BJ206" s="20" t="s">
        <v>81</v>
      </c>
      <c r="BK206" s="241">
        <f>ROUND(I206*H206,2)</f>
        <v>0</v>
      </c>
      <c r="BL206" s="20" t="s">
        <v>236</v>
      </c>
      <c r="BM206" s="240" t="s">
        <v>2684</v>
      </c>
    </row>
    <row r="207" spans="1:65" s="2" customFormat="1" ht="16.5" customHeight="1">
      <c r="A207" s="41"/>
      <c r="B207" s="42"/>
      <c r="C207" s="229" t="s">
        <v>503</v>
      </c>
      <c r="D207" s="229" t="s">
        <v>171</v>
      </c>
      <c r="E207" s="230" t="s">
        <v>2685</v>
      </c>
      <c r="F207" s="231" t="s">
        <v>2686</v>
      </c>
      <c r="G207" s="232" t="s">
        <v>174</v>
      </c>
      <c r="H207" s="233">
        <v>11.26</v>
      </c>
      <c r="I207" s="234"/>
      <c r="J207" s="235">
        <f>ROUND(I207*H207,2)</f>
        <v>0</v>
      </c>
      <c r="K207" s="231" t="s">
        <v>175</v>
      </c>
      <c r="L207" s="47"/>
      <c r="M207" s="236" t="s">
        <v>19</v>
      </c>
      <c r="N207" s="237" t="s">
        <v>45</v>
      </c>
      <c r="O207" s="87"/>
      <c r="P207" s="238">
        <f>O207*H207</f>
        <v>0</v>
      </c>
      <c r="Q207" s="238">
        <v>0.00011</v>
      </c>
      <c r="R207" s="238">
        <f>Q207*H207</f>
        <v>0.0012386</v>
      </c>
      <c r="S207" s="238">
        <v>0</v>
      </c>
      <c r="T207" s="239">
        <f>S207*H207</f>
        <v>0</v>
      </c>
      <c r="U207" s="41"/>
      <c r="V207" s="41"/>
      <c r="W207" s="41"/>
      <c r="X207" s="41"/>
      <c r="Y207" s="41"/>
      <c r="Z207" s="41"/>
      <c r="AA207" s="41"/>
      <c r="AB207" s="41"/>
      <c r="AC207" s="41"/>
      <c r="AD207" s="41"/>
      <c r="AE207" s="41"/>
      <c r="AR207" s="240" t="s">
        <v>236</v>
      </c>
      <c r="AT207" s="240" t="s">
        <v>171</v>
      </c>
      <c r="AU207" s="240" t="s">
        <v>83</v>
      </c>
      <c r="AY207" s="20" t="s">
        <v>169</v>
      </c>
      <c r="BE207" s="241">
        <f>IF(N207="základní",J207,0)</f>
        <v>0</v>
      </c>
      <c r="BF207" s="241">
        <f>IF(N207="snížená",J207,0)</f>
        <v>0</v>
      </c>
      <c r="BG207" s="241">
        <f>IF(N207="zákl. přenesená",J207,0)</f>
        <v>0</v>
      </c>
      <c r="BH207" s="241">
        <f>IF(N207="sníž. přenesená",J207,0)</f>
        <v>0</v>
      </c>
      <c r="BI207" s="241">
        <f>IF(N207="nulová",J207,0)</f>
        <v>0</v>
      </c>
      <c r="BJ207" s="20" t="s">
        <v>81</v>
      </c>
      <c r="BK207" s="241">
        <f>ROUND(I207*H207,2)</f>
        <v>0</v>
      </c>
      <c r="BL207" s="20" t="s">
        <v>236</v>
      </c>
      <c r="BM207" s="240" t="s">
        <v>2687</v>
      </c>
    </row>
    <row r="208" spans="1:51" s="13" customFormat="1" ht="12">
      <c r="A208" s="13"/>
      <c r="B208" s="246"/>
      <c r="C208" s="247"/>
      <c r="D208" s="242" t="s">
        <v>180</v>
      </c>
      <c r="E208" s="248" t="s">
        <v>19</v>
      </c>
      <c r="F208" s="249" t="s">
        <v>2592</v>
      </c>
      <c r="G208" s="247"/>
      <c r="H208" s="248" t="s">
        <v>19</v>
      </c>
      <c r="I208" s="250"/>
      <c r="J208" s="247"/>
      <c r="K208" s="247"/>
      <c r="L208" s="251"/>
      <c r="M208" s="252"/>
      <c r="N208" s="253"/>
      <c r="O208" s="253"/>
      <c r="P208" s="253"/>
      <c r="Q208" s="253"/>
      <c r="R208" s="253"/>
      <c r="S208" s="253"/>
      <c r="T208" s="254"/>
      <c r="U208" s="13"/>
      <c r="V208" s="13"/>
      <c r="W208" s="13"/>
      <c r="X208" s="13"/>
      <c r="Y208" s="13"/>
      <c r="Z208" s="13"/>
      <c r="AA208" s="13"/>
      <c r="AB208" s="13"/>
      <c r="AC208" s="13"/>
      <c r="AD208" s="13"/>
      <c r="AE208" s="13"/>
      <c r="AT208" s="255" t="s">
        <v>180</v>
      </c>
      <c r="AU208" s="255" t="s">
        <v>83</v>
      </c>
      <c r="AV208" s="13" t="s">
        <v>81</v>
      </c>
      <c r="AW208" s="13" t="s">
        <v>35</v>
      </c>
      <c r="AX208" s="13" t="s">
        <v>74</v>
      </c>
      <c r="AY208" s="255" t="s">
        <v>169</v>
      </c>
    </row>
    <row r="209" spans="1:51" s="13" customFormat="1" ht="12">
      <c r="A209" s="13"/>
      <c r="B209" s="246"/>
      <c r="C209" s="247"/>
      <c r="D209" s="242" t="s">
        <v>180</v>
      </c>
      <c r="E209" s="248" t="s">
        <v>19</v>
      </c>
      <c r="F209" s="249" t="s">
        <v>2593</v>
      </c>
      <c r="G209" s="247"/>
      <c r="H209" s="248" t="s">
        <v>19</v>
      </c>
      <c r="I209" s="250"/>
      <c r="J209" s="247"/>
      <c r="K209" s="247"/>
      <c r="L209" s="251"/>
      <c r="M209" s="252"/>
      <c r="N209" s="253"/>
      <c r="O209" s="253"/>
      <c r="P209" s="253"/>
      <c r="Q209" s="253"/>
      <c r="R209" s="253"/>
      <c r="S209" s="253"/>
      <c r="T209" s="254"/>
      <c r="U209" s="13"/>
      <c r="V209" s="13"/>
      <c r="W209" s="13"/>
      <c r="X209" s="13"/>
      <c r="Y209" s="13"/>
      <c r="Z209" s="13"/>
      <c r="AA209" s="13"/>
      <c r="AB209" s="13"/>
      <c r="AC209" s="13"/>
      <c r="AD209" s="13"/>
      <c r="AE209" s="13"/>
      <c r="AT209" s="255" t="s">
        <v>180</v>
      </c>
      <c r="AU209" s="255" t="s">
        <v>83</v>
      </c>
      <c r="AV209" s="13" t="s">
        <v>81</v>
      </c>
      <c r="AW209" s="13" t="s">
        <v>35</v>
      </c>
      <c r="AX209" s="13" t="s">
        <v>74</v>
      </c>
      <c r="AY209" s="255" t="s">
        <v>169</v>
      </c>
    </row>
    <row r="210" spans="1:51" s="14" customFormat="1" ht="12">
      <c r="A210" s="14"/>
      <c r="B210" s="256"/>
      <c r="C210" s="257"/>
      <c r="D210" s="242" t="s">
        <v>180</v>
      </c>
      <c r="E210" s="258" t="s">
        <v>19</v>
      </c>
      <c r="F210" s="259" t="s">
        <v>2688</v>
      </c>
      <c r="G210" s="257"/>
      <c r="H210" s="260">
        <v>3.21</v>
      </c>
      <c r="I210" s="261"/>
      <c r="J210" s="257"/>
      <c r="K210" s="257"/>
      <c r="L210" s="262"/>
      <c r="M210" s="263"/>
      <c r="N210" s="264"/>
      <c r="O210" s="264"/>
      <c r="P210" s="264"/>
      <c r="Q210" s="264"/>
      <c r="R210" s="264"/>
      <c r="S210" s="264"/>
      <c r="T210" s="265"/>
      <c r="U210" s="14"/>
      <c r="V210" s="14"/>
      <c r="W210" s="14"/>
      <c r="X210" s="14"/>
      <c r="Y210" s="14"/>
      <c r="Z210" s="14"/>
      <c r="AA210" s="14"/>
      <c r="AB210" s="14"/>
      <c r="AC210" s="14"/>
      <c r="AD210" s="14"/>
      <c r="AE210" s="14"/>
      <c r="AT210" s="266" t="s">
        <v>180</v>
      </c>
      <c r="AU210" s="266" t="s">
        <v>83</v>
      </c>
      <c r="AV210" s="14" t="s">
        <v>83</v>
      </c>
      <c r="AW210" s="14" t="s">
        <v>35</v>
      </c>
      <c r="AX210" s="14" t="s">
        <v>74</v>
      </c>
      <c r="AY210" s="266" t="s">
        <v>169</v>
      </c>
    </row>
    <row r="211" spans="1:51" s="14" customFormat="1" ht="12">
      <c r="A211" s="14"/>
      <c r="B211" s="256"/>
      <c r="C211" s="257"/>
      <c r="D211" s="242" t="s">
        <v>180</v>
      </c>
      <c r="E211" s="258" t="s">
        <v>19</v>
      </c>
      <c r="F211" s="259" t="s">
        <v>2689</v>
      </c>
      <c r="G211" s="257"/>
      <c r="H211" s="260">
        <v>8.05</v>
      </c>
      <c r="I211" s="261"/>
      <c r="J211" s="257"/>
      <c r="K211" s="257"/>
      <c r="L211" s="262"/>
      <c r="M211" s="263"/>
      <c r="N211" s="264"/>
      <c r="O211" s="264"/>
      <c r="P211" s="264"/>
      <c r="Q211" s="264"/>
      <c r="R211" s="264"/>
      <c r="S211" s="264"/>
      <c r="T211" s="265"/>
      <c r="U211" s="14"/>
      <c r="V211" s="14"/>
      <c r="W211" s="14"/>
      <c r="X211" s="14"/>
      <c r="Y211" s="14"/>
      <c r="Z211" s="14"/>
      <c r="AA211" s="14"/>
      <c r="AB211" s="14"/>
      <c r="AC211" s="14"/>
      <c r="AD211" s="14"/>
      <c r="AE211" s="14"/>
      <c r="AT211" s="266" t="s">
        <v>180</v>
      </c>
      <c r="AU211" s="266" t="s">
        <v>83</v>
      </c>
      <c r="AV211" s="14" t="s">
        <v>83</v>
      </c>
      <c r="AW211" s="14" t="s">
        <v>35</v>
      </c>
      <c r="AX211" s="14" t="s">
        <v>74</v>
      </c>
      <c r="AY211" s="266" t="s">
        <v>169</v>
      </c>
    </row>
    <row r="212" spans="1:51" s="15" customFormat="1" ht="12">
      <c r="A212" s="15"/>
      <c r="B212" s="267"/>
      <c r="C212" s="268"/>
      <c r="D212" s="242" t="s">
        <v>180</v>
      </c>
      <c r="E212" s="269" t="s">
        <v>19</v>
      </c>
      <c r="F212" s="270" t="s">
        <v>185</v>
      </c>
      <c r="G212" s="268"/>
      <c r="H212" s="271">
        <v>11.260000000000002</v>
      </c>
      <c r="I212" s="272"/>
      <c r="J212" s="268"/>
      <c r="K212" s="268"/>
      <c r="L212" s="273"/>
      <c r="M212" s="274"/>
      <c r="N212" s="275"/>
      <c r="O212" s="275"/>
      <c r="P212" s="275"/>
      <c r="Q212" s="275"/>
      <c r="R212" s="275"/>
      <c r="S212" s="275"/>
      <c r="T212" s="276"/>
      <c r="U212" s="15"/>
      <c r="V212" s="15"/>
      <c r="W212" s="15"/>
      <c r="X212" s="15"/>
      <c r="Y212" s="15"/>
      <c r="Z212" s="15"/>
      <c r="AA212" s="15"/>
      <c r="AB212" s="15"/>
      <c r="AC212" s="15"/>
      <c r="AD212" s="15"/>
      <c r="AE212" s="15"/>
      <c r="AT212" s="277" t="s">
        <v>180</v>
      </c>
      <c r="AU212" s="277" t="s">
        <v>83</v>
      </c>
      <c r="AV212" s="15" t="s">
        <v>176</v>
      </c>
      <c r="AW212" s="15" t="s">
        <v>35</v>
      </c>
      <c r="AX212" s="15" t="s">
        <v>81</v>
      </c>
      <c r="AY212" s="277" t="s">
        <v>169</v>
      </c>
    </row>
    <row r="213" spans="1:65" s="2" customFormat="1" ht="16.5" customHeight="1">
      <c r="A213" s="41"/>
      <c r="B213" s="42"/>
      <c r="C213" s="229" t="s">
        <v>507</v>
      </c>
      <c r="D213" s="229" t="s">
        <v>171</v>
      </c>
      <c r="E213" s="230" t="s">
        <v>2690</v>
      </c>
      <c r="F213" s="231" t="s">
        <v>2691</v>
      </c>
      <c r="G213" s="232" t="s">
        <v>174</v>
      </c>
      <c r="H213" s="233">
        <v>11.26</v>
      </c>
      <c r="I213" s="234"/>
      <c r="J213" s="235">
        <f>ROUND(I213*H213,2)</f>
        <v>0</v>
      </c>
      <c r="K213" s="231" t="s">
        <v>175</v>
      </c>
      <c r="L213" s="47"/>
      <c r="M213" s="236" t="s">
        <v>19</v>
      </c>
      <c r="N213" s="237" t="s">
        <v>45</v>
      </c>
      <c r="O213" s="87"/>
      <c r="P213" s="238">
        <f>O213*H213</f>
        <v>0</v>
      </c>
      <c r="Q213" s="238">
        <v>0.00014</v>
      </c>
      <c r="R213" s="238">
        <f>Q213*H213</f>
        <v>0.0015764</v>
      </c>
      <c r="S213" s="238">
        <v>0</v>
      </c>
      <c r="T213" s="239">
        <f>S213*H213</f>
        <v>0</v>
      </c>
      <c r="U213" s="41"/>
      <c r="V213" s="41"/>
      <c r="W213" s="41"/>
      <c r="X213" s="41"/>
      <c r="Y213" s="41"/>
      <c r="Z213" s="41"/>
      <c r="AA213" s="41"/>
      <c r="AB213" s="41"/>
      <c r="AC213" s="41"/>
      <c r="AD213" s="41"/>
      <c r="AE213" s="41"/>
      <c r="AR213" s="240" t="s">
        <v>236</v>
      </c>
      <c r="AT213" s="240" t="s">
        <v>171</v>
      </c>
      <c r="AU213" s="240" t="s">
        <v>83</v>
      </c>
      <c r="AY213" s="20" t="s">
        <v>169</v>
      </c>
      <c r="BE213" s="241">
        <f>IF(N213="základní",J213,0)</f>
        <v>0</v>
      </c>
      <c r="BF213" s="241">
        <f>IF(N213="snížená",J213,0)</f>
        <v>0</v>
      </c>
      <c r="BG213" s="241">
        <f>IF(N213="zákl. přenesená",J213,0)</f>
        <v>0</v>
      </c>
      <c r="BH213" s="241">
        <f>IF(N213="sníž. přenesená",J213,0)</f>
        <v>0</v>
      </c>
      <c r="BI213" s="241">
        <f>IF(N213="nulová",J213,0)</f>
        <v>0</v>
      </c>
      <c r="BJ213" s="20" t="s">
        <v>81</v>
      </c>
      <c r="BK213" s="241">
        <f>ROUND(I213*H213,2)</f>
        <v>0</v>
      </c>
      <c r="BL213" s="20" t="s">
        <v>236</v>
      </c>
      <c r="BM213" s="240" t="s">
        <v>2692</v>
      </c>
    </row>
    <row r="214" spans="1:65" s="2" customFormat="1" ht="16.5" customHeight="1">
      <c r="A214" s="41"/>
      <c r="B214" s="42"/>
      <c r="C214" s="229" t="s">
        <v>512</v>
      </c>
      <c r="D214" s="229" t="s">
        <v>171</v>
      </c>
      <c r="E214" s="230" t="s">
        <v>2693</v>
      </c>
      <c r="F214" s="231" t="s">
        <v>2694</v>
      </c>
      <c r="G214" s="232" t="s">
        <v>174</v>
      </c>
      <c r="H214" s="233">
        <v>11.26</v>
      </c>
      <c r="I214" s="234"/>
      <c r="J214" s="235">
        <f>ROUND(I214*H214,2)</f>
        <v>0</v>
      </c>
      <c r="K214" s="231" t="s">
        <v>175</v>
      </c>
      <c r="L214" s="47"/>
      <c r="M214" s="236" t="s">
        <v>19</v>
      </c>
      <c r="N214" s="237" t="s">
        <v>45</v>
      </c>
      <c r="O214" s="87"/>
      <c r="P214" s="238">
        <f>O214*H214</f>
        <v>0</v>
      </c>
      <c r="Q214" s="238">
        <v>0.00023</v>
      </c>
      <c r="R214" s="238">
        <f>Q214*H214</f>
        <v>0.0025898</v>
      </c>
      <c r="S214" s="238">
        <v>0</v>
      </c>
      <c r="T214" s="239">
        <f>S214*H214</f>
        <v>0</v>
      </c>
      <c r="U214" s="41"/>
      <c r="V214" s="41"/>
      <c r="W214" s="41"/>
      <c r="X214" s="41"/>
      <c r="Y214" s="41"/>
      <c r="Z214" s="41"/>
      <c r="AA214" s="41"/>
      <c r="AB214" s="41"/>
      <c r="AC214" s="41"/>
      <c r="AD214" s="41"/>
      <c r="AE214" s="41"/>
      <c r="AR214" s="240" t="s">
        <v>236</v>
      </c>
      <c r="AT214" s="240" t="s">
        <v>171</v>
      </c>
      <c r="AU214" s="240" t="s">
        <v>83</v>
      </c>
      <c r="AY214" s="20" t="s">
        <v>169</v>
      </c>
      <c r="BE214" s="241">
        <f>IF(N214="základní",J214,0)</f>
        <v>0</v>
      </c>
      <c r="BF214" s="241">
        <f>IF(N214="snížená",J214,0)</f>
        <v>0</v>
      </c>
      <c r="BG214" s="241">
        <f>IF(N214="zákl. přenesená",J214,0)</f>
        <v>0</v>
      </c>
      <c r="BH214" s="241">
        <f>IF(N214="sníž. přenesená",J214,0)</f>
        <v>0</v>
      </c>
      <c r="BI214" s="241">
        <f>IF(N214="nulová",J214,0)</f>
        <v>0</v>
      </c>
      <c r="BJ214" s="20" t="s">
        <v>81</v>
      </c>
      <c r="BK214" s="241">
        <f>ROUND(I214*H214,2)</f>
        <v>0</v>
      </c>
      <c r="BL214" s="20" t="s">
        <v>236</v>
      </c>
      <c r="BM214" s="240" t="s">
        <v>2695</v>
      </c>
    </row>
    <row r="215" spans="1:65" s="2" customFormat="1" ht="16.5" customHeight="1">
      <c r="A215" s="41"/>
      <c r="B215" s="42"/>
      <c r="C215" s="229" t="s">
        <v>516</v>
      </c>
      <c r="D215" s="229" t="s">
        <v>171</v>
      </c>
      <c r="E215" s="230" t="s">
        <v>2696</v>
      </c>
      <c r="F215" s="231" t="s">
        <v>2697</v>
      </c>
      <c r="G215" s="232" t="s">
        <v>174</v>
      </c>
      <c r="H215" s="233">
        <v>11.26</v>
      </c>
      <c r="I215" s="234"/>
      <c r="J215" s="235">
        <f>ROUND(I215*H215,2)</f>
        <v>0</v>
      </c>
      <c r="K215" s="231" t="s">
        <v>175</v>
      </c>
      <c r="L215" s="47"/>
      <c r="M215" s="295" t="s">
        <v>19</v>
      </c>
      <c r="N215" s="296" t="s">
        <v>45</v>
      </c>
      <c r="O215" s="293"/>
      <c r="P215" s="297">
        <f>O215*H215</f>
        <v>0</v>
      </c>
      <c r="Q215" s="297">
        <v>0.00023</v>
      </c>
      <c r="R215" s="297">
        <f>Q215*H215</f>
        <v>0.0025898</v>
      </c>
      <c r="S215" s="297">
        <v>0</v>
      </c>
      <c r="T215" s="298">
        <f>S215*H215</f>
        <v>0</v>
      </c>
      <c r="U215" s="41"/>
      <c r="V215" s="41"/>
      <c r="W215" s="41"/>
      <c r="X215" s="41"/>
      <c r="Y215" s="41"/>
      <c r="Z215" s="41"/>
      <c r="AA215" s="41"/>
      <c r="AB215" s="41"/>
      <c r="AC215" s="41"/>
      <c r="AD215" s="41"/>
      <c r="AE215" s="41"/>
      <c r="AR215" s="240" t="s">
        <v>236</v>
      </c>
      <c r="AT215" s="240" t="s">
        <v>171</v>
      </c>
      <c r="AU215" s="240" t="s">
        <v>83</v>
      </c>
      <c r="AY215" s="20" t="s">
        <v>169</v>
      </c>
      <c r="BE215" s="241">
        <f>IF(N215="základní",J215,0)</f>
        <v>0</v>
      </c>
      <c r="BF215" s="241">
        <f>IF(N215="snížená",J215,0)</f>
        <v>0</v>
      </c>
      <c r="BG215" s="241">
        <f>IF(N215="zákl. přenesená",J215,0)</f>
        <v>0</v>
      </c>
      <c r="BH215" s="241">
        <f>IF(N215="sníž. přenesená",J215,0)</f>
        <v>0</v>
      </c>
      <c r="BI215" s="241">
        <f>IF(N215="nulová",J215,0)</f>
        <v>0</v>
      </c>
      <c r="BJ215" s="20" t="s">
        <v>81</v>
      </c>
      <c r="BK215" s="241">
        <f>ROUND(I215*H215,2)</f>
        <v>0</v>
      </c>
      <c r="BL215" s="20" t="s">
        <v>236</v>
      </c>
      <c r="BM215" s="240" t="s">
        <v>2698</v>
      </c>
    </row>
    <row r="216" spans="1:31" s="2" customFormat="1" ht="6.95" customHeight="1">
      <c r="A216" s="41"/>
      <c r="B216" s="62"/>
      <c r="C216" s="63"/>
      <c r="D216" s="63"/>
      <c r="E216" s="63"/>
      <c r="F216" s="63"/>
      <c r="G216" s="63"/>
      <c r="H216" s="63"/>
      <c r="I216" s="178"/>
      <c r="J216" s="63"/>
      <c r="K216" s="63"/>
      <c r="L216" s="47"/>
      <c r="M216" s="41"/>
      <c r="O216" s="41"/>
      <c r="P216" s="41"/>
      <c r="Q216" s="41"/>
      <c r="R216" s="41"/>
      <c r="S216" s="41"/>
      <c r="T216" s="41"/>
      <c r="U216" s="41"/>
      <c r="V216" s="41"/>
      <c r="W216" s="41"/>
      <c r="X216" s="41"/>
      <c r="Y216" s="41"/>
      <c r="Z216" s="41"/>
      <c r="AA216" s="41"/>
      <c r="AB216" s="41"/>
      <c r="AC216" s="41"/>
      <c r="AD216" s="41"/>
      <c r="AE216" s="41"/>
    </row>
  </sheetData>
  <sheetProtection password="DD5F" sheet="1" objects="1" scenarios="1" formatColumns="0" formatRows="0" autoFilter="0"/>
  <autoFilter ref="C94:K215"/>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139</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1:31" s="2" customFormat="1" ht="12" customHeight="1">
      <c r="A8" s="41"/>
      <c r="B8" s="47"/>
      <c r="C8" s="41"/>
      <c r="D8" s="147" t="s">
        <v>141</v>
      </c>
      <c r="E8" s="41"/>
      <c r="F8" s="41"/>
      <c r="G8" s="41"/>
      <c r="H8" s="41"/>
      <c r="I8" s="149"/>
      <c r="J8" s="41"/>
      <c r="K8" s="41"/>
      <c r="L8" s="150"/>
      <c r="S8" s="41"/>
      <c r="T8" s="41"/>
      <c r="U8" s="41"/>
      <c r="V8" s="41"/>
      <c r="W8" s="41"/>
      <c r="X8" s="41"/>
      <c r="Y8" s="41"/>
      <c r="Z8" s="41"/>
      <c r="AA8" s="41"/>
      <c r="AB8" s="41"/>
      <c r="AC8" s="41"/>
      <c r="AD8" s="41"/>
      <c r="AE8" s="41"/>
    </row>
    <row r="9" spans="1:31" s="2" customFormat="1" ht="16.5" customHeight="1">
      <c r="A9" s="41"/>
      <c r="B9" s="47"/>
      <c r="C9" s="41"/>
      <c r="D9" s="41"/>
      <c r="E9" s="151" t="s">
        <v>2699</v>
      </c>
      <c r="F9" s="41"/>
      <c r="G9" s="41"/>
      <c r="H9" s="41"/>
      <c r="I9" s="149"/>
      <c r="J9" s="41"/>
      <c r="K9" s="41"/>
      <c r="L9" s="150"/>
      <c r="S9" s="41"/>
      <c r="T9" s="41"/>
      <c r="U9" s="41"/>
      <c r="V9" s="41"/>
      <c r="W9" s="41"/>
      <c r="X9" s="41"/>
      <c r="Y9" s="41"/>
      <c r="Z9" s="41"/>
      <c r="AA9" s="41"/>
      <c r="AB9" s="41"/>
      <c r="AC9" s="41"/>
      <c r="AD9" s="41"/>
      <c r="AE9" s="41"/>
    </row>
    <row r="10" spans="1:31" s="2" customFormat="1" ht="12">
      <c r="A10" s="41"/>
      <c r="B10" s="47"/>
      <c r="C10" s="41"/>
      <c r="D10" s="41"/>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2" customHeight="1">
      <c r="A11" s="41"/>
      <c r="B11" s="47"/>
      <c r="C11" s="41"/>
      <c r="D11" s="147" t="s">
        <v>18</v>
      </c>
      <c r="E11" s="41"/>
      <c r="F11" s="136" t="s">
        <v>19</v>
      </c>
      <c r="G11" s="41"/>
      <c r="H11" s="41"/>
      <c r="I11" s="152" t="s">
        <v>20</v>
      </c>
      <c r="J11" s="136" t="s">
        <v>19</v>
      </c>
      <c r="K11" s="41"/>
      <c r="L11" s="150"/>
      <c r="S11" s="41"/>
      <c r="T11" s="41"/>
      <c r="U11" s="41"/>
      <c r="V11" s="41"/>
      <c r="W11" s="41"/>
      <c r="X11" s="41"/>
      <c r="Y11" s="41"/>
      <c r="Z11" s="41"/>
      <c r="AA11" s="41"/>
      <c r="AB11" s="41"/>
      <c r="AC11" s="41"/>
      <c r="AD11" s="41"/>
      <c r="AE11" s="41"/>
    </row>
    <row r="12" spans="1:31" s="2" customFormat="1" ht="12" customHeight="1">
      <c r="A12" s="41"/>
      <c r="B12" s="47"/>
      <c r="C12" s="41"/>
      <c r="D12" s="147" t="s">
        <v>21</v>
      </c>
      <c r="E12" s="41"/>
      <c r="F12" s="136" t="s">
        <v>22</v>
      </c>
      <c r="G12" s="41"/>
      <c r="H12" s="41"/>
      <c r="I12" s="152" t="s">
        <v>23</v>
      </c>
      <c r="J12" s="153" t="str">
        <f>'Rekapitulace stavby'!AN8</f>
        <v>18. 3. 2020</v>
      </c>
      <c r="K12" s="41"/>
      <c r="L12" s="150"/>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149"/>
      <c r="J13" s="41"/>
      <c r="K13" s="41"/>
      <c r="L13" s="150"/>
      <c r="S13" s="41"/>
      <c r="T13" s="41"/>
      <c r="U13" s="41"/>
      <c r="V13" s="41"/>
      <c r="W13" s="41"/>
      <c r="X13" s="41"/>
      <c r="Y13" s="41"/>
      <c r="Z13" s="41"/>
      <c r="AA13" s="41"/>
      <c r="AB13" s="41"/>
      <c r="AC13" s="41"/>
      <c r="AD13" s="41"/>
      <c r="AE13" s="41"/>
    </row>
    <row r="14" spans="1:31" s="2" customFormat="1" ht="12" customHeight="1">
      <c r="A14" s="41"/>
      <c r="B14" s="47"/>
      <c r="C14" s="41"/>
      <c r="D14" s="147" t="s">
        <v>25</v>
      </c>
      <c r="E14" s="41"/>
      <c r="F14" s="41"/>
      <c r="G14" s="41"/>
      <c r="H14" s="41"/>
      <c r="I14" s="152" t="s">
        <v>26</v>
      </c>
      <c r="J14" s="136" t="s">
        <v>19</v>
      </c>
      <c r="K14" s="41"/>
      <c r="L14" s="150"/>
      <c r="S14" s="41"/>
      <c r="T14" s="41"/>
      <c r="U14" s="41"/>
      <c r="V14" s="41"/>
      <c r="W14" s="41"/>
      <c r="X14" s="41"/>
      <c r="Y14" s="41"/>
      <c r="Z14" s="41"/>
      <c r="AA14" s="41"/>
      <c r="AB14" s="41"/>
      <c r="AC14" s="41"/>
      <c r="AD14" s="41"/>
      <c r="AE14" s="41"/>
    </row>
    <row r="15" spans="1:31" s="2" customFormat="1" ht="18" customHeight="1">
      <c r="A15" s="41"/>
      <c r="B15" s="47"/>
      <c r="C15" s="41"/>
      <c r="D15" s="41"/>
      <c r="E15" s="136" t="s">
        <v>27</v>
      </c>
      <c r="F15" s="41"/>
      <c r="G15" s="41"/>
      <c r="H15" s="41"/>
      <c r="I15" s="152" t="s">
        <v>28</v>
      </c>
      <c r="J15" s="136" t="s">
        <v>19</v>
      </c>
      <c r="K15" s="41"/>
      <c r="L15" s="150"/>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149"/>
      <c r="J16" s="41"/>
      <c r="K16" s="41"/>
      <c r="L16" s="150"/>
      <c r="S16" s="41"/>
      <c r="T16" s="41"/>
      <c r="U16" s="41"/>
      <c r="V16" s="41"/>
      <c r="W16" s="41"/>
      <c r="X16" s="41"/>
      <c r="Y16" s="41"/>
      <c r="Z16" s="41"/>
      <c r="AA16" s="41"/>
      <c r="AB16" s="41"/>
      <c r="AC16" s="41"/>
      <c r="AD16" s="41"/>
      <c r="AE16" s="41"/>
    </row>
    <row r="17" spans="1:31" s="2" customFormat="1" ht="12" customHeight="1">
      <c r="A17" s="41"/>
      <c r="B17" s="47"/>
      <c r="C17" s="41"/>
      <c r="D17" s="147" t="s">
        <v>29</v>
      </c>
      <c r="E17" s="41"/>
      <c r="F17" s="41"/>
      <c r="G17" s="41"/>
      <c r="H17" s="41"/>
      <c r="I17" s="152" t="s">
        <v>26</v>
      </c>
      <c r="J17" s="36" t="str">
        <f>'Rekapitulace stavby'!AN13</f>
        <v>Vyplň údaj</v>
      </c>
      <c r="K17" s="41"/>
      <c r="L17" s="150"/>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6"/>
      <c r="G18" s="136"/>
      <c r="H18" s="136"/>
      <c r="I18" s="152" t="s">
        <v>28</v>
      </c>
      <c r="J18" s="36" t="str">
        <f>'Rekapitulace stavby'!AN14</f>
        <v>Vyplň údaj</v>
      </c>
      <c r="K18" s="41"/>
      <c r="L18" s="150"/>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149"/>
      <c r="J19" s="41"/>
      <c r="K19" s="41"/>
      <c r="L19" s="150"/>
      <c r="S19" s="41"/>
      <c r="T19" s="41"/>
      <c r="U19" s="41"/>
      <c r="V19" s="41"/>
      <c r="W19" s="41"/>
      <c r="X19" s="41"/>
      <c r="Y19" s="41"/>
      <c r="Z19" s="41"/>
      <c r="AA19" s="41"/>
      <c r="AB19" s="41"/>
      <c r="AC19" s="41"/>
      <c r="AD19" s="41"/>
      <c r="AE19" s="41"/>
    </row>
    <row r="20" spans="1:31" s="2" customFormat="1" ht="12" customHeight="1">
      <c r="A20" s="41"/>
      <c r="B20" s="47"/>
      <c r="C20" s="41"/>
      <c r="D20" s="147" t="s">
        <v>31</v>
      </c>
      <c r="E20" s="41"/>
      <c r="F20" s="41"/>
      <c r="G20" s="41"/>
      <c r="H20" s="41"/>
      <c r="I20" s="152" t="s">
        <v>26</v>
      </c>
      <c r="J20" s="136" t="s">
        <v>32</v>
      </c>
      <c r="K20" s="41"/>
      <c r="L20" s="150"/>
      <c r="S20" s="41"/>
      <c r="T20" s="41"/>
      <c r="U20" s="41"/>
      <c r="V20" s="41"/>
      <c r="W20" s="41"/>
      <c r="X20" s="41"/>
      <c r="Y20" s="41"/>
      <c r="Z20" s="41"/>
      <c r="AA20" s="41"/>
      <c r="AB20" s="41"/>
      <c r="AC20" s="41"/>
      <c r="AD20" s="41"/>
      <c r="AE20" s="41"/>
    </row>
    <row r="21" spans="1:31" s="2" customFormat="1" ht="18" customHeight="1">
      <c r="A21" s="41"/>
      <c r="B21" s="47"/>
      <c r="C21" s="41"/>
      <c r="D21" s="41"/>
      <c r="E21" s="136" t="s">
        <v>33</v>
      </c>
      <c r="F21" s="41"/>
      <c r="G21" s="41"/>
      <c r="H21" s="41"/>
      <c r="I21" s="152" t="s">
        <v>28</v>
      </c>
      <c r="J21" s="136" t="s">
        <v>34</v>
      </c>
      <c r="K21" s="41"/>
      <c r="L21" s="150"/>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149"/>
      <c r="J22" s="41"/>
      <c r="K22" s="41"/>
      <c r="L22" s="150"/>
      <c r="S22" s="41"/>
      <c r="T22" s="41"/>
      <c r="U22" s="41"/>
      <c r="V22" s="41"/>
      <c r="W22" s="41"/>
      <c r="X22" s="41"/>
      <c r="Y22" s="41"/>
      <c r="Z22" s="41"/>
      <c r="AA22" s="41"/>
      <c r="AB22" s="41"/>
      <c r="AC22" s="41"/>
      <c r="AD22" s="41"/>
      <c r="AE22" s="41"/>
    </row>
    <row r="23" spans="1:31" s="2" customFormat="1" ht="12" customHeight="1">
      <c r="A23" s="41"/>
      <c r="B23" s="47"/>
      <c r="C23" s="41"/>
      <c r="D23" s="147" t="s">
        <v>36</v>
      </c>
      <c r="E23" s="41"/>
      <c r="F23" s="41"/>
      <c r="G23" s="41"/>
      <c r="H23" s="41"/>
      <c r="I23" s="152" t="s">
        <v>26</v>
      </c>
      <c r="J23" s="136" t="s">
        <v>19</v>
      </c>
      <c r="K23" s="41"/>
      <c r="L23" s="150"/>
      <c r="S23" s="41"/>
      <c r="T23" s="41"/>
      <c r="U23" s="41"/>
      <c r="V23" s="41"/>
      <c r="W23" s="41"/>
      <c r="X23" s="41"/>
      <c r="Y23" s="41"/>
      <c r="Z23" s="41"/>
      <c r="AA23" s="41"/>
      <c r="AB23" s="41"/>
      <c r="AC23" s="41"/>
      <c r="AD23" s="41"/>
      <c r="AE23" s="41"/>
    </row>
    <row r="24" spans="1:31" s="2" customFormat="1" ht="18" customHeight="1">
      <c r="A24" s="41"/>
      <c r="B24" s="47"/>
      <c r="C24" s="41"/>
      <c r="D24" s="41"/>
      <c r="E24" s="136" t="s">
        <v>37</v>
      </c>
      <c r="F24" s="41"/>
      <c r="G24" s="41"/>
      <c r="H24" s="41"/>
      <c r="I24" s="152" t="s">
        <v>28</v>
      </c>
      <c r="J24" s="136" t="s">
        <v>19</v>
      </c>
      <c r="K24" s="41"/>
      <c r="L24" s="150"/>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149"/>
      <c r="J25" s="41"/>
      <c r="K25" s="41"/>
      <c r="L25" s="150"/>
      <c r="S25" s="41"/>
      <c r="T25" s="41"/>
      <c r="U25" s="41"/>
      <c r="V25" s="41"/>
      <c r="W25" s="41"/>
      <c r="X25" s="41"/>
      <c r="Y25" s="41"/>
      <c r="Z25" s="41"/>
      <c r="AA25" s="41"/>
      <c r="AB25" s="41"/>
      <c r="AC25" s="41"/>
      <c r="AD25" s="41"/>
      <c r="AE25" s="41"/>
    </row>
    <row r="26" spans="1:31" s="2" customFormat="1" ht="12" customHeight="1">
      <c r="A26" s="41"/>
      <c r="B26" s="47"/>
      <c r="C26" s="41"/>
      <c r="D26" s="147" t="s">
        <v>38</v>
      </c>
      <c r="E26" s="41"/>
      <c r="F26" s="41"/>
      <c r="G26" s="41"/>
      <c r="H26" s="41"/>
      <c r="I26" s="149"/>
      <c r="J26" s="41"/>
      <c r="K26" s="41"/>
      <c r="L26" s="150"/>
      <c r="S26" s="41"/>
      <c r="T26" s="41"/>
      <c r="U26" s="41"/>
      <c r="V26" s="41"/>
      <c r="W26" s="41"/>
      <c r="X26" s="41"/>
      <c r="Y26" s="41"/>
      <c r="Z26" s="41"/>
      <c r="AA26" s="41"/>
      <c r="AB26" s="41"/>
      <c r="AC26" s="41"/>
      <c r="AD26" s="41"/>
      <c r="AE26" s="41"/>
    </row>
    <row r="27" spans="1:31" s="8" customFormat="1" ht="16.5" customHeight="1">
      <c r="A27" s="154"/>
      <c r="B27" s="155"/>
      <c r="C27" s="154"/>
      <c r="D27" s="154"/>
      <c r="E27" s="156" t="s">
        <v>19</v>
      </c>
      <c r="F27" s="156"/>
      <c r="G27" s="156"/>
      <c r="H27" s="156"/>
      <c r="I27" s="157"/>
      <c r="J27" s="154"/>
      <c r="K27" s="154"/>
      <c r="L27" s="158"/>
      <c r="S27" s="154"/>
      <c r="T27" s="154"/>
      <c r="U27" s="154"/>
      <c r="V27" s="154"/>
      <c r="W27" s="154"/>
      <c r="X27" s="154"/>
      <c r="Y27" s="154"/>
      <c r="Z27" s="154"/>
      <c r="AA27" s="154"/>
      <c r="AB27" s="154"/>
      <c r="AC27" s="154"/>
      <c r="AD27" s="154"/>
      <c r="AE27" s="154"/>
    </row>
    <row r="28" spans="1:31" s="2" customFormat="1" ht="6.95" customHeight="1">
      <c r="A28" s="41"/>
      <c r="B28" s="47"/>
      <c r="C28" s="41"/>
      <c r="D28" s="41"/>
      <c r="E28" s="41"/>
      <c r="F28" s="41"/>
      <c r="G28" s="41"/>
      <c r="H28" s="41"/>
      <c r="I28" s="149"/>
      <c r="J28" s="41"/>
      <c r="K28" s="41"/>
      <c r="L28" s="150"/>
      <c r="S28" s="41"/>
      <c r="T28" s="41"/>
      <c r="U28" s="41"/>
      <c r="V28" s="41"/>
      <c r="W28" s="41"/>
      <c r="X28" s="41"/>
      <c r="Y28" s="41"/>
      <c r="Z28" s="41"/>
      <c r="AA28" s="41"/>
      <c r="AB28" s="41"/>
      <c r="AC28" s="41"/>
      <c r="AD28" s="41"/>
      <c r="AE28" s="41"/>
    </row>
    <row r="29" spans="1:31" s="2" customFormat="1" ht="6.95" customHeight="1">
      <c r="A29" s="41"/>
      <c r="B29" s="47"/>
      <c r="C29" s="41"/>
      <c r="D29" s="159"/>
      <c r="E29" s="159"/>
      <c r="F29" s="159"/>
      <c r="G29" s="159"/>
      <c r="H29" s="159"/>
      <c r="I29" s="160"/>
      <c r="J29" s="159"/>
      <c r="K29" s="159"/>
      <c r="L29" s="150"/>
      <c r="S29" s="41"/>
      <c r="T29" s="41"/>
      <c r="U29" s="41"/>
      <c r="V29" s="41"/>
      <c r="W29" s="41"/>
      <c r="X29" s="41"/>
      <c r="Y29" s="41"/>
      <c r="Z29" s="41"/>
      <c r="AA29" s="41"/>
      <c r="AB29" s="41"/>
      <c r="AC29" s="41"/>
      <c r="AD29" s="41"/>
      <c r="AE29" s="41"/>
    </row>
    <row r="30" spans="1:31" s="2" customFormat="1" ht="25.4" customHeight="1">
      <c r="A30" s="41"/>
      <c r="B30" s="47"/>
      <c r="C30" s="41"/>
      <c r="D30" s="161" t="s">
        <v>40</v>
      </c>
      <c r="E30" s="41"/>
      <c r="F30" s="41"/>
      <c r="G30" s="41"/>
      <c r="H30" s="41"/>
      <c r="I30" s="149"/>
      <c r="J30" s="162">
        <f>ROUND(J84,2)</f>
        <v>0</v>
      </c>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14.4" customHeight="1">
      <c r="A32" s="41"/>
      <c r="B32" s="47"/>
      <c r="C32" s="41"/>
      <c r="D32" s="41"/>
      <c r="E32" s="41"/>
      <c r="F32" s="163" t="s">
        <v>42</v>
      </c>
      <c r="G32" s="41"/>
      <c r="H32" s="41"/>
      <c r="I32" s="164" t="s">
        <v>41</v>
      </c>
      <c r="J32" s="163" t="s">
        <v>43</v>
      </c>
      <c r="K32" s="41"/>
      <c r="L32" s="150"/>
      <c r="S32" s="41"/>
      <c r="T32" s="41"/>
      <c r="U32" s="41"/>
      <c r="V32" s="41"/>
      <c r="W32" s="41"/>
      <c r="X32" s="41"/>
      <c r="Y32" s="41"/>
      <c r="Z32" s="41"/>
      <c r="AA32" s="41"/>
      <c r="AB32" s="41"/>
      <c r="AC32" s="41"/>
      <c r="AD32" s="41"/>
      <c r="AE32" s="41"/>
    </row>
    <row r="33" spans="1:31" s="2" customFormat="1" ht="14.4" customHeight="1">
      <c r="A33" s="41"/>
      <c r="B33" s="47"/>
      <c r="C33" s="41"/>
      <c r="D33" s="165" t="s">
        <v>44</v>
      </c>
      <c r="E33" s="147" t="s">
        <v>45</v>
      </c>
      <c r="F33" s="166">
        <f>ROUND((SUM(BE84:BE105)),2)</f>
        <v>0</v>
      </c>
      <c r="G33" s="41"/>
      <c r="H33" s="41"/>
      <c r="I33" s="167">
        <v>0.21</v>
      </c>
      <c r="J33" s="166">
        <f>ROUND(((SUM(BE84:BE105))*I33),2)</f>
        <v>0</v>
      </c>
      <c r="K33" s="41"/>
      <c r="L33" s="150"/>
      <c r="S33" s="41"/>
      <c r="T33" s="41"/>
      <c r="U33" s="41"/>
      <c r="V33" s="41"/>
      <c r="W33" s="41"/>
      <c r="X33" s="41"/>
      <c r="Y33" s="41"/>
      <c r="Z33" s="41"/>
      <c r="AA33" s="41"/>
      <c r="AB33" s="41"/>
      <c r="AC33" s="41"/>
      <c r="AD33" s="41"/>
      <c r="AE33" s="41"/>
    </row>
    <row r="34" spans="1:31" s="2" customFormat="1" ht="14.4" customHeight="1">
      <c r="A34" s="41"/>
      <c r="B34" s="47"/>
      <c r="C34" s="41"/>
      <c r="D34" s="41"/>
      <c r="E34" s="147" t="s">
        <v>46</v>
      </c>
      <c r="F34" s="166">
        <f>ROUND((SUM(BF84:BF105)),2)</f>
        <v>0</v>
      </c>
      <c r="G34" s="41"/>
      <c r="H34" s="41"/>
      <c r="I34" s="167">
        <v>0.15</v>
      </c>
      <c r="J34" s="166">
        <f>ROUND(((SUM(BF84:BF105))*I34),2)</f>
        <v>0</v>
      </c>
      <c r="K34" s="41"/>
      <c r="L34" s="150"/>
      <c r="S34" s="41"/>
      <c r="T34" s="41"/>
      <c r="U34" s="41"/>
      <c r="V34" s="41"/>
      <c r="W34" s="41"/>
      <c r="X34" s="41"/>
      <c r="Y34" s="41"/>
      <c r="Z34" s="41"/>
      <c r="AA34" s="41"/>
      <c r="AB34" s="41"/>
      <c r="AC34" s="41"/>
      <c r="AD34" s="41"/>
      <c r="AE34" s="41"/>
    </row>
    <row r="35" spans="1:31" s="2" customFormat="1" ht="14.4" customHeight="1" hidden="1">
      <c r="A35" s="41"/>
      <c r="B35" s="47"/>
      <c r="C35" s="41"/>
      <c r="D35" s="41"/>
      <c r="E35" s="147" t="s">
        <v>47</v>
      </c>
      <c r="F35" s="166">
        <f>ROUND((SUM(BG84:BG105)),2)</f>
        <v>0</v>
      </c>
      <c r="G35" s="41"/>
      <c r="H35" s="41"/>
      <c r="I35" s="167">
        <v>0.21</v>
      </c>
      <c r="J35" s="166">
        <f>0</f>
        <v>0</v>
      </c>
      <c r="K35" s="41"/>
      <c r="L35" s="150"/>
      <c r="S35" s="41"/>
      <c r="T35" s="41"/>
      <c r="U35" s="41"/>
      <c r="V35" s="41"/>
      <c r="W35" s="41"/>
      <c r="X35" s="41"/>
      <c r="Y35" s="41"/>
      <c r="Z35" s="41"/>
      <c r="AA35" s="41"/>
      <c r="AB35" s="41"/>
      <c r="AC35" s="41"/>
      <c r="AD35" s="41"/>
      <c r="AE35" s="41"/>
    </row>
    <row r="36" spans="1:31" s="2" customFormat="1" ht="14.4" customHeight="1" hidden="1">
      <c r="A36" s="41"/>
      <c r="B36" s="47"/>
      <c r="C36" s="41"/>
      <c r="D36" s="41"/>
      <c r="E36" s="147" t="s">
        <v>48</v>
      </c>
      <c r="F36" s="166">
        <f>ROUND((SUM(BH84:BH105)),2)</f>
        <v>0</v>
      </c>
      <c r="G36" s="41"/>
      <c r="H36" s="41"/>
      <c r="I36" s="167">
        <v>0.15</v>
      </c>
      <c r="J36" s="166">
        <f>0</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49</v>
      </c>
      <c r="F37" s="166">
        <f>ROUND((SUM(BI84:BI105)),2)</f>
        <v>0</v>
      </c>
      <c r="G37" s="41"/>
      <c r="H37" s="41"/>
      <c r="I37" s="167">
        <v>0</v>
      </c>
      <c r="J37" s="166">
        <f>0</f>
        <v>0</v>
      </c>
      <c r="K37" s="41"/>
      <c r="L37" s="150"/>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149"/>
      <c r="J38" s="41"/>
      <c r="K38" s="41"/>
      <c r="L38" s="150"/>
      <c r="S38" s="41"/>
      <c r="T38" s="41"/>
      <c r="U38" s="41"/>
      <c r="V38" s="41"/>
      <c r="W38" s="41"/>
      <c r="X38" s="41"/>
      <c r="Y38" s="41"/>
      <c r="Z38" s="41"/>
      <c r="AA38" s="41"/>
      <c r="AB38" s="41"/>
      <c r="AC38" s="41"/>
      <c r="AD38" s="41"/>
      <c r="AE38" s="41"/>
    </row>
    <row r="39" spans="1:31" s="2" customFormat="1" ht="25.4" customHeight="1">
      <c r="A39" s="41"/>
      <c r="B39" s="47"/>
      <c r="C39" s="168"/>
      <c r="D39" s="169" t="s">
        <v>50</v>
      </c>
      <c r="E39" s="170"/>
      <c r="F39" s="170"/>
      <c r="G39" s="171" t="s">
        <v>51</v>
      </c>
      <c r="H39" s="172" t="s">
        <v>52</v>
      </c>
      <c r="I39" s="173"/>
      <c r="J39" s="174">
        <f>SUM(J30:J37)</f>
        <v>0</v>
      </c>
      <c r="K39" s="175"/>
      <c r="L39" s="150"/>
      <c r="S39" s="41"/>
      <c r="T39" s="41"/>
      <c r="U39" s="41"/>
      <c r="V39" s="41"/>
      <c r="W39" s="41"/>
      <c r="X39" s="41"/>
      <c r="Y39" s="41"/>
      <c r="Z39" s="41"/>
      <c r="AA39" s="41"/>
      <c r="AB39" s="41"/>
      <c r="AC39" s="41"/>
      <c r="AD39" s="41"/>
      <c r="AE39" s="41"/>
    </row>
    <row r="40" spans="1:31" s="2" customFormat="1" ht="14.4" customHeight="1">
      <c r="A40" s="41"/>
      <c r="B40" s="176"/>
      <c r="C40" s="177"/>
      <c r="D40" s="177"/>
      <c r="E40" s="177"/>
      <c r="F40" s="177"/>
      <c r="G40" s="177"/>
      <c r="H40" s="177"/>
      <c r="I40" s="178"/>
      <c r="J40" s="177"/>
      <c r="K40" s="177"/>
      <c r="L40" s="150"/>
      <c r="S40" s="41"/>
      <c r="T40" s="41"/>
      <c r="U40" s="41"/>
      <c r="V40" s="41"/>
      <c r="W40" s="41"/>
      <c r="X40" s="41"/>
      <c r="Y40" s="41"/>
      <c r="Z40" s="41"/>
      <c r="AA40" s="41"/>
      <c r="AB40" s="41"/>
      <c r="AC40" s="41"/>
      <c r="AD40" s="41"/>
      <c r="AE40" s="41"/>
    </row>
    <row r="44" spans="1:31" s="2" customFormat="1" ht="6.95" customHeight="1">
      <c r="A44" s="41"/>
      <c r="B44" s="179"/>
      <c r="C44" s="180"/>
      <c r="D44" s="180"/>
      <c r="E44" s="180"/>
      <c r="F44" s="180"/>
      <c r="G44" s="180"/>
      <c r="H44" s="180"/>
      <c r="I44" s="181"/>
      <c r="J44" s="180"/>
      <c r="K44" s="180"/>
      <c r="L44" s="150"/>
      <c r="S44" s="41"/>
      <c r="T44" s="41"/>
      <c r="U44" s="41"/>
      <c r="V44" s="41"/>
      <c r="W44" s="41"/>
      <c r="X44" s="41"/>
      <c r="Y44" s="41"/>
      <c r="Z44" s="41"/>
      <c r="AA44" s="41"/>
      <c r="AB44" s="41"/>
      <c r="AC44" s="41"/>
      <c r="AD44" s="41"/>
      <c r="AE44" s="41"/>
    </row>
    <row r="45" spans="1:31" s="2" customFormat="1" ht="24.95" customHeight="1">
      <c r="A45" s="41"/>
      <c r="B45" s="42"/>
      <c r="C45" s="26" t="s">
        <v>145</v>
      </c>
      <c r="D45" s="43"/>
      <c r="E45" s="43"/>
      <c r="F45" s="43"/>
      <c r="G45" s="43"/>
      <c r="H45" s="43"/>
      <c r="I45" s="149"/>
      <c r="J45" s="43"/>
      <c r="K45" s="43"/>
      <c r="L45" s="150"/>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149"/>
      <c r="J46" s="43"/>
      <c r="K46" s="43"/>
      <c r="L46" s="150"/>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16.5" customHeight="1">
      <c r="A48" s="41"/>
      <c r="B48" s="42"/>
      <c r="C48" s="43"/>
      <c r="D48" s="43"/>
      <c r="E48" s="182" t="str">
        <f>E7</f>
        <v>KRÁLŮV DVŮR - OBCHVAT - II. část - PDPS</v>
      </c>
      <c r="F48" s="35"/>
      <c r="G48" s="35"/>
      <c r="H48" s="35"/>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141</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72" t="str">
        <f>E9</f>
        <v>VRN - Vedlejší a ostatní náklady stavby</v>
      </c>
      <c r="F50" s="43"/>
      <c r="G50" s="43"/>
      <c r="H50" s="43"/>
      <c r="I50" s="149"/>
      <c r="J50" s="43"/>
      <c r="K50" s="43"/>
      <c r="L50" s="150"/>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149"/>
      <c r="J51" s="43"/>
      <c r="K51" s="43"/>
      <c r="L51" s="150"/>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Králův Dvůr</v>
      </c>
      <c r="G52" s="43"/>
      <c r="H52" s="43"/>
      <c r="I52" s="152" t="s">
        <v>23</v>
      </c>
      <c r="J52" s="75" t="str">
        <f>IF(J12="","",J12)</f>
        <v>18. 3. 2020</v>
      </c>
      <c r="K52" s="43"/>
      <c r="L52" s="150"/>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40.05" customHeight="1">
      <c r="A54" s="41"/>
      <c r="B54" s="42"/>
      <c r="C54" s="35" t="s">
        <v>25</v>
      </c>
      <c r="D54" s="43"/>
      <c r="E54" s="43"/>
      <c r="F54" s="30" t="str">
        <f>E15</f>
        <v>Město Králův Dvůr,Nám.Míru 139,26701 Králův Dvůr</v>
      </c>
      <c r="G54" s="43"/>
      <c r="H54" s="43"/>
      <c r="I54" s="152" t="s">
        <v>31</v>
      </c>
      <c r="J54" s="39" t="str">
        <f>E21</f>
        <v>SPEKTRA s.r.o.,V Hlinkách 1548,26601 Beroun</v>
      </c>
      <c r="K54" s="43"/>
      <c r="L54" s="150"/>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152" t="s">
        <v>36</v>
      </c>
      <c r="J55" s="39" t="str">
        <f>E24</f>
        <v>p. Lenka Dejdarová</v>
      </c>
      <c r="K55" s="43"/>
      <c r="L55" s="150"/>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149"/>
      <c r="J56" s="43"/>
      <c r="K56" s="43"/>
      <c r="L56" s="150"/>
      <c r="S56" s="41"/>
      <c r="T56" s="41"/>
      <c r="U56" s="41"/>
      <c r="V56" s="41"/>
      <c r="W56" s="41"/>
      <c r="X56" s="41"/>
      <c r="Y56" s="41"/>
      <c r="Z56" s="41"/>
      <c r="AA56" s="41"/>
      <c r="AB56" s="41"/>
      <c r="AC56" s="41"/>
      <c r="AD56" s="41"/>
      <c r="AE56" s="41"/>
    </row>
    <row r="57" spans="1:31" s="2" customFormat="1" ht="29.25" customHeight="1">
      <c r="A57" s="41"/>
      <c r="B57" s="42"/>
      <c r="C57" s="183" t="s">
        <v>146</v>
      </c>
      <c r="D57" s="184"/>
      <c r="E57" s="184"/>
      <c r="F57" s="184"/>
      <c r="G57" s="184"/>
      <c r="H57" s="184"/>
      <c r="I57" s="185"/>
      <c r="J57" s="186" t="s">
        <v>147</v>
      </c>
      <c r="K57" s="184"/>
      <c r="L57" s="150"/>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149"/>
      <c r="J58" s="43"/>
      <c r="K58" s="43"/>
      <c r="L58" s="150"/>
      <c r="S58" s="41"/>
      <c r="T58" s="41"/>
      <c r="U58" s="41"/>
      <c r="V58" s="41"/>
      <c r="W58" s="41"/>
      <c r="X58" s="41"/>
      <c r="Y58" s="41"/>
      <c r="Z58" s="41"/>
      <c r="AA58" s="41"/>
      <c r="AB58" s="41"/>
      <c r="AC58" s="41"/>
      <c r="AD58" s="41"/>
      <c r="AE58" s="41"/>
    </row>
    <row r="59" spans="1:47" s="2" customFormat="1" ht="22.8" customHeight="1">
      <c r="A59" s="41"/>
      <c r="B59" s="42"/>
      <c r="C59" s="187" t="s">
        <v>72</v>
      </c>
      <c r="D59" s="43"/>
      <c r="E59" s="43"/>
      <c r="F59" s="43"/>
      <c r="G59" s="43"/>
      <c r="H59" s="43"/>
      <c r="I59" s="149"/>
      <c r="J59" s="105">
        <f>J84</f>
        <v>0</v>
      </c>
      <c r="K59" s="43"/>
      <c r="L59" s="150"/>
      <c r="S59" s="41"/>
      <c r="T59" s="41"/>
      <c r="U59" s="41"/>
      <c r="V59" s="41"/>
      <c r="W59" s="41"/>
      <c r="X59" s="41"/>
      <c r="Y59" s="41"/>
      <c r="Z59" s="41"/>
      <c r="AA59" s="41"/>
      <c r="AB59" s="41"/>
      <c r="AC59" s="41"/>
      <c r="AD59" s="41"/>
      <c r="AE59" s="41"/>
      <c r="AU59" s="20" t="s">
        <v>148</v>
      </c>
    </row>
    <row r="60" spans="1:31" s="9" customFormat="1" ht="24.95" customHeight="1">
      <c r="A60" s="9"/>
      <c r="B60" s="188"/>
      <c r="C60" s="189"/>
      <c r="D60" s="190" t="s">
        <v>1570</v>
      </c>
      <c r="E60" s="191"/>
      <c r="F60" s="191"/>
      <c r="G60" s="191"/>
      <c r="H60" s="191"/>
      <c r="I60" s="192"/>
      <c r="J60" s="193">
        <f>J85</f>
        <v>0</v>
      </c>
      <c r="K60" s="189"/>
      <c r="L60" s="194"/>
      <c r="S60" s="9"/>
      <c r="T60" s="9"/>
      <c r="U60" s="9"/>
      <c r="V60" s="9"/>
      <c r="W60" s="9"/>
      <c r="X60" s="9"/>
      <c r="Y60" s="9"/>
      <c r="Z60" s="9"/>
      <c r="AA60" s="9"/>
      <c r="AB60" s="9"/>
      <c r="AC60" s="9"/>
      <c r="AD60" s="9"/>
      <c r="AE60" s="9"/>
    </row>
    <row r="61" spans="1:31" s="10" customFormat="1" ht="19.9" customHeight="1">
      <c r="A61" s="10"/>
      <c r="B61" s="195"/>
      <c r="C61" s="128"/>
      <c r="D61" s="196" t="s">
        <v>2700</v>
      </c>
      <c r="E61" s="197"/>
      <c r="F61" s="197"/>
      <c r="G61" s="197"/>
      <c r="H61" s="197"/>
      <c r="I61" s="198"/>
      <c r="J61" s="199">
        <f>J86</f>
        <v>0</v>
      </c>
      <c r="K61" s="128"/>
      <c r="L61" s="200"/>
      <c r="S61" s="10"/>
      <c r="T61" s="10"/>
      <c r="U61" s="10"/>
      <c r="V61" s="10"/>
      <c r="W61" s="10"/>
      <c r="X61" s="10"/>
      <c r="Y61" s="10"/>
      <c r="Z61" s="10"/>
      <c r="AA61" s="10"/>
      <c r="AB61" s="10"/>
      <c r="AC61" s="10"/>
      <c r="AD61" s="10"/>
      <c r="AE61" s="10"/>
    </row>
    <row r="62" spans="1:31" s="10" customFormat="1" ht="19.9" customHeight="1">
      <c r="A62" s="10"/>
      <c r="B62" s="195"/>
      <c r="C62" s="128"/>
      <c r="D62" s="196" t="s">
        <v>1571</v>
      </c>
      <c r="E62" s="197"/>
      <c r="F62" s="197"/>
      <c r="G62" s="197"/>
      <c r="H62" s="197"/>
      <c r="I62" s="198"/>
      <c r="J62" s="199">
        <f>J92</f>
        <v>0</v>
      </c>
      <c r="K62" s="128"/>
      <c r="L62" s="200"/>
      <c r="S62" s="10"/>
      <c r="T62" s="10"/>
      <c r="U62" s="10"/>
      <c r="V62" s="10"/>
      <c r="W62" s="10"/>
      <c r="X62" s="10"/>
      <c r="Y62" s="10"/>
      <c r="Z62" s="10"/>
      <c r="AA62" s="10"/>
      <c r="AB62" s="10"/>
      <c r="AC62" s="10"/>
      <c r="AD62" s="10"/>
      <c r="AE62" s="10"/>
    </row>
    <row r="63" spans="1:31" s="10" customFormat="1" ht="19.9" customHeight="1">
      <c r="A63" s="10"/>
      <c r="B63" s="195"/>
      <c r="C63" s="128"/>
      <c r="D63" s="196" t="s">
        <v>2701</v>
      </c>
      <c r="E63" s="197"/>
      <c r="F63" s="197"/>
      <c r="G63" s="197"/>
      <c r="H63" s="197"/>
      <c r="I63" s="198"/>
      <c r="J63" s="199">
        <f>J100</f>
        <v>0</v>
      </c>
      <c r="K63" s="128"/>
      <c r="L63" s="200"/>
      <c r="S63" s="10"/>
      <c r="T63" s="10"/>
      <c r="U63" s="10"/>
      <c r="V63" s="10"/>
      <c r="W63" s="10"/>
      <c r="X63" s="10"/>
      <c r="Y63" s="10"/>
      <c r="Z63" s="10"/>
      <c r="AA63" s="10"/>
      <c r="AB63" s="10"/>
      <c r="AC63" s="10"/>
      <c r="AD63" s="10"/>
      <c r="AE63" s="10"/>
    </row>
    <row r="64" spans="1:31" s="10" customFormat="1" ht="19.9" customHeight="1">
      <c r="A64" s="10"/>
      <c r="B64" s="195"/>
      <c r="C64" s="128"/>
      <c r="D64" s="196" t="s">
        <v>2702</v>
      </c>
      <c r="E64" s="197"/>
      <c r="F64" s="197"/>
      <c r="G64" s="197"/>
      <c r="H64" s="197"/>
      <c r="I64" s="198"/>
      <c r="J64" s="199">
        <f>J104</f>
        <v>0</v>
      </c>
      <c r="K64" s="128"/>
      <c r="L64" s="200"/>
      <c r="S64" s="10"/>
      <c r="T64" s="10"/>
      <c r="U64" s="10"/>
      <c r="V64" s="10"/>
      <c r="W64" s="10"/>
      <c r="X64" s="10"/>
      <c r="Y64" s="10"/>
      <c r="Z64" s="10"/>
      <c r="AA64" s="10"/>
      <c r="AB64" s="10"/>
      <c r="AC64" s="10"/>
      <c r="AD64" s="10"/>
      <c r="AE64" s="10"/>
    </row>
    <row r="65" spans="1:31" s="2" customFormat="1" ht="21.8" customHeight="1">
      <c r="A65" s="41"/>
      <c r="B65" s="42"/>
      <c r="C65" s="43"/>
      <c r="D65" s="43"/>
      <c r="E65" s="43"/>
      <c r="F65" s="43"/>
      <c r="G65" s="43"/>
      <c r="H65" s="43"/>
      <c r="I65" s="149"/>
      <c r="J65" s="43"/>
      <c r="K65" s="43"/>
      <c r="L65" s="150"/>
      <c r="S65" s="41"/>
      <c r="T65" s="41"/>
      <c r="U65" s="41"/>
      <c r="V65" s="41"/>
      <c r="W65" s="41"/>
      <c r="X65" s="41"/>
      <c r="Y65" s="41"/>
      <c r="Z65" s="41"/>
      <c r="AA65" s="41"/>
      <c r="AB65" s="41"/>
      <c r="AC65" s="41"/>
      <c r="AD65" s="41"/>
      <c r="AE65" s="41"/>
    </row>
    <row r="66" spans="1:31" s="2" customFormat="1" ht="6.95" customHeight="1">
      <c r="A66" s="41"/>
      <c r="B66" s="62"/>
      <c r="C66" s="63"/>
      <c r="D66" s="63"/>
      <c r="E66" s="63"/>
      <c r="F66" s="63"/>
      <c r="G66" s="63"/>
      <c r="H66" s="63"/>
      <c r="I66" s="178"/>
      <c r="J66" s="63"/>
      <c r="K66" s="63"/>
      <c r="L66" s="150"/>
      <c r="S66" s="41"/>
      <c r="T66" s="41"/>
      <c r="U66" s="41"/>
      <c r="V66" s="41"/>
      <c r="W66" s="41"/>
      <c r="X66" s="41"/>
      <c r="Y66" s="41"/>
      <c r="Z66" s="41"/>
      <c r="AA66" s="41"/>
      <c r="AB66" s="41"/>
      <c r="AC66" s="41"/>
      <c r="AD66" s="41"/>
      <c r="AE66" s="41"/>
    </row>
    <row r="70" spans="1:31" s="2" customFormat="1" ht="6.95" customHeight="1">
      <c r="A70" s="41"/>
      <c r="B70" s="64"/>
      <c r="C70" s="65"/>
      <c r="D70" s="65"/>
      <c r="E70" s="65"/>
      <c r="F70" s="65"/>
      <c r="G70" s="65"/>
      <c r="H70" s="65"/>
      <c r="I70" s="181"/>
      <c r="J70" s="65"/>
      <c r="K70" s="65"/>
      <c r="L70" s="150"/>
      <c r="S70" s="41"/>
      <c r="T70" s="41"/>
      <c r="U70" s="41"/>
      <c r="V70" s="41"/>
      <c r="W70" s="41"/>
      <c r="X70" s="41"/>
      <c r="Y70" s="41"/>
      <c r="Z70" s="41"/>
      <c r="AA70" s="41"/>
      <c r="AB70" s="41"/>
      <c r="AC70" s="41"/>
      <c r="AD70" s="41"/>
      <c r="AE70" s="41"/>
    </row>
    <row r="71" spans="1:31" s="2" customFormat="1" ht="24.95" customHeight="1">
      <c r="A71" s="41"/>
      <c r="B71" s="42"/>
      <c r="C71" s="26" t="s">
        <v>154</v>
      </c>
      <c r="D71" s="43"/>
      <c r="E71" s="43"/>
      <c r="F71" s="43"/>
      <c r="G71" s="43"/>
      <c r="H71" s="43"/>
      <c r="I71" s="149"/>
      <c r="J71" s="43"/>
      <c r="K71" s="43"/>
      <c r="L71" s="150"/>
      <c r="S71" s="41"/>
      <c r="T71" s="41"/>
      <c r="U71" s="41"/>
      <c r="V71" s="41"/>
      <c r="W71" s="41"/>
      <c r="X71" s="41"/>
      <c r="Y71" s="41"/>
      <c r="Z71" s="41"/>
      <c r="AA71" s="41"/>
      <c r="AB71" s="41"/>
      <c r="AC71" s="41"/>
      <c r="AD71" s="41"/>
      <c r="AE71" s="41"/>
    </row>
    <row r="72" spans="1:31" s="2" customFormat="1" ht="6.95" customHeight="1">
      <c r="A72" s="41"/>
      <c r="B72" s="42"/>
      <c r="C72" s="43"/>
      <c r="D72" s="43"/>
      <c r="E72" s="43"/>
      <c r="F72" s="43"/>
      <c r="G72" s="43"/>
      <c r="H72" s="43"/>
      <c r="I72" s="149"/>
      <c r="J72" s="43"/>
      <c r="K72" s="43"/>
      <c r="L72" s="150"/>
      <c r="S72" s="41"/>
      <c r="T72" s="41"/>
      <c r="U72" s="41"/>
      <c r="V72" s="41"/>
      <c r="W72" s="41"/>
      <c r="X72" s="41"/>
      <c r="Y72" s="41"/>
      <c r="Z72" s="41"/>
      <c r="AA72" s="41"/>
      <c r="AB72" s="41"/>
      <c r="AC72" s="41"/>
      <c r="AD72" s="41"/>
      <c r="AE72" s="41"/>
    </row>
    <row r="73" spans="1:31" s="2" customFormat="1" ht="12" customHeight="1">
      <c r="A73" s="41"/>
      <c r="B73" s="42"/>
      <c r="C73" s="35" t="s">
        <v>16</v>
      </c>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16.5" customHeight="1">
      <c r="A74" s="41"/>
      <c r="B74" s="42"/>
      <c r="C74" s="43"/>
      <c r="D74" s="43"/>
      <c r="E74" s="182" t="str">
        <f>E7</f>
        <v>KRÁLŮV DVŮR - OBCHVAT - II. část - PDPS</v>
      </c>
      <c r="F74" s="35"/>
      <c r="G74" s="35"/>
      <c r="H74" s="35"/>
      <c r="I74" s="149"/>
      <c r="J74" s="43"/>
      <c r="K74" s="43"/>
      <c r="L74" s="150"/>
      <c r="S74" s="41"/>
      <c r="T74" s="41"/>
      <c r="U74" s="41"/>
      <c r="V74" s="41"/>
      <c r="W74" s="41"/>
      <c r="X74" s="41"/>
      <c r="Y74" s="41"/>
      <c r="Z74" s="41"/>
      <c r="AA74" s="41"/>
      <c r="AB74" s="41"/>
      <c r="AC74" s="41"/>
      <c r="AD74" s="41"/>
      <c r="AE74" s="41"/>
    </row>
    <row r="75" spans="1:31" s="2" customFormat="1" ht="12" customHeight="1">
      <c r="A75" s="41"/>
      <c r="B75" s="42"/>
      <c r="C75" s="35" t="s">
        <v>141</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16.5" customHeight="1">
      <c r="A76" s="41"/>
      <c r="B76" s="42"/>
      <c r="C76" s="43"/>
      <c r="D76" s="43"/>
      <c r="E76" s="72" t="str">
        <f>E9</f>
        <v>VRN - Vedlejší a ostatní náklady stavby</v>
      </c>
      <c r="F76" s="43"/>
      <c r="G76" s="43"/>
      <c r="H76" s="43"/>
      <c r="I76" s="149"/>
      <c r="J76" s="43"/>
      <c r="K76" s="43"/>
      <c r="L76" s="150"/>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2" customHeight="1">
      <c r="A78" s="41"/>
      <c r="B78" s="42"/>
      <c r="C78" s="35" t="s">
        <v>21</v>
      </c>
      <c r="D78" s="43"/>
      <c r="E78" s="43"/>
      <c r="F78" s="30" t="str">
        <f>F12</f>
        <v>Králův Dvůr</v>
      </c>
      <c r="G78" s="43"/>
      <c r="H78" s="43"/>
      <c r="I78" s="152" t="s">
        <v>23</v>
      </c>
      <c r="J78" s="75" t="str">
        <f>IF(J12="","",J12)</f>
        <v>18. 3. 2020</v>
      </c>
      <c r="K78" s="43"/>
      <c r="L78" s="150"/>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40.05" customHeight="1">
      <c r="A80" s="41"/>
      <c r="B80" s="42"/>
      <c r="C80" s="35" t="s">
        <v>25</v>
      </c>
      <c r="D80" s="43"/>
      <c r="E80" s="43"/>
      <c r="F80" s="30" t="str">
        <f>E15</f>
        <v>Město Králův Dvůr,Nám.Míru 139,26701 Králův Dvůr</v>
      </c>
      <c r="G80" s="43"/>
      <c r="H80" s="43"/>
      <c r="I80" s="152" t="s">
        <v>31</v>
      </c>
      <c r="J80" s="39" t="str">
        <f>E21</f>
        <v>SPEKTRA s.r.o.,V Hlinkách 1548,26601 Beroun</v>
      </c>
      <c r="K80" s="43"/>
      <c r="L80" s="150"/>
      <c r="S80" s="41"/>
      <c r="T80" s="41"/>
      <c r="U80" s="41"/>
      <c r="V80" s="41"/>
      <c r="W80" s="41"/>
      <c r="X80" s="41"/>
      <c r="Y80" s="41"/>
      <c r="Z80" s="41"/>
      <c r="AA80" s="41"/>
      <c r="AB80" s="41"/>
      <c r="AC80" s="41"/>
      <c r="AD80" s="41"/>
      <c r="AE80" s="41"/>
    </row>
    <row r="81" spans="1:31" s="2" customFormat="1" ht="15.15" customHeight="1">
      <c r="A81" s="41"/>
      <c r="B81" s="42"/>
      <c r="C81" s="35" t="s">
        <v>29</v>
      </c>
      <c r="D81" s="43"/>
      <c r="E81" s="43"/>
      <c r="F81" s="30" t="str">
        <f>IF(E18="","",E18)</f>
        <v>Vyplň údaj</v>
      </c>
      <c r="G81" s="43"/>
      <c r="H81" s="43"/>
      <c r="I81" s="152" t="s">
        <v>36</v>
      </c>
      <c r="J81" s="39" t="str">
        <f>E24</f>
        <v>p. Lenka Dejdarová</v>
      </c>
      <c r="K81" s="43"/>
      <c r="L81" s="150"/>
      <c r="S81" s="41"/>
      <c r="T81" s="41"/>
      <c r="U81" s="41"/>
      <c r="V81" s="41"/>
      <c r="W81" s="41"/>
      <c r="X81" s="41"/>
      <c r="Y81" s="41"/>
      <c r="Z81" s="41"/>
      <c r="AA81" s="41"/>
      <c r="AB81" s="41"/>
      <c r="AC81" s="41"/>
      <c r="AD81" s="41"/>
      <c r="AE81" s="41"/>
    </row>
    <row r="82" spans="1:31" s="2" customFormat="1" ht="10.3"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11" customFormat="1" ht="29.25" customHeight="1">
      <c r="A83" s="201"/>
      <c r="B83" s="202"/>
      <c r="C83" s="203" t="s">
        <v>155</v>
      </c>
      <c r="D83" s="204" t="s">
        <v>59</v>
      </c>
      <c r="E83" s="204" t="s">
        <v>55</v>
      </c>
      <c r="F83" s="204" t="s">
        <v>56</v>
      </c>
      <c r="G83" s="204" t="s">
        <v>156</v>
      </c>
      <c r="H83" s="204" t="s">
        <v>157</v>
      </c>
      <c r="I83" s="205" t="s">
        <v>158</v>
      </c>
      <c r="J83" s="204" t="s">
        <v>147</v>
      </c>
      <c r="K83" s="206" t="s">
        <v>159</v>
      </c>
      <c r="L83" s="207"/>
      <c r="M83" s="95" t="s">
        <v>19</v>
      </c>
      <c r="N83" s="96" t="s">
        <v>44</v>
      </c>
      <c r="O83" s="96" t="s">
        <v>160</v>
      </c>
      <c r="P83" s="96" t="s">
        <v>161</v>
      </c>
      <c r="Q83" s="96" t="s">
        <v>162</v>
      </c>
      <c r="R83" s="96" t="s">
        <v>163</v>
      </c>
      <c r="S83" s="96" t="s">
        <v>164</v>
      </c>
      <c r="T83" s="97" t="s">
        <v>165</v>
      </c>
      <c r="U83" s="201"/>
      <c r="V83" s="201"/>
      <c r="W83" s="201"/>
      <c r="X83" s="201"/>
      <c r="Y83" s="201"/>
      <c r="Z83" s="201"/>
      <c r="AA83" s="201"/>
      <c r="AB83" s="201"/>
      <c r="AC83" s="201"/>
      <c r="AD83" s="201"/>
      <c r="AE83" s="201"/>
    </row>
    <row r="84" spans="1:63" s="2" customFormat="1" ht="22.8" customHeight="1">
      <c r="A84" s="41"/>
      <c r="B84" s="42"/>
      <c r="C84" s="102" t="s">
        <v>166</v>
      </c>
      <c r="D84" s="43"/>
      <c r="E84" s="43"/>
      <c r="F84" s="43"/>
      <c r="G84" s="43"/>
      <c r="H84" s="43"/>
      <c r="I84" s="149"/>
      <c r="J84" s="208">
        <f>BK84</f>
        <v>0</v>
      </c>
      <c r="K84" s="43"/>
      <c r="L84" s="47"/>
      <c r="M84" s="98"/>
      <c r="N84" s="209"/>
      <c r="O84" s="99"/>
      <c r="P84" s="210">
        <f>P85</f>
        <v>0</v>
      </c>
      <c r="Q84" s="99"/>
      <c r="R84" s="210">
        <f>R85</f>
        <v>0</v>
      </c>
      <c r="S84" s="99"/>
      <c r="T84" s="211">
        <f>T85</f>
        <v>0</v>
      </c>
      <c r="U84" s="41"/>
      <c r="V84" s="41"/>
      <c r="W84" s="41"/>
      <c r="X84" s="41"/>
      <c r="Y84" s="41"/>
      <c r="Z84" s="41"/>
      <c r="AA84" s="41"/>
      <c r="AB84" s="41"/>
      <c r="AC84" s="41"/>
      <c r="AD84" s="41"/>
      <c r="AE84" s="41"/>
      <c r="AT84" s="20" t="s">
        <v>73</v>
      </c>
      <c r="AU84" s="20" t="s">
        <v>148</v>
      </c>
      <c r="BK84" s="212">
        <f>BK85</f>
        <v>0</v>
      </c>
    </row>
    <row r="85" spans="1:63" s="12" customFormat="1" ht="25.9" customHeight="1">
      <c r="A85" s="12"/>
      <c r="B85" s="213"/>
      <c r="C85" s="214"/>
      <c r="D85" s="215" t="s">
        <v>73</v>
      </c>
      <c r="E85" s="216" t="s">
        <v>137</v>
      </c>
      <c r="F85" s="216" t="s">
        <v>2106</v>
      </c>
      <c r="G85" s="214"/>
      <c r="H85" s="214"/>
      <c r="I85" s="217"/>
      <c r="J85" s="218">
        <f>BK85</f>
        <v>0</v>
      </c>
      <c r="K85" s="214"/>
      <c r="L85" s="219"/>
      <c r="M85" s="220"/>
      <c r="N85" s="221"/>
      <c r="O85" s="221"/>
      <c r="P85" s="222">
        <f>P86+P92+P100+P104</f>
        <v>0</v>
      </c>
      <c r="Q85" s="221"/>
      <c r="R85" s="222">
        <f>R86+R92+R100+R104</f>
        <v>0</v>
      </c>
      <c r="S85" s="221"/>
      <c r="T85" s="223">
        <f>T86+T92+T100+T104</f>
        <v>0</v>
      </c>
      <c r="U85" s="12"/>
      <c r="V85" s="12"/>
      <c r="W85" s="12"/>
      <c r="X85" s="12"/>
      <c r="Y85" s="12"/>
      <c r="Z85" s="12"/>
      <c r="AA85" s="12"/>
      <c r="AB85" s="12"/>
      <c r="AC85" s="12"/>
      <c r="AD85" s="12"/>
      <c r="AE85" s="12"/>
      <c r="AR85" s="224" t="s">
        <v>201</v>
      </c>
      <c r="AT85" s="225" t="s">
        <v>73</v>
      </c>
      <c r="AU85" s="225" t="s">
        <v>74</v>
      </c>
      <c r="AY85" s="224" t="s">
        <v>169</v>
      </c>
      <c r="BK85" s="226">
        <f>BK86+BK92+BK100+BK104</f>
        <v>0</v>
      </c>
    </row>
    <row r="86" spans="1:63" s="12" customFormat="1" ht="22.8" customHeight="1">
      <c r="A86" s="12"/>
      <c r="B86" s="213"/>
      <c r="C86" s="214"/>
      <c r="D86" s="215" t="s">
        <v>73</v>
      </c>
      <c r="E86" s="227" t="s">
        <v>2703</v>
      </c>
      <c r="F86" s="227" t="s">
        <v>2704</v>
      </c>
      <c r="G86" s="214"/>
      <c r="H86" s="214"/>
      <c r="I86" s="217"/>
      <c r="J86" s="228">
        <f>BK86</f>
        <v>0</v>
      </c>
      <c r="K86" s="214"/>
      <c r="L86" s="219"/>
      <c r="M86" s="220"/>
      <c r="N86" s="221"/>
      <c r="O86" s="221"/>
      <c r="P86" s="222">
        <f>SUM(P87:P91)</f>
        <v>0</v>
      </c>
      <c r="Q86" s="221"/>
      <c r="R86" s="222">
        <f>SUM(R87:R91)</f>
        <v>0</v>
      </c>
      <c r="S86" s="221"/>
      <c r="T86" s="223">
        <f>SUM(T87:T91)</f>
        <v>0</v>
      </c>
      <c r="U86" s="12"/>
      <c r="V86" s="12"/>
      <c r="W86" s="12"/>
      <c r="X86" s="12"/>
      <c r="Y86" s="12"/>
      <c r="Z86" s="12"/>
      <c r="AA86" s="12"/>
      <c r="AB86" s="12"/>
      <c r="AC86" s="12"/>
      <c r="AD86" s="12"/>
      <c r="AE86" s="12"/>
      <c r="AR86" s="224" t="s">
        <v>201</v>
      </c>
      <c r="AT86" s="225" t="s">
        <v>73</v>
      </c>
      <c r="AU86" s="225" t="s">
        <v>81</v>
      </c>
      <c r="AY86" s="224" t="s">
        <v>169</v>
      </c>
      <c r="BK86" s="226">
        <f>SUM(BK87:BK91)</f>
        <v>0</v>
      </c>
    </row>
    <row r="87" spans="1:65" s="2" customFormat="1" ht="16.5" customHeight="1">
      <c r="A87" s="41"/>
      <c r="B87" s="42"/>
      <c r="C87" s="229" t="s">
        <v>81</v>
      </c>
      <c r="D87" s="229" t="s">
        <v>171</v>
      </c>
      <c r="E87" s="230" t="s">
        <v>2705</v>
      </c>
      <c r="F87" s="231" t="s">
        <v>2706</v>
      </c>
      <c r="G87" s="232" t="s">
        <v>296</v>
      </c>
      <c r="H87" s="233">
        <v>1</v>
      </c>
      <c r="I87" s="234"/>
      <c r="J87" s="235">
        <f>ROUND(I87*H87,2)</f>
        <v>0</v>
      </c>
      <c r="K87" s="231" t="s">
        <v>19</v>
      </c>
      <c r="L87" s="47"/>
      <c r="M87" s="236" t="s">
        <v>19</v>
      </c>
      <c r="N87" s="237" t="s">
        <v>45</v>
      </c>
      <c r="O87" s="87"/>
      <c r="P87" s="238">
        <f>O87*H87</f>
        <v>0</v>
      </c>
      <c r="Q87" s="238">
        <v>0</v>
      </c>
      <c r="R87" s="238">
        <f>Q87*H87</f>
        <v>0</v>
      </c>
      <c r="S87" s="238">
        <v>0</v>
      </c>
      <c r="T87" s="239">
        <f>S87*H87</f>
        <v>0</v>
      </c>
      <c r="U87" s="41"/>
      <c r="V87" s="41"/>
      <c r="W87" s="41"/>
      <c r="X87" s="41"/>
      <c r="Y87" s="41"/>
      <c r="Z87" s="41"/>
      <c r="AA87" s="41"/>
      <c r="AB87" s="41"/>
      <c r="AC87" s="41"/>
      <c r="AD87" s="41"/>
      <c r="AE87" s="41"/>
      <c r="AR87" s="240" t="s">
        <v>2119</v>
      </c>
      <c r="AT87" s="240" t="s">
        <v>171</v>
      </c>
      <c r="AU87" s="240" t="s">
        <v>83</v>
      </c>
      <c r="AY87" s="20" t="s">
        <v>169</v>
      </c>
      <c r="BE87" s="241">
        <f>IF(N87="základní",J87,0)</f>
        <v>0</v>
      </c>
      <c r="BF87" s="241">
        <f>IF(N87="snížená",J87,0)</f>
        <v>0</v>
      </c>
      <c r="BG87" s="241">
        <f>IF(N87="zákl. přenesená",J87,0)</f>
        <v>0</v>
      </c>
      <c r="BH87" s="241">
        <f>IF(N87="sníž. přenesená",J87,0)</f>
        <v>0</v>
      </c>
      <c r="BI87" s="241">
        <f>IF(N87="nulová",J87,0)</f>
        <v>0</v>
      </c>
      <c r="BJ87" s="20" t="s">
        <v>81</v>
      </c>
      <c r="BK87" s="241">
        <f>ROUND(I87*H87,2)</f>
        <v>0</v>
      </c>
      <c r="BL87" s="20" t="s">
        <v>2119</v>
      </c>
      <c r="BM87" s="240" t="s">
        <v>2707</v>
      </c>
    </row>
    <row r="88" spans="1:47" s="2" customFormat="1" ht="12">
      <c r="A88" s="41"/>
      <c r="B88" s="42"/>
      <c r="C88" s="43"/>
      <c r="D88" s="242" t="s">
        <v>631</v>
      </c>
      <c r="E88" s="43"/>
      <c r="F88" s="243" t="s">
        <v>2708</v>
      </c>
      <c r="G88" s="43"/>
      <c r="H88" s="43"/>
      <c r="I88" s="149"/>
      <c r="J88" s="43"/>
      <c r="K88" s="43"/>
      <c r="L88" s="47"/>
      <c r="M88" s="244"/>
      <c r="N88" s="245"/>
      <c r="O88" s="87"/>
      <c r="P88" s="87"/>
      <c r="Q88" s="87"/>
      <c r="R88" s="87"/>
      <c r="S88" s="87"/>
      <c r="T88" s="88"/>
      <c r="U88" s="41"/>
      <c r="V88" s="41"/>
      <c r="W88" s="41"/>
      <c r="X88" s="41"/>
      <c r="Y88" s="41"/>
      <c r="Z88" s="41"/>
      <c r="AA88" s="41"/>
      <c r="AB88" s="41"/>
      <c r="AC88" s="41"/>
      <c r="AD88" s="41"/>
      <c r="AE88" s="41"/>
      <c r="AT88" s="20" t="s">
        <v>631</v>
      </c>
      <c r="AU88" s="20" t="s">
        <v>83</v>
      </c>
    </row>
    <row r="89" spans="1:65" s="2" customFormat="1" ht="44.25" customHeight="1">
      <c r="A89" s="41"/>
      <c r="B89" s="42"/>
      <c r="C89" s="229" t="s">
        <v>83</v>
      </c>
      <c r="D89" s="229" t="s">
        <v>171</v>
      </c>
      <c r="E89" s="230" t="s">
        <v>2709</v>
      </c>
      <c r="F89" s="231" t="s">
        <v>2710</v>
      </c>
      <c r="G89" s="232" t="s">
        <v>296</v>
      </c>
      <c r="H89" s="233">
        <v>1</v>
      </c>
      <c r="I89" s="234"/>
      <c r="J89" s="235">
        <f>ROUND(I89*H89,2)</f>
        <v>0</v>
      </c>
      <c r="K89" s="231" t="s">
        <v>175</v>
      </c>
      <c r="L89" s="47"/>
      <c r="M89" s="236" t="s">
        <v>19</v>
      </c>
      <c r="N89" s="237" t="s">
        <v>45</v>
      </c>
      <c r="O89" s="87"/>
      <c r="P89" s="238">
        <f>O89*H89</f>
        <v>0</v>
      </c>
      <c r="Q89" s="238">
        <v>0</v>
      </c>
      <c r="R89" s="238">
        <f>Q89*H89</f>
        <v>0</v>
      </c>
      <c r="S89" s="238">
        <v>0</v>
      </c>
      <c r="T89" s="239">
        <f>S89*H89</f>
        <v>0</v>
      </c>
      <c r="U89" s="41"/>
      <c r="V89" s="41"/>
      <c r="W89" s="41"/>
      <c r="X89" s="41"/>
      <c r="Y89" s="41"/>
      <c r="Z89" s="41"/>
      <c r="AA89" s="41"/>
      <c r="AB89" s="41"/>
      <c r="AC89" s="41"/>
      <c r="AD89" s="41"/>
      <c r="AE89" s="41"/>
      <c r="AR89" s="240" t="s">
        <v>2119</v>
      </c>
      <c r="AT89" s="240" t="s">
        <v>171</v>
      </c>
      <c r="AU89" s="240" t="s">
        <v>83</v>
      </c>
      <c r="AY89" s="20" t="s">
        <v>169</v>
      </c>
      <c r="BE89" s="241">
        <f>IF(N89="základní",J89,0)</f>
        <v>0</v>
      </c>
      <c r="BF89" s="241">
        <f>IF(N89="snížená",J89,0)</f>
        <v>0</v>
      </c>
      <c r="BG89" s="241">
        <f>IF(N89="zákl. přenesená",J89,0)</f>
        <v>0</v>
      </c>
      <c r="BH89" s="241">
        <f>IF(N89="sníž. přenesená",J89,0)</f>
        <v>0</v>
      </c>
      <c r="BI89" s="241">
        <f>IF(N89="nulová",J89,0)</f>
        <v>0</v>
      </c>
      <c r="BJ89" s="20" t="s">
        <v>81</v>
      </c>
      <c r="BK89" s="241">
        <f>ROUND(I89*H89,2)</f>
        <v>0</v>
      </c>
      <c r="BL89" s="20" t="s">
        <v>2119</v>
      </c>
      <c r="BM89" s="240" t="s">
        <v>2711</v>
      </c>
    </row>
    <row r="90" spans="1:65" s="2" customFormat="1" ht="16.5" customHeight="1">
      <c r="A90" s="41"/>
      <c r="B90" s="42"/>
      <c r="C90" s="229" t="s">
        <v>192</v>
      </c>
      <c r="D90" s="229" t="s">
        <v>171</v>
      </c>
      <c r="E90" s="230" t="s">
        <v>2712</v>
      </c>
      <c r="F90" s="231" t="s">
        <v>2713</v>
      </c>
      <c r="G90" s="232" t="s">
        <v>296</v>
      </c>
      <c r="H90" s="233">
        <v>1</v>
      </c>
      <c r="I90" s="234"/>
      <c r="J90" s="235">
        <f>ROUND(I90*H90,2)</f>
        <v>0</v>
      </c>
      <c r="K90" s="231" t="s">
        <v>19</v>
      </c>
      <c r="L90" s="47"/>
      <c r="M90" s="236" t="s">
        <v>19</v>
      </c>
      <c r="N90" s="237" t="s">
        <v>45</v>
      </c>
      <c r="O90" s="87"/>
      <c r="P90" s="238">
        <f>O90*H90</f>
        <v>0</v>
      </c>
      <c r="Q90" s="238">
        <v>0</v>
      </c>
      <c r="R90" s="238">
        <f>Q90*H90</f>
        <v>0</v>
      </c>
      <c r="S90" s="238">
        <v>0</v>
      </c>
      <c r="T90" s="239">
        <f>S90*H90</f>
        <v>0</v>
      </c>
      <c r="U90" s="41"/>
      <c r="V90" s="41"/>
      <c r="W90" s="41"/>
      <c r="X90" s="41"/>
      <c r="Y90" s="41"/>
      <c r="Z90" s="41"/>
      <c r="AA90" s="41"/>
      <c r="AB90" s="41"/>
      <c r="AC90" s="41"/>
      <c r="AD90" s="41"/>
      <c r="AE90" s="41"/>
      <c r="AR90" s="240" t="s">
        <v>2119</v>
      </c>
      <c r="AT90" s="240" t="s">
        <v>171</v>
      </c>
      <c r="AU90" s="240" t="s">
        <v>83</v>
      </c>
      <c r="AY90" s="20" t="s">
        <v>169</v>
      </c>
      <c r="BE90" s="241">
        <f>IF(N90="základní",J90,0)</f>
        <v>0</v>
      </c>
      <c r="BF90" s="241">
        <f>IF(N90="snížená",J90,0)</f>
        <v>0</v>
      </c>
      <c r="BG90" s="241">
        <f>IF(N90="zákl. přenesená",J90,0)</f>
        <v>0</v>
      </c>
      <c r="BH90" s="241">
        <f>IF(N90="sníž. přenesená",J90,0)</f>
        <v>0</v>
      </c>
      <c r="BI90" s="241">
        <f>IF(N90="nulová",J90,0)</f>
        <v>0</v>
      </c>
      <c r="BJ90" s="20" t="s">
        <v>81</v>
      </c>
      <c r="BK90" s="241">
        <f>ROUND(I90*H90,2)</f>
        <v>0</v>
      </c>
      <c r="BL90" s="20" t="s">
        <v>2119</v>
      </c>
      <c r="BM90" s="240" t="s">
        <v>2714</v>
      </c>
    </row>
    <row r="91" spans="1:65" s="2" customFormat="1" ht="16.5" customHeight="1">
      <c r="A91" s="41"/>
      <c r="B91" s="42"/>
      <c r="C91" s="229" t="s">
        <v>176</v>
      </c>
      <c r="D91" s="229" t="s">
        <v>171</v>
      </c>
      <c r="E91" s="230" t="s">
        <v>2715</v>
      </c>
      <c r="F91" s="231" t="s">
        <v>2716</v>
      </c>
      <c r="G91" s="232" t="s">
        <v>296</v>
      </c>
      <c r="H91" s="233">
        <v>1</v>
      </c>
      <c r="I91" s="234"/>
      <c r="J91" s="235">
        <f>ROUND(I91*H91,2)</f>
        <v>0</v>
      </c>
      <c r="K91" s="231" t="s">
        <v>19</v>
      </c>
      <c r="L91" s="47"/>
      <c r="M91" s="236" t="s">
        <v>19</v>
      </c>
      <c r="N91" s="237" t="s">
        <v>45</v>
      </c>
      <c r="O91" s="87"/>
      <c r="P91" s="238">
        <f>O91*H91</f>
        <v>0</v>
      </c>
      <c r="Q91" s="238">
        <v>0</v>
      </c>
      <c r="R91" s="238">
        <f>Q91*H91</f>
        <v>0</v>
      </c>
      <c r="S91" s="238">
        <v>0</v>
      </c>
      <c r="T91" s="239">
        <f>S91*H91</f>
        <v>0</v>
      </c>
      <c r="U91" s="41"/>
      <c r="V91" s="41"/>
      <c r="W91" s="41"/>
      <c r="X91" s="41"/>
      <c r="Y91" s="41"/>
      <c r="Z91" s="41"/>
      <c r="AA91" s="41"/>
      <c r="AB91" s="41"/>
      <c r="AC91" s="41"/>
      <c r="AD91" s="41"/>
      <c r="AE91" s="41"/>
      <c r="AR91" s="240" t="s">
        <v>2119</v>
      </c>
      <c r="AT91" s="240" t="s">
        <v>171</v>
      </c>
      <c r="AU91" s="240" t="s">
        <v>83</v>
      </c>
      <c r="AY91" s="20" t="s">
        <v>169</v>
      </c>
      <c r="BE91" s="241">
        <f>IF(N91="základní",J91,0)</f>
        <v>0</v>
      </c>
      <c r="BF91" s="241">
        <f>IF(N91="snížená",J91,0)</f>
        <v>0</v>
      </c>
      <c r="BG91" s="241">
        <f>IF(N91="zákl. přenesená",J91,0)</f>
        <v>0</v>
      </c>
      <c r="BH91" s="241">
        <f>IF(N91="sníž. přenesená",J91,0)</f>
        <v>0</v>
      </c>
      <c r="BI91" s="241">
        <f>IF(N91="nulová",J91,0)</f>
        <v>0</v>
      </c>
      <c r="BJ91" s="20" t="s">
        <v>81</v>
      </c>
      <c r="BK91" s="241">
        <f>ROUND(I91*H91,2)</f>
        <v>0</v>
      </c>
      <c r="BL91" s="20" t="s">
        <v>2119</v>
      </c>
      <c r="BM91" s="240" t="s">
        <v>2717</v>
      </c>
    </row>
    <row r="92" spans="1:63" s="12" customFormat="1" ht="22.8" customHeight="1">
      <c r="A92" s="12"/>
      <c r="B92" s="213"/>
      <c r="C92" s="214"/>
      <c r="D92" s="215" t="s">
        <v>73</v>
      </c>
      <c r="E92" s="227" t="s">
        <v>2107</v>
      </c>
      <c r="F92" s="227" t="s">
        <v>2108</v>
      </c>
      <c r="G92" s="214"/>
      <c r="H92" s="214"/>
      <c r="I92" s="217"/>
      <c r="J92" s="228">
        <f>BK92</f>
        <v>0</v>
      </c>
      <c r="K92" s="214"/>
      <c r="L92" s="219"/>
      <c r="M92" s="220"/>
      <c r="N92" s="221"/>
      <c r="O92" s="221"/>
      <c r="P92" s="222">
        <f>SUM(P93:P99)</f>
        <v>0</v>
      </c>
      <c r="Q92" s="221"/>
      <c r="R92" s="222">
        <f>SUM(R93:R99)</f>
        <v>0</v>
      </c>
      <c r="S92" s="221"/>
      <c r="T92" s="223">
        <f>SUM(T93:T99)</f>
        <v>0</v>
      </c>
      <c r="U92" s="12"/>
      <c r="V92" s="12"/>
      <c r="W92" s="12"/>
      <c r="X92" s="12"/>
      <c r="Y92" s="12"/>
      <c r="Z92" s="12"/>
      <c r="AA92" s="12"/>
      <c r="AB92" s="12"/>
      <c r="AC92" s="12"/>
      <c r="AD92" s="12"/>
      <c r="AE92" s="12"/>
      <c r="AR92" s="224" t="s">
        <v>201</v>
      </c>
      <c r="AT92" s="225" t="s">
        <v>73</v>
      </c>
      <c r="AU92" s="225" t="s">
        <v>81</v>
      </c>
      <c r="AY92" s="224" t="s">
        <v>169</v>
      </c>
      <c r="BK92" s="226">
        <f>SUM(BK93:BK99)</f>
        <v>0</v>
      </c>
    </row>
    <row r="93" spans="1:65" s="2" customFormat="1" ht="16.5" customHeight="1">
      <c r="A93" s="41"/>
      <c r="B93" s="42"/>
      <c r="C93" s="229" t="s">
        <v>201</v>
      </c>
      <c r="D93" s="229" t="s">
        <v>171</v>
      </c>
      <c r="E93" s="230" t="s">
        <v>2718</v>
      </c>
      <c r="F93" s="231" t="s">
        <v>2719</v>
      </c>
      <c r="G93" s="232" t="s">
        <v>296</v>
      </c>
      <c r="H93" s="233">
        <v>1</v>
      </c>
      <c r="I93" s="234"/>
      <c r="J93" s="235">
        <f>ROUND(I93*H93,2)</f>
        <v>0</v>
      </c>
      <c r="K93" s="231" t="s">
        <v>175</v>
      </c>
      <c r="L93" s="47"/>
      <c r="M93" s="236" t="s">
        <v>19</v>
      </c>
      <c r="N93" s="237" t="s">
        <v>45</v>
      </c>
      <c r="O93" s="87"/>
      <c r="P93" s="238">
        <f>O93*H93</f>
        <v>0</v>
      </c>
      <c r="Q93" s="238">
        <v>0</v>
      </c>
      <c r="R93" s="238">
        <f>Q93*H93</f>
        <v>0</v>
      </c>
      <c r="S93" s="238">
        <v>0</v>
      </c>
      <c r="T93" s="239">
        <f>S93*H93</f>
        <v>0</v>
      </c>
      <c r="U93" s="41"/>
      <c r="V93" s="41"/>
      <c r="W93" s="41"/>
      <c r="X93" s="41"/>
      <c r="Y93" s="41"/>
      <c r="Z93" s="41"/>
      <c r="AA93" s="41"/>
      <c r="AB93" s="41"/>
      <c r="AC93" s="41"/>
      <c r="AD93" s="41"/>
      <c r="AE93" s="41"/>
      <c r="AR93" s="240" t="s">
        <v>2119</v>
      </c>
      <c r="AT93" s="240" t="s">
        <v>171</v>
      </c>
      <c r="AU93" s="240" t="s">
        <v>83</v>
      </c>
      <c r="AY93" s="20" t="s">
        <v>169</v>
      </c>
      <c r="BE93" s="241">
        <f>IF(N93="základní",J93,0)</f>
        <v>0</v>
      </c>
      <c r="BF93" s="241">
        <f>IF(N93="snížená",J93,0)</f>
        <v>0</v>
      </c>
      <c r="BG93" s="241">
        <f>IF(N93="zákl. přenesená",J93,0)</f>
        <v>0</v>
      </c>
      <c r="BH93" s="241">
        <f>IF(N93="sníž. přenesená",J93,0)</f>
        <v>0</v>
      </c>
      <c r="BI93" s="241">
        <f>IF(N93="nulová",J93,0)</f>
        <v>0</v>
      </c>
      <c r="BJ93" s="20" t="s">
        <v>81</v>
      </c>
      <c r="BK93" s="241">
        <f>ROUND(I93*H93,2)</f>
        <v>0</v>
      </c>
      <c r="BL93" s="20" t="s">
        <v>2119</v>
      </c>
      <c r="BM93" s="240" t="s">
        <v>2720</v>
      </c>
    </row>
    <row r="94" spans="1:65" s="2" customFormat="1" ht="16.5" customHeight="1">
      <c r="A94" s="41"/>
      <c r="B94" s="42"/>
      <c r="C94" s="229" t="s">
        <v>205</v>
      </c>
      <c r="D94" s="229" t="s">
        <v>171</v>
      </c>
      <c r="E94" s="230" t="s">
        <v>2721</v>
      </c>
      <c r="F94" s="231" t="s">
        <v>2722</v>
      </c>
      <c r="G94" s="232" t="s">
        <v>296</v>
      </c>
      <c r="H94" s="233">
        <v>1</v>
      </c>
      <c r="I94" s="234"/>
      <c r="J94" s="235">
        <f>ROUND(I94*H94,2)</f>
        <v>0</v>
      </c>
      <c r="K94" s="231" t="s">
        <v>175</v>
      </c>
      <c r="L94" s="47"/>
      <c r="M94" s="236" t="s">
        <v>19</v>
      </c>
      <c r="N94" s="237" t="s">
        <v>45</v>
      </c>
      <c r="O94" s="87"/>
      <c r="P94" s="238">
        <f>O94*H94</f>
        <v>0</v>
      </c>
      <c r="Q94" s="238">
        <v>0</v>
      </c>
      <c r="R94" s="238">
        <f>Q94*H94</f>
        <v>0</v>
      </c>
      <c r="S94" s="238">
        <v>0</v>
      </c>
      <c r="T94" s="239">
        <f>S94*H94</f>
        <v>0</v>
      </c>
      <c r="U94" s="41"/>
      <c r="V94" s="41"/>
      <c r="W94" s="41"/>
      <c r="X94" s="41"/>
      <c r="Y94" s="41"/>
      <c r="Z94" s="41"/>
      <c r="AA94" s="41"/>
      <c r="AB94" s="41"/>
      <c r="AC94" s="41"/>
      <c r="AD94" s="41"/>
      <c r="AE94" s="41"/>
      <c r="AR94" s="240" t="s">
        <v>2119</v>
      </c>
      <c r="AT94" s="240" t="s">
        <v>171</v>
      </c>
      <c r="AU94" s="240" t="s">
        <v>83</v>
      </c>
      <c r="AY94" s="20" t="s">
        <v>169</v>
      </c>
      <c r="BE94" s="241">
        <f>IF(N94="základní",J94,0)</f>
        <v>0</v>
      </c>
      <c r="BF94" s="241">
        <f>IF(N94="snížená",J94,0)</f>
        <v>0</v>
      </c>
      <c r="BG94" s="241">
        <f>IF(N94="zákl. přenesená",J94,0)</f>
        <v>0</v>
      </c>
      <c r="BH94" s="241">
        <f>IF(N94="sníž. přenesená",J94,0)</f>
        <v>0</v>
      </c>
      <c r="BI94" s="241">
        <f>IF(N94="nulová",J94,0)</f>
        <v>0</v>
      </c>
      <c r="BJ94" s="20" t="s">
        <v>81</v>
      </c>
      <c r="BK94" s="241">
        <f>ROUND(I94*H94,2)</f>
        <v>0</v>
      </c>
      <c r="BL94" s="20" t="s">
        <v>2119</v>
      </c>
      <c r="BM94" s="240" t="s">
        <v>2723</v>
      </c>
    </row>
    <row r="95" spans="1:65" s="2" customFormat="1" ht="16.5" customHeight="1">
      <c r="A95" s="41"/>
      <c r="B95" s="42"/>
      <c r="C95" s="229" t="s">
        <v>210</v>
      </c>
      <c r="D95" s="229" t="s">
        <v>171</v>
      </c>
      <c r="E95" s="230" t="s">
        <v>2724</v>
      </c>
      <c r="F95" s="231" t="s">
        <v>2725</v>
      </c>
      <c r="G95" s="232" t="s">
        <v>292</v>
      </c>
      <c r="H95" s="233">
        <v>224</v>
      </c>
      <c r="I95" s="234"/>
      <c r="J95" s="235">
        <f>ROUND(I95*H95,2)</f>
        <v>0</v>
      </c>
      <c r="K95" s="231" t="s">
        <v>175</v>
      </c>
      <c r="L95" s="47"/>
      <c r="M95" s="236" t="s">
        <v>19</v>
      </c>
      <c r="N95" s="237" t="s">
        <v>45</v>
      </c>
      <c r="O95" s="87"/>
      <c r="P95" s="238">
        <f>O95*H95</f>
        <v>0</v>
      </c>
      <c r="Q95" s="238">
        <v>0</v>
      </c>
      <c r="R95" s="238">
        <f>Q95*H95</f>
        <v>0</v>
      </c>
      <c r="S95" s="238">
        <v>0</v>
      </c>
      <c r="T95" s="239">
        <f>S95*H95</f>
        <v>0</v>
      </c>
      <c r="U95" s="41"/>
      <c r="V95" s="41"/>
      <c r="W95" s="41"/>
      <c r="X95" s="41"/>
      <c r="Y95" s="41"/>
      <c r="Z95" s="41"/>
      <c r="AA95" s="41"/>
      <c r="AB95" s="41"/>
      <c r="AC95" s="41"/>
      <c r="AD95" s="41"/>
      <c r="AE95" s="41"/>
      <c r="AR95" s="240" t="s">
        <v>2119</v>
      </c>
      <c r="AT95" s="240" t="s">
        <v>171</v>
      </c>
      <c r="AU95" s="240" t="s">
        <v>83</v>
      </c>
      <c r="AY95" s="20" t="s">
        <v>169</v>
      </c>
      <c r="BE95" s="241">
        <f>IF(N95="základní",J95,0)</f>
        <v>0</v>
      </c>
      <c r="BF95" s="241">
        <f>IF(N95="snížená",J95,0)</f>
        <v>0</v>
      </c>
      <c r="BG95" s="241">
        <f>IF(N95="zákl. přenesená",J95,0)</f>
        <v>0</v>
      </c>
      <c r="BH95" s="241">
        <f>IF(N95="sníž. přenesená",J95,0)</f>
        <v>0</v>
      </c>
      <c r="BI95" s="241">
        <f>IF(N95="nulová",J95,0)</f>
        <v>0</v>
      </c>
      <c r="BJ95" s="20" t="s">
        <v>81</v>
      </c>
      <c r="BK95" s="241">
        <f>ROUND(I95*H95,2)</f>
        <v>0</v>
      </c>
      <c r="BL95" s="20" t="s">
        <v>2119</v>
      </c>
      <c r="BM95" s="240" t="s">
        <v>2726</v>
      </c>
    </row>
    <row r="96" spans="1:51" s="13" customFormat="1" ht="12">
      <c r="A96" s="13"/>
      <c r="B96" s="246"/>
      <c r="C96" s="247"/>
      <c r="D96" s="242" t="s">
        <v>180</v>
      </c>
      <c r="E96" s="248" t="s">
        <v>19</v>
      </c>
      <c r="F96" s="249" t="s">
        <v>2727</v>
      </c>
      <c r="G96" s="247"/>
      <c r="H96" s="248" t="s">
        <v>19</v>
      </c>
      <c r="I96" s="250"/>
      <c r="J96" s="247"/>
      <c r="K96" s="247"/>
      <c r="L96" s="251"/>
      <c r="M96" s="252"/>
      <c r="N96" s="253"/>
      <c r="O96" s="253"/>
      <c r="P96" s="253"/>
      <c r="Q96" s="253"/>
      <c r="R96" s="253"/>
      <c r="S96" s="253"/>
      <c r="T96" s="254"/>
      <c r="U96" s="13"/>
      <c r="V96" s="13"/>
      <c r="W96" s="13"/>
      <c r="X96" s="13"/>
      <c r="Y96" s="13"/>
      <c r="Z96" s="13"/>
      <c r="AA96" s="13"/>
      <c r="AB96" s="13"/>
      <c r="AC96" s="13"/>
      <c r="AD96" s="13"/>
      <c r="AE96" s="13"/>
      <c r="AT96" s="255" t="s">
        <v>180</v>
      </c>
      <c r="AU96" s="255" t="s">
        <v>83</v>
      </c>
      <c r="AV96" s="13" t="s">
        <v>81</v>
      </c>
      <c r="AW96" s="13" t="s">
        <v>35</v>
      </c>
      <c r="AX96" s="13" t="s">
        <v>74</v>
      </c>
      <c r="AY96" s="255" t="s">
        <v>169</v>
      </c>
    </row>
    <row r="97" spans="1:51" s="14" customFormat="1" ht="12">
      <c r="A97" s="14"/>
      <c r="B97" s="256"/>
      <c r="C97" s="257"/>
      <c r="D97" s="242" t="s">
        <v>180</v>
      </c>
      <c r="E97" s="258" t="s">
        <v>19</v>
      </c>
      <c r="F97" s="259" t="s">
        <v>2728</v>
      </c>
      <c r="G97" s="257"/>
      <c r="H97" s="260">
        <v>224</v>
      </c>
      <c r="I97" s="261"/>
      <c r="J97" s="257"/>
      <c r="K97" s="257"/>
      <c r="L97" s="262"/>
      <c r="M97" s="263"/>
      <c r="N97" s="264"/>
      <c r="O97" s="264"/>
      <c r="P97" s="264"/>
      <c r="Q97" s="264"/>
      <c r="R97" s="264"/>
      <c r="S97" s="264"/>
      <c r="T97" s="265"/>
      <c r="U97" s="14"/>
      <c r="V97" s="14"/>
      <c r="W97" s="14"/>
      <c r="X97" s="14"/>
      <c r="Y97" s="14"/>
      <c r="Z97" s="14"/>
      <c r="AA97" s="14"/>
      <c r="AB97" s="14"/>
      <c r="AC97" s="14"/>
      <c r="AD97" s="14"/>
      <c r="AE97" s="14"/>
      <c r="AT97" s="266" t="s">
        <v>180</v>
      </c>
      <c r="AU97" s="266" t="s">
        <v>83</v>
      </c>
      <c r="AV97" s="14" t="s">
        <v>83</v>
      </c>
      <c r="AW97" s="14" t="s">
        <v>35</v>
      </c>
      <c r="AX97" s="14" t="s">
        <v>81</v>
      </c>
      <c r="AY97" s="266" t="s">
        <v>169</v>
      </c>
    </row>
    <row r="98" spans="1:65" s="2" customFormat="1" ht="16.5" customHeight="1">
      <c r="A98" s="41"/>
      <c r="B98" s="42"/>
      <c r="C98" s="229" t="s">
        <v>217</v>
      </c>
      <c r="D98" s="229" t="s">
        <v>171</v>
      </c>
      <c r="E98" s="230" t="s">
        <v>2729</v>
      </c>
      <c r="F98" s="231" t="s">
        <v>2730</v>
      </c>
      <c r="G98" s="232" t="s">
        <v>296</v>
      </c>
      <c r="H98" s="233">
        <v>1</v>
      </c>
      <c r="I98" s="234"/>
      <c r="J98" s="235">
        <f>ROUND(I98*H98,2)</f>
        <v>0</v>
      </c>
      <c r="K98" s="231" t="s">
        <v>175</v>
      </c>
      <c r="L98" s="47"/>
      <c r="M98" s="236" t="s">
        <v>19</v>
      </c>
      <c r="N98" s="237" t="s">
        <v>45</v>
      </c>
      <c r="O98" s="87"/>
      <c r="P98" s="238">
        <f>O98*H98</f>
        <v>0</v>
      </c>
      <c r="Q98" s="238">
        <v>0</v>
      </c>
      <c r="R98" s="238">
        <f>Q98*H98</f>
        <v>0</v>
      </c>
      <c r="S98" s="238">
        <v>0</v>
      </c>
      <c r="T98" s="239">
        <f>S98*H98</f>
        <v>0</v>
      </c>
      <c r="U98" s="41"/>
      <c r="V98" s="41"/>
      <c r="W98" s="41"/>
      <c r="X98" s="41"/>
      <c r="Y98" s="41"/>
      <c r="Z98" s="41"/>
      <c r="AA98" s="41"/>
      <c r="AB98" s="41"/>
      <c r="AC98" s="41"/>
      <c r="AD98" s="41"/>
      <c r="AE98" s="41"/>
      <c r="AR98" s="240" t="s">
        <v>2119</v>
      </c>
      <c r="AT98" s="240" t="s">
        <v>171</v>
      </c>
      <c r="AU98" s="240" t="s">
        <v>83</v>
      </c>
      <c r="AY98" s="20" t="s">
        <v>169</v>
      </c>
      <c r="BE98" s="241">
        <f>IF(N98="základní",J98,0)</f>
        <v>0</v>
      </c>
      <c r="BF98" s="241">
        <f>IF(N98="snížená",J98,0)</f>
        <v>0</v>
      </c>
      <c r="BG98" s="241">
        <f>IF(N98="zákl. přenesená",J98,0)</f>
        <v>0</v>
      </c>
      <c r="BH98" s="241">
        <f>IF(N98="sníž. přenesená",J98,0)</f>
        <v>0</v>
      </c>
      <c r="BI98" s="241">
        <f>IF(N98="nulová",J98,0)</f>
        <v>0</v>
      </c>
      <c r="BJ98" s="20" t="s">
        <v>81</v>
      </c>
      <c r="BK98" s="241">
        <f>ROUND(I98*H98,2)</f>
        <v>0</v>
      </c>
      <c r="BL98" s="20" t="s">
        <v>2119</v>
      </c>
      <c r="BM98" s="240" t="s">
        <v>2731</v>
      </c>
    </row>
    <row r="99" spans="1:65" s="2" customFormat="1" ht="16.5" customHeight="1">
      <c r="A99" s="41"/>
      <c r="B99" s="42"/>
      <c r="C99" s="229" t="s">
        <v>224</v>
      </c>
      <c r="D99" s="229" t="s">
        <v>171</v>
      </c>
      <c r="E99" s="230" t="s">
        <v>2732</v>
      </c>
      <c r="F99" s="231" t="s">
        <v>2733</v>
      </c>
      <c r="G99" s="232" t="s">
        <v>292</v>
      </c>
      <c r="H99" s="233">
        <v>1580</v>
      </c>
      <c r="I99" s="234"/>
      <c r="J99" s="235">
        <f>ROUND(I99*H99,2)</f>
        <v>0</v>
      </c>
      <c r="K99" s="231" t="s">
        <v>19</v>
      </c>
      <c r="L99" s="47"/>
      <c r="M99" s="236" t="s">
        <v>19</v>
      </c>
      <c r="N99" s="237" t="s">
        <v>45</v>
      </c>
      <c r="O99" s="87"/>
      <c r="P99" s="238">
        <f>O99*H99</f>
        <v>0</v>
      </c>
      <c r="Q99" s="238">
        <v>0</v>
      </c>
      <c r="R99" s="238">
        <f>Q99*H99</f>
        <v>0</v>
      </c>
      <c r="S99" s="238">
        <v>0</v>
      </c>
      <c r="T99" s="239">
        <f>S99*H99</f>
        <v>0</v>
      </c>
      <c r="U99" s="41"/>
      <c r="V99" s="41"/>
      <c r="W99" s="41"/>
      <c r="X99" s="41"/>
      <c r="Y99" s="41"/>
      <c r="Z99" s="41"/>
      <c r="AA99" s="41"/>
      <c r="AB99" s="41"/>
      <c r="AC99" s="41"/>
      <c r="AD99" s="41"/>
      <c r="AE99" s="41"/>
      <c r="AR99" s="240" t="s">
        <v>2119</v>
      </c>
      <c r="AT99" s="240" t="s">
        <v>171</v>
      </c>
      <c r="AU99" s="240" t="s">
        <v>83</v>
      </c>
      <c r="AY99" s="20" t="s">
        <v>169</v>
      </c>
      <c r="BE99" s="241">
        <f>IF(N99="základní",J99,0)</f>
        <v>0</v>
      </c>
      <c r="BF99" s="241">
        <f>IF(N99="snížená",J99,0)</f>
        <v>0</v>
      </c>
      <c r="BG99" s="241">
        <f>IF(N99="zákl. přenesená",J99,0)</f>
        <v>0</v>
      </c>
      <c r="BH99" s="241">
        <f>IF(N99="sníž. přenesená",J99,0)</f>
        <v>0</v>
      </c>
      <c r="BI99" s="241">
        <f>IF(N99="nulová",J99,0)</f>
        <v>0</v>
      </c>
      <c r="BJ99" s="20" t="s">
        <v>81</v>
      </c>
      <c r="BK99" s="241">
        <f>ROUND(I99*H99,2)</f>
        <v>0</v>
      </c>
      <c r="BL99" s="20" t="s">
        <v>2119</v>
      </c>
      <c r="BM99" s="240" t="s">
        <v>2734</v>
      </c>
    </row>
    <row r="100" spans="1:63" s="12" customFormat="1" ht="22.8" customHeight="1">
      <c r="A100" s="12"/>
      <c r="B100" s="213"/>
      <c r="C100" s="214"/>
      <c r="D100" s="215" t="s">
        <v>73</v>
      </c>
      <c r="E100" s="227" t="s">
        <v>2735</v>
      </c>
      <c r="F100" s="227" t="s">
        <v>2736</v>
      </c>
      <c r="G100" s="214"/>
      <c r="H100" s="214"/>
      <c r="I100" s="217"/>
      <c r="J100" s="228">
        <f>BK100</f>
        <v>0</v>
      </c>
      <c r="K100" s="214"/>
      <c r="L100" s="219"/>
      <c r="M100" s="220"/>
      <c r="N100" s="221"/>
      <c r="O100" s="221"/>
      <c r="P100" s="222">
        <f>SUM(P101:P103)</f>
        <v>0</v>
      </c>
      <c r="Q100" s="221"/>
      <c r="R100" s="222">
        <f>SUM(R101:R103)</f>
        <v>0</v>
      </c>
      <c r="S100" s="221"/>
      <c r="T100" s="223">
        <f>SUM(T101:T103)</f>
        <v>0</v>
      </c>
      <c r="U100" s="12"/>
      <c r="V100" s="12"/>
      <c r="W100" s="12"/>
      <c r="X100" s="12"/>
      <c r="Y100" s="12"/>
      <c r="Z100" s="12"/>
      <c r="AA100" s="12"/>
      <c r="AB100" s="12"/>
      <c r="AC100" s="12"/>
      <c r="AD100" s="12"/>
      <c r="AE100" s="12"/>
      <c r="AR100" s="224" t="s">
        <v>201</v>
      </c>
      <c r="AT100" s="225" t="s">
        <v>73</v>
      </c>
      <c r="AU100" s="225" t="s">
        <v>81</v>
      </c>
      <c r="AY100" s="224" t="s">
        <v>169</v>
      </c>
      <c r="BK100" s="226">
        <f>SUM(BK101:BK103)</f>
        <v>0</v>
      </c>
    </row>
    <row r="101" spans="1:65" s="2" customFormat="1" ht="16.5" customHeight="1">
      <c r="A101" s="41"/>
      <c r="B101" s="42"/>
      <c r="C101" s="229" t="s">
        <v>231</v>
      </c>
      <c r="D101" s="229" t="s">
        <v>171</v>
      </c>
      <c r="E101" s="230" t="s">
        <v>2737</v>
      </c>
      <c r="F101" s="231" t="s">
        <v>2738</v>
      </c>
      <c r="G101" s="232" t="s">
        <v>296</v>
      </c>
      <c r="H101" s="233">
        <v>1</v>
      </c>
      <c r="I101" s="234"/>
      <c r="J101" s="235">
        <f>ROUND(I101*H101,2)</f>
        <v>0</v>
      </c>
      <c r="K101" s="231" t="s">
        <v>175</v>
      </c>
      <c r="L101" s="47"/>
      <c r="M101" s="236" t="s">
        <v>19</v>
      </c>
      <c r="N101" s="237" t="s">
        <v>45</v>
      </c>
      <c r="O101" s="87"/>
      <c r="P101" s="238">
        <f>O101*H101</f>
        <v>0</v>
      </c>
      <c r="Q101" s="238">
        <v>0</v>
      </c>
      <c r="R101" s="238">
        <f>Q101*H101</f>
        <v>0</v>
      </c>
      <c r="S101" s="238">
        <v>0</v>
      </c>
      <c r="T101" s="239">
        <f>S101*H101</f>
        <v>0</v>
      </c>
      <c r="U101" s="41"/>
      <c r="V101" s="41"/>
      <c r="W101" s="41"/>
      <c r="X101" s="41"/>
      <c r="Y101" s="41"/>
      <c r="Z101" s="41"/>
      <c r="AA101" s="41"/>
      <c r="AB101" s="41"/>
      <c r="AC101" s="41"/>
      <c r="AD101" s="41"/>
      <c r="AE101" s="41"/>
      <c r="AR101" s="240" t="s">
        <v>2119</v>
      </c>
      <c r="AT101" s="240" t="s">
        <v>171</v>
      </c>
      <c r="AU101" s="240" t="s">
        <v>83</v>
      </c>
      <c r="AY101" s="20" t="s">
        <v>169</v>
      </c>
      <c r="BE101" s="241">
        <f>IF(N101="základní",J101,0)</f>
        <v>0</v>
      </c>
      <c r="BF101" s="241">
        <f>IF(N101="snížená",J101,0)</f>
        <v>0</v>
      </c>
      <c r="BG101" s="241">
        <f>IF(N101="zákl. přenesená",J101,0)</f>
        <v>0</v>
      </c>
      <c r="BH101" s="241">
        <f>IF(N101="sníž. přenesená",J101,0)</f>
        <v>0</v>
      </c>
      <c r="BI101" s="241">
        <f>IF(N101="nulová",J101,0)</f>
        <v>0</v>
      </c>
      <c r="BJ101" s="20" t="s">
        <v>81</v>
      </c>
      <c r="BK101" s="241">
        <f>ROUND(I101*H101,2)</f>
        <v>0</v>
      </c>
      <c r="BL101" s="20" t="s">
        <v>2119</v>
      </c>
      <c r="BM101" s="240" t="s">
        <v>2739</v>
      </c>
    </row>
    <row r="102" spans="1:65" s="2" customFormat="1" ht="16.5" customHeight="1">
      <c r="A102" s="41"/>
      <c r="B102" s="42"/>
      <c r="C102" s="229" t="s">
        <v>240</v>
      </c>
      <c r="D102" s="229" t="s">
        <v>171</v>
      </c>
      <c r="E102" s="230" t="s">
        <v>2740</v>
      </c>
      <c r="F102" s="231" t="s">
        <v>2741</v>
      </c>
      <c r="G102" s="232" t="s">
        <v>296</v>
      </c>
      <c r="H102" s="233">
        <v>1</v>
      </c>
      <c r="I102" s="234"/>
      <c r="J102" s="235">
        <f>ROUND(I102*H102,2)</f>
        <v>0</v>
      </c>
      <c r="K102" s="231" t="s">
        <v>175</v>
      </c>
      <c r="L102" s="47"/>
      <c r="M102" s="236" t="s">
        <v>19</v>
      </c>
      <c r="N102" s="237" t="s">
        <v>45</v>
      </c>
      <c r="O102" s="87"/>
      <c r="P102" s="238">
        <f>O102*H102</f>
        <v>0</v>
      </c>
      <c r="Q102" s="238">
        <v>0</v>
      </c>
      <c r="R102" s="238">
        <f>Q102*H102</f>
        <v>0</v>
      </c>
      <c r="S102" s="238">
        <v>0</v>
      </c>
      <c r="T102" s="239">
        <f>S102*H102</f>
        <v>0</v>
      </c>
      <c r="U102" s="41"/>
      <c r="V102" s="41"/>
      <c r="W102" s="41"/>
      <c r="X102" s="41"/>
      <c r="Y102" s="41"/>
      <c r="Z102" s="41"/>
      <c r="AA102" s="41"/>
      <c r="AB102" s="41"/>
      <c r="AC102" s="41"/>
      <c r="AD102" s="41"/>
      <c r="AE102" s="41"/>
      <c r="AR102" s="240" t="s">
        <v>2119</v>
      </c>
      <c r="AT102" s="240" t="s">
        <v>171</v>
      </c>
      <c r="AU102" s="240" t="s">
        <v>83</v>
      </c>
      <c r="AY102" s="20" t="s">
        <v>169</v>
      </c>
      <c r="BE102" s="241">
        <f>IF(N102="základní",J102,0)</f>
        <v>0</v>
      </c>
      <c r="BF102" s="241">
        <f>IF(N102="snížená",J102,0)</f>
        <v>0</v>
      </c>
      <c r="BG102" s="241">
        <f>IF(N102="zákl. přenesená",J102,0)</f>
        <v>0</v>
      </c>
      <c r="BH102" s="241">
        <f>IF(N102="sníž. přenesená",J102,0)</f>
        <v>0</v>
      </c>
      <c r="BI102" s="241">
        <f>IF(N102="nulová",J102,0)</f>
        <v>0</v>
      </c>
      <c r="BJ102" s="20" t="s">
        <v>81</v>
      </c>
      <c r="BK102" s="241">
        <f>ROUND(I102*H102,2)</f>
        <v>0</v>
      </c>
      <c r="BL102" s="20" t="s">
        <v>2119</v>
      </c>
      <c r="BM102" s="240" t="s">
        <v>2742</v>
      </c>
    </row>
    <row r="103" spans="1:65" s="2" customFormat="1" ht="16.5" customHeight="1">
      <c r="A103" s="41"/>
      <c r="B103" s="42"/>
      <c r="C103" s="229" t="s">
        <v>246</v>
      </c>
      <c r="D103" s="229" t="s">
        <v>171</v>
      </c>
      <c r="E103" s="230" t="s">
        <v>2743</v>
      </c>
      <c r="F103" s="231" t="s">
        <v>2744</v>
      </c>
      <c r="G103" s="232" t="s">
        <v>296</v>
      </c>
      <c r="H103" s="233">
        <v>1</v>
      </c>
      <c r="I103" s="234"/>
      <c r="J103" s="235">
        <f>ROUND(I103*H103,2)</f>
        <v>0</v>
      </c>
      <c r="K103" s="231" t="s">
        <v>19</v>
      </c>
      <c r="L103" s="47"/>
      <c r="M103" s="236" t="s">
        <v>19</v>
      </c>
      <c r="N103" s="237" t="s">
        <v>45</v>
      </c>
      <c r="O103" s="87"/>
      <c r="P103" s="238">
        <f>O103*H103</f>
        <v>0</v>
      </c>
      <c r="Q103" s="238">
        <v>0</v>
      </c>
      <c r="R103" s="238">
        <f>Q103*H103</f>
        <v>0</v>
      </c>
      <c r="S103" s="238">
        <v>0</v>
      </c>
      <c r="T103" s="239">
        <f>S103*H103</f>
        <v>0</v>
      </c>
      <c r="U103" s="41"/>
      <c r="V103" s="41"/>
      <c r="W103" s="41"/>
      <c r="X103" s="41"/>
      <c r="Y103" s="41"/>
      <c r="Z103" s="41"/>
      <c r="AA103" s="41"/>
      <c r="AB103" s="41"/>
      <c r="AC103" s="41"/>
      <c r="AD103" s="41"/>
      <c r="AE103" s="41"/>
      <c r="AR103" s="240" t="s">
        <v>2119</v>
      </c>
      <c r="AT103" s="240" t="s">
        <v>171</v>
      </c>
      <c r="AU103" s="240" t="s">
        <v>83</v>
      </c>
      <c r="AY103" s="20" t="s">
        <v>169</v>
      </c>
      <c r="BE103" s="241">
        <f>IF(N103="základní",J103,0)</f>
        <v>0</v>
      </c>
      <c r="BF103" s="241">
        <f>IF(N103="snížená",J103,0)</f>
        <v>0</v>
      </c>
      <c r="BG103" s="241">
        <f>IF(N103="zákl. přenesená",J103,0)</f>
        <v>0</v>
      </c>
      <c r="BH103" s="241">
        <f>IF(N103="sníž. přenesená",J103,0)</f>
        <v>0</v>
      </c>
      <c r="BI103" s="241">
        <f>IF(N103="nulová",J103,0)</f>
        <v>0</v>
      </c>
      <c r="BJ103" s="20" t="s">
        <v>81</v>
      </c>
      <c r="BK103" s="241">
        <f>ROUND(I103*H103,2)</f>
        <v>0</v>
      </c>
      <c r="BL103" s="20" t="s">
        <v>2119</v>
      </c>
      <c r="BM103" s="240" t="s">
        <v>2745</v>
      </c>
    </row>
    <row r="104" spans="1:63" s="12" customFormat="1" ht="22.8" customHeight="1">
      <c r="A104" s="12"/>
      <c r="B104" s="213"/>
      <c r="C104" s="214"/>
      <c r="D104" s="215" t="s">
        <v>73</v>
      </c>
      <c r="E104" s="227" t="s">
        <v>2746</v>
      </c>
      <c r="F104" s="227" t="s">
        <v>299</v>
      </c>
      <c r="G104" s="214"/>
      <c r="H104" s="214"/>
      <c r="I104" s="217"/>
      <c r="J104" s="228">
        <f>BK104</f>
        <v>0</v>
      </c>
      <c r="K104" s="214"/>
      <c r="L104" s="219"/>
      <c r="M104" s="220"/>
      <c r="N104" s="221"/>
      <c r="O104" s="221"/>
      <c r="P104" s="222">
        <f>P105</f>
        <v>0</v>
      </c>
      <c r="Q104" s="221"/>
      <c r="R104" s="222">
        <f>R105</f>
        <v>0</v>
      </c>
      <c r="S104" s="221"/>
      <c r="T104" s="223">
        <f>T105</f>
        <v>0</v>
      </c>
      <c r="U104" s="12"/>
      <c r="V104" s="12"/>
      <c r="W104" s="12"/>
      <c r="X104" s="12"/>
      <c r="Y104" s="12"/>
      <c r="Z104" s="12"/>
      <c r="AA104" s="12"/>
      <c r="AB104" s="12"/>
      <c r="AC104" s="12"/>
      <c r="AD104" s="12"/>
      <c r="AE104" s="12"/>
      <c r="AR104" s="224" t="s">
        <v>201</v>
      </c>
      <c r="AT104" s="225" t="s">
        <v>73</v>
      </c>
      <c r="AU104" s="225" t="s">
        <v>81</v>
      </c>
      <c r="AY104" s="224" t="s">
        <v>169</v>
      </c>
      <c r="BK104" s="226">
        <f>BK105</f>
        <v>0</v>
      </c>
    </row>
    <row r="105" spans="1:65" s="2" customFormat="1" ht="16.5" customHeight="1">
      <c r="A105" s="41"/>
      <c r="B105" s="42"/>
      <c r="C105" s="229" t="s">
        <v>257</v>
      </c>
      <c r="D105" s="229" t="s">
        <v>171</v>
      </c>
      <c r="E105" s="230" t="s">
        <v>2747</v>
      </c>
      <c r="F105" s="231" t="s">
        <v>2748</v>
      </c>
      <c r="G105" s="232" t="s">
        <v>296</v>
      </c>
      <c r="H105" s="233">
        <v>1</v>
      </c>
      <c r="I105" s="234"/>
      <c r="J105" s="235">
        <f>ROUND(I105*H105,2)</f>
        <v>0</v>
      </c>
      <c r="K105" s="231" t="s">
        <v>175</v>
      </c>
      <c r="L105" s="47"/>
      <c r="M105" s="295" t="s">
        <v>19</v>
      </c>
      <c r="N105" s="296" t="s">
        <v>45</v>
      </c>
      <c r="O105" s="293"/>
      <c r="P105" s="297">
        <f>O105*H105</f>
        <v>0</v>
      </c>
      <c r="Q105" s="297">
        <v>0</v>
      </c>
      <c r="R105" s="297">
        <f>Q105*H105</f>
        <v>0</v>
      </c>
      <c r="S105" s="297">
        <v>0</v>
      </c>
      <c r="T105" s="298">
        <f>S105*H105</f>
        <v>0</v>
      </c>
      <c r="U105" s="41"/>
      <c r="V105" s="41"/>
      <c r="W105" s="41"/>
      <c r="X105" s="41"/>
      <c r="Y105" s="41"/>
      <c r="Z105" s="41"/>
      <c r="AA105" s="41"/>
      <c r="AB105" s="41"/>
      <c r="AC105" s="41"/>
      <c r="AD105" s="41"/>
      <c r="AE105" s="41"/>
      <c r="AR105" s="240" t="s">
        <v>2119</v>
      </c>
      <c r="AT105" s="240" t="s">
        <v>171</v>
      </c>
      <c r="AU105" s="240" t="s">
        <v>83</v>
      </c>
      <c r="AY105" s="20" t="s">
        <v>169</v>
      </c>
      <c r="BE105" s="241">
        <f>IF(N105="základní",J105,0)</f>
        <v>0</v>
      </c>
      <c r="BF105" s="241">
        <f>IF(N105="snížená",J105,0)</f>
        <v>0</v>
      </c>
      <c r="BG105" s="241">
        <f>IF(N105="zákl. přenesená",J105,0)</f>
        <v>0</v>
      </c>
      <c r="BH105" s="241">
        <f>IF(N105="sníž. přenesená",J105,0)</f>
        <v>0</v>
      </c>
      <c r="BI105" s="241">
        <f>IF(N105="nulová",J105,0)</f>
        <v>0</v>
      </c>
      <c r="BJ105" s="20" t="s">
        <v>81</v>
      </c>
      <c r="BK105" s="241">
        <f>ROUND(I105*H105,2)</f>
        <v>0</v>
      </c>
      <c r="BL105" s="20" t="s">
        <v>2119</v>
      </c>
      <c r="BM105" s="240" t="s">
        <v>2749</v>
      </c>
    </row>
    <row r="106" spans="1:31" s="2" customFormat="1" ht="6.95" customHeight="1">
      <c r="A106" s="41"/>
      <c r="B106" s="62"/>
      <c r="C106" s="63"/>
      <c r="D106" s="63"/>
      <c r="E106" s="63"/>
      <c r="F106" s="63"/>
      <c r="G106" s="63"/>
      <c r="H106" s="63"/>
      <c r="I106" s="178"/>
      <c r="J106" s="63"/>
      <c r="K106" s="63"/>
      <c r="L106" s="47"/>
      <c r="M106" s="41"/>
      <c r="O106" s="41"/>
      <c r="P106" s="41"/>
      <c r="Q106" s="41"/>
      <c r="R106" s="41"/>
      <c r="S106" s="41"/>
      <c r="T106" s="41"/>
      <c r="U106" s="41"/>
      <c r="V106" s="41"/>
      <c r="W106" s="41"/>
      <c r="X106" s="41"/>
      <c r="Y106" s="41"/>
      <c r="Z106" s="41"/>
      <c r="AA106" s="41"/>
      <c r="AB106" s="41"/>
      <c r="AC106" s="41"/>
      <c r="AD106" s="41"/>
      <c r="AE106" s="41"/>
    </row>
  </sheetData>
  <sheetProtection password="DD5F" sheet="1" objects="1" scenarios="1" formatColumns="0" formatRows="0" autoFilter="0"/>
  <autoFilter ref="C83:K105"/>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27" customWidth="1"/>
    <col min="2" max="2" width="1.7109375" style="327" customWidth="1"/>
    <col min="3" max="4" width="5.00390625" style="327" customWidth="1"/>
    <col min="5" max="5" width="11.7109375" style="327" customWidth="1"/>
    <col min="6" max="6" width="9.140625" style="327" customWidth="1"/>
    <col min="7" max="7" width="5.00390625" style="327" customWidth="1"/>
    <col min="8" max="8" width="77.8515625" style="327" customWidth="1"/>
    <col min="9" max="10" width="20.00390625" style="327" customWidth="1"/>
    <col min="11" max="11" width="1.7109375" style="327" customWidth="1"/>
  </cols>
  <sheetData>
    <row r="1" s="1" customFormat="1" ht="37.5" customHeight="1"/>
    <row r="2" spans="2:11" s="1" customFormat="1" ht="7.5" customHeight="1">
      <c r="B2" s="328"/>
      <c r="C2" s="329"/>
      <c r="D2" s="329"/>
      <c r="E2" s="329"/>
      <c r="F2" s="329"/>
      <c r="G2" s="329"/>
      <c r="H2" s="329"/>
      <c r="I2" s="329"/>
      <c r="J2" s="329"/>
      <c r="K2" s="330"/>
    </row>
    <row r="3" spans="2:11" s="18" customFormat="1" ht="45" customHeight="1">
      <c r="B3" s="331"/>
      <c r="C3" s="332" t="s">
        <v>2750</v>
      </c>
      <c r="D3" s="332"/>
      <c r="E3" s="332"/>
      <c r="F3" s="332"/>
      <c r="G3" s="332"/>
      <c r="H3" s="332"/>
      <c r="I3" s="332"/>
      <c r="J3" s="332"/>
      <c r="K3" s="333"/>
    </row>
    <row r="4" spans="2:11" s="1" customFormat="1" ht="25.5" customHeight="1">
      <c r="B4" s="334"/>
      <c r="C4" s="335" t="s">
        <v>2751</v>
      </c>
      <c r="D4" s="335"/>
      <c r="E4" s="335"/>
      <c r="F4" s="335"/>
      <c r="G4" s="335"/>
      <c r="H4" s="335"/>
      <c r="I4" s="335"/>
      <c r="J4" s="335"/>
      <c r="K4" s="336"/>
    </row>
    <row r="5" spans="2:11" s="1" customFormat="1" ht="5.25" customHeight="1">
      <c r="B5" s="334"/>
      <c r="C5" s="337"/>
      <c r="D5" s="337"/>
      <c r="E5" s="337"/>
      <c r="F5" s="337"/>
      <c r="G5" s="337"/>
      <c r="H5" s="337"/>
      <c r="I5" s="337"/>
      <c r="J5" s="337"/>
      <c r="K5" s="336"/>
    </row>
    <row r="6" spans="2:11" s="1" customFormat="1" ht="15" customHeight="1">
      <c r="B6" s="334"/>
      <c r="C6" s="338" t="s">
        <v>2752</v>
      </c>
      <c r="D6" s="338"/>
      <c r="E6" s="338"/>
      <c r="F6" s="338"/>
      <c r="G6" s="338"/>
      <c r="H6" s="338"/>
      <c r="I6" s="338"/>
      <c r="J6" s="338"/>
      <c r="K6" s="336"/>
    </row>
    <row r="7" spans="2:11" s="1" customFormat="1" ht="15" customHeight="1">
      <c r="B7" s="339"/>
      <c r="C7" s="338" t="s">
        <v>2753</v>
      </c>
      <c r="D7" s="338"/>
      <c r="E7" s="338"/>
      <c r="F7" s="338"/>
      <c r="G7" s="338"/>
      <c r="H7" s="338"/>
      <c r="I7" s="338"/>
      <c r="J7" s="338"/>
      <c r="K7" s="336"/>
    </row>
    <row r="8" spans="2:11" s="1" customFormat="1" ht="12.75" customHeight="1">
      <c r="B8" s="339"/>
      <c r="C8" s="338"/>
      <c r="D8" s="338"/>
      <c r="E8" s="338"/>
      <c r="F8" s="338"/>
      <c r="G8" s="338"/>
      <c r="H8" s="338"/>
      <c r="I8" s="338"/>
      <c r="J8" s="338"/>
      <c r="K8" s="336"/>
    </row>
    <row r="9" spans="2:11" s="1" customFormat="1" ht="15" customHeight="1">
      <c r="B9" s="339"/>
      <c r="C9" s="338" t="s">
        <v>2754</v>
      </c>
      <c r="D9" s="338"/>
      <c r="E9" s="338"/>
      <c r="F9" s="338"/>
      <c r="G9" s="338"/>
      <c r="H9" s="338"/>
      <c r="I9" s="338"/>
      <c r="J9" s="338"/>
      <c r="K9" s="336"/>
    </row>
    <row r="10" spans="2:11" s="1" customFormat="1" ht="15" customHeight="1">
      <c r="B10" s="339"/>
      <c r="C10" s="338"/>
      <c r="D10" s="338" t="s">
        <v>2755</v>
      </c>
      <c r="E10" s="338"/>
      <c r="F10" s="338"/>
      <c r="G10" s="338"/>
      <c r="H10" s="338"/>
      <c r="I10" s="338"/>
      <c r="J10" s="338"/>
      <c r="K10" s="336"/>
    </row>
    <row r="11" spans="2:11" s="1" customFormat="1" ht="15" customHeight="1">
      <c r="B11" s="339"/>
      <c r="C11" s="340"/>
      <c r="D11" s="338" t="s">
        <v>2756</v>
      </c>
      <c r="E11" s="338"/>
      <c r="F11" s="338"/>
      <c r="G11" s="338"/>
      <c r="H11" s="338"/>
      <c r="I11" s="338"/>
      <c r="J11" s="338"/>
      <c r="K11" s="336"/>
    </row>
    <row r="12" spans="2:11" s="1" customFormat="1" ht="15" customHeight="1">
      <c r="B12" s="339"/>
      <c r="C12" s="340"/>
      <c r="D12" s="338"/>
      <c r="E12" s="338"/>
      <c r="F12" s="338"/>
      <c r="G12" s="338"/>
      <c r="H12" s="338"/>
      <c r="I12" s="338"/>
      <c r="J12" s="338"/>
      <c r="K12" s="336"/>
    </row>
    <row r="13" spans="2:11" s="1" customFormat="1" ht="15" customHeight="1">
      <c r="B13" s="339"/>
      <c r="C13" s="340"/>
      <c r="D13" s="341" t="s">
        <v>2757</v>
      </c>
      <c r="E13" s="338"/>
      <c r="F13" s="338"/>
      <c r="G13" s="338"/>
      <c r="H13" s="338"/>
      <c r="I13" s="338"/>
      <c r="J13" s="338"/>
      <c r="K13" s="336"/>
    </row>
    <row r="14" spans="2:11" s="1" customFormat="1" ht="12.75" customHeight="1">
      <c r="B14" s="339"/>
      <c r="C14" s="340"/>
      <c r="D14" s="340"/>
      <c r="E14" s="340"/>
      <c r="F14" s="340"/>
      <c r="G14" s="340"/>
      <c r="H14" s="340"/>
      <c r="I14" s="340"/>
      <c r="J14" s="340"/>
      <c r="K14" s="336"/>
    </row>
    <row r="15" spans="2:11" s="1" customFormat="1" ht="15" customHeight="1">
      <c r="B15" s="339"/>
      <c r="C15" s="340"/>
      <c r="D15" s="338" t="s">
        <v>2758</v>
      </c>
      <c r="E15" s="338"/>
      <c r="F15" s="338"/>
      <c r="G15" s="338"/>
      <c r="H15" s="338"/>
      <c r="I15" s="338"/>
      <c r="J15" s="338"/>
      <c r="K15" s="336"/>
    </row>
    <row r="16" spans="2:11" s="1" customFormat="1" ht="15" customHeight="1">
      <c r="B16" s="339"/>
      <c r="C16" s="340"/>
      <c r="D16" s="338" t="s">
        <v>2759</v>
      </c>
      <c r="E16" s="338"/>
      <c r="F16" s="338"/>
      <c r="G16" s="338"/>
      <c r="H16" s="338"/>
      <c r="I16" s="338"/>
      <c r="J16" s="338"/>
      <c r="K16" s="336"/>
    </row>
    <row r="17" spans="2:11" s="1" customFormat="1" ht="15" customHeight="1">
      <c r="B17" s="339"/>
      <c r="C17" s="340"/>
      <c r="D17" s="338" t="s">
        <v>2760</v>
      </c>
      <c r="E17" s="338"/>
      <c r="F17" s="338"/>
      <c r="G17" s="338"/>
      <c r="H17" s="338"/>
      <c r="I17" s="338"/>
      <c r="J17" s="338"/>
      <c r="K17" s="336"/>
    </row>
    <row r="18" spans="2:11" s="1" customFormat="1" ht="15" customHeight="1">
      <c r="B18" s="339"/>
      <c r="C18" s="340"/>
      <c r="D18" s="340"/>
      <c r="E18" s="342" t="s">
        <v>80</v>
      </c>
      <c r="F18" s="338" t="s">
        <v>2761</v>
      </c>
      <c r="G18" s="338"/>
      <c r="H18" s="338"/>
      <c r="I18" s="338"/>
      <c r="J18" s="338"/>
      <c r="K18" s="336"/>
    </row>
    <row r="19" spans="2:11" s="1" customFormat="1" ht="15" customHeight="1">
      <c r="B19" s="339"/>
      <c r="C19" s="340"/>
      <c r="D19" s="340"/>
      <c r="E19" s="342" t="s">
        <v>2762</v>
      </c>
      <c r="F19" s="338" t="s">
        <v>2763</v>
      </c>
      <c r="G19" s="338"/>
      <c r="H19" s="338"/>
      <c r="I19" s="338"/>
      <c r="J19" s="338"/>
      <c r="K19" s="336"/>
    </row>
    <row r="20" spans="2:11" s="1" customFormat="1" ht="15" customHeight="1">
      <c r="B20" s="339"/>
      <c r="C20" s="340"/>
      <c r="D20" s="340"/>
      <c r="E20" s="342" t="s">
        <v>2764</v>
      </c>
      <c r="F20" s="338" t="s">
        <v>2765</v>
      </c>
      <c r="G20" s="338"/>
      <c r="H20" s="338"/>
      <c r="I20" s="338"/>
      <c r="J20" s="338"/>
      <c r="K20" s="336"/>
    </row>
    <row r="21" spans="2:11" s="1" customFormat="1" ht="15" customHeight="1">
      <c r="B21" s="339"/>
      <c r="C21" s="340"/>
      <c r="D21" s="340"/>
      <c r="E21" s="342" t="s">
        <v>2766</v>
      </c>
      <c r="F21" s="338" t="s">
        <v>2767</v>
      </c>
      <c r="G21" s="338"/>
      <c r="H21" s="338"/>
      <c r="I21" s="338"/>
      <c r="J21" s="338"/>
      <c r="K21" s="336"/>
    </row>
    <row r="22" spans="2:11" s="1" customFormat="1" ht="15" customHeight="1">
      <c r="B22" s="339"/>
      <c r="C22" s="340"/>
      <c r="D22" s="340"/>
      <c r="E22" s="342" t="s">
        <v>2768</v>
      </c>
      <c r="F22" s="338" t="s">
        <v>2769</v>
      </c>
      <c r="G22" s="338"/>
      <c r="H22" s="338"/>
      <c r="I22" s="338"/>
      <c r="J22" s="338"/>
      <c r="K22" s="336"/>
    </row>
    <row r="23" spans="2:11" s="1" customFormat="1" ht="15" customHeight="1">
      <c r="B23" s="339"/>
      <c r="C23" s="340"/>
      <c r="D23" s="340"/>
      <c r="E23" s="342" t="s">
        <v>87</v>
      </c>
      <c r="F23" s="338" t="s">
        <v>2770</v>
      </c>
      <c r="G23" s="338"/>
      <c r="H23" s="338"/>
      <c r="I23" s="338"/>
      <c r="J23" s="338"/>
      <c r="K23" s="336"/>
    </row>
    <row r="24" spans="2:11" s="1" customFormat="1" ht="12.75" customHeight="1">
      <c r="B24" s="339"/>
      <c r="C24" s="340"/>
      <c r="D24" s="340"/>
      <c r="E24" s="340"/>
      <c r="F24" s="340"/>
      <c r="G24" s="340"/>
      <c r="H24" s="340"/>
      <c r="I24" s="340"/>
      <c r="J24" s="340"/>
      <c r="K24" s="336"/>
    </row>
    <row r="25" spans="2:11" s="1" customFormat="1" ht="15" customHeight="1">
      <c r="B25" s="339"/>
      <c r="C25" s="338" t="s">
        <v>2771</v>
      </c>
      <c r="D25" s="338"/>
      <c r="E25" s="338"/>
      <c r="F25" s="338"/>
      <c r="G25" s="338"/>
      <c r="H25" s="338"/>
      <c r="I25" s="338"/>
      <c r="J25" s="338"/>
      <c r="K25" s="336"/>
    </row>
    <row r="26" spans="2:11" s="1" customFormat="1" ht="15" customHeight="1">
      <c r="B26" s="339"/>
      <c r="C26" s="338" t="s">
        <v>2772</v>
      </c>
      <c r="D26" s="338"/>
      <c r="E26" s="338"/>
      <c r="F26" s="338"/>
      <c r="G26" s="338"/>
      <c r="H26" s="338"/>
      <c r="I26" s="338"/>
      <c r="J26" s="338"/>
      <c r="K26" s="336"/>
    </row>
    <row r="27" spans="2:11" s="1" customFormat="1" ht="15" customHeight="1">
      <c r="B27" s="339"/>
      <c r="C27" s="338"/>
      <c r="D27" s="338" t="s">
        <v>2773</v>
      </c>
      <c r="E27" s="338"/>
      <c r="F27" s="338"/>
      <c r="G27" s="338"/>
      <c r="H27" s="338"/>
      <c r="I27" s="338"/>
      <c r="J27" s="338"/>
      <c r="K27" s="336"/>
    </row>
    <row r="28" spans="2:11" s="1" customFormat="1" ht="15" customHeight="1">
      <c r="B28" s="339"/>
      <c r="C28" s="340"/>
      <c r="D28" s="338" t="s">
        <v>2774</v>
      </c>
      <c r="E28" s="338"/>
      <c r="F28" s="338"/>
      <c r="G28" s="338"/>
      <c r="H28" s="338"/>
      <c r="I28" s="338"/>
      <c r="J28" s="338"/>
      <c r="K28" s="336"/>
    </row>
    <row r="29" spans="2:11" s="1" customFormat="1" ht="12.75" customHeight="1">
      <c r="B29" s="339"/>
      <c r="C29" s="340"/>
      <c r="D29" s="340"/>
      <c r="E29" s="340"/>
      <c r="F29" s="340"/>
      <c r="G29" s="340"/>
      <c r="H29" s="340"/>
      <c r="I29" s="340"/>
      <c r="J29" s="340"/>
      <c r="K29" s="336"/>
    </row>
    <row r="30" spans="2:11" s="1" customFormat="1" ht="15" customHeight="1">
      <c r="B30" s="339"/>
      <c r="C30" s="340"/>
      <c r="D30" s="338" t="s">
        <v>2775</v>
      </c>
      <c r="E30" s="338"/>
      <c r="F30" s="338"/>
      <c r="G30" s="338"/>
      <c r="H30" s="338"/>
      <c r="I30" s="338"/>
      <c r="J30" s="338"/>
      <c r="K30" s="336"/>
    </row>
    <row r="31" spans="2:11" s="1" customFormat="1" ht="15" customHeight="1">
      <c r="B31" s="339"/>
      <c r="C31" s="340"/>
      <c r="D31" s="338" t="s">
        <v>2776</v>
      </c>
      <c r="E31" s="338"/>
      <c r="F31" s="338"/>
      <c r="G31" s="338"/>
      <c r="H31" s="338"/>
      <c r="I31" s="338"/>
      <c r="J31" s="338"/>
      <c r="K31" s="336"/>
    </row>
    <row r="32" spans="2:11" s="1" customFormat="1" ht="12.75" customHeight="1">
      <c r="B32" s="339"/>
      <c r="C32" s="340"/>
      <c r="D32" s="340"/>
      <c r="E32" s="340"/>
      <c r="F32" s="340"/>
      <c r="G32" s="340"/>
      <c r="H32" s="340"/>
      <c r="I32" s="340"/>
      <c r="J32" s="340"/>
      <c r="K32" s="336"/>
    </row>
    <row r="33" spans="2:11" s="1" customFormat="1" ht="15" customHeight="1">
      <c r="B33" s="339"/>
      <c r="C33" s="340"/>
      <c r="D33" s="338" t="s">
        <v>2777</v>
      </c>
      <c r="E33" s="338"/>
      <c r="F33" s="338"/>
      <c r="G33" s="338"/>
      <c r="H33" s="338"/>
      <c r="I33" s="338"/>
      <c r="J33" s="338"/>
      <c r="K33" s="336"/>
    </row>
    <row r="34" spans="2:11" s="1" customFormat="1" ht="15" customHeight="1">
      <c r="B34" s="339"/>
      <c r="C34" s="340"/>
      <c r="D34" s="338" t="s">
        <v>2778</v>
      </c>
      <c r="E34" s="338"/>
      <c r="F34" s="338"/>
      <c r="G34" s="338"/>
      <c r="H34" s="338"/>
      <c r="I34" s="338"/>
      <c r="J34" s="338"/>
      <c r="K34" s="336"/>
    </row>
    <row r="35" spans="2:11" s="1" customFormat="1" ht="15" customHeight="1">
      <c r="B35" s="339"/>
      <c r="C35" s="340"/>
      <c r="D35" s="338" t="s">
        <v>2779</v>
      </c>
      <c r="E35" s="338"/>
      <c r="F35" s="338"/>
      <c r="G35" s="338"/>
      <c r="H35" s="338"/>
      <c r="I35" s="338"/>
      <c r="J35" s="338"/>
      <c r="K35" s="336"/>
    </row>
    <row r="36" spans="2:11" s="1" customFormat="1" ht="15" customHeight="1">
      <c r="B36" s="339"/>
      <c r="C36" s="340"/>
      <c r="D36" s="338"/>
      <c r="E36" s="341" t="s">
        <v>155</v>
      </c>
      <c r="F36" s="338"/>
      <c r="G36" s="338" t="s">
        <v>2780</v>
      </c>
      <c r="H36" s="338"/>
      <c r="I36" s="338"/>
      <c r="J36" s="338"/>
      <c r="K36" s="336"/>
    </row>
    <row r="37" spans="2:11" s="1" customFormat="1" ht="30.75" customHeight="1">
      <c r="B37" s="339"/>
      <c r="C37" s="340"/>
      <c r="D37" s="338"/>
      <c r="E37" s="341" t="s">
        <v>2781</v>
      </c>
      <c r="F37" s="338"/>
      <c r="G37" s="338" t="s">
        <v>2782</v>
      </c>
      <c r="H37" s="338"/>
      <c r="I37" s="338"/>
      <c r="J37" s="338"/>
      <c r="K37" s="336"/>
    </row>
    <row r="38" spans="2:11" s="1" customFormat="1" ht="15" customHeight="1">
      <c r="B38" s="339"/>
      <c r="C38" s="340"/>
      <c r="D38" s="338"/>
      <c r="E38" s="341" t="s">
        <v>55</v>
      </c>
      <c r="F38" s="338"/>
      <c r="G38" s="338" t="s">
        <v>2783</v>
      </c>
      <c r="H38" s="338"/>
      <c r="I38" s="338"/>
      <c r="J38" s="338"/>
      <c r="K38" s="336"/>
    </row>
    <row r="39" spans="2:11" s="1" customFormat="1" ht="15" customHeight="1">
      <c r="B39" s="339"/>
      <c r="C39" s="340"/>
      <c r="D39" s="338"/>
      <c r="E39" s="341" t="s">
        <v>56</v>
      </c>
      <c r="F39" s="338"/>
      <c r="G39" s="338" t="s">
        <v>2784</v>
      </c>
      <c r="H39" s="338"/>
      <c r="I39" s="338"/>
      <c r="J39" s="338"/>
      <c r="K39" s="336"/>
    </row>
    <row r="40" spans="2:11" s="1" customFormat="1" ht="15" customHeight="1">
      <c r="B40" s="339"/>
      <c r="C40" s="340"/>
      <c r="D40" s="338"/>
      <c r="E40" s="341" t="s">
        <v>156</v>
      </c>
      <c r="F40" s="338"/>
      <c r="G40" s="338" t="s">
        <v>2785</v>
      </c>
      <c r="H40" s="338"/>
      <c r="I40" s="338"/>
      <c r="J40" s="338"/>
      <c r="K40" s="336"/>
    </row>
    <row r="41" spans="2:11" s="1" customFormat="1" ht="15" customHeight="1">
      <c r="B41" s="339"/>
      <c r="C41" s="340"/>
      <c r="D41" s="338"/>
      <c r="E41" s="341" t="s">
        <v>157</v>
      </c>
      <c r="F41" s="338"/>
      <c r="G41" s="338" t="s">
        <v>2786</v>
      </c>
      <c r="H41" s="338"/>
      <c r="I41" s="338"/>
      <c r="J41" s="338"/>
      <c r="K41" s="336"/>
    </row>
    <row r="42" spans="2:11" s="1" customFormat="1" ht="15" customHeight="1">
      <c r="B42" s="339"/>
      <c r="C42" s="340"/>
      <c r="D42" s="338"/>
      <c r="E42" s="341" t="s">
        <v>2787</v>
      </c>
      <c r="F42" s="338"/>
      <c r="G42" s="338" t="s">
        <v>2788</v>
      </c>
      <c r="H42" s="338"/>
      <c r="I42" s="338"/>
      <c r="J42" s="338"/>
      <c r="K42" s="336"/>
    </row>
    <row r="43" spans="2:11" s="1" customFormat="1" ht="15" customHeight="1">
      <c r="B43" s="339"/>
      <c r="C43" s="340"/>
      <c r="D43" s="338"/>
      <c r="E43" s="341"/>
      <c r="F43" s="338"/>
      <c r="G43" s="338" t="s">
        <v>2789</v>
      </c>
      <c r="H43" s="338"/>
      <c r="I43" s="338"/>
      <c r="J43" s="338"/>
      <c r="K43" s="336"/>
    </row>
    <row r="44" spans="2:11" s="1" customFormat="1" ht="15" customHeight="1">
      <c r="B44" s="339"/>
      <c r="C44" s="340"/>
      <c r="D44" s="338"/>
      <c r="E44" s="341" t="s">
        <v>2790</v>
      </c>
      <c r="F44" s="338"/>
      <c r="G44" s="338" t="s">
        <v>2791</v>
      </c>
      <c r="H44" s="338"/>
      <c r="I44" s="338"/>
      <c r="J44" s="338"/>
      <c r="K44" s="336"/>
    </row>
    <row r="45" spans="2:11" s="1" customFormat="1" ht="15" customHeight="1">
      <c r="B45" s="339"/>
      <c r="C45" s="340"/>
      <c r="D45" s="338"/>
      <c r="E45" s="341" t="s">
        <v>159</v>
      </c>
      <c r="F45" s="338"/>
      <c r="G45" s="338" t="s">
        <v>2792</v>
      </c>
      <c r="H45" s="338"/>
      <c r="I45" s="338"/>
      <c r="J45" s="338"/>
      <c r="K45" s="336"/>
    </row>
    <row r="46" spans="2:11" s="1" customFormat="1" ht="12.75" customHeight="1">
      <c r="B46" s="339"/>
      <c r="C46" s="340"/>
      <c r="D46" s="338"/>
      <c r="E46" s="338"/>
      <c r="F46" s="338"/>
      <c r="G46" s="338"/>
      <c r="H46" s="338"/>
      <c r="I46" s="338"/>
      <c r="J46" s="338"/>
      <c r="K46" s="336"/>
    </row>
    <row r="47" spans="2:11" s="1" customFormat="1" ht="15" customHeight="1">
      <c r="B47" s="339"/>
      <c r="C47" s="340"/>
      <c r="D47" s="338" t="s">
        <v>2793</v>
      </c>
      <c r="E47" s="338"/>
      <c r="F47" s="338"/>
      <c r="G47" s="338"/>
      <c r="H47" s="338"/>
      <c r="I47" s="338"/>
      <c r="J47" s="338"/>
      <c r="K47" s="336"/>
    </row>
    <row r="48" spans="2:11" s="1" customFormat="1" ht="15" customHeight="1">
      <c r="B48" s="339"/>
      <c r="C48" s="340"/>
      <c r="D48" s="340"/>
      <c r="E48" s="338" t="s">
        <v>2794</v>
      </c>
      <c r="F48" s="338"/>
      <c r="G48" s="338"/>
      <c r="H48" s="338"/>
      <c r="I48" s="338"/>
      <c r="J48" s="338"/>
      <c r="K48" s="336"/>
    </row>
    <row r="49" spans="2:11" s="1" customFormat="1" ht="15" customHeight="1">
      <c r="B49" s="339"/>
      <c r="C49" s="340"/>
      <c r="D49" s="340"/>
      <c r="E49" s="338" t="s">
        <v>2795</v>
      </c>
      <c r="F49" s="338"/>
      <c r="G49" s="338"/>
      <c r="H49" s="338"/>
      <c r="I49" s="338"/>
      <c r="J49" s="338"/>
      <c r="K49" s="336"/>
    </row>
    <row r="50" spans="2:11" s="1" customFormat="1" ht="15" customHeight="1">
      <c r="B50" s="339"/>
      <c r="C50" s="340"/>
      <c r="D50" s="340"/>
      <c r="E50" s="338" t="s">
        <v>2796</v>
      </c>
      <c r="F50" s="338"/>
      <c r="G50" s="338"/>
      <c r="H50" s="338"/>
      <c r="I50" s="338"/>
      <c r="J50" s="338"/>
      <c r="K50" s="336"/>
    </row>
    <row r="51" spans="2:11" s="1" customFormat="1" ht="15" customHeight="1">
      <c r="B51" s="339"/>
      <c r="C51" s="340"/>
      <c r="D51" s="338" t="s">
        <v>2797</v>
      </c>
      <c r="E51" s="338"/>
      <c r="F51" s="338"/>
      <c r="G51" s="338"/>
      <c r="H51" s="338"/>
      <c r="I51" s="338"/>
      <c r="J51" s="338"/>
      <c r="K51" s="336"/>
    </row>
    <row r="52" spans="2:11" s="1" customFormat="1" ht="25.5" customHeight="1">
      <c r="B52" s="334"/>
      <c r="C52" s="335" t="s">
        <v>2798</v>
      </c>
      <c r="D52" s="335"/>
      <c r="E52" s="335"/>
      <c r="F52" s="335"/>
      <c r="G52" s="335"/>
      <c r="H52" s="335"/>
      <c r="I52" s="335"/>
      <c r="J52" s="335"/>
      <c r="K52" s="336"/>
    </row>
    <row r="53" spans="2:11" s="1" customFormat="1" ht="5.25" customHeight="1">
      <c r="B53" s="334"/>
      <c r="C53" s="337"/>
      <c r="D53" s="337"/>
      <c r="E53" s="337"/>
      <c r="F53" s="337"/>
      <c r="G53" s="337"/>
      <c r="H53" s="337"/>
      <c r="I53" s="337"/>
      <c r="J53" s="337"/>
      <c r="K53" s="336"/>
    </row>
    <row r="54" spans="2:11" s="1" customFormat="1" ht="15" customHeight="1">
      <c r="B54" s="334"/>
      <c r="C54" s="338" t="s">
        <v>2799</v>
      </c>
      <c r="D54" s="338"/>
      <c r="E54" s="338"/>
      <c r="F54" s="338"/>
      <c r="G54" s="338"/>
      <c r="H54" s="338"/>
      <c r="I54" s="338"/>
      <c r="J54" s="338"/>
      <c r="K54" s="336"/>
    </row>
    <row r="55" spans="2:11" s="1" customFormat="1" ht="15" customHeight="1">
      <c r="B55" s="334"/>
      <c r="C55" s="338" t="s">
        <v>2800</v>
      </c>
      <c r="D55" s="338"/>
      <c r="E55" s="338"/>
      <c r="F55" s="338"/>
      <c r="G55" s="338"/>
      <c r="H55" s="338"/>
      <c r="I55" s="338"/>
      <c r="J55" s="338"/>
      <c r="K55" s="336"/>
    </row>
    <row r="56" spans="2:11" s="1" customFormat="1" ht="12.75" customHeight="1">
      <c r="B56" s="334"/>
      <c r="C56" s="338"/>
      <c r="D56" s="338"/>
      <c r="E56" s="338"/>
      <c r="F56" s="338"/>
      <c r="G56" s="338"/>
      <c r="H56" s="338"/>
      <c r="I56" s="338"/>
      <c r="J56" s="338"/>
      <c r="K56" s="336"/>
    </row>
    <row r="57" spans="2:11" s="1" customFormat="1" ht="15" customHeight="1">
      <c r="B57" s="334"/>
      <c r="C57" s="338" t="s">
        <v>2801</v>
      </c>
      <c r="D57" s="338"/>
      <c r="E57" s="338"/>
      <c r="F57" s="338"/>
      <c r="G57" s="338"/>
      <c r="H57" s="338"/>
      <c r="I57" s="338"/>
      <c r="J57" s="338"/>
      <c r="K57" s="336"/>
    </row>
    <row r="58" spans="2:11" s="1" customFormat="1" ht="15" customHeight="1">
      <c r="B58" s="334"/>
      <c r="C58" s="340"/>
      <c r="D58" s="338" t="s">
        <v>2802</v>
      </c>
      <c r="E58" s="338"/>
      <c r="F58" s="338"/>
      <c r="G58" s="338"/>
      <c r="H58" s="338"/>
      <c r="I58" s="338"/>
      <c r="J58" s="338"/>
      <c r="K58" s="336"/>
    </row>
    <row r="59" spans="2:11" s="1" customFormat="1" ht="15" customHeight="1">
      <c r="B59" s="334"/>
      <c r="C59" s="340"/>
      <c r="D59" s="338" t="s">
        <v>2803</v>
      </c>
      <c r="E59" s="338"/>
      <c r="F59" s="338"/>
      <c r="G59" s="338"/>
      <c r="H59" s="338"/>
      <c r="I59" s="338"/>
      <c r="J59" s="338"/>
      <c r="K59" s="336"/>
    </row>
    <row r="60" spans="2:11" s="1" customFormat="1" ht="15" customHeight="1">
      <c r="B60" s="334"/>
      <c r="C60" s="340"/>
      <c r="D60" s="338" t="s">
        <v>2804</v>
      </c>
      <c r="E60" s="338"/>
      <c r="F60" s="338"/>
      <c r="G60" s="338"/>
      <c r="H60" s="338"/>
      <c r="I60" s="338"/>
      <c r="J60" s="338"/>
      <c r="K60" s="336"/>
    </row>
    <row r="61" spans="2:11" s="1" customFormat="1" ht="15" customHeight="1">
      <c r="B61" s="334"/>
      <c r="C61" s="340"/>
      <c r="D61" s="338" t="s">
        <v>2805</v>
      </c>
      <c r="E61" s="338"/>
      <c r="F61" s="338"/>
      <c r="G61" s="338"/>
      <c r="H61" s="338"/>
      <c r="I61" s="338"/>
      <c r="J61" s="338"/>
      <c r="K61" s="336"/>
    </row>
    <row r="62" spans="2:11" s="1" customFormat="1" ht="15" customHeight="1">
      <c r="B62" s="334"/>
      <c r="C62" s="340"/>
      <c r="D62" s="343" t="s">
        <v>2806</v>
      </c>
      <c r="E62" s="343"/>
      <c r="F62" s="343"/>
      <c r="G62" s="343"/>
      <c r="H62" s="343"/>
      <c r="I62" s="343"/>
      <c r="J62" s="343"/>
      <c r="K62" s="336"/>
    </row>
    <row r="63" spans="2:11" s="1" customFormat="1" ht="15" customHeight="1">
      <c r="B63" s="334"/>
      <c r="C63" s="340"/>
      <c r="D63" s="338" t="s">
        <v>2807</v>
      </c>
      <c r="E63" s="338"/>
      <c r="F63" s="338"/>
      <c r="G63" s="338"/>
      <c r="H63" s="338"/>
      <c r="I63" s="338"/>
      <c r="J63" s="338"/>
      <c r="K63" s="336"/>
    </row>
    <row r="64" spans="2:11" s="1" customFormat="1" ht="12.75" customHeight="1">
      <c r="B64" s="334"/>
      <c r="C64" s="340"/>
      <c r="D64" s="340"/>
      <c r="E64" s="344"/>
      <c r="F64" s="340"/>
      <c r="G64" s="340"/>
      <c r="H64" s="340"/>
      <c r="I64" s="340"/>
      <c r="J64" s="340"/>
      <c r="K64" s="336"/>
    </row>
    <row r="65" spans="2:11" s="1" customFormat="1" ht="15" customHeight="1">
      <c r="B65" s="334"/>
      <c r="C65" s="340"/>
      <c r="D65" s="338" t="s">
        <v>2808</v>
      </c>
      <c r="E65" s="338"/>
      <c r="F65" s="338"/>
      <c r="G65" s="338"/>
      <c r="H65" s="338"/>
      <c r="I65" s="338"/>
      <c r="J65" s="338"/>
      <c r="K65" s="336"/>
    </row>
    <row r="66" spans="2:11" s="1" customFormat="1" ht="15" customHeight="1">
      <c r="B66" s="334"/>
      <c r="C66" s="340"/>
      <c r="D66" s="343" t="s">
        <v>2809</v>
      </c>
      <c r="E66" s="343"/>
      <c r="F66" s="343"/>
      <c r="G66" s="343"/>
      <c r="H66" s="343"/>
      <c r="I66" s="343"/>
      <c r="J66" s="343"/>
      <c r="K66" s="336"/>
    </row>
    <row r="67" spans="2:11" s="1" customFormat="1" ht="15" customHeight="1">
      <c r="B67" s="334"/>
      <c r="C67" s="340"/>
      <c r="D67" s="338" t="s">
        <v>2810</v>
      </c>
      <c r="E67" s="338"/>
      <c r="F67" s="338"/>
      <c r="G67" s="338"/>
      <c r="H67" s="338"/>
      <c r="I67" s="338"/>
      <c r="J67" s="338"/>
      <c r="K67" s="336"/>
    </row>
    <row r="68" spans="2:11" s="1" customFormat="1" ht="15" customHeight="1">
      <c r="B68" s="334"/>
      <c r="C68" s="340"/>
      <c r="D68" s="338" t="s">
        <v>2811</v>
      </c>
      <c r="E68" s="338"/>
      <c r="F68" s="338"/>
      <c r="G68" s="338"/>
      <c r="H68" s="338"/>
      <c r="I68" s="338"/>
      <c r="J68" s="338"/>
      <c r="K68" s="336"/>
    </row>
    <row r="69" spans="2:11" s="1" customFormat="1" ht="15" customHeight="1">
      <c r="B69" s="334"/>
      <c r="C69" s="340"/>
      <c r="D69" s="338" t="s">
        <v>2812</v>
      </c>
      <c r="E69" s="338"/>
      <c r="F69" s="338"/>
      <c r="G69" s="338"/>
      <c r="H69" s="338"/>
      <c r="I69" s="338"/>
      <c r="J69" s="338"/>
      <c r="K69" s="336"/>
    </row>
    <row r="70" spans="2:11" s="1" customFormat="1" ht="15" customHeight="1">
      <c r="B70" s="334"/>
      <c r="C70" s="340"/>
      <c r="D70" s="338" t="s">
        <v>2813</v>
      </c>
      <c r="E70" s="338"/>
      <c r="F70" s="338"/>
      <c r="G70" s="338"/>
      <c r="H70" s="338"/>
      <c r="I70" s="338"/>
      <c r="J70" s="338"/>
      <c r="K70" s="336"/>
    </row>
    <row r="71" spans="2:11" s="1" customFormat="1" ht="12.75" customHeight="1">
      <c r="B71" s="345"/>
      <c r="C71" s="346"/>
      <c r="D71" s="346"/>
      <c r="E71" s="346"/>
      <c r="F71" s="346"/>
      <c r="G71" s="346"/>
      <c r="H71" s="346"/>
      <c r="I71" s="346"/>
      <c r="J71" s="346"/>
      <c r="K71" s="347"/>
    </row>
    <row r="72" spans="2:11" s="1" customFormat="1" ht="18.75" customHeight="1">
      <c r="B72" s="348"/>
      <c r="C72" s="348"/>
      <c r="D72" s="348"/>
      <c r="E72" s="348"/>
      <c r="F72" s="348"/>
      <c r="G72" s="348"/>
      <c r="H72" s="348"/>
      <c r="I72" s="348"/>
      <c r="J72" s="348"/>
      <c r="K72" s="349"/>
    </row>
    <row r="73" spans="2:11" s="1" customFormat="1" ht="18.75" customHeight="1">
      <c r="B73" s="349"/>
      <c r="C73" s="349"/>
      <c r="D73" s="349"/>
      <c r="E73" s="349"/>
      <c r="F73" s="349"/>
      <c r="G73" s="349"/>
      <c r="H73" s="349"/>
      <c r="I73" s="349"/>
      <c r="J73" s="349"/>
      <c r="K73" s="349"/>
    </row>
    <row r="74" spans="2:11" s="1" customFormat="1" ht="7.5" customHeight="1">
      <c r="B74" s="350"/>
      <c r="C74" s="351"/>
      <c r="D74" s="351"/>
      <c r="E74" s="351"/>
      <c r="F74" s="351"/>
      <c r="G74" s="351"/>
      <c r="H74" s="351"/>
      <c r="I74" s="351"/>
      <c r="J74" s="351"/>
      <c r="K74" s="352"/>
    </row>
    <row r="75" spans="2:11" s="1" customFormat="1" ht="45" customHeight="1">
      <c r="B75" s="353"/>
      <c r="C75" s="354" t="s">
        <v>2814</v>
      </c>
      <c r="D75" s="354"/>
      <c r="E75" s="354"/>
      <c r="F75" s="354"/>
      <c r="G75" s="354"/>
      <c r="H75" s="354"/>
      <c r="I75" s="354"/>
      <c r="J75" s="354"/>
      <c r="K75" s="355"/>
    </row>
    <row r="76" spans="2:11" s="1" customFormat="1" ht="17.25" customHeight="1">
      <c r="B76" s="353"/>
      <c r="C76" s="356" t="s">
        <v>2815</v>
      </c>
      <c r="D76" s="356"/>
      <c r="E76" s="356"/>
      <c r="F76" s="356" t="s">
        <v>2816</v>
      </c>
      <c r="G76" s="357"/>
      <c r="H76" s="356" t="s">
        <v>56</v>
      </c>
      <c r="I76" s="356" t="s">
        <v>59</v>
      </c>
      <c r="J76" s="356" t="s">
        <v>2817</v>
      </c>
      <c r="K76" s="355"/>
    </row>
    <row r="77" spans="2:11" s="1" customFormat="1" ht="17.25" customHeight="1">
      <c r="B77" s="353"/>
      <c r="C77" s="358" t="s">
        <v>2818</v>
      </c>
      <c r="D77" s="358"/>
      <c r="E77" s="358"/>
      <c r="F77" s="359" t="s">
        <v>2819</v>
      </c>
      <c r="G77" s="360"/>
      <c r="H77" s="358"/>
      <c r="I77" s="358"/>
      <c r="J77" s="358" t="s">
        <v>2820</v>
      </c>
      <c r="K77" s="355"/>
    </row>
    <row r="78" spans="2:11" s="1" customFormat="1" ht="5.25" customHeight="1">
      <c r="B78" s="353"/>
      <c r="C78" s="361"/>
      <c r="D78" s="361"/>
      <c r="E78" s="361"/>
      <c r="F78" s="361"/>
      <c r="G78" s="362"/>
      <c r="H78" s="361"/>
      <c r="I78" s="361"/>
      <c r="J78" s="361"/>
      <c r="K78" s="355"/>
    </row>
    <row r="79" spans="2:11" s="1" customFormat="1" ht="15" customHeight="1">
      <c r="B79" s="353"/>
      <c r="C79" s="341" t="s">
        <v>55</v>
      </c>
      <c r="D79" s="361"/>
      <c r="E79" s="361"/>
      <c r="F79" s="363" t="s">
        <v>2821</v>
      </c>
      <c r="G79" s="362"/>
      <c r="H79" s="341" t="s">
        <v>2822</v>
      </c>
      <c r="I79" s="341" t="s">
        <v>2823</v>
      </c>
      <c r="J79" s="341">
        <v>20</v>
      </c>
      <c r="K79" s="355"/>
    </row>
    <row r="80" spans="2:11" s="1" customFormat="1" ht="15" customHeight="1">
      <c r="B80" s="353"/>
      <c r="C80" s="341" t="s">
        <v>2824</v>
      </c>
      <c r="D80" s="341"/>
      <c r="E80" s="341"/>
      <c r="F80" s="363" t="s">
        <v>2821</v>
      </c>
      <c r="G80" s="362"/>
      <c r="H80" s="341" t="s">
        <v>2825</v>
      </c>
      <c r="I80" s="341" t="s">
        <v>2823</v>
      </c>
      <c r="J80" s="341">
        <v>120</v>
      </c>
      <c r="K80" s="355"/>
    </row>
    <row r="81" spans="2:11" s="1" customFormat="1" ht="15" customHeight="1">
      <c r="B81" s="364"/>
      <c r="C81" s="341" t="s">
        <v>2826</v>
      </c>
      <c r="D81" s="341"/>
      <c r="E81" s="341"/>
      <c r="F81" s="363" t="s">
        <v>2827</v>
      </c>
      <c r="G81" s="362"/>
      <c r="H81" s="341" t="s">
        <v>2828</v>
      </c>
      <c r="I81" s="341" t="s">
        <v>2823</v>
      </c>
      <c r="J81" s="341">
        <v>50</v>
      </c>
      <c r="K81" s="355"/>
    </row>
    <row r="82" spans="2:11" s="1" customFormat="1" ht="15" customHeight="1">
      <c r="B82" s="364"/>
      <c r="C82" s="341" t="s">
        <v>2829</v>
      </c>
      <c r="D82" s="341"/>
      <c r="E82" s="341"/>
      <c r="F82" s="363" t="s">
        <v>2821</v>
      </c>
      <c r="G82" s="362"/>
      <c r="H82" s="341" t="s">
        <v>2830</v>
      </c>
      <c r="I82" s="341" t="s">
        <v>2831</v>
      </c>
      <c r="J82" s="341"/>
      <c r="K82" s="355"/>
    </row>
    <row r="83" spans="2:11" s="1" customFormat="1" ht="15" customHeight="1">
      <c r="B83" s="364"/>
      <c r="C83" s="365" t="s">
        <v>2832</v>
      </c>
      <c r="D83" s="365"/>
      <c r="E83" s="365"/>
      <c r="F83" s="366" t="s">
        <v>2827</v>
      </c>
      <c r="G83" s="365"/>
      <c r="H83" s="365" t="s">
        <v>2833</v>
      </c>
      <c r="I83" s="365" t="s">
        <v>2823</v>
      </c>
      <c r="J83" s="365">
        <v>15</v>
      </c>
      <c r="K83" s="355"/>
    </row>
    <row r="84" spans="2:11" s="1" customFormat="1" ht="15" customHeight="1">
      <c r="B84" s="364"/>
      <c r="C84" s="365" t="s">
        <v>2834</v>
      </c>
      <c r="D84" s="365"/>
      <c r="E84" s="365"/>
      <c r="F84" s="366" t="s">
        <v>2827</v>
      </c>
      <c r="G84" s="365"/>
      <c r="H84" s="365" t="s">
        <v>2835</v>
      </c>
      <c r="I84" s="365" t="s">
        <v>2823</v>
      </c>
      <c r="J84" s="365">
        <v>15</v>
      </c>
      <c r="K84" s="355"/>
    </row>
    <row r="85" spans="2:11" s="1" customFormat="1" ht="15" customHeight="1">
      <c r="B85" s="364"/>
      <c r="C85" s="365" t="s">
        <v>2836</v>
      </c>
      <c r="D85" s="365"/>
      <c r="E85" s="365"/>
      <c r="F85" s="366" t="s">
        <v>2827</v>
      </c>
      <c r="G85" s="365"/>
      <c r="H85" s="365" t="s">
        <v>2837</v>
      </c>
      <c r="I85" s="365" t="s">
        <v>2823</v>
      </c>
      <c r="J85" s="365">
        <v>20</v>
      </c>
      <c r="K85" s="355"/>
    </row>
    <row r="86" spans="2:11" s="1" customFormat="1" ht="15" customHeight="1">
      <c r="B86" s="364"/>
      <c r="C86" s="365" t="s">
        <v>2838</v>
      </c>
      <c r="D86" s="365"/>
      <c r="E86" s="365"/>
      <c r="F86" s="366" t="s">
        <v>2827</v>
      </c>
      <c r="G86" s="365"/>
      <c r="H86" s="365" t="s">
        <v>2839</v>
      </c>
      <c r="I86" s="365" t="s">
        <v>2823</v>
      </c>
      <c r="J86" s="365">
        <v>20</v>
      </c>
      <c r="K86" s="355"/>
    </row>
    <row r="87" spans="2:11" s="1" customFormat="1" ht="15" customHeight="1">
      <c r="B87" s="364"/>
      <c r="C87" s="341" t="s">
        <v>2840</v>
      </c>
      <c r="D87" s="341"/>
      <c r="E87" s="341"/>
      <c r="F87" s="363" t="s">
        <v>2827</v>
      </c>
      <c r="G87" s="362"/>
      <c r="H87" s="341" t="s">
        <v>2841</v>
      </c>
      <c r="I87" s="341" t="s">
        <v>2823</v>
      </c>
      <c r="J87" s="341">
        <v>50</v>
      </c>
      <c r="K87" s="355"/>
    </row>
    <row r="88" spans="2:11" s="1" customFormat="1" ht="15" customHeight="1">
      <c r="B88" s="364"/>
      <c r="C88" s="341" t="s">
        <v>2842</v>
      </c>
      <c r="D88" s="341"/>
      <c r="E88" s="341"/>
      <c r="F88" s="363" t="s">
        <v>2827</v>
      </c>
      <c r="G88" s="362"/>
      <c r="H88" s="341" t="s">
        <v>2843</v>
      </c>
      <c r="I88" s="341" t="s">
        <v>2823</v>
      </c>
      <c r="J88" s="341">
        <v>20</v>
      </c>
      <c r="K88" s="355"/>
    </row>
    <row r="89" spans="2:11" s="1" customFormat="1" ht="15" customHeight="1">
      <c r="B89" s="364"/>
      <c r="C89" s="341" t="s">
        <v>2844</v>
      </c>
      <c r="D89" s="341"/>
      <c r="E89" s="341"/>
      <c r="F89" s="363" t="s">
        <v>2827</v>
      </c>
      <c r="G89" s="362"/>
      <c r="H89" s="341" t="s">
        <v>2845</v>
      </c>
      <c r="I89" s="341" t="s">
        <v>2823</v>
      </c>
      <c r="J89" s="341">
        <v>20</v>
      </c>
      <c r="K89" s="355"/>
    </row>
    <row r="90" spans="2:11" s="1" customFormat="1" ht="15" customHeight="1">
      <c r="B90" s="364"/>
      <c r="C90" s="341" t="s">
        <v>2846</v>
      </c>
      <c r="D90" s="341"/>
      <c r="E90" s="341"/>
      <c r="F90" s="363" t="s">
        <v>2827</v>
      </c>
      <c r="G90" s="362"/>
      <c r="H90" s="341" t="s">
        <v>2847</v>
      </c>
      <c r="I90" s="341" t="s">
        <v>2823</v>
      </c>
      <c r="J90" s="341">
        <v>50</v>
      </c>
      <c r="K90" s="355"/>
    </row>
    <row r="91" spans="2:11" s="1" customFormat="1" ht="15" customHeight="1">
      <c r="B91" s="364"/>
      <c r="C91" s="341" t="s">
        <v>2848</v>
      </c>
      <c r="D91" s="341"/>
      <c r="E91" s="341"/>
      <c r="F91" s="363" t="s">
        <v>2827</v>
      </c>
      <c r="G91" s="362"/>
      <c r="H91" s="341" t="s">
        <v>2848</v>
      </c>
      <c r="I91" s="341" t="s">
        <v>2823</v>
      </c>
      <c r="J91" s="341">
        <v>50</v>
      </c>
      <c r="K91" s="355"/>
    </row>
    <row r="92" spans="2:11" s="1" customFormat="1" ht="15" customHeight="1">
      <c r="B92" s="364"/>
      <c r="C92" s="341" t="s">
        <v>2849</v>
      </c>
      <c r="D92" s="341"/>
      <c r="E92" s="341"/>
      <c r="F92" s="363" t="s">
        <v>2827</v>
      </c>
      <c r="G92" s="362"/>
      <c r="H92" s="341" t="s">
        <v>2850</v>
      </c>
      <c r="I92" s="341" t="s">
        <v>2823</v>
      </c>
      <c r="J92" s="341">
        <v>255</v>
      </c>
      <c r="K92" s="355"/>
    </row>
    <row r="93" spans="2:11" s="1" customFormat="1" ht="15" customHeight="1">
      <c r="B93" s="364"/>
      <c r="C93" s="341" t="s">
        <v>2851</v>
      </c>
      <c r="D93" s="341"/>
      <c r="E93" s="341"/>
      <c r="F93" s="363" t="s">
        <v>2821</v>
      </c>
      <c r="G93" s="362"/>
      <c r="H93" s="341" t="s">
        <v>2852</v>
      </c>
      <c r="I93" s="341" t="s">
        <v>2853</v>
      </c>
      <c r="J93" s="341"/>
      <c r="K93" s="355"/>
    </row>
    <row r="94" spans="2:11" s="1" customFormat="1" ht="15" customHeight="1">
      <c r="B94" s="364"/>
      <c r="C94" s="341" t="s">
        <v>2854</v>
      </c>
      <c r="D94" s="341"/>
      <c r="E94" s="341"/>
      <c r="F94" s="363" t="s">
        <v>2821</v>
      </c>
      <c r="G94" s="362"/>
      <c r="H94" s="341" t="s">
        <v>2855</v>
      </c>
      <c r="I94" s="341" t="s">
        <v>2856</v>
      </c>
      <c r="J94" s="341"/>
      <c r="K94" s="355"/>
    </row>
    <row r="95" spans="2:11" s="1" customFormat="1" ht="15" customHeight="1">
      <c r="B95" s="364"/>
      <c r="C95" s="341" t="s">
        <v>2857</v>
      </c>
      <c r="D95" s="341"/>
      <c r="E95" s="341"/>
      <c r="F95" s="363" t="s">
        <v>2821</v>
      </c>
      <c r="G95" s="362"/>
      <c r="H95" s="341" t="s">
        <v>2857</v>
      </c>
      <c r="I95" s="341" t="s">
        <v>2856</v>
      </c>
      <c r="J95" s="341"/>
      <c r="K95" s="355"/>
    </row>
    <row r="96" spans="2:11" s="1" customFormat="1" ht="15" customHeight="1">
      <c r="B96" s="364"/>
      <c r="C96" s="341" t="s">
        <v>40</v>
      </c>
      <c r="D96" s="341"/>
      <c r="E96" s="341"/>
      <c r="F96" s="363" t="s">
        <v>2821</v>
      </c>
      <c r="G96" s="362"/>
      <c r="H96" s="341" t="s">
        <v>2858</v>
      </c>
      <c r="I96" s="341" t="s">
        <v>2856</v>
      </c>
      <c r="J96" s="341"/>
      <c r="K96" s="355"/>
    </row>
    <row r="97" spans="2:11" s="1" customFormat="1" ht="15" customHeight="1">
      <c r="B97" s="364"/>
      <c r="C97" s="341" t="s">
        <v>50</v>
      </c>
      <c r="D97" s="341"/>
      <c r="E97" s="341"/>
      <c r="F97" s="363" t="s">
        <v>2821</v>
      </c>
      <c r="G97" s="362"/>
      <c r="H97" s="341" t="s">
        <v>2859</v>
      </c>
      <c r="I97" s="341" t="s">
        <v>2856</v>
      </c>
      <c r="J97" s="341"/>
      <c r="K97" s="355"/>
    </row>
    <row r="98" spans="2:11" s="1" customFormat="1" ht="15" customHeight="1">
      <c r="B98" s="367"/>
      <c r="C98" s="368"/>
      <c r="D98" s="368"/>
      <c r="E98" s="368"/>
      <c r="F98" s="368"/>
      <c r="G98" s="368"/>
      <c r="H98" s="368"/>
      <c r="I98" s="368"/>
      <c r="J98" s="368"/>
      <c r="K98" s="369"/>
    </row>
    <row r="99" spans="2:11" s="1" customFormat="1" ht="18.75" customHeight="1">
      <c r="B99" s="370"/>
      <c r="C99" s="371"/>
      <c r="D99" s="371"/>
      <c r="E99" s="371"/>
      <c r="F99" s="371"/>
      <c r="G99" s="371"/>
      <c r="H99" s="371"/>
      <c r="I99" s="371"/>
      <c r="J99" s="371"/>
      <c r="K99" s="370"/>
    </row>
    <row r="100" spans="2:11" s="1" customFormat="1" ht="18.75" customHeight="1">
      <c r="B100" s="349"/>
      <c r="C100" s="349"/>
      <c r="D100" s="349"/>
      <c r="E100" s="349"/>
      <c r="F100" s="349"/>
      <c r="G100" s="349"/>
      <c r="H100" s="349"/>
      <c r="I100" s="349"/>
      <c r="J100" s="349"/>
      <c r="K100" s="349"/>
    </row>
    <row r="101" spans="2:11" s="1" customFormat="1" ht="7.5" customHeight="1">
      <c r="B101" s="350"/>
      <c r="C101" s="351"/>
      <c r="D101" s="351"/>
      <c r="E101" s="351"/>
      <c r="F101" s="351"/>
      <c r="G101" s="351"/>
      <c r="H101" s="351"/>
      <c r="I101" s="351"/>
      <c r="J101" s="351"/>
      <c r="K101" s="352"/>
    </row>
    <row r="102" spans="2:11" s="1" customFormat="1" ht="45" customHeight="1">
      <c r="B102" s="353"/>
      <c r="C102" s="354" t="s">
        <v>2860</v>
      </c>
      <c r="D102" s="354"/>
      <c r="E102" s="354"/>
      <c r="F102" s="354"/>
      <c r="G102" s="354"/>
      <c r="H102" s="354"/>
      <c r="I102" s="354"/>
      <c r="J102" s="354"/>
      <c r="K102" s="355"/>
    </row>
    <row r="103" spans="2:11" s="1" customFormat="1" ht="17.25" customHeight="1">
      <c r="B103" s="353"/>
      <c r="C103" s="356" t="s">
        <v>2815</v>
      </c>
      <c r="D103" s="356"/>
      <c r="E103" s="356"/>
      <c r="F103" s="356" t="s">
        <v>2816</v>
      </c>
      <c r="G103" s="357"/>
      <c r="H103" s="356" t="s">
        <v>56</v>
      </c>
      <c r="I103" s="356" t="s">
        <v>59</v>
      </c>
      <c r="J103" s="356" t="s">
        <v>2817</v>
      </c>
      <c r="K103" s="355"/>
    </row>
    <row r="104" spans="2:11" s="1" customFormat="1" ht="17.25" customHeight="1">
      <c r="B104" s="353"/>
      <c r="C104" s="358" t="s">
        <v>2818</v>
      </c>
      <c r="D104" s="358"/>
      <c r="E104" s="358"/>
      <c r="F104" s="359" t="s">
        <v>2819</v>
      </c>
      <c r="G104" s="360"/>
      <c r="H104" s="358"/>
      <c r="I104" s="358"/>
      <c r="J104" s="358" t="s">
        <v>2820</v>
      </c>
      <c r="K104" s="355"/>
    </row>
    <row r="105" spans="2:11" s="1" customFormat="1" ht="5.25" customHeight="1">
      <c r="B105" s="353"/>
      <c r="C105" s="356"/>
      <c r="D105" s="356"/>
      <c r="E105" s="356"/>
      <c r="F105" s="356"/>
      <c r="G105" s="372"/>
      <c r="H105" s="356"/>
      <c r="I105" s="356"/>
      <c r="J105" s="356"/>
      <c r="K105" s="355"/>
    </row>
    <row r="106" spans="2:11" s="1" customFormat="1" ht="15" customHeight="1">
      <c r="B106" s="353"/>
      <c r="C106" s="341" t="s">
        <v>55</v>
      </c>
      <c r="D106" s="361"/>
      <c r="E106" s="361"/>
      <c r="F106" s="363" t="s">
        <v>2821</v>
      </c>
      <c r="G106" s="372"/>
      <c r="H106" s="341" t="s">
        <v>2861</v>
      </c>
      <c r="I106" s="341" t="s">
        <v>2823</v>
      </c>
      <c r="J106" s="341">
        <v>20</v>
      </c>
      <c r="K106" s="355"/>
    </row>
    <row r="107" spans="2:11" s="1" customFormat="1" ht="15" customHeight="1">
      <c r="B107" s="353"/>
      <c r="C107" s="341" t="s">
        <v>2824</v>
      </c>
      <c r="D107" s="341"/>
      <c r="E107" s="341"/>
      <c r="F107" s="363" t="s">
        <v>2821</v>
      </c>
      <c r="G107" s="341"/>
      <c r="H107" s="341" t="s">
        <v>2861</v>
      </c>
      <c r="I107" s="341" t="s">
        <v>2823</v>
      </c>
      <c r="J107" s="341">
        <v>120</v>
      </c>
      <c r="K107" s="355"/>
    </row>
    <row r="108" spans="2:11" s="1" customFormat="1" ht="15" customHeight="1">
      <c r="B108" s="364"/>
      <c r="C108" s="341" t="s">
        <v>2826</v>
      </c>
      <c r="D108" s="341"/>
      <c r="E108" s="341"/>
      <c r="F108" s="363" t="s">
        <v>2827</v>
      </c>
      <c r="G108" s="341"/>
      <c r="H108" s="341" t="s">
        <v>2861</v>
      </c>
      <c r="I108" s="341" t="s">
        <v>2823</v>
      </c>
      <c r="J108" s="341">
        <v>50</v>
      </c>
      <c r="K108" s="355"/>
    </row>
    <row r="109" spans="2:11" s="1" customFormat="1" ht="15" customHeight="1">
      <c r="B109" s="364"/>
      <c r="C109" s="341" t="s">
        <v>2829</v>
      </c>
      <c r="D109" s="341"/>
      <c r="E109" s="341"/>
      <c r="F109" s="363" t="s">
        <v>2821</v>
      </c>
      <c r="G109" s="341"/>
      <c r="H109" s="341" t="s">
        <v>2861</v>
      </c>
      <c r="I109" s="341" t="s">
        <v>2831</v>
      </c>
      <c r="J109" s="341"/>
      <c r="K109" s="355"/>
    </row>
    <row r="110" spans="2:11" s="1" customFormat="1" ht="15" customHeight="1">
      <c r="B110" s="364"/>
      <c r="C110" s="341" t="s">
        <v>2840</v>
      </c>
      <c r="D110" s="341"/>
      <c r="E110" s="341"/>
      <c r="F110" s="363" t="s">
        <v>2827</v>
      </c>
      <c r="G110" s="341"/>
      <c r="H110" s="341" t="s">
        <v>2861</v>
      </c>
      <c r="I110" s="341" t="s">
        <v>2823</v>
      </c>
      <c r="J110" s="341">
        <v>50</v>
      </c>
      <c r="K110" s="355"/>
    </row>
    <row r="111" spans="2:11" s="1" customFormat="1" ht="15" customHeight="1">
      <c r="B111" s="364"/>
      <c r="C111" s="341" t="s">
        <v>2848</v>
      </c>
      <c r="D111" s="341"/>
      <c r="E111" s="341"/>
      <c r="F111" s="363" t="s">
        <v>2827</v>
      </c>
      <c r="G111" s="341"/>
      <c r="H111" s="341" t="s">
        <v>2861</v>
      </c>
      <c r="I111" s="341" t="s">
        <v>2823</v>
      </c>
      <c r="J111" s="341">
        <v>50</v>
      </c>
      <c r="K111" s="355"/>
    </row>
    <row r="112" spans="2:11" s="1" customFormat="1" ht="15" customHeight="1">
      <c r="B112" s="364"/>
      <c r="C112" s="341" t="s">
        <v>2846</v>
      </c>
      <c r="D112" s="341"/>
      <c r="E112" s="341"/>
      <c r="F112" s="363" t="s">
        <v>2827</v>
      </c>
      <c r="G112" s="341"/>
      <c r="H112" s="341" t="s">
        <v>2861</v>
      </c>
      <c r="I112" s="341" t="s">
        <v>2823</v>
      </c>
      <c r="J112" s="341">
        <v>50</v>
      </c>
      <c r="K112" s="355"/>
    </row>
    <row r="113" spans="2:11" s="1" customFormat="1" ht="15" customHeight="1">
      <c r="B113" s="364"/>
      <c r="C113" s="341" t="s">
        <v>55</v>
      </c>
      <c r="D113" s="341"/>
      <c r="E113" s="341"/>
      <c r="F113" s="363" t="s">
        <v>2821</v>
      </c>
      <c r="G113" s="341"/>
      <c r="H113" s="341" t="s">
        <v>2862</v>
      </c>
      <c r="I113" s="341" t="s">
        <v>2823</v>
      </c>
      <c r="J113" s="341">
        <v>20</v>
      </c>
      <c r="K113" s="355"/>
    </row>
    <row r="114" spans="2:11" s="1" customFormat="1" ht="15" customHeight="1">
      <c r="B114" s="364"/>
      <c r="C114" s="341" t="s">
        <v>2863</v>
      </c>
      <c r="D114" s="341"/>
      <c r="E114" s="341"/>
      <c r="F114" s="363" t="s">
        <v>2821</v>
      </c>
      <c r="G114" s="341"/>
      <c r="H114" s="341" t="s">
        <v>2864</v>
      </c>
      <c r="I114" s="341" t="s">
        <v>2823</v>
      </c>
      <c r="J114" s="341">
        <v>120</v>
      </c>
      <c r="K114" s="355"/>
    </row>
    <row r="115" spans="2:11" s="1" customFormat="1" ht="15" customHeight="1">
      <c r="B115" s="364"/>
      <c r="C115" s="341" t="s">
        <v>40</v>
      </c>
      <c r="D115" s="341"/>
      <c r="E115" s="341"/>
      <c r="F115" s="363" t="s">
        <v>2821</v>
      </c>
      <c r="G115" s="341"/>
      <c r="H115" s="341" t="s">
        <v>2865</v>
      </c>
      <c r="I115" s="341" t="s">
        <v>2856</v>
      </c>
      <c r="J115" s="341"/>
      <c r="K115" s="355"/>
    </row>
    <row r="116" spans="2:11" s="1" customFormat="1" ht="15" customHeight="1">
      <c r="B116" s="364"/>
      <c r="C116" s="341" t="s">
        <v>50</v>
      </c>
      <c r="D116" s="341"/>
      <c r="E116" s="341"/>
      <c r="F116" s="363" t="s">
        <v>2821</v>
      </c>
      <c r="G116" s="341"/>
      <c r="H116" s="341" t="s">
        <v>2866</v>
      </c>
      <c r="I116" s="341" t="s">
        <v>2856</v>
      </c>
      <c r="J116" s="341"/>
      <c r="K116" s="355"/>
    </row>
    <row r="117" spans="2:11" s="1" customFormat="1" ht="15" customHeight="1">
      <c r="B117" s="364"/>
      <c r="C117" s="341" t="s">
        <v>59</v>
      </c>
      <c r="D117" s="341"/>
      <c r="E117" s="341"/>
      <c r="F117" s="363" t="s">
        <v>2821</v>
      </c>
      <c r="G117" s="341"/>
      <c r="H117" s="341" t="s">
        <v>2867</v>
      </c>
      <c r="I117" s="341" t="s">
        <v>2868</v>
      </c>
      <c r="J117" s="341"/>
      <c r="K117" s="355"/>
    </row>
    <row r="118" spans="2:11" s="1" customFormat="1" ht="15" customHeight="1">
      <c r="B118" s="367"/>
      <c r="C118" s="373"/>
      <c r="D118" s="373"/>
      <c r="E118" s="373"/>
      <c r="F118" s="373"/>
      <c r="G118" s="373"/>
      <c r="H118" s="373"/>
      <c r="I118" s="373"/>
      <c r="J118" s="373"/>
      <c r="K118" s="369"/>
    </row>
    <row r="119" spans="2:11" s="1" customFormat="1" ht="18.75" customHeight="1">
      <c r="B119" s="374"/>
      <c r="C119" s="338"/>
      <c r="D119" s="338"/>
      <c r="E119" s="338"/>
      <c r="F119" s="375"/>
      <c r="G119" s="338"/>
      <c r="H119" s="338"/>
      <c r="I119" s="338"/>
      <c r="J119" s="338"/>
      <c r="K119" s="374"/>
    </row>
    <row r="120" spans="2:11" s="1" customFormat="1" ht="18.75" customHeight="1">
      <c r="B120" s="349"/>
      <c r="C120" s="349"/>
      <c r="D120" s="349"/>
      <c r="E120" s="349"/>
      <c r="F120" s="349"/>
      <c r="G120" s="349"/>
      <c r="H120" s="349"/>
      <c r="I120" s="349"/>
      <c r="J120" s="349"/>
      <c r="K120" s="349"/>
    </row>
    <row r="121" spans="2:11" s="1" customFormat="1" ht="7.5" customHeight="1">
      <c r="B121" s="376"/>
      <c r="C121" s="377"/>
      <c r="D121" s="377"/>
      <c r="E121" s="377"/>
      <c r="F121" s="377"/>
      <c r="G121" s="377"/>
      <c r="H121" s="377"/>
      <c r="I121" s="377"/>
      <c r="J121" s="377"/>
      <c r="K121" s="378"/>
    </row>
    <row r="122" spans="2:11" s="1" customFormat="1" ht="45" customHeight="1">
      <c r="B122" s="379"/>
      <c r="C122" s="332" t="s">
        <v>2869</v>
      </c>
      <c r="D122" s="332"/>
      <c r="E122" s="332"/>
      <c r="F122" s="332"/>
      <c r="G122" s="332"/>
      <c r="H122" s="332"/>
      <c r="I122" s="332"/>
      <c r="J122" s="332"/>
      <c r="K122" s="380"/>
    </row>
    <row r="123" spans="2:11" s="1" customFormat="1" ht="17.25" customHeight="1">
      <c r="B123" s="381"/>
      <c r="C123" s="356" t="s">
        <v>2815</v>
      </c>
      <c r="D123" s="356"/>
      <c r="E123" s="356"/>
      <c r="F123" s="356" t="s">
        <v>2816</v>
      </c>
      <c r="G123" s="357"/>
      <c r="H123" s="356" t="s">
        <v>56</v>
      </c>
      <c r="I123" s="356" t="s">
        <v>59</v>
      </c>
      <c r="J123" s="356" t="s">
        <v>2817</v>
      </c>
      <c r="K123" s="382"/>
    </row>
    <row r="124" spans="2:11" s="1" customFormat="1" ht="17.25" customHeight="1">
      <c r="B124" s="381"/>
      <c r="C124" s="358" t="s">
        <v>2818</v>
      </c>
      <c r="D124" s="358"/>
      <c r="E124" s="358"/>
      <c r="F124" s="359" t="s">
        <v>2819</v>
      </c>
      <c r="G124" s="360"/>
      <c r="H124" s="358"/>
      <c r="I124" s="358"/>
      <c r="J124" s="358" t="s">
        <v>2820</v>
      </c>
      <c r="K124" s="382"/>
    </row>
    <row r="125" spans="2:11" s="1" customFormat="1" ht="5.25" customHeight="1">
      <c r="B125" s="383"/>
      <c r="C125" s="361"/>
      <c r="D125" s="361"/>
      <c r="E125" s="361"/>
      <c r="F125" s="361"/>
      <c r="G125" s="341"/>
      <c r="H125" s="361"/>
      <c r="I125" s="361"/>
      <c r="J125" s="361"/>
      <c r="K125" s="384"/>
    </row>
    <row r="126" spans="2:11" s="1" customFormat="1" ht="15" customHeight="1">
      <c r="B126" s="383"/>
      <c r="C126" s="341" t="s">
        <v>2824</v>
      </c>
      <c r="D126" s="361"/>
      <c r="E126" s="361"/>
      <c r="F126" s="363" t="s">
        <v>2821</v>
      </c>
      <c r="G126" s="341"/>
      <c r="H126" s="341" t="s">
        <v>2861</v>
      </c>
      <c r="I126" s="341" t="s">
        <v>2823</v>
      </c>
      <c r="J126" s="341">
        <v>120</v>
      </c>
      <c r="K126" s="385"/>
    </row>
    <row r="127" spans="2:11" s="1" customFormat="1" ht="15" customHeight="1">
      <c r="B127" s="383"/>
      <c r="C127" s="341" t="s">
        <v>2870</v>
      </c>
      <c r="D127" s="341"/>
      <c r="E127" s="341"/>
      <c r="F127" s="363" t="s">
        <v>2821</v>
      </c>
      <c r="G127" s="341"/>
      <c r="H127" s="341" t="s">
        <v>2871</v>
      </c>
      <c r="I127" s="341" t="s">
        <v>2823</v>
      </c>
      <c r="J127" s="341" t="s">
        <v>2872</v>
      </c>
      <c r="K127" s="385"/>
    </row>
    <row r="128" spans="2:11" s="1" customFormat="1" ht="15" customHeight="1">
      <c r="B128" s="383"/>
      <c r="C128" s="341" t="s">
        <v>87</v>
      </c>
      <c r="D128" s="341"/>
      <c r="E128" s="341"/>
      <c r="F128" s="363" t="s">
        <v>2821</v>
      </c>
      <c r="G128" s="341"/>
      <c r="H128" s="341" t="s">
        <v>2873</v>
      </c>
      <c r="I128" s="341" t="s">
        <v>2823</v>
      </c>
      <c r="J128" s="341" t="s">
        <v>2872</v>
      </c>
      <c r="K128" s="385"/>
    </row>
    <row r="129" spans="2:11" s="1" customFormat="1" ht="15" customHeight="1">
      <c r="B129" s="383"/>
      <c r="C129" s="341" t="s">
        <v>2832</v>
      </c>
      <c r="D129" s="341"/>
      <c r="E129" s="341"/>
      <c r="F129" s="363" t="s">
        <v>2827</v>
      </c>
      <c r="G129" s="341"/>
      <c r="H129" s="341" t="s">
        <v>2833</v>
      </c>
      <c r="I129" s="341" t="s">
        <v>2823</v>
      </c>
      <c r="J129" s="341">
        <v>15</v>
      </c>
      <c r="K129" s="385"/>
    </row>
    <row r="130" spans="2:11" s="1" customFormat="1" ht="15" customHeight="1">
      <c r="B130" s="383"/>
      <c r="C130" s="365" t="s">
        <v>2834</v>
      </c>
      <c r="D130" s="365"/>
      <c r="E130" s="365"/>
      <c r="F130" s="366" t="s">
        <v>2827</v>
      </c>
      <c r="G130" s="365"/>
      <c r="H130" s="365" t="s">
        <v>2835</v>
      </c>
      <c r="I130" s="365" t="s">
        <v>2823</v>
      </c>
      <c r="J130" s="365">
        <v>15</v>
      </c>
      <c r="K130" s="385"/>
    </row>
    <row r="131" spans="2:11" s="1" customFormat="1" ht="15" customHeight="1">
      <c r="B131" s="383"/>
      <c r="C131" s="365" t="s">
        <v>2836</v>
      </c>
      <c r="D131" s="365"/>
      <c r="E131" s="365"/>
      <c r="F131" s="366" t="s">
        <v>2827</v>
      </c>
      <c r="G131" s="365"/>
      <c r="H131" s="365" t="s">
        <v>2837</v>
      </c>
      <c r="I131" s="365" t="s">
        <v>2823</v>
      </c>
      <c r="J131" s="365">
        <v>20</v>
      </c>
      <c r="K131" s="385"/>
    </row>
    <row r="132" spans="2:11" s="1" customFormat="1" ht="15" customHeight="1">
      <c r="B132" s="383"/>
      <c r="C132" s="365" t="s">
        <v>2838</v>
      </c>
      <c r="D132" s="365"/>
      <c r="E132" s="365"/>
      <c r="F132" s="366" t="s">
        <v>2827</v>
      </c>
      <c r="G132" s="365"/>
      <c r="H132" s="365" t="s">
        <v>2839</v>
      </c>
      <c r="I132" s="365" t="s">
        <v>2823</v>
      </c>
      <c r="J132" s="365">
        <v>20</v>
      </c>
      <c r="K132" s="385"/>
    </row>
    <row r="133" spans="2:11" s="1" customFormat="1" ht="15" customHeight="1">
      <c r="B133" s="383"/>
      <c r="C133" s="341" t="s">
        <v>2826</v>
      </c>
      <c r="D133" s="341"/>
      <c r="E133" s="341"/>
      <c r="F133" s="363" t="s">
        <v>2827</v>
      </c>
      <c r="G133" s="341"/>
      <c r="H133" s="341" t="s">
        <v>2861</v>
      </c>
      <c r="I133" s="341" t="s">
        <v>2823</v>
      </c>
      <c r="J133" s="341">
        <v>50</v>
      </c>
      <c r="K133" s="385"/>
    </row>
    <row r="134" spans="2:11" s="1" customFormat="1" ht="15" customHeight="1">
      <c r="B134" s="383"/>
      <c r="C134" s="341" t="s">
        <v>2840</v>
      </c>
      <c r="D134" s="341"/>
      <c r="E134" s="341"/>
      <c r="F134" s="363" t="s">
        <v>2827</v>
      </c>
      <c r="G134" s="341"/>
      <c r="H134" s="341" t="s">
        <v>2861</v>
      </c>
      <c r="I134" s="341" t="s">
        <v>2823</v>
      </c>
      <c r="J134" s="341">
        <v>50</v>
      </c>
      <c r="K134" s="385"/>
    </row>
    <row r="135" spans="2:11" s="1" customFormat="1" ht="15" customHeight="1">
      <c r="B135" s="383"/>
      <c r="C135" s="341" t="s">
        <v>2846</v>
      </c>
      <c r="D135" s="341"/>
      <c r="E135" s="341"/>
      <c r="F135" s="363" t="s">
        <v>2827</v>
      </c>
      <c r="G135" s="341"/>
      <c r="H135" s="341" t="s">
        <v>2861</v>
      </c>
      <c r="I135" s="341" t="s">
        <v>2823</v>
      </c>
      <c r="J135" s="341">
        <v>50</v>
      </c>
      <c r="K135" s="385"/>
    </row>
    <row r="136" spans="2:11" s="1" customFormat="1" ht="15" customHeight="1">
      <c r="B136" s="383"/>
      <c r="C136" s="341" t="s">
        <v>2848</v>
      </c>
      <c r="D136" s="341"/>
      <c r="E136" s="341"/>
      <c r="F136" s="363" t="s">
        <v>2827</v>
      </c>
      <c r="G136" s="341"/>
      <c r="H136" s="341" t="s">
        <v>2861</v>
      </c>
      <c r="I136" s="341" t="s">
        <v>2823</v>
      </c>
      <c r="J136" s="341">
        <v>50</v>
      </c>
      <c r="K136" s="385"/>
    </row>
    <row r="137" spans="2:11" s="1" customFormat="1" ht="15" customHeight="1">
      <c r="B137" s="383"/>
      <c r="C137" s="341" t="s">
        <v>2849</v>
      </c>
      <c r="D137" s="341"/>
      <c r="E137" s="341"/>
      <c r="F137" s="363" t="s">
        <v>2827</v>
      </c>
      <c r="G137" s="341"/>
      <c r="H137" s="341" t="s">
        <v>2874</v>
      </c>
      <c r="I137" s="341" t="s">
        <v>2823</v>
      </c>
      <c r="J137" s="341">
        <v>255</v>
      </c>
      <c r="K137" s="385"/>
    </row>
    <row r="138" spans="2:11" s="1" customFormat="1" ht="15" customHeight="1">
      <c r="B138" s="383"/>
      <c r="C138" s="341" t="s">
        <v>2851</v>
      </c>
      <c r="D138" s="341"/>
      <c r="E138" s="341"/>
      <c r="F138" s="363" t="s">
        <v>2821</v>
      </c>
      <c r="G138" s="341"/>
      <c r="H138" s="341" t="s">
        <v>2875</v>
      </c>
      <c r="I138" s="341" t="s">
        <v>2853</v>
      </c>
      <c r="J138" s="341"/>
      <c r="K138" s="385"/>
    </row>
    <row r="139" spans="2:11" s="1" customFormat="1" ht="15" customHeight="1">
      <c r="B139" s="383"/>
      <c r="C139" s="341" t="s">
        <v>2854</v>
      </c>
      <c r="D139" s="341"/>
      <c r="E139" s="341"/>
      <c r="F139" s="363" t="s">
        <v>2821</v>
      </c>
      <c r="G139" s="341"/>
      <c r="H139" s="341" t="s">
        <v>2876</v>
      </c>
      <c r="I139" s="341" t="s">
        <v>2856</v>
      </c>
      <c r="J139" s="341"/>
      <c r="K139" s="385"/>
    </row>
    <row r="140" spans="2:11" s="1" customFormat="1" ht="15" customHeight="1">
      <c r="B140" s="383"/>
      <c r="C140" s="341" t="s">
        <v>2857</v>
      </c>
      <c r="D140" s="341"/>
      <c r="E140" s="341"/>
      <c r="F140" s="363" t="s">
        <v>2821</v>
      </c>
      <c r="G140" s="341"/>
      <c r="H140" s="341" t="s">
        <v>2857</v>
      </c>
      <c r="I140" s="341" t="s">
        <v>2856</v>
      </c>
      <c r="J140" s="341"/>
      <c r="K140" s="385"/>
    </row>
    <row r="141" spans="2:11" s="1" customFormat="1" ht="15" customHeight="1">
      <c r="B141" s="383"/>
      <c r="C141" s="341" t="s">
        <v>40</v>
      </c>
      <c r="D141" s="341"/>
      <c r="E141" s="341"/>
      <c r="F141" s="363" t="s">
        <v>2821</v>
      </c>
      <c r="G141" s="341"/>
      <c r="H141" s="341" t="s">
        <v>2877</v>
      </c>
      <c r="I141" s="341" t="s">
        <v>2856</v>
      </c>
      <c r="J141" s="341"/>
      <c r="K141" s="385"/>
    </row>
    <row r="142" spans="2:11" s="1" customFormat="1" ht="15" customHeight="1">
      <c r="B142" s="383"/>
      <c r="C142" s="341" t="s">
        <v>2878</v>
      </c>
      <c r="D142" s="341"/>
      <c r="E142" s="341"/>
      <c r="F142" s="363" t="s">
        <v>2821</v>
      </c>
      <c r="G142" s="341"/>
      <c r="H142" s="341" t="s">
        <v>2879</v>
      </c>
      <c r="I142" s="341" t="s">
        <v>2856</v>
      </c>
      <c r="J142" s="341"/>
      <c r="K142" s="385"/>
    </row>
    <row r="143" spans="2:11" s="1" customFormat="1" ht="15" customHeight="1">
      <c r="B143" s="386"/>
      <c r="C143" s="387"/>
      <c r="D143" s="387"/>
      <c r="E143" s="387"/>
      <c r="F143" s="387"/>
      <c r="G143" s="387"/>
      <c r="H143" s="387"/>
      <c r="I143" s="387"/>
      <c r="J143" s="387"/>
      <c r="K143" s="388"/>
    </row>
    <row r="144" spans="2:11" s="1" customFormat="1" ht="18.75" customHeight="1">
      <c r="B144" s="338"/>
      <c r="C144" s="338"/>
      <c r="D144" s="338"/>
      <c r="E144" s="338"/>
      <c r="F144" s="375"/>
      <c r="G144" s="338"/>
      <c r="H144" s="338"/>
      <c r="I144" s="338"/>
      <c r="J144" s="338"/>
      <c r="K144" s="338"/>
    </row>
    <row r="145" spans="2:11" s="1" customFormat="1" ht="18.75" customHeight="1">
      <c r="B145" s="349"/>
      <c r="C145" s="349"/>
      <c r="D145" s="349"/>
      <c r="E145" s="349"/>
      <c r="F145" s="349"/>
      <c r="G145" s="349"/>
      <c r="H145" s="349"/>
      <c r="I145" s="349"/>
      <c r="J145" s="349"/>
      <c r="K145" s="349"/>
    </row>
    <row r="146" spans="2:11" s="1" customFormat="1" ht="7.5" customHeight="1">
      <c r="B146" s="350"/>
      <c r="C146" s="351"/>
      <c r="D146" s="351"/>
      <c r="E146" s="351"/>
      <c r="F146" s="351"/>
      <c r="G146" s="351"/>
      <c r="H146" s="351"/>
      <c r="I146" s="351"/>
      <c r="J146" s="351"/>
      <c r="K146" s="352"/>
    </row>
    <row r="147" spans="2:11" s="1" customFormat="1" ht="45" customHeight="1">
      <c r="B147" s="353"/>
      <c r="C147" s="354" t="s">
        <v>2880</v>
      </c>
      <c r="D147" s="354"/>
      <c r="E147" s="354"/>
      <c r="F147" s="354"/>
      <c r="G147" s="354"/>
      <c r="H147" s="354"/>
      <c r="I147" s="354"/>
      <c r="J147" s="354"/>
      <c r="K147" s="355"/>
    </row>
    <row r="148" spans="2:11" s="1" customFormat="1" ht="17.25" customHeight="1">
      <c r="B148" s="353"/>
      <c r="C148" s="356" t="s">
        <v>2815</v>
      </c>
      <c r="D148" s="356"/>
      <c r="E148" s="356"/>
      <c r="F148" s="356" t="s">
        <v>2816</v>
      </c>
      <c r="G148" s="357"/>
      <c r="H148" s="356" t="s">
        <v>56</v>
      </c>
      <c r="I148" s="356" t="s">
        <v>59</v>
      </c>
      <c r="J148" s="356" t="s">
        <v>2817</v>
      </c>
      <c r="K148" s="355"/>
    </row>
    <row r="149" spans="2:11" s="1" customFormat="1" ht="17.25" customHeight="1">
      <c r="B149" s="353"/>
      <c r="C149" s="358" t="s">
        <v>2818</v>
      </c>
      <c r="D149" s="358"/>
      <c r="E149" s="358"/>
      <c r="F149" s="359" t="s">
        <v>2819</v>
      </c>
      <c r="G149" s="360"/>
      <c r="H149" s="358"/>
      <c r="I149" s="358"/>
      <c r="J149" s="358" t="s">
        <v>2820</v>
      </c>
      <c r="K149" s="355"/>
    </row>
    <row r="150" spans="2:11" s="1" customFormat="1" ht="5.25" customHeight="1">
      <c r="B150" s="364"/>
      <c r="C150" s="361"/>
      <c r="D150" s="361"/>
      <c r="E150" s="361"/>
      <c r="F150" s="361"/>
      <c r="G150" s="362"/>
      <c r="H150" s="361"/>
      <c r="I150" s="361"/>
      <c r="J150" s="361"/>
      <c r="K150" s="385"/>
    </row>
    <row r="151" spans="2:11" s="1" customFormat="1" ht="15" customHeight="1">
      <c r="B151" s="364"/>
      <c r="C151" s="389" t="s">
        <v>2824</v>
      </c>
      <c r="D151" s="341"/>
      <c r="E151" s="341"/>
      <c r="F151" s="390" t="s">
        <v>2821</v>
      </c>
      <c r="G151" s="341"/>
      <c r="H151" s="389" t="s">
        <v>2861</v>
      </c>
      <c r="I151" s="389" t="s">
        <v>2823</v>
      </c>
      <c r="J151" s="389">
        <v>120</v>
      </c>
      <c r="K151" s="385"/>
    </row>
    <row r="152" spans="2:11" s="1" customFormat="1" ht="15" customHeight="1">
      <c r="B152" s="364"/>
      <c r="C152" s="389" t="s">
        <v>2870</v>
      </c>
      <c r="D152" s="341"/>
      <c r="E152" s="341"/>
      <c r="F152" s="390" t="s">
        <v>2821</v>
      </c>
      <c r="G152" s="341"/>
      <c r="H152" s="389" t="s">
        <v>2881</v>
      </c>
      <c r="I152" s="389" t="s">
        <v>2823</v>
      </c>
      <c r="J152" s="389" t="s">
        <v>2872</v>
      </c>
      <c r="K152" s="385"/>
    </row>
    <row r="153" spans="2:11" s="1" customFormat="1" ht="15" customHeight="1">
      <c r="B153" s="364"/>
      <c r="C153" s="389" t="s">
        <v>87</v>
      </c>
      <c r="D153" s="341"/>
      <c r="E153" s="341"/>
      <c r="F153" s="390" t="s">
        <v>2821</v>
      </c>
      <c r="G153" s="341"/>
      <c r="H153" s="389" t="s">
        <v>2882</v>
      </c>
      <c r="I153" s="389" t="s">
        <v>2823</v>
      </c>
      <c r="J153" s="389" t="s">
        <v>2872</v>
      </c>
      <c r="K153" s="385"/>
    </row>
    <row r="154" spans="2:11" s="1" customFormat="1" ht="15" customHeight="1">
      <c r="B154" s="364"/>
      <c r="C154" s="389" t="s">
        <v>2826</v>
      </c>
      <c r="D154" s="341"/>
      <c r="E154" s="341"/>
      <c r="F154" s="390" t="s">
        <v>2827</v>
      </c>
      <c r="G154" s="341"/>
      <c r="H154" s="389" t="s">
        <v>2861</v>
      </c>
      <c r="I154" s="389" t="s">
        <v>2823</v>
      </c>
      <c r="J154" s="389">
        <v>50</v>
      </c>
      <c r="K154" s="385"/>
    </row>
    <row r="155" spans="2:11" s="1" customFormat="1" ht="15" customHeight="1">
      <c r="B155" s="364"/>
      <c r="C155" s="389" t="s">
        <v>2829</v>
      </c>
      <c r="D155" s="341"/>
      <c r="E155" s="341"/>
      <c r="F155" s="390" t="s">
        <v>2821</v>
      </c>
      <c r="G155" s="341"/>
      <c r="H155" s="389" t="s">
        <v>2861</v>
      </c>
      <c r="I155" s="389" t="s">
        <v>2831</v>
      </c>
      <c r="J155" s="389"/>
      <c r="K155" s="385"/>
    </row>
    <row r="156" spans="2:11" s="1" customFormat="1" ht="15" customHeight="1">
      <c r="B156" s="364"/>
      <c r="C156" s="389" t="s">
        <v>2840</v>
      </c>
      <c r="D156" s="341"/>
      <c r="E156" s="341"/>
      <c r="F156" s="390" t="s">
        <v>2827</v>
      </c>
      <c r="G156" s="341"/>
      <c r="H156" s="389" t="s">
        <v>2861</v>
      </c>
      <c r="I156" s="389" t="s">
        <v>2823</v>
      </c>
      <c r="J156" s="389">
        <v>50</v>
      </c>
      <c r="K156" s="385"/>
    </row>
    <row r="157" spans="2:11" s="1" customFormat="1" ht="15" customHeight="1">
      <c r="B157" s="364"/>
      <c r="C157" s="389" t="s">
        <v>2848</v>
      </c>
      <c r="D157" s="341"/>
      <c r="E157" s="341"/>
      <c r="F157" s="390" t="s">
        <v>2827</v>
      </c>
      <c r="G157" s="341"/>
      <c r="H157" s="389" t="s">
        <v>2861</v>
      </c>
      <c r="I157" s="389" t="s">
        <v>2823</v>
      </c>
      <c r="J157" s="389">
        <v>50</v>
      </c>
      <c r="K157" s="385"/>
    </row>
    <row r="158" spans="2:11" s="1" customFormat="1" ht="15" customHeight="1">
      <c r="B158" s="364"/>
      <c r="C158" s="389" t="s">
        <v>2846</v>
      </c>
      <c r="D158" s="341"/>
      <c r="E158" s="341"/>
      <c r="F158" s="390" t="s">
        <v>2827</v>
      </c>
      <c r="G158" s="341"/>
      <c r="H158" s="389" t="s">
        <v>2861</v>
      </c>
      <c r="I158" s="389" t="s">
        <v>2823</v>
      </c>
      <c r="J158" s="389">
        <v>50</v>
      </c>
      <c r="K158" s="385"/>
    </row>
    <row r="159" spans="2:11" s="1" customFormat="1" ht="15" customHeight="1">
      <c r="B159" s="364"/>
      <c r="C159" s="389" t="s">
        <v>146</v>
      </c>
      <c r="D159" s="341"/>
      <c r="E159" s="341"/>
      <c r="F159" s="390" t="s">
        <v>2821</v>
      </c>
      <c r="G159" s="341"/>
      <c r="H159" s="389" t="s">
        <v>2883</v>
      </c>
      <c r="I159" s="389" t="s">
        <v>2823</v>
      </c>
      <c r="J159" s="389" t="s">
        <v>2884</v>
      </c>
      <c r="K159" s="385"/>
    </row>
    <row r="160" spans="2:11" s="1" customFormat="1" ht="15" customHeight="1">
      <c r="B160" s="364"/>
      <c r="C160" s="389" t="s">
        <v>2885</v>
      </c>
      <c r="D160" s="341"/>
      <c r="E160" s="341"/>
      <c r="F160" s="390" t="s">
        <v>2821</v>
      </c>
      <c r="G160" s="341"/>
      <c r="H160" s="389" t="s">
        <v>2886</v>
      </c>
      <c r="I160" s="389" t="s">
        <v>2856</v>
      </c>
      <c r="J160" s="389"/>
      <c r="K160" s="385"/>
    </row>
    <row r="161" spans="2:11" s="1" customFormat="1" ht="15" customHeight="1">
      <c r="B161" s="391"/>
      <c r="C161" s="373"/>
      <c r="D161" s="373"/>
      <c r="E161" s="373"/>
      <c r="F161" s="373"/>
      <c r="G161" s="373"/>
      <c r="H161" s="373"/>
      <c r="I161" s="373"/>
      <c r="J161" s="373"/>
      <c r="K161" s="392"/>
    </row>
    <row r="162" spans="2:11" s="1" customFormat="1" ht="18.75" customHeight="1">
      <c r="B162" s="338"/>
      <c r="C162" s="341"/>
      <c r="D162" s="341"/>
      <c r="E162" s="341"/>
      <c r="F162" s="363"/>
      <c r="G162" s="341"/>
      <c r="H162" s="341"/>
      <c r="I162" s="341"/>
      <c r="J162" s="341"/>
      <c r="K162" s="338"/>
    </row>
    <row r="163" spans="2:11" s="1" customFormat="1" ht="18.75" customHeight="1">
      <c r="B163" s="349"/>
      <c r="C163" s="349"/>
      <c r="D163" s="349"/>
      <c r="E163" s="349"/>
      <c r="F163" s="349"/>
      <c r="G163" s="349"/>
      <c r="H163" s="349"/>
      <c r="I163" s="349"/>
      <c r="J163" s="349"/>
      <c r="K163" s="349"/>
    </row>
    <row r="164" spans="2:11" s="1" customFormat="1" ht="7.5" customHeight="1">
      <c r="B164" s="328"/>
      <c r="C164" s="329"/>
      <c r="D164" s="329"/>
      <c r="E164" s="329"/>
      <c r="F164" s="329"/>
      <c r="G164" s="329"/>
      <c r="H164" s="329"/>
      <c r="I164" s="329"/>
      <c r="J164" s="329"/>
      <c r="K164" s="330"/>
    </row>
    <row r="165" spans="2:11" s="1" customFormat="1" ht="45" customHeight="1">
      <c r="B165" s="331"/>
      <c r="C165" s="332" t="s">
        <v>2887</v>
      </c>
      <c r="D165" s="332"/>
      <c r="E165" s="332"/>
      <c r="F165" s="332"/>
      <c r="G165" s="332"/>
      <c r="H165" s="332"/>
      <c r="I165" s="332"/>
      <c r="J165" s="332"/>
      <c r="K165" s="333"/>
    </row>
    <row r="166" spans="2:11" s="1" customFormat="1" ht="17.25" customHeight="1">
      <c r="B166" s="331"/>
      <c r="C166" s="356" t="s">
        <v>2815</v>
      </c>
      <c r="D166" s="356"/>
      <c r="E166" s="356"/>
      <c r="F166" s="356" t="s">
        <v>2816</v>
      </c>
      <c r="G166" s="393"/>
      <c r="H166" s="394" t="s">
        <v>56</v>
      </c>
      <c r="I166" s="394" t="s">
        <v>59</v>
      </c>
      <c r="J166" s="356" t="s">
        <v>2817</v>
      </c>
      <c r="K166" s="333"/>
    </row>
    <row r="167" spans="2:11" s="1" customFormat="1" ht="17.25" customHeight="1">
      <c r="B167" s="334"/>
      <c r="C167" s="358" t="s">
        <v>2818</v>
      </c>
      <c r="D167" s="358"/>
      <c r="E167" s="358"/>
      <c r="F167" s="359" t="s">
        <v>2819</v>
      </c>
      <c r="G167" s="395"/>
      <c r="H167" s="396"/>
      <c r="I167" s="396"/>
      <c r="J167" s="358" t="s">
        <v>2820</v>
      </c>
      <c r="K167" s="336"/>
    </row>
    <row r="168" spans="2:11" s="1" customFormat="1" ht="5.25" customHeight="1">
      <c r="B168" s="364"/>
      <c r="C168" s="361"/>
      <c r="D168" s="361"/>
      <c r="E168" s="361"/>
      <c r="F168" s="361"/>
      <c r="G168" s="362"/>
      <c r="H168" s="361"/>
      <c r="I168" s="361"/>
      <c r="J168" s="361"/>
      <c r="K168" s="385"/>
    </row>
    <row r="169" spans="2:11" s="1" customFormat="1" ht="15" customHeight="1">
      <c r="B169" s="364"/>
      <c r="C169" s="341" t="s">
        <v>2824</v>
      </c>
      <c r="D169" s="341"/>
      <c r="E169" s="341"/>
      <c r="F169" s="363" t="s">
        <v>2821</v>
      </c>
      <c r="G169" s="341"/>
      <c r="H169" s="341" t="s">
        <v>2861</v>
      </c>
      <c r="I169" s="341" t="s">
        <v>2823</v>
      </c>
      <c r="J169" s="341">
        <v>120</v>
      </c>
      <c r="K169" s="385"/>
    </row>
    <row r="170" spans="2:11" s="1" customFormat="1" ht="15" customHeight="1">
      <c r="B170" s="364"/>
      <c r="C170" s="341" t="s">
        <v>2870</v>
      </c>
      <c r="D170" s="341"/>
      <c r="E170" s="341"/>
      <c r="F170" s="363" t="s">
        <v>2821</v>
      </c>
      <c r="G170" s="341"/>
      <c r="H170" s="341" t="s">
        <v>2871</v>
      </c>
      <c r="I170" s="341" t="s">
        <v>2823</v>
      </c>
      <c r="J170" s="341" t="s">
        <v>2872</v>
      </c>
      <c r="K170" s="385"/>
    </row>
    <row r="171" spans="2:11" s="1" customFormat="1" ht="15" customHeight="1">
      <c r="B171" s="364"/>
      <c r="C171" s="341" t="s">
        <v>87</v>
      </c>
      <c r="D171" s="341"/>
      <c r="E171" s="341"/>
      <c r="F171" s="363" t="s">
        <v>2821</v>
      </c>
      <c r="G171" s="341"/>
      <c r="H171" s="341" t="s">
        <v>2888</v>
      </c>
      <c r="I171" s="341" t="s">
        <v>2823</v>
      </c>
      <c r="J171" s="341" t="s">
        <v>2872</v>
      </c>
      <c r="K171" s="385"/>
    </row>
    <row r="172" spans="2:11" s="1" customFormat="1" ht="15" customHeight="1">
      <c r="B172" s="364"/>
      <c r="C172" s="341" t="s">
        <v>2826</v>
      </c>
      <c r="D172" s="341"/>
      <c r="E172" s="341"/>
      <c r="F172" s="363" t="s">
        <v>2827</v>
      </c>
      <c r="G172" s="341"/>
      <c r="H172" s="341" t="s">
        <v>2888</v>
      </c>
      <c r="I172" s="341" t="s">
        <v>2823</v>
      </c>
      <c r="J172" s="341">
        <v>50</v>
      </c>
      <c r="K172" s="385"/>
    </row>
    <row r="173" spans="2:11" s="1" customFormat="1" ht="15" customHeight="1">
      <c r="B173" s="364"/>
      <c r="C173" s="341" t="s">
        <v>2829</v>
      </c>
      <c r="D173" s="341"/>
      <c r="E173" s="341"/>
      <c r="F173" s="363" t="s">
        <v>2821</v>
      </c>
      <c r="G173" s="341"/>
      <c r="H173" s="341" t="s">
        <v>2888</v>
      </c>
      <c r="I173" s="341" t="s">
        <v>2831</v>
      </c>
      <c r="J173" s="341"/>
      <c r="K173" s="385"/>
    </row>
    <row r="174" spans="2:11" s="1" customFormat="1" ht="15" customHeight="1">
      <c r="B174" s="364"/>
      <c r="C174" s="341" t="s">
        <v>2840</v>
      </c>
      <c r="D174" s="341"/>
      <c r="E174" s="341"/>
      <c r="F174" s="363" t="s">
        <v>2827</v>
      </c>
      <c r="G174" s="341"/>
      <c r="H174" s="341" t="s">
        <v>2888</v>
      </c>
      <c r="I174" s="341" t="s">
        <v>2823</v>
      </c>
      <c r="J174" s="341">
        <v>50</v>
      </c>
      <c r="K174" s="385"/>
    </row>
    <row r="175" spans="2:11" s="1" customFormat="1" ht="15" customHeight="1">
      <c r="B175" s="364"/>
      <c r="C175" s="341" t="s">
        <v>2848</v>
      </c>
      <c r="D175" s="341"/>
      <c r="E175" s="341"/>
      <c r="F175" s="363" t="s">
        <v>2827</v>
      </c>
      <c r="G175" s="341"/>
      <c r="H175" s="341" t="s">
        <v>2888</v>
      </c>
      <c r="I175" s="341" t="s">
        <v>2823</v>
      </c>
      <c r="J175" s="341">
        <v>50</v>
      </c>
      <c r="K175" s="385"/>
    </row>
    <row r="176" spans="2:11" s="1" customFormat="1" ht="15" customHeight="1">
      <c r="B176" s="364"/>
      <c r="C176" s="341" t="s">
        <v>2846</v>
      </c>
      <c r="D176" s="341"/>
      <c r="E176" s="341"/>
      <c r="F176" s="363" t="s">
        <v>2827</v>
      </c>
      <c r="G176" s="341"/>
      <c r="H176" s="341" t="s">
        <v>2888</v>
      </c>
      <c r="I176" s="341" t="s">
        <v>2823</v>
      </c>
      <c r="J176" s="341">
        <v>50</v>
      </c>
      <c r="K176" s="385"/>
    </row>
    <row r="177" spans="2:11" s="1" customFormat="1" ht="15" customHeight="1">
      <c r="B177" s="364"/>
      <c r="C177" s="341" t="s">
        <v>155</v>
      </c>
      <c r="D177" s="341"/>
      <c r="E177" s="341"/>
      <c r="F177" s="363" t="s">
        <v>2821</v>
      </c>
      <c r="G177" s="341"/>
      <c r="H177" s="341" t="s">
        <v>2889</v>
      </c>
      <c r="I177" s="341" t="s">
        <v>2890</v>
      </c>
      <c r="J177" s="341"/>
      <c r="K177" s="385"/>
    </row>
    <row r="178" spans="2:11" s="1" customFormat="1" ht="15" customHeight="1">
      <c r="B178" s="364"/>
      <c r="C178" s="341" t="s">
        <v>59</v>
      </c>
      <c r="D178" s="341"/>
      <c r="E178" s="341"/>
      <c r="F178" s="363" t="s">
        <v>2821</v>
      </c>
      <c r="G178" s="341"/>
      <c r="H178" s="341" t="s">
        <v>2891</v>
      </c>
      <c r="I178" s="341" t="s">
        <v>2892</v>
      </c>
      <c r="J178" s="341">
        <v>1</v>
      </c>
      <c r="K178" s="385"/>
    </row>
    <row r="179" spans="2:11" s="1" customFormat="1" ht="15" customHeight="1">
      <c r="B179" s="364"/>
      <c r="C179" s="341" t="s">
        <v>55</v>
      </c>
      <c r="D179" s="341"/>
      <c r="E179" s="341"/>
      <c r="F179" s="363" t="s">
        <v>2821</v>
      </c>
      <c r="G179" s="341"/>
      <c r="H179" s="341" t="s">
        <v>2893</v>
      </c>
      <c r="I179" s="341" t="s">
        <v>2823</v>
      </c>
      <c r="J179" s="341">
        <v>20</v>
      </c>
      <c r="K179" s="385"/>
    </row>
    <row r="180" spans="2:11" s="1" customFormat="1" ht="15" customHeight="1">
      <c r="B180" s="364"/>
      <c r="C180" s="341" t="s">
        <v>56</v>
      </c>
      <c r="D180" s="341"/>
      <c r="E180" s="341"/>
      <c r="F180" s="363" t="s">
        <v>2821</v>
      </c>
      <c r="G180" s="341"/>
      <c r="H180" s="341" t="s">
        <v>2894</v>
      </c>
      <c r="I180" s="341" t="s">
        <v>2823</v>
      </c>
      <c r="J180" s="341">
        <v>255</v>
      </c>
      <c r="K180" s="385"/>
    </row>
    <row r="181" spans="2:11" s="1" customFormat="1" ht="15" customHeight="1">
      <c r="B181" s="364"/>
      <c r="C181" s="341" t="s">
        <v>156</v>
      </c>
      <c r="D181" s="341"/>
      <c r="E181" s="341"/>
      <c r="F181" s="363" t="s">
        <v>2821</v>
      </c>
      <c r="G181" s="341"/>
      <c r="H181" s="341" t="s">
        <v>2785</v>
      </c>
      <c r="I181" s="341" t="s">
        <v>2823</v>
      </c>
      <c r="J181" s="341">
        <v>10</v>
      </c>
      <c r="K181" s="385"/>
    </row>
    <row r="182" spans="2:11" s="1" customFormat="1" ht="15" customHeight="1">
      <c r="B182" s="364"/>
      <c r="C182" s="341" t="s">
        <v>157</v>
      </c>
      <c r="D182" s="341"/>
      <c r="E182" s="341"/>
      <c r="F182" s="363" t="s">
        <v>2821</v>
      </c>
      <c r="G182" s="341"/>
      <c r="H182" s="341" t="s">
        <v>2895</v>
      </c>
      <c r="I182" s="341" t="s">
        <v>2856</v>
      </c>
      <c r="J182" s="341"/>
      <c r="K182" s="385"/>
    </row>
    <row r="183" spans="2:11" s="1" customFormat="1" ht="15" customHeight="1">
      <c r="B183" s="364"/>
      <c r="C183" s="341" t="s">
        <v>2896</v>
      </c>
      <c r="D183" s="341"/>
      <c r="E183" s="341"/>
      <c r="F183" s="363" t="s">
        <v>2821</v>
      </c>
      <c r="G183" s="341"/>
      <c r="H183" s="341" t="s">
        <v>2897</v>
      </c>
      <c r="I183" s="341" t="s">
        <v>2856</v>
      </c>
      <c r="J183" s="341"/>
      <c r="K183" s="385"/>
    </row>
    <row r="184" spans="2:11" s="1" customFormat="1" ht="15" customHeight="1">
      <c r="B184" s="364"/>
      <c r="C184" s="341" t="s">
        <v>2885</v>
      </c>
      <c r="D184" s="341"/>
      <c r="E184" s="341"/>
      <c r="F184" s="363" t="s">
        <v>2821</v>
      </c>
      <c r="G184" s="341"/>
      <c r="H184" s="341" t="s">
        <v>2898</v>
      </c>
      <c r="I184" s="341" t="s">
        <v>2856</v>
      </c>
      <c r="J184" s="341"/>
      <c r="K184" s="385"/>
    </row>
    <row r="185" spans="2:11" s="1" customFormat="1" ht="15" customHeight="1">
      <c r="B185" s="364"/>
      <c r="C185" s="341" t="s">
        <v>159</v>
      </c>
      <c r="D185" s="341"/>
      <c r="E185" s="341"/>
      <c r="F185" s="363" t="s">
        <v>2827</v>
      </c>
      <c r="G185" s="341"/>
      <c r="H185" s="341" t="s">
        <v>2899</v>
      </c>
      <c r="I185" s="341" t="s">
        <v>2823</v>
      </c>
      <c r="J185" s="341">
        <v>50</v>
      </c>
      <c r="K185" s="385"/>
    </row>
    <row r="186" spans="2:11" s="1" customFormat="1" ht="15" customHeight="1">
      <c r="B186" s="364"/>
      <c r="C186" s="341" t="s">
        <v>2900</v>
      </c>
      <c r="D186" s="341"/>
      <c r="E186" s="341"/>
      <c r="F186" s="363" t="s">
        <v>2827</v>
      </c>
      <c r="G186" s="341"/>
      <c r="H186" s="341" t="s">
        <v>2901</v>
      </c>
      <c r="I186" s="341" t="s">
        <v>2902</v>
      </c>
      <c r="J186" s="341"/>
      <c r="K186" s="385"/>
    </row>
    <row r="187" spans="2:11" s="1" customFormat="1" ht="15" customHeight="1">
      <c r="B187" s="364"/>
      <c r="C187" s="341" t="s">
        <v>2903</v>
      </c>
      <c r="D187" s="341"/>
      <c r="E187" s="341"/>
      <c r="F187" s="363" t="s">
        <v>2827</v>
      </c>
      <c r="G187" s="341"/>
      <c r="H187" s="341" t="s">
        <v>2904</v>
      </c>
      <c r="I187" s="341" t="s">
        <v>2902</v>
      </c>
      <c r="J187" s="341"/>
      <c r="K187" s="385"/>
    </row>
    <row r="188" spans="2:11" s="1" customFormat="1" ht="15" customHeight="1">
      <c r="B188" s="364"/>
      <c r="C188" s="341" t="s">
        <v>2905</v>
      </c>
      <c r="D188" s="341"/>
      <c r="E188" s="341"/>
      <c r="F188" s="363" t="s">
        <v>2827</v>
      </c>
      <c r="G188" s="341"/>
      <c r="H188" s="341" t="s">
        <v>2906</v>
      </c>
      <c r="I188" s="341" t="s">
        <v>2902</v>
      </c>
      <c r="J188" s="341"/>
      <c r="K188" s="385"/>
    </row>
    <row r="189" spans="2:11" s="1" customFormat="1" ht="15" customHeight="1">
      <c r="B189" s="364"/>
      <c r="C189" s="397" t="s">
        <v>2907</v>
      </c>
      <c r="D189" s="341"/>
      <c r="E189" s="341"/>
      <c r="F189" s="363" t="s">
        <v>2827</v>
      </c>
      <c r="G189" s="341"/>
      <c r="H189" s="341" t="s">
        <v>2908</v>
      </c>
      <c r="I189" s="341" t="s">
        <v>2909</v>
      </c>
      <c r="J189" s="398" t="s">
        <v>2910</v>
      </c>
      <c r="K189" s="385"/>
    </row>
    <row r="190" spans="2:11" s="1" customFormat="1" ht="15" customHeight="1">
      <c r="B190" s="364"/>
      <c r="C190" s="348" t="s">
        <v>44</v>
      </c>
      <c r="D190" s="341"/>
      <c r="E190" s="341"/>
      <c r="F190" s="363" t="s">
        <v>2821</v>
      </c>
      <c r="G190" s="341"/>
      <c r="H190" s="338" t="s">
        <v>2911</v>
      </c>
      <c r="I190" s="341" t="s">
        <v>2912</v>
      </c>
      <c r="J190" s="341"/>
      <c r="K190" s="385"/>
    </row>
    <row r="191" spans="2:11" s="1" customFormat="1" ht="15" customHeight="1">
      <c r="B191" s="364"/>
      <c r="C191" s="348" t="s">
        <v>2913</v>
      </c>
      <c r="D191" s="341"/>
      <c r="E191" s="341"/>
      <c r="F191" s="363" t="s">
        <v>2821</v>
      </c>
      <c r="G191" s="341"/>
      <c r="H191" s="341" t="s">
        <v>2914</v>
      </c>
      <c r="I191" s="341" t="s">
        <v>2856</v>
      </c>
      <c r="J191" s="341"/>
      <c r="K191" s="385"/>
    </row>
    <row r="192" spans="2:11" s="1" customFormat="1" ht="15" customHeight="1">
      <c r="B192" s="364"/>
      <c r="C192" s="348" t="s">
        <v>2915</v>
      </c>
      <c r="D192" s="341"/>
      <c r="E192" s="341"/>
      <c r="F192" s="363" t="s">
        <v>2821</v>
      </c>
      <c r="G192" s="341"/>
      <c r="H192" s="341" t="s">
        <v>2916</v>
      </c>
      <c r="I192" s="341" t="s">
        <v>2856</v>
      </c>
      <c r="J192" s="341"/>
      <c r="K192" s="385"/>
    </row>
    <row r="193" spans="2:11" s="1" customFormat="1" ht="15" customHeight="1">
      <c r="B193" s="364"/>
      <c r="C193" s="348" t="s">
        <v>2917</v>
      </c>
      <c r="D193" s="341"/>
      <c r="E193" s="341"/>
      <c r="F193" s="363" t="s">
        <v>2827</v>
      </c>
      <c r="G193" s="341"/>
      <c r="H193" s="341" t="s">
        <v>2918</v>
      </c>
      <c r="I193" s="341" t="s">
        <v>2856</v>
      </c>
      <c r="J193" s="341"/>
      <c r="K193" s="385"/>
    </row>
    <row r="194" spans="2:11" s="1" customFormat="1" ht="15" customHeight="1">
      <c r="B194" s="391"/>
      <c r="C194" s="399"/>
      <c r="D194" s="373"/>
      <c r="E194" s="373"/>
      <c r="F194" s="373"/>
      <c r="G194" s="373"/>
      <c r="H194" s="373"/>
      <c r="I194" s="373"/>
      <c r="J194" s="373"/>
      <c r="K194" s="392"/>
    </row>
    <row r="195" spans="2:11" s="1" customFormat="1" ht="18.75" customHeight="1">
      <c r="B195" s="338"/>
      <c r="C195" s="341"/>
      <c r="D195" s="341"/>
      <c r="E195" s="341"/>
      <c r="F195" s="363"/>
      <c r="G195" s="341"/>
      <c r="H195" s="341"/>
      <c r="I195" s="341"/>
      <c r="J195" s="341"/>
      <c r="K195" s="338"/>
    </row>
    <row r="196" spans="2:11" s="1" customFormat="1" ht="18.75" customHeight="1">
      <c r="B196" s="338"/>
      <c r="C196" s="341"/>
      <c r="D196" s="341"/>
      <c r="E196" s="341"/>
      <c r="F196" s="363"/>
      <c r="G196" s="341"/>
      <c r="H196" s="341"/>
      <c r="I196" s="341"/>
      <c r="J196" s="341"/>
      <c r="K196" s="338"/>
    </row>
    <row r="197" spans="2:11" s="1" customFormat="1" ht="18.75" customHeight="1">
      <c r="B197" s="349"/>
      <c r="C197" s="349"/>
      <c r="D197" s="349"/>
      <c r="E197" s="349"/>
      <c r="F197" s="349"/>
      <c r="G197" s="349"/>
      <c r="H197" s="349"/>
      <c r="I197" s="349"/>
      <c r="J197" s="349"/>
      <c r="K197" s="349"/>
    </row>
    <row r="198" spans="2:11" s="1" customFormat="1" ht="13.5">
      <c r="B198" s="328"/>
      <c r="C198" s="329"/>
      <c r="D198" s="329"/>
      <c r="E198" s="329"/>
      <c r="F198" s="329"/>
      <c r="G198" s="329"/>
      <c r="H198" s="329"/>
      <c r="I198" s="329"/>
      <c r="J198" s="329"/>
      <c r="K198" s="330"/>
    </row>
    <row r="199" spans="2:11" s="1" customFormat="1" ht="21">
      <c r="B199" s="331"/>
      <c r="C199" s="332" t="s">
        <v>2919</v>
      </c>
      <c r="D199" s="332"/>
      <c r="E199" s="332"/>
      <c r="F199" s="332"/>
      <c r="G199" s="332"/>
      <c r="H199" s="332"/>
      <c r="I199" s="332"/>
      <c r="J199" s="332"/>
      <c r="K199" s="333"/>
    </row>
    <row r="200" spans="2:11" s="1" customFormat="1" ht="25.5" customHeight="1">
      <c r="B200" s="331"/>
      <c r="C200" s="400" t="s">
        <v>2920</v>
      </c>
      <c r="D200" s="400"/>
      <c r="E200" s="400"/>
      <c r="F200" s="400" t="s">
        <v>2921</v>
      </c>
      <c r="G200" s="401"/>
      <c r="H200" s="400" t="s">
        <v>2922</v>
      </c>
      <c r="I200" s="400"/>
      <c r="J200" s="400"/>
      <c r="K200" s="333"/>
    </row>
    <row r="201" spans="2:11" s="1" customFormat="1" ht="5.25" customHeight="1">
      <c r="B201" s="364"/>
      <c r="C201" s="361"/>
      <c r="D201" s="361"/>
      <c r="E201" s="361"/>
      <c r="F201" s="361"/>
      <c r="G201" s="341"/>
      <c r="H201" s="361"/>
      <c r="I201" s="361"/>
      <c r="J201" s="361"/>
      <c r="K201" s="385"/>
    </row>
    <row r="202" spans="2:11" s="1" customFormat="1" ht="15" customHeight="1">
      <c r="B202" s="364"/>
      <c r="C202" s="341" t="s">
        <v>2912</v>
      </c>
      <c r="D202" s="341"/>
      <c r="E202" s="341"/>
      <c r="F202" s="363" t="s">
        <v>45</v>
      </c>
      <c r="G202" s="341"/>
      <c r="H202" s="341" t="s">
        <v>2923</v>
      </c>
      <c r="I202" s="341"/>
      <c r="J202" s="341"/>
      <c r="K202" s="385"/>
    </row>
    <row r="203" spans="2:11" s="1" customFormat="1" ht="15" customHeight="1">
      <c r="B203" s="364"/>
      <c r="C203" s="370"/>
      <c r="D203" s="341"/>
      <c r="E203" s="341"/>
      <c r="F203" s="363" t="s">
        <v>46</v>
      </c>
      <c r="G203" s="341"/>
      <c r="H203" s="341" t="s">
        <v>2924</v>
      </c>
      <c r="I203" s="341"/>
      <c r="J203" s="341"/>
      <c r="K203" s="385"/>
    </row>
    <row r="204" spans="2:11" s="1" customFormat="1" ht="15" customHeight="1">
      <c r="B204" s="364"/>
      <c r="C204" s="370"/>
      <c r="D204" s="341"/>
      <c r="E204" s="341"/>
      <c r="F204" s="363" t="s">
        <v>49</v>
      </c>
      <c r="G204" s="341"/>
      <c r="H204" s="341" t="s">
        <v>2925</v>
      </c>
      <c r="I204" s="341"/>
      <c r="J204" s="341"/>
      <c r="K204" s="385"/>
    </row>
    <row r="205" spans="2:11" s="1" customFormat="1" ht="15" customHeight="1">
      <c r="B205" s="364"/>
      <c r="C205" s="341"/>
      <c r="D205" s="341"/>
      <c r="E205" s="341"/>
      <c r="F205" s="363" t="s">
        <v>47</v>
      </c>
      <c r="G205" s="341"/>
      <c r="H205" s="341" t="s">
        <v>2926</v>
      </c>
      <c r="I205" s="341"/>
      <c r="J205" s="341"/>
      <c r="K205" s="385"/>
    </row>
    <row r="206" spans="2:11" s="1" customFormat="1" ht="15" customHeight="1">
      <c r="B206" s="364"/>
      <c r="C206" s="341"/>
      <c r="D206" s="341"/>
      <c r="E206" s="341"/>
      <c r="F206" s="363" t="s">
        <v>48</v>
      </c>
      <c r="G206" s="341"/>
      <c r="H206" s="341" t="s">
        <v>2927</v>
      </c>
      <c r="I206" s="341"/>
      <c r="J206" s="341"/>
      <c r="K206" s="385"/>
    </row>
    <row r="207" spans="2:11" s="1" customFormat="1" ht="15" customHeight="1">
      <c r="B207" s="364"/>
      <c r="C207" s="341"/>
      <c r="D207" s="341"/>
      <c r="E207" s="341"/>
      <c r="F207" s="363"/>
      <c r="G207" s="341"/>
      <c r="H207" s="341"/>
      <c r="I207" s="341"/>
      <c r="J207" s="341"/>
      <c r="K207" s="385"/>
    </row>
    <row r="208" spans="2:11" s="1" customFormat="1" ht="15" customHeight="1">
      <c r="B208" s="364"/>
      <c r="C208" s="341" t="s">
        <v>2868</v>
      </c>
      <c r="D208" s="341"/>
      <c r="E208" s="341"/>
      <c r="F208" s="363" t="s">
        <v>80</v>
      </c>
      <c r="G208" s="341"/>
      <c r="H208" s="341" t="s">
        <v>2928</v>
      </c>
      <c r="I208" s="341"/>
      <c r="J208" s="341"/>
      <c r="K208" s="385"/>
    </row>
    <row r="209" spans="2:11" s="1" customFormat="1" ht="15" customHeight="1">
      <c r="B209" s="364"/>
      <c r="C209" s="370"/>
      <c r="D209" s="341"/>
      <c r="E209" s="341"/>
      <c r="F209" s="363" t="s">
        <v>2764</v>
      </c>
      <c r="G209" s="341"/>
      <c r="H209" s="341" t="s">
        <v>2765</v>
      </c>
      <c r="I209" s="341"/>
      <c r="J209" s="341"/>
      <c r="K209" s="385"/>
    </row>
    <row r="210" spans="2:11" s="1" customFormat="1" ht="15" customHeight="1">
      <c r="B210" s="364"/>
      <c r="C210" s="341"/>
      <c r="D210" s="341"/>
      <c r="E210" s="341"/>
      <c r="F210" s="363" t="s">
        <v>2762</v>
      </c>
      <c r="G210" s="341"/>
      <c r="H210" s="341" t="s">
        <v>2929</v>
      </c>
      <c r="I210" s="341"/>
      <c r="J210" s="341"/>
      <c r="K210" s="385"/>
    </row>
    <row r="211" spans="2:11" s="1" customFormat="1" ht="15" customHeight="1">
      <c r="B211" s="402"/>
      <c r="C211" s="370"/>
      <c r="D211" s="370"/>
      <c r="E211" s="370"/>
      <c r="F211" s="363" t="s">
        <v>2766</v>
      </c>
      <c r="G211" s="348"/>
      <c r="H211" s="389" t="s">
        <v>2767</v>
      </c>
      <c r="I211" s="389"/>
      <c r="J211" s="389"/>
      <c r="K211" s="403"/>
    </row>
    <row r="212" spans="2:11" s="1" customFormat="1" ht="15" customHeight="1">
      <c r="B212" s="402"/>
      <c r="C212" s="370"/>
      <c r="D212" s="370"/>
      <c r="E212" s="370"/>
      <c r="F212" s="363" t="s">
        <v>2768</v>
      </c>
      <c r="G212" s="348"/>
      <c r="H212" s="389" t="s">
        <v>299</v>
      </c>
      <c r="I212" s="389"/>
      <c r="J212" s="389"/>
      <c r="K212" s="403"/>
    </row>
    <row r="213" spans="2:11" s="1" customFormat="1" ht="15" customHeight="1">
      <c r="B213" s="402"/>
      <c r="C213" s="370"/>
      <c r="D213" s="370"/>
      <c r="E213" s="370"/>
      <c r="F213" s="404"/>
      <c r="G213" s="348"/>
      <c r="H213" s="405"/>
      <c r="I213" s="405"/>
      <c r="J213" s="405"/>
      <c r="K213" s="403"/>
    </row>
    <row r="214" spans="2:11" s="1" customFormat="1" ht="15" customHeight="1">
      <c r="B214" s="402"/>
      <c r="C214" s="341" t="s">
        <v>2892</v>
      </c>
      <c r="D214" s="370"/>
      <c r="E214" s="370"/>
      <c r="F214" s="363">
        <v>1</v>
      </c>
      <c r="G214" s="348"/>
      <c r="H214" s="389" t="s">
        <v>2930</v>
      </c>
      <c r="I214" s="389"/>
      <c r="J214" s="389"/>
      <c r="K214" s="403"/>
    </row>
    <row r="215" spans="2:11" s="1" customFormat="1" ht="15" customHeight="1">
      <c r="B215" s="402"/>
      <c r="C215" s="370"/>
      <c r="D215" s="370"/>
      <c r="E215" s="370"/>
      <c r="F215" s="363">
        <v>2</v>
      </c>
      <c r="G215" s="348"/>
      <c r="H215" s="389" t="s">
        <v>2931</v>
      </c>
      <c r="I215" s="389"/>
      <c r="J215" s="389"/>
      <c r="K215" s="403"/>
    </row>
    <row r="216" spans="2:11" s="1" customFormat="1" ht="15" customHeight="1">
      <c r="B216" s="402"/>
      <c r="C216" s="370"/>
      <c r="D216" s="370"/>
      <c r="E216" s="370"/>
      <c r="F216" s="363">
        <v>3</v>
      </c>
      <c r="G216" s="348"/>
      <c r="H216" s="389" t="s">
        <v>2932</v>
      </c>
      <c r="I216" s="389"/>
      <c r="J216" s="389"/>
      <c r="K216" s="403"/>
    </row>
    <row r="217" spans="2:11" s="1" customFormat="1" ht="15" customHeight="1">
      <c r="B217" s="402"/>
      <c r="C217" s="370"/>
      <c r="D217" s="370"/>
      <c r="E217" s="370"/>
      <c r="F217" s="363">
        <v>4</v>
      </c>
      <c r="G217" s="348"/>
      <c r="H217" s="389" t="s">
        <v>2933</v>
      </c>
      <c r="I217" s="389"/>
      <c r="J217" s="389"/>
      <c r="K217" s="403"/>
    </row>
    <row r="218" spans="2:11" s="1" customFormat="1" ht="12.75" customHeight="1">
      <c r="B218" s="406"/>
      <c r="C218" s="407"/>
      <c r="D218" s="407"/>
      <c r="E218" s="407"/>
      <c r="F218" s="407"/>
      <c r="G218" s="407"/>
      <c r="H218" s="407"/>
      <c r="I218" s="407"/>
      <c r="J218" s="407"/>
      <c r="K218" s="40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88</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142</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144</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ROUND(J90,2)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ROUND((SUM(BE90:BE152)),2)</f>
        <v>0</v>
      </c>
      <c r="G35" s="41"/>
      <c r="H35" s="41"/>
      <c r="I35" s="167">
        <v>0.21</v>
      </c>
      <c r="J35" s="166">
        <f>ROUND(((SUM(BE90:BE152))*I35),2)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ROUND((SUM(BF90:BF152)),2)</f>
        <v>0</v>
      </c>
      <c r="G36" s="41"/>
      <c r="H36" s="41"/>
      <c r="I36" s="167">
        <v>0.15</v>
      </c>
      <c r="J36" s="166">
        <f>ROUND(((SUM(BF90:BF152))*I36),2)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ROUND((SUM(BG90:BG152)),2)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ROUND((SUM(BH90:BH152)),2)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ROUND((SUM(BI90:BI152)),2)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142</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001 - Přípravy staveniště</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J90</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J91</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J92</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151</v>
      </c>
      <c r="E66" s="197"/>
      <c r="F66" s="197"/>
      <c r="G66" s="197"/>
      <c r="H66" s="197"/>
      <c r="I66" s="198"/>
      <c r="J66" s="199">
        <f>J143</f>
        <v>0</v>
      </c>
      <c r="K66" s="128"/>
      <c r="L66" s="200"/>
      <c r="S66" s="10"/>
      <c r="T66" s="10"/>
      <c r="U66" s="10"/>
      <c r="V66" s="10"/>
      <c r="W66" s="10"/>
      <c r="X66" s="10"/>
      <c r="Y66" s="10"/>
      <c r="Z66" s="10"/>
      <c r="AA66" s="10"/>
      <c r="AB66" s="10"/>
      <c r="AC66" s="10"/>
      <c r="AD66" s="10"/>
      <c r="AE66" s="10"/>
    </row>
    <row r="67" spans="1:31" s="10" customFormat="1" ht="14.85" customHeight="1">
      <c r="A67" s="10"/>
      <c r="B67" s="195"/>
      <c r="C67" s="128"/>
      <c r="D67" s="196" t="s">
        <v>152</v>
      </c>
      <c r="E67" s="197"/>
      <c r="F67" s="197"/>
      <c r="G67" s="197"/>
      <c r="H67" s="197"/>
      <c r="I67" s="198"/>
      <c r="J67" s="199">
        <f>J144</f>
        <v>0</v>
      </c>
      <c r="K67" s="128"/>
      <c r="L67" s="200"/>
      <c r="S67" s="10"/>
      <c r="T67" s="10"/>
      <c r="U67" s="10"/>
      <c r="V67" s="10"/>
      <c r="W67" s="10"/>
      <c r="X67" s="10"/>
      <c r="Y67" s="10"/>
      <c r="Z67" s="10"/>
      <c r="AA67" s="10"/>
      <c r="AB67" s="10"/>
      <c r="AC67" s="10"/>
      <c r="AD67" s="10"/>
      <c r="AE67" s="10"/>
    </row>
    <row r="68" spans="1:31" s="10" customFormat="1" ht="21.8" customHeight="1">
      <c r="A68" s="10"/>
      <c r="B68" s="195"/>
      <c r="C68" s="128"/>
      <c r="D68" s="196" t="s">
        <v>153</v>
      </c>
      <c r="E68" s="197"/>
      <c r="F68" s="197"/>
      <c r="G68" s="197"/>
      <c r="H68" s="197"/>
      <c r="I68" s="198"/>
      <c r="J68" s="199">
        <f>J145</f>
        <v>0</v>
      </c>
      <c r="K68" s="128"/>
      <c r="L68" s="200"/>
      <c r="S68" s="10"/>
      <c r="T68" s="10"/>
      <c r="U68" s="10"/>
      <c r="V68" s="10"/>
      <c r="W68" s="10"/>
      <c r="X68" s="10"/>
      <c r="Y68" s="10"/>
      <c r="Z68" s="10"/>
      <c r="AA68" s="10"/>
      <c r="AB68" s="10"/>
      <c r="AC68" s="10"/>
      <c r="AD68" s="10"/>
      <c r="AE68" s="10"/>
    </row>
    <row r="69" spans="1:31" s="2" customFormat="1" ht="21.8" customHeight="1">
      <c r="A69" s="41"/>
      <c r="B69" s="42"/>
      <c r="C69" s="43"/>
      <c r="D69" s="43"/>
      <c r="E69" s="43"/>
      <c r="F69" s="43"/>
      <c r="G69" s="43"/>
      <c r="H69" s="43"/>
      <c r="I69" s="149"/>
      <c r="J69" s="43"/>
      <c r="K69" s="43"/>
      <c r="L69" s="150"/>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178"/>
      <c r="J70" s="63"/>
      <c r="K70" s="63"/>
      <c r="L70" s="150"/>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181"/>
      <c r="J74" s="65"/>
      <c r="K74" s="65"/>
      <c r="L74" s="150"/>
      <c r="S74" s="41"/>
      <c r="T74" s="41"/>
      <c r="U74" s="41"/>
      <c r="V74" s="41"/>
      <c r="W74" s="41"/>
      <c r="X74" s="41"/>
      <c r="Y74" s="41"/>
      <c r="Z74" s="41"/>
      <c r="AA74" s="41"/>
      <c r="AB74" s="41"/>
      <c r="AC74" s="41"/>
      <c r="AD74" s="41"/>
      <c r="AE74" s="41"/>
    </row>
    <row r="75" spans="1:31" s="2" customFormat="1" ht="24.95" customHeight="1">
      <c r="A75" s="41"/>
      <c r="B75" s="42"/>
      <c r="C75" s="26" t="s">
        <v>154</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12" customHeight="1">
      <c r="A77" s="41"/>
      <c r="B77" s="42"/>
      <c r="C77" s="35" t="s">
        <v>16</v>
      </c>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6.5" customHeight="1">
      <c r="A78" s="41"/>
      <c r="B78" s="42"/>
      <c r="C78" s="43"/>
      <c r="D78" s="43"/>
      <c r="E78" s="182" t="str">
        <f>E7</f>
        <v>KRÁLŮV DVŮR - OBCHVAT - II. část - PDPS</v>
      </c>
      <c r="F78" s="35"/>
      <c r="G78" s="35"/>
      <c r="H78" s="35"/>
      <c r="I78" s="149"/>
      <c r="J78" s="43"/>
      <c r="K78" s="43"/>
      <c r="L78" s="150"/>
      <c r="S78" s="41"/>
      <c r="T78" s="41"/>
      <c r="U78" s="41"/>
      <c r="V78" s="41"/>
      <c r="W78" s="41"/>
      <c r="X78" s="41"/>
      <c r="Y78" s="41"/>
      <c r="Z78" s="41"/>
      <c r="AA78" s="41"/>
      <c r="AB78" s="41"/>
      <c r="AC78" s="41"/>
      <c r="AD78" s="41"/>
      <c r="AE78" s="41"/>
    </row>
    <row r="79" spans="2:12" s="1" customFormat="1" ht="12" customHeight="1">
      <c r="B79" s="24"/>
      <c r="C79" s="35" t="s">
        <v>141</v>
      </c>
      <c r="D79" s="25"/>
      <c r="E79" s="25"/>
      <c r="F79" s="25"/>
      <c r="G79" s="25"/>
      <c r="H79" s="25"/>
      <c r="I79" s="141"/>
      <c r="J79" s="25"/>
      <c r="K79" s="25"/>
      <c r="L79" s="23"/>
    </row>
    <row r="80" spans="1:31" s="2" customFormat="1" ht="16.5" customHeight="1">
      <c r="A80" s="41"/>
      <c r="B80" s="42"/>
      <c r="C80" s="43"/>
      <c r="D80" s="43"/>
      <c r="E80" s="182" t="s">
        <v>142</v>
      </c>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143</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6.5" customHeight="1">
      <c r="A82" s="41"/>
      <c r="B82" s="42"/>
      <c r="C82" s="43"/>
      <c r="D82" s="43"/>
      <c r="E82" s="72" t="str">
        <f>E11</f>
        <v>SO 001 - Přípravy staveniště</v>
      </c>
      <c r="F82" s="43"/>
      <c r="G82" s="43"/>
      <c r="H82" s="43"/>
      <c r="I82" s="149"/>
      <c r="J82" s="43"/>
      <c r="K82" s="43"/>
      <c r="L82" s="150"/>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2" customHeight="1">
      <c r="A84" s="41"/>
      <c r="B84" s="42"/>
      <c r="C84" s="35" t="s">
        <v>21</v>
      </c>
      <c r="D84" s="43"/>
      <c r="E84" s="43"/>
      <c r="F84" s="30" t="str">
        <f>F14</f>
        <v>Králův Dvůr</v>
      </c>
      <c r="G84" s="43"/>
      <c r="H84" s="43"/>
      <c r="I84" s="152" t="s">
        <v>23</v>
      </c>
      <c r="J84" s="75" t="str">
        <f>IF(J14="","",J14)</f>
        <v>18. 3. 2020</v>
      </c>
      <c r="K84" s="43"/>
      <c r="L84" s="150"/>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40.05" customHeight="1">
      <c r="A86" s="41"/>
      <c r="B86" s="42"/>
      <c r="C86" s="35" t="s">
        <v>25</v>
      </c>
      <c r="D86" s="43"/>
      <c r="E86" s="43"/>
      <c r="F86" s="30" t="str">
        <f>E17</f>
        <v>Město Králův Dvůr,Nám.Míru 139,26701 Králův Dvůr</v>
      </c>
      <c r="G86" s="43"/>
      <c r="H86" s="43"/>
      <c r="I86" s="152" t="s">
        <v>31</v>
      </c>
      <c r="J86" s="39" t="str">
        <f>E23</f>
        <v>SPEKTRA s.r.o.,V Hlinkách 1548,26601 Beroun</v>
      </c>
      <c r="K86" s="43"/>
      <c r="L86" s="150"/>
      <c r="S86" s="41"/>
      <c r="T86" s="41"/>
      <c r="U86" s="41"/>
      <c r="V86" s="41"/>
      <c r="W86" s="41"/>
      <c r="X86" s="41"/>
      <c r="Y86" s="41"/>
      <c r="Z86" s="41"/>
      <c r="AA86" s="41"/>
      <c r="AB86" s="41"/>
      <c r="AC86" s="41"/>
      <c r="AD86" s="41"/>
      <c r="AE86" s="41"/>
    </row>
    <row r="87" spans="1:31" s="2" customFormat="1" ht="15.15" customHeight="1">
      <c r="A87" s="41"/>
      <c r="B87" s="42"/>
      <c r="C87" s="35" t="s">
        <v>29</v>
      </c>
      <c r="D87" s="43"/>
      <c r="E87" s="43"/>
      <c r="F87" s="30" t="str">
        <f>IF(E20="","",E20)</f>
        <v>Vyplň údaj</v>
      </c>
      <c r="G87" s="43"/>
      <c r="H87" s="43"/>
      <c r="I87" s="152" t="s">
        <v>36</v>
      </c>
      <c r="J87" s="39" t="str">
        <f>E26</f>
        <v>p. Lenka Dejdarová</v>
      </c>
      <c r="K87" s="43"/>
      <c r="L87" s="150"/>
      <c r="S87" s="41"/>
      <c r="T87" s="41"/>
      <c r="U87" s="41"/>
      <c r="V87" s="41"/>
      <c r="W87" s="41"/>
      <c r="X87" s="41"/>
      <c r="Y87" s="41"/>
      <c r="Z87" s="41"/>
      <c r="AA87" s="41"/>
      <c r="AB87" s="41"/>
      <c r="AC87" s="41"/>
      <c r="AD87" s="41"/>
      <c r="AE87" s="41"/>
    </row>
    <row r="88" spans="1:31" s="2" customFormat="1" ht="10.3" customHeight="1">
      <c r="A88" s="41"/>
      <c r="B88" s="42"/>
      <c r="C88" s="43"/>
      <c r="D88" s="43"/>
      <c r="E88" s="43"/>
      <c r="F88" s="43"/>
      <c r="G88" s="43"/>
      <c r="H88" s="43"/>
      <c r="I88" s="149"/>
      <c r="J88" s="43"/>
      <c r="K88" s="43"/>
      <c r="L88" s="150"/>
      <c r="S88" s="41"/>
      <c r="T88" s="41"/>
      <c r="U88" s="41"/>
      <c r="V88" s="41"/>
      <c r="W88" s="41"/>
      <c r="X88" s="41"/>
      <c r="Y88" s="41"/>
      <c r="Z88" s="41"/>
      <c r="AA88" s="41"/>
      <c r="AB88" s="41"/>
      <c r="AC88" s="41"/>
      <c r="AD88" s="41"/>
      <c r="AE88" s="41"/>
    </row>
    <row r="89" spans="1:31" s="11" customFormat="1" ht="29.25" customHeight="1">
      <c r="A89" s="201"/>
      <c r="B89" s="202"/>
      <c r="C89" s="203" t="s">
        <v>155</v>
      </c>
      <c r="D89" s="204" t="s">
        <v>59</v>
      </c>
      <c r="E89" s="204" t="s">
        <v>55</v>
      </c>
      <c r="F89" s="204" t="s">
        <v>56</v>
      </c>
      <c r="G89" s="204" t="s">
        <v>156</v>
      </c>
      <c r="H89" s="204" t="s">
        <v>157</v>
      </c>
      <c r="I89" s="205" t="s">
        <v>158</v>
      </c>
      <c r="J89" s="204" t="s">
        <v>147</v>
      </c>
      <c r="K89" s="206" t="s">
        <v>159</v>
      </c>
      <c r="L89" s="207"/>
      <c r="M89" s="95" t="s">
        <v>19</v>
      </c>
      <c r="N89" s="96" t="s">
        <v>44</v>
      </c>
      <c r="O89" s="96" t="s">
        <v>160</v>
      </c>
      <c r="P89" s="96" t="s">
        <v>161</v>
      </c>
      <c r="Q89" s="96" t="s">
        <v>162</v>
      </c>
      <c r="R89" s="96" t="s">
        <v>163</v>
      </c>
      <c r="S89" s="96" t="s">
        <v>164</v>
      </c>
      <c r="T89" s="97" t="s">
        <v>165</v>
      </c>
      <c r="U89" s="201"/>
      <c r="V89" s="201"/>
      <c r="W89" s="201"/>
      <c r="X89" s="201"/>
      <c r="Y89" s="201"/>
      <c r="Z89" s="201"/>
      <c r="AA89" s="201"/>
      <c r="AB89" s="201"/>
      <c r="AC89" s="201"/>
      <c r="AD89" s="201"/>
      <c r="AE89" s="201"/>
    </row>
    <row r="90" spans="1:63" s="2" customFormat="1" ht="22.8" customHeight="1">
      <c r="A90" s="41"/>
      <c r="B90" s="42"/>
      <c r="C90" s="102" t="s">
        <v>166</v>
      </c>
      <c r="D90" s="43"/>
      <c r="E90" s="43"/>
      <c r="F90" s="43"/>
      <c r="G90" s="43"/>
      <c r="H90" s="43"/>
      <c r="I90" s="149"/>
      <c r="J90" s="208">
        <f>BK90</f>
        <v>0</v>
      </c>
      <c r="K90" s="43"/>
      <c r="L90" s="47"/>
      <c r="M90" s="98"/>
      <c r="N90" s="209"/>
      <c r="O90" s="99"/>
      <c r="P90" s="210">
        <f>P91</f>
        <v>0</v>
      </c>
      <c r="Q90" s="99"/>
      <c r="R90" s="210">
        <f>R91</f>
        <v>0.12288</v>
      </c>
      <c r="S90" s="99"/>
      <c r="T90" s="211">
        <f>T91</f>
        <v>262.144</v>
      </c>
      <c r="U90" s="41"/>
      <c r="V90" s="41"/>
      <c r="W90" s="41"/>
      <c r="X90" s="41"/>
      <c r="Y90" s="41"/>
      <c r="Z90" s="41"/>
      <c r="AA90" s="41"/>
      <c r="AB90" s="41"/>
      <c r="AC90" s="41"/>
      <c r="AD90" s="41"/>
      <c r="AE90" s="41"/>
      <c r="AT90" s="20" t="s">
        <v>73</v>
      </c>
      <c r="AU90" s="20" t="s">
        <v>148</v>
      </c>
      <c r="BK90" s="212">
        <f>BK91</f>
        <v>0</v>
      </c>
    </row>
    <row r="91" spans="1:63" s="12" customFormat="1" ht="25.9" customHeight="1">
      <c r="A91" s="12"/>
      <c r="B91" s="213"/>
      <c r="C91" s="214"/>
      <c r="D91" s="215" t="s">
        <v>73</v>
      </c>
      <c r="E91" s="216" t="s">
        <v>167</v>
      </c>
      <c r="F91" s="216" t="s">
        <v>168</v>
      </c>
      <c r="G91" s="214"/>
      <c r="H91" s="214"/>
      <c r="I91" s="217"/>
      <c r="J91" s="218">
        <f>BK91</f>
        <v>0</v>
      </c>
      <c r="K91" s="214"/>
      <c r="L91" s="219"/>
      <c r="M91" s="220"/>
      <c r="N91" s="221"/>
      <c r="O91" s="221"/>
      <c r="P91" s="222">
        <f>P92+P143</f>
        <v>0</v>
      </c>
      <c r="Q91" s="221"/>
      <c r="R91" s="222">
        <f>R92+R143</f>
        <v>0.12288</v>
      </c>
      <c r="S91" s="221"/>
      <c r="T91" s="223">
        <f>T92+T143</f>
        <v>262.144</v>
      </c>
      <c r="U91" s="12"/>
      <c r="V91" s="12"/>
      <c r="W91" s="12"/>
      <c r="X91" s="12"/>
      <c r="Y91" s="12"/>
      <c r="Z91" s="12"/>
      <c r="AA91" s="12"/>
      <c r="AB91" s="12"/>
      <c r="AC91" s="12"/>
      <c r="AD91" s="12"/>
      <c r="AE91" s="12"/>
      <c r="AR91" s="224" t="s">
        <v>81</v>
      </c>
      <c r="AT91" s="225" t="s">
        <v>73</v>
      </c>
      <c r="AU91" s="225" t="s">
        <v>74</v>
      </c>
      <c r="AY91" s="224" t="s">
        <v>169</v>
      </c>
      <c r="BK91" s="226">
        <f>BK92+BK143</f>
        <v>0</v>
      </c>
    </row>
    <row r="92" spans="1:63" s="12" customFormat="1" ht="22.8" customHeight="1">
      <c r="A92" s="12"/>
      <c r="B92" s="213"/>
      <c r="C92" s="214"/>
      <c r="D92" s="215" t="s">
        <v>73</v>
      </c>
      <c r="E92" s="227" t="s">
        <v>81</v>
      </c>
      <c r="F92" s="227" t="s">
        <v>170</v>
      </c>
      <c r="G92" s="214"/>
      <c r="H92" s="214"/>
      <c r="I92" s="217"/>
      <c r="J92" s="228">
        <f>BK92</f>
        <v>0</v>
      </c>
      <c r="K92" s="214"/>
      <c r="L92" s="219"/>
      <c r="M92" s="220"/>
      <c r="N92" s="221"/>
      <c r="O92" s="221"/>
      <c r="P92" s="222">
        <f>SUM(P93:P142)</f>
        <v>0</v>
      </c>
      <c r="Q92" s="221"/>
      <c r="R92" s="222">
        <f>SUM(R93:R142)</f>
        <v>0.12288</v>
      </c>
      <c r="S92" s="221"/>
      <c r="T92" s="223">
        <f>SUM(T93:T142)</f>
        <v>262.144</v>
      </c>
      <c r="U92" s="12"/>
      <c r="V92" s="12"/>
      <c r="W92" s="12"/>
      <c r="X92" s="12"/>
      <c r="Y92" s="12"/>
      <c r="Z92" s="12"/>
      <c r="AA92" s="12"/>
      <c r="AB92" s="12"/>
      <c r="AC92" s="12"/>
      <c r="AD92" s="12"/>
      <c r="AE92" s="12"/>
      <c r="AR92" s="224" t="s">
        <v>81</v>
      </c>
      <c r="AT92" s="225" t="s">
        <v>73</v>
      </c>
      <c r="AU92" s="225" t="s">
        <v>81</v>
      </c>
      <c r="AY92" s="224" t="s">
        <v>169</v>
      </c>
      <c r="BK92" s="226">
        <f>SUM(BK93:BK142)</f>
        <v>0</v>
      </c>
    </row>
    <row r="93" spans="1:65" s="2" customFormat="1" ht="21.75" customHeight="1">
      <c r="A93" s="41"/>
      <c r="B93" s="42"/>
      <c r="C93" s="229" t="s">
        <v>81</v>
      </c>
      <c r="D93" s="229" t="s">
        <v>171</v>
      </c>
      <c r="E93" s="230" t="s">
        <v>172</v>
      </c>
      <c r="F93" s="231" t="s">
        <v>173</v>
      </c>
      <c r="G93" s="232" t="s">
        <v>174</v>
      </c>
      <c r="H93" s="233">
        <v>1152.35</v>
      </c>
      <c r="I93" s="234"/>
      <c r="J93" s="235">
        <f>ROUND(I93*H93,2)</f>
        <v>0</v>
      </c>
      <c r="K93" s="231" t="s">
        <v>175</v>
      </c>
      <c r="L93" s="47"/>
      <c r="M93" s="236" t="s">
        <v>19</v>
      </c>
      <c r="N93" s="237" t="s">
        <v>45</v>
      </c>
      <c r="O93" s="87"/>
      <c r="P93" s="238">
        <f>O93*H93</f>
        <v>0</v>
      </c>
      <c r="Q93" s="238">
        <v>0</v>
      </c>
      <c r="R93" s="238">
        <f>Q93*H93</f>
        <v>0</v>
      </c>
      <c r="S93" s="238">
        <v>0</v>
      </c>
      <c r="T93" s="239">
        <f>S93*H93</f>
        <v>0</v>
      </c>
      <c r="U93" s="41"/>
      <c r="V93" s="41"/>
      <c r="W93" s="41"/>
      <c r="X93" s="41"/>
      <c r="Y93" s="41"/>
      <c r="Z93" s="41"/>
      <c r="AA93" s="41"/>
      <c r="AB93" s="41"/>
      <c r="AC93" s="41"/>
      <c r="AD93" s="41"/>
      <c r="AE93" s="41"/>
      <c r="AR93" s="240" t="s">
        <v>176</v>
      </c>
      <c r="AT93" s="240" t="s">
        <v>171</v>
      </c>
      <c r="AU93" s="240" t="s">
        <v>83</v>
      </c>
      <c r="AY93" s="20" t="s">
        <v>169</v>
      </c>
      <c r="BE93" s="241">
        <f>IF(N93="základní",J93,0)</f>
        <v>0</v>
      </c>
      <c r="BF93" s="241">
        <f>IF(N93="snížená",J93,0)</f>
        <v>0</v>
      </c>
      <c r="BG93" s="241">
        <f>IF(N93="zákl. přenesená",J93,0)</f>
        <v>0</v>
      </c>
      <c r="BH93" s="241">
        <f>IF(N93="sníž. přenesená",J93,0)</f>
        <v>0</v>
      </c>
      <c r="BI93" s="241">
        <f>IF(N93="nulová",J93,0)</f>
        <v>0</v>
      </c>
      <c r="BJ93" s="20" t="s">
        <v>81</v>
      </c>
      <c r="BK93" s="241">
        <f>ROUND(I93*H93,2)</f>
        <v>0</v>
      </c>
      <c r="BL93" s="20" t="s">
        <v>176</v>
      </c>
      <c r="BM93" s="240" t="s">
        <v>177</v>
      </c>
    </row>
    <row r="94" spans="1:47" s="2" customFormat="1" ht="12">
      <c r="A94" s="41"/>
      <c r="B94" s="42"/>
      <c r="C94" s="43"/>
      <c r="D94" s="242" t="s">
        <v>178</v>
      </c>
      <c r="E94" s="43"/>
      <c r="F94" s="243" t="s">
        <v>179</v>
      </c>
      <c r="G94" s="43"/>
      <c r="H94" s="43"/>
      <c r="I94" s="149"/>
      <c r="J94" s="43"/>
      <c r="K94" s="43"/>
      <c r="L94" s="47"/>
      <c r="M94" s="244"/>
      <c r="N94" s="245"/>
      <c r="O94" s="87"/>
      <c r="P94" s="87"/>
      <c r="Q94" s="87"/>
      <c r="R94" s="87"/>
      <c r="S94" s="87"/>
      <c r="T94" s="88"/>
      <c r="U94" s="41"/>
      <c r="V94" s="41"/>
      <c r="W94" s="41"/>
      <c r="X94" s="41"/>
      <c r="Y94" s="41"/>
      <c r="Z94" s="41"/>
      <c r="AA94" s="41"/>
      <c r="AB94" s="41"/>
      <c r="AC94" s="41"/>
      <c r="AD94" s="41"/>
      <c r="AE94" s="41"/>
      <c r="AT94" s="20" t="s">
        <v>178</v>
      </c>
      <c r="AU94" s="20" t="s">
        <v>83</v>
      </c>
    </row>
    <row r="95" spans="1:51" s="13" customFormat="1" ht="12">
      <c r="A95" s="13"/>
      <c r="B95" s="246"/>
      <c r="C95" s="247"/>
      <c r="D95" s="242" t="s">
        <v>180</v>
      </c>
      <c r="E95" s="248" t="s">
        <v>19</v>
      </c>
      <c r="F95" s="249" t="s">
        <v>181</v>
      </c>
      <c r="G95" s="247"/>
      <c r="H95" s="248" t="s">
        <v>19</v>
      </c>
      <c r="I95" s="250"/>
      <c r="J95" s="247"/>
      <c r="K95" s="247"/>
      <c r="L95" s="251"/>
      <c r="M95" s="252"/>
      <c r="N95" s="253"/>
      <c r="O95" s="253"/>
      <c r="P95" s="253"/>
      <c r="Q95" s="253"/>
      <c r="R95" s="253"/>
      <c r="S95" s="253"/>
      <c r="T95" s="254"/>
      <c r="U95" s="13"/>
      <c r="V95" s="13"/>
      <c r="W95" s="13"/>
      <c r="X95" s="13"/>
      <c r="Y95" s="13"/>
      <c r="Z95" s="13"/>
      <c r="AA95" s="13"/>
      <c r="AB95" s="13"/>
      <c r="AC95" s="13"/>
      <c r="AD95" s="13"/>
      <c r="AE95" s="13"/>
      <c r="AT95" s="255" t="s">
        <v>180</v>
      </c>
      <c r="AU95" s="255" t="s">
        <v>83</v>
      </c>
      <c r="AV95" s="13" t="s">
        <v>81</v>
      </c>
      <c r="AW95" s="13" t="s">
        <v>35</v>
      </c>
      <c r="AX95" s="13" t="s">
        <v>74</v>
      </c>
      <c r="AY95" s="255" t="s">
        <v>169</v>
      </c>
    </row>
    <row r="96" spans="1:51" s="14" customFormat="1" ht="12">
      <c r="A96" s="14"/>
      <c r="B96" s="256"/>
      <c r="C96" s="257"/>
      <c r="D96" s="242" t="s">
        <v>180</v>
      </c>
      <c r="E96" s="258" t="s">
        <v>19</v>
      </c>
      <c r="F96" s="259" t="s">
        <v>182</v>
      </c>
      <c r="G96" s="257"/>
      <c r="H96" s="260">
        <v>2317</v>
      </c>
      <c r="I96" s="261"/>
      <c r="J96" s="257"/>
      <c r="K96" s="257"/>
      <c r="L96" s="262"/>
      <c r="M96" s="263"/>
      <c r="N96" s="264"/>
      <c r="O96" s="264"/>
      <c r="P96" s="264"/>
      <c r="Q96" s="264"/>
      <c r="R96" s="264"/>
      <c r="S96" s="264"/>
      <c r="T96" s="265"/>
      <c r="U96" s="14"/>
      <c r="V96" s="14"/>
      <c r="W96" s="14"/>
      <c r="X96" s="14"/>
      <c r="Y96" s="14"/>
      <c r="Z96" s="14"/>
      <c r="AA96" s="14"/>
      <c r="AB96" s="14"/>
      <c r="AC96" s="14"/>
      <c r="AD96" s="14"/>
      <c r="AE96" s="14"/>
      <c r="AT96" s="266" t="s">
        <v>180</v>
      </c>
      <c r="AU96" s="266" t="s">
        <v>83</v>
      </c>
      <c r="AV96" s="14" t="s">
        <v>83</v>
      </c>
      <c r="AW96" s="14" t="s">
        <v>35</v>
      </c>
      <c r="AX96" s="14" t="s">
        <v>74</v>
      </c>
      <c r="AY96" s="266" t="s">
        <v>169</v>
      </c>
    </row>
    <row r="97" spans="1:51" s="14" customFormat="1" ht="12">
      <c r="A97" s="14"/>
      <c r="B97" s="256"/>
      <c r="C97" s="257"/>
      <c r="D97" s="242" t="s">
        <v>180</v>
      </c>
      <c r="E97" s="258" t="s">
        <v>19</v>
      </c>
      <c r="F97" s="259" t="s">
        <v>183</v>
      </c>
      <c r="G97" s="257"/>
      <c r="H97" s="260">
        <v>-512</v>
      </c>
      <c r="I97" s="261"/>
      <c r="J97" s="257"/>
      <c r="K97" s="257"/>
      <c r="L97" s="262"/>
      <c r="M97" s="263"/>
      <c r="N97" s="264"/>
      <c r="O97" s="264"/>
      <c r="P97" s="264"/>
      <c r="Q97" s="264"/>
      <c r="R97" s="264"/>
      <c r="S97" s="264"/>
      <c r="T97" s="265"/>
      <c r="U97" s="14"/>
      <c r="V97" s="14"/>
      <c r="W97" s="14"/>
      <c r="X97" s="14"/>
      <c r="Y97" s="14"/>
      <c r="Z97" s="14"/>
      <c r="AA97" s="14"/>
      <c r="AB97" s="14"/>
      <c r="AC97" s="14"/>
      <c r="AD97" s="14"/>
      <c r="AE97" s="14"/>
      <c r="AT97" s="266" t="s">
        <v>180</v>
      </c>
      <c r="AU97" s="266" t="s">
        <v>83</v>
      </c>
      <c r="AV97" s="14" t="s">
        <v>83</v>
      </c>
      <c r="AW97" s="14" t="s">
        <v>35</v>
      </c>
      <c r="AX97" s="14" t="s">
        <v>74</v>
      </c>
      <c r="AY97" s="266" t="s">
        <v>169</v>
      </c>
    </row>
    <row r="98" spans="1:51" s="14" customFormat="1" ht="12">
      <c r="A98" s="14"/>
      <c r="B98" s="256"/>
      <c r="C98" s="257"/>
      <c r="D98" s="242" t="s">
        <v>180</v>
      </c>
      <c r="E98" s="258" t="s">
        <v>19</v>
      </c>
      <c r="F98" s="259" t="s">
        <v>184</v>
      </c>
      <c r="G98" s="257"/>
      <c r="H98" s="260">
        <v>-652.65</v>
      </c>
      <c r="I98" s="261"/>
      <c r="J98" s="257"/>
      <c r="K98" s="257"/>
      <c r="L98" s="262"/>
      <c r="M98" s="263"/>
      <c r="N98" s="264"/>
      <c r="O98" s="264"/>
      <c r="P98" s="264"/>
      <c r="Q98" s="264"/>
      <c r="R98" s="264"/>
      <c r="S98" s="264"/>
      <c r="T98" s="265"/>
      <c r="U98" s="14"/>
      <c r="V98" s="14"/>
      <c r="W98" s="14"/>
      <c r="X98" s="14"/>
      <c r="Y98" s="14"/>
      <c r="Z98" s="14"/>
      <c r="AA98" s="14"/>
      <c r="AB98" s="14"/>
      <c r="AC98" s="14"/>
      <c r="AD98" s="14"/>
      <c r="AE98" s="14"/>
      <c r="AT98" s="266" t="s">
        <v>180</v>
      </c>
      <c r="AU98" s="266" t="s">
        <v>83</v>
      </c>
      <c r="AV98" s="14" t="s">
        <v>83</v>
      </c>
      <c r="AW98" s="14" t="s">
        <v>35</v>
      </c>
      <c r="AX98" s="14" t="s">
        <v>74</v>
      </c>
      <c r="AY98" s="266" t="s">
        <v>169</v>
      </c>
    </row>
    <row r="99" spans="1:51" s="15" customFormat="1" ht="12">
      <c r="A99" s="15"/>
      <c r="B99" s="267"/>
      <c r="C99" s="268"/>
      <c r="D99" s="242" t="s">
        <v>180</v>
      </c>
      <c r="E99" s="269" t="s">
        <v>19</v>
      </c>
      <c r="F99" s="270" t="s">
        <v>185</v>
      </c>
      <c r="G99" s="268"/>
      <c r="H99" s="271">
        <v>1152.35</v>
      </c>
      <c r="I99" s="272"/>
      <c r="J99" s="268"/>
      <c r="K99" s="268"/>
      <c r="L99" s="273"/>
      <c r="M99" s="274"/>
      <c r="N99" s="275"/>
      <c r="O99" s="275"/>
      <c r="P99" s="275"/>
      <c r="Q99" s="275"/>
      <c r="R99" s="275"/>
      <c r="S99" s="275"/>
      <c r="T99" s="276"/>
      <c r="U99" s="15"/>
      <c r="V99" s="15"/>
      <c r="W99" s="15"/>
      <c r="X99" s="15"/>
      <c r="Y99" s="15"/>
      <c r="Z99" s="15"/>
      <c r="AA99" s="15"/>
      <c r="AB99" s="15"/>
      <c r="AC99" s="15"/>
      <c r="AD99" s="15"/>
      <c r="AE99" s="15"/>
      <c r="AT99" s="277" t="s">
        <v>180</v>
      </c>
      <c r="AU99" s="277" t="s">
        <v>83</v>
      </c>
      <c r="AV99" s="15" t="s">
        <v>176</v>
      </c>
      <c r="AW99" s="15" t="s">
        <v>35</v>
      </c>
      <c r="AX99" s="15" t="s">
        <v>81</v>
      </c>
      <c r="AY99" s="277" t="s">
        <v>169</v>
      </c>
    </row>
    <row r="100" spans="1:65" s="2" customFormat="1" ht="21.75" customHeight="1">
      <c r="A100" s="41"/>
      <c r="B100" s="42"/>
      <c r="C100" s="229" t="s">
        <v>83</v>
      </c>
      <c r="D100" s="229" t="s">
        <v>171</v>
      </c>
      <c r="E100" s="230" t="s">
        <v>186</v>
      </c>
      <c r="F100" s="231" t="s">
        <v>187</v>
      </c>
      <c r="G100" s="232" t="s">
        <v>188</v>
      </c>
      <c r="H100" s="233">
        <v>1</v>
      </c>
      <c r="I100" s="234"/>
      <c r="J100" s="235">
        <f>ROUND(I100*H100,2)</f>
        <v>0</v>
      </c>
      <c r="K100" s="231" t="s">
        <v>175</v>
      </c>
      <c r="L100" s="47"/>
      <c r="M100" s="236" t="s">
        <v>19</v>
      </c>
      <c r="N100" s="237" t="s">
        <v>45</v>
      </c>
      <c r="O100" s="87"/>
      <c r="P100" s="238">
        <f>O100*H100</f>
        <v>0</v>
      </c>
      <c r="Q100" s="238">
        <v>0</v>
      </c>
      <c r="R100" s="238">
        <f>Q100*H100</f>
        <v>0</v>
      </c>
      <c r="S100" s="238">
        <v>0</v>
      </c>
      <c r="T100" s="239">
        <f>S100*H100</f>
        <v>0</v>
      </c>
      <c r="U100" s="41"/>
      <c r="V100" s="41"/>
      <c r="W100" s="41"/>
      <c r="X100" s="41"/>
      <c r="Y100" s="41"/>
      <c r="Z100" s="41"/>
      <c r="AA100" s="41"/>
      <c r="AB100" s="41"/>
      <c r="AC100" s="41"/>
      <c r="AD100" s="41"/>
      <c r="AE100" s="41"/>
      <c r="AR100" s="240" t="s">
        <v>176</v>
      </c>
      <c r="AT100" s="240" t="s">
        <v>171</v>
      </c>
      <c r="AU100" s="240" t="s">
        <v>83</v>
      </c>
      <c r="AY100" s="20" t="s">
        <v>169</v>
      </c>
      <c r="BE100" s="241">
        <f>IF(N100="základní",J100,0)</f>
        <v>0</v>
      </c>
      <c r="BF100" s="241">
        <f>IF(N100="snížená",J100,0)</f>
        <v>0</v>
      </c>
      <c r="BG100" s="241">
        <f>IF(N100="zákl. přenesená",J100,0)</f>
        <v>0</v>
      </c>
      <c r="BH100" s="241">
        <f>IF(N100="sníž. přenesená",J100,0)</f>
        <v>0</v>
      </c>
      <c r="BI100" s="241">
        <f>IF(N100="nulová",J100,0)</f>
        <v>0</v>
      </c>
      <c r="BJ100" s="20" t="s">
        <v>81</v>
      </c>
      <c r="BK100" s="241">
        <f>ROUND(I100*H100,2)</f>
        <v>0</v>
      </c>
      <c r="BL100" s="20" t="s">
        <v>176</v>
      </c>
      <c r="BM100" s="240" t="s">
        <v>189</v>
      </c>
    </row>
    <row r="101" spans="1:47" s="2" customFormat="1" ht="12">
      <c r="A101" s="41"/>
      <c r="B101" s="42"/>
      <c r="C101" s="43"/>
      <c r="D101" s="242" t="s">
        <v>178</v>
      </c>
      <c r="E101" s="43"/>
      <c r="F101" s="243" t="s">
        <v>190</v>
      </c>
      <c r="G101" s="43"/>
      <c r="H101" s="43"/>
      <c r="I101" s="149"/>
      <c r="J101" s="43"/>
      <c r="K101" s="43"/>
      <c r="L101" s="47"/>
      <c r="M101" s="244"/>
      <c r="N101" s="245"/>
      <c r="O101" s="87"/>
      <c r="P101" s="87"/>
      <c r="Q101" s="87"/>
      <c r="R101" s="87"/>
      <c r="S101" s="87"/>
      <c r="T101" s="88"/>
      <c r="U101" s="41"/>
      <c r="V101" s="41"/>
      <c r="W101" s="41"/>
      <c r="X101" s="41"/>
      <c r="Y101" s="41"/>
      <c r="Z101" s="41"/>
      <c r="AA101" s="41"/>
      <c r="AB101" s="41"/>
      <c r="AC101" s="41"/>
      <c r="AD101" s="41"/>
      <c r="AE101" s="41"/>
      <c r="AT101" s="20" t="s">
        <v>178</v>
      </c>
      <c r="AU101" s="20" t="s">
        <v>83</v>
      </c>
    </row>
    <row r="102" spans="1:51" s="13" customFormat="1" ht="12">
      <c r="A102" s="13"/>
      <c r="B102" s="246"/>
      <c r="C102" s="247"/>
      <c r="D102" s="242" t="s">
        <v>180</v>
      </c>
      <c r="E102" s="248" t="s">
        <v>19</v>
      </c>
      <c r="F102" s="249" t="s">
        <v>181</v>
      </c>
      <c r="G102" s="247"/>
      <c r="H102" s="248" t="s">
        <v>19</v>
      </c>
      <c r="I102" s="250"/>
      <c r="J102" s="247"/>
      <c r="K102" s="247"/>
      <c r="L102" s="251"/>
      <c r="M102" s="252"/>
      <c r="N102" s="253"/>
      <c r="O102" s="253"/>
      <c r="P102" s="253"/>
      <c r="Q102" s="253"/>
      <c r="R102" s="253"/>
      <c r="S102" s="253"/>
      <c r="T102" s="254"/>
      <c r="U102" s="13"/>
      <c r="V102" s="13"/>
      <c r="W102" s="13"/>
      <c r="X102" s="13"/>
      <c r="Y102" s="13"/>
      <c r="Z102" s="13"/>
      <c r="AA102" s="13"/>
      <c r="AB102" s="13"/>
      <c r="AC102" s="13"/>
      <c r="AD102" s="13"/>
      <c r="AE102" s="13"/>
      <c r="AT102" s="255" t="s">
        <v>180</v>
      </c>
      <c r="AU102" s="255" t="s">
        <v>83</v>
      </c>
      <c r="AV102" s="13" t="s">
        <v>81</v>
      </c>
      <c r="AW102" s="13" t="s">
        <v>35</v>
      </c>
      <c r="AX102" s="13" t="s">
        <v>74</v>
      </c>
      <c r="AY102" s="255" t="s">
        <v>169</v>
      </c>
    </row>
    <row r="103" spans="1:51" s="14" customFormat="1" ht="12">
      <c r="A103" s="14"/>
      <c r="B103" s="256"/>
      <c r="C103" s="257"/>
      <c r="D103" s="242" t="s">
        <v>180</v>
      </c>
      <c r="E103" s="258" t="s">
        <v>19</v>
      </c>
      <c r="F103" s="259" t="s">
        <v>191</v>
      </c>
      <c r="G103" s="257"/>
      <c r="H103" s="260">
        <v>1</v>
      </c>
      <c r="I103" s="261"/>
      <c r="J103" s="257"/>
      <c r="K103" s="257"/>
      <c r="L103" s="262"/>
      <c r="M103" s="263"/>
      <c r="N103" s="264"/>
      <c r="O103" s="264"/>
      <c r="P103" s="264"/>
      <c r="Q103" s="264"/>
      <c r="R103" s="264"/>
      <c r="S103" s="264"/>
      <c r="T103" s="265"/>
      <c r="U103" s="14"/>
      <c r="V103" s="14"/>
      <c r="W103" s="14"/>
      <c r="X103" s="14"/>
      <c r="Y103" s="14"/>
      <c r="Z103" s="14"/>
      <c r="AA103" s="14"/>
      <c r="AB103" s="14"/>
      <c r="AC103" s="14"/>
      <c r="AD103" s="14"/>
      <c r="AE103" s="14"/>
      <c r="AT103" s="266" t="s">
        <v>180</v>
      </c>
      <c r="AU103" s="266" t="s">
        <v>83</v>
      </c>
      <c r="AV103" s="14" t="s">
        <v>83</v>
      </c>
      <c r="AW103" s="14" t="s">
        <v>35</v>
      </c>
      <c r="AX103" s="14" t="s">
        <v>81</v>
      </c>
      <c r="AY103" s="266" t="s">
        <v>169</v>
      </c>
    </row>
    <row r="104" spans="1:65" s="2" customFormat="1" ht="16.5" customHeight="1">
      <c r="A104" s="41"/>
      <c r="B104" s="42"/>
      <c r="C104" s="229" t="s">
        <v>192</v>
      </c>
      <c r="D104" s="229" t="s">
        <v>171</v>
      </c>
      <c r="E104" s="230" t="s">
        <v>193</v>
      </c>
      <c r="F104" s="231" t="s">
        <v>194</v>
      </c>
      <c r="G104" s="232" t="s">
        <v>188</v>
      </c>
      <c r="H104" s="233">
        <v>1</v>
      </c>
      <c r="I104" s="234"/>
      <c r="J104" s="235">
        <f>ROUND(I104*H104,2)</f>
        <v>0</v>
      </c>
      <c r="K104" s="231" t="s">
        <v>175</v>
      </c>
      <c r="L104" s="47"/>
      <c r="M104" s="236" t="s">
        <v>19</v>
      </c>
      <c r="N104" s="237" t="s">
        <v>45</v>
      </c>
      <c r="O104" s="87"/>
      <c r="P104" s="238">
        <f>O104*H104</f>
        <v>0</v>
      </c>
      <c r="Q104" s="238">
        <v>0</v>
      </c>
      <c r="R104" s="238">
        <f>Q104*H104</f>
        <v>0</v>
      </c>
      <c r="S104" s="238">
        <v>0</v>
      </c>
      <c r="T104" s="239">
        <f>S104*H104</f>
        <v>0</v>
      </c>
      <c r="U104" s="41"/>
      <c r="V104" s="41"/>
      <c r="W104" s="41"/>
      <c r="X104" s="41"/>
      <c r="Y104" s="41"/>
      <c r="Z104" s="41"/>
      <c r="AA104" s="41"/>
      <c r="AB104" s="41"/>
      <c r="AC104" s="41"/>
      <c r="AD104" s="41"/>
      <c r="AE104" s="41"/>
      <c r="AR104" s="240" t="s">
        <v>176</v>
      </c>
      <c r="AT104" s="240" t="s">
        <v>171</v>
      </c>
      <c r="AU104" s="240" t="s">
        <v>83</v>
      </c>
      <c r="AY104" s="20" t="s">
        <v>169</v>
      </c>
      <c r="BE104" s="241">
        <f>IF(N104="základní",J104,0)</f>
        <v>0</v>
      </c>
      <c r="BF104" s="241">
        <f>IF(N104="snížená",J104,0)</f>
        <v>0</v>
      </c>
      <c r="BG104" s="241">
        <f>IF(N104="zákl. přenesená",J104,0)</f>
        <v>0</v>
      </c>
      <c r="BH104" s="241">
        <f>IF(N104="sníž. přenesená",J104,0)</f>
        <v>0</v>
      </c>
      <c r="BI104" s="241">
        <f>IF(N104="nulová",J104,0)</f>
        <v>0</v>
      </c>
      <c r="BJ104" s="20" t="s">
        <v>81</v>
      </c>
      <c r="BK104" s="241">
        <f>ROUND(I104*H104,2)</f>
        <v>0</v>
      </c>
      <c r="BL104" s="20" t="s">
        <v>176</v>
      </c>
      <c r="BM104" s="240" t="s">
        <v>195</v>
      </c>
    </row>
    <row r="105" spans="1:47" s="2" customFormat="1" ht="12">
      <c r="A105" s="41"/>
      <c r="B105" s="42"/>
      <c r="C105" s="43"/>
      <c r="D105" s="242" t="s">
        <v>178</v>
      </c>
      <c r="E105" s="43"/>
      <c r="F105" s="243" t="s">
        <v>196</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20" t="s">
        <v>178</v>
      </c>
      <c r="AU105" s="20" t="s">
        <v>83</v>
      </c>
    </row>
    <row r="106" spans="1:65" s="2" customFormat="1" ht="21.75" customHeight="1">
      <c r="A106" s="41"/>
      <c r="B106" s="42"/>
      <c r="C106" s="229" t="s">
        <v>176</v>
      </c>
      <c r="D106" s="229" t="s">
        <v>171</v>
      </c>
      <c r="E106" s="230" t="s">
        <v>197</v>
      </c>
      <c r="F106" s="231" t="s">
        <v>198</v>
      </c>
      <c r="G106" s="232" t="s">
        <v>188</v>
      </c>
      <c r="H106" s="233">
        <v>1</v>
      </c>
      <c r="I106" s="234"/>
      <c r="J106" s="235">
        <f>ROUND(I106*H106,2)</f>
        <v>0</v>
      </c>
      <c r="K106" s="231" t="s">
        <v>175</v>
      </c>
      <c r="L106" s="47"/>
      <c r="M106" s="236" t="s">
        <v>19</v>
      </c>
      <c r="N106" s="237" t="s">
        <v>45</v>
      </c>
      <c r="O106" s="87"/>
      <c r="P106" s="238">
        <f>O106*H106</f>
        <v>0</v>
      </c>
      <c r="Q106" s="238">
        <v>0</v>
      </c>
      <c r="R106" s="238">
        <f>Q106*H106</f>
        <v>0</v>
      </c>
      <c r="S106" s="238">
        <v>0</v>
      </c>
      <c r="T106" s="239">
        <f>S106*H106</f>
        <v>0</v>
      </c>
      <c r="U106" s="41"/>
      <c r="V106" s="41"/>
      <c r="W106" s="41"/>
      <c r="X106" s="41"/>
      <c r="Y106" s="41"/>
      <c r="Z106" s="41"/>
      <c r="AA106" s="41"/>
      <c r="AB106" s="41"/>
      <c r="AC106" s="41"/>
      <c r="AD106" s="41"/>
      <c r="AE106" s="41"/>
      <c r="AR106" s="240" t="s">
        <v>176</v>
      </c>
      <c r="AT106" s="240" t="s">
        <v>171</v>
      </c>
      <c r="AU106" s="240" t="s">
        <v>83</v>
      </c>
      <c r="AY106" s="20" t="s">
        <v>169</v>
      </c>
      <c r="BE106" s="241">
        <f>IF(N106="základní",J106,0)</f>
        <v>0</v>
      </c>
      <c r="BF106" s="241">
        <f>IF(N106="snížená",J106,0)</f>
        <v>0</v>
      </c>
      <c r="BG106" s="241">
        <f>IF(N106="zákl. přenesená",J106,0)</f>
        <v>0</v>
      </c>
      <c r="BH106" s="241">
        <f>IF(N106="sníž. přenesená",J106,0)</f>
        <v>0</v>
      </c>
      <c r="BI106" s="241">
        <f>IF(N106="nulová",J106,0)</f>
        <v>0</v>
      </c>
      <c r="BJ106" s="20" t="s">
        <v>81</v>
      </c>
      <c r="BK106" s="241">
        <f>ROUND(I106*H106,2)</f>
        <v>0</v>
      </c>
      <c r="BL106" s="20" t="s">
        <v>176</v>
      </c>
      <c r="BM106" s="240" t="s">
        <v>199</v>
      </c>
    </row>
    <row r="107" spans="1:47" s="2" customFormat="1" ht="12">
      <c r="A107" s="41"/>
      <c r="B107" s="42"/>
      <c r="C107" s="43"/>
      <c r="D107" s="242" t="s">
        <v>178</v>
      </c>
      <c r="E107" s="43"/>
      <c r="F107" s="243" t="s">
        <v>200</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178</v>
      </c>
      <c r="AU107" s="20" t="s">
        <v>83</v>
      </c>
    </row>
    <row r="108" spans="1:65" s="2" customFormat="1" ht="21.75" customHeight="1">
      <c r="A108" s="41"/>
      <c r="B108" s="42"/>
      <c r="C108" s="229" t="s">
        <v>201</v>
      </c>
      <c r="D108" s="229" t="s">
        <v>171</v>
      </c>
      <c r="E108" s="230" t="s">
        <v>202</v>
      </c>
      <c r="F108" s="231" t="s">
        <v>203</v>
      </c>
      <c r="G108" s="232" t="s">
        <v>188</v>
      </c>
      <c r="H108" s="233">
        <v>1</v>
      </c>
      <c r="I108" s="234"/>
      <c r="J108" s="235">
        <f>ROUND(I108*H108,2)</f>
        <v>0</v>
      </c>
      <c r="K108" s="231" t="s">
        <v>175</v>
      </c>
      <c r="L108" s="47"/>
      <c r="M108" s="236" t="s">
        <v>19</v>
      </c>
      <c r="N108" s="237" t="s">
        <v>45</v>
      </c>
      <c r="O108" s="87"/>
      <c r="P108" s="238">
        <f>O108*H108</f>
        <v>0</v>
      </c>
      <c r="Q108" s="238">
        <v>0</v>
      </c>
      <c r="R108" s="238">
        <f>Q108*H108</f>
        <v>0</v>
      </c>
      <c r="S108" s="238">
        <v>0</v>
      </c>
      <c r="T108" s="239">
        <f>S108*H108</f>
        <v>0</v>
      </c>
      <c r="U108" s="41"/>
      <c r="V108" s="41"/>
      <c r="W108" s="41"/>
      <c r="X108" s="41"/>
      <c r="Y108" s="41"/>
      <c r="Z108" s="41"/>
      <c r="AA108" s="41"/>
      <c r="AB108" s="41"/>
      <c r="AC108" s="41"/>
      <c r="AD108" s="41"/>
      <c r="AE108" s="41"/>
      <c r="AR108" s="240" t="s">
        <v>176</v>
      </c>
      <c r="AT108" s="240" t="s">
        <v>171</v>
      </c>
      <c r="AU108" s="240" t="s">
        <v>83</v>
      </c>
      <c r="AY108" s="20" t="s">
        <v>169</v>
      </c>
      <c r="BE108" s="241">
        <f>IF(N108="základní",J108,0)</f>
        <v>0</v>
      </c>
      <c r="BF108" s="241">
        <f>IF(N108="snížená",J108,0)</f>
        <v>0</v>
      </c>
      <c r="BG108" s="241">
        <f>IF(N108="zákl. přenesená",J108,0)</f>
        <v>0</v>
      </c>
      <c r="BH108" s="241">
        <f>IF(N108="sníž. přenesená",J108,0)</f>
        <v>0</v>
      </c>
      <c r="BI108" s="241">
        <f>IF(N108="nulová",J108,0)</f>
        <v>0</v>
      </c>
      <c r="BJ108" s="20" t="s">
        <v>81</v>
      </c>
      <c r="BK108" s="241">
        <f>ROUND(I108*H108,2)</f>
        <v>0</v>
      </c>
      <c r="BL108" s="20" t="s">
        <v>176</v>
      </c>
      <c r="BM108" s="240" t="s">
        <v>204</v>
      </c>
    </row>
    <row r="109" spans="1:47" s="2" customFormat="1" ht="12">
      <c r="A109" s="41"/>
      <c r="B109" s="42"/>
      <c r="C109" s="43"/>
      <c r="D109" s="242" t="s">
        <v>178</v>
      </c>
      <c r="E109" s="43"/>
      <c r="F109" s="243" t="s">
        <v>200</v>
      </c>
      <c r="G109" s="43"/>
      <c r="H109" s="43"/>
      <c r="I109" s="149"/>
      <c r="J109" s="43"/>
      <c r="K109" s="43"/>
      <c r="L109" s="47"/>
      <c r="M109" s="244"/>
      <c r="N109" s="245"/>
      <c r="O109" s="87"/>
      <c r="P109" s="87"/>
      <c r="Q109" s="87"/>
      <c r="R109" s="87"/>
      <c r="S109" s="87"/>
      <c r="T109" s="88"/>
      <c r="U109" s="41"/>
      <c r="V109" s="41"/>
      <c r="W109" s="41"/>
      <c r="X109" s="41"/>
      <c r="Y109" s="41"/>
      <c r="Z109" s="41"/>
      <c r="AA109" s="41"/>
      <c r="AB109" s="41"/>
      <c r="AC109" s="41"/>
      <c r="AD109" s="41"/>
      <c r="AE109" s="41"/>
      <c r="AT109" s="20" t="s">
        <v>178</v>
      </c>
      <c r="AU109" s="20" t="s">
        <v>83</v>
      </c>
    </row>
    <row r="110" spans="1:65" s="2" customFormat="1" ht="16.5" customHeight="1">
      <c r="A110" s="41"/>
      <c r="B110" s="42"/>
      <c r="C110" s="229" t="s">
        <v>205</v>
      </c>
      <c r="D110" s="229" t="s">
        <v>171</v>
      </c>
      <c r="E110" s="230" t="s">
        <v>206</v>
      </c>
      <c r="F110" s="231" t="s">
        <v>207</v>
      </c>
      <c r="G110" s="232" t="s">
        <v>174</v>
      </c>
      <c r="H110" s="233">
        <v>1152.35</v>
      </c>
      <c r="I110" s="234"/>
      <c r="J110" s="235">
        <f>ROUND(I110*H110,2)</f>
        <v>0</v>
      </c>
      <c r="K110" s="231" t="s">
        <v>175</v>
      </c>
      <c r="L110" s="47"/>
      <c r="M110" s="236" t="s">
        <v>19</v>
      </c>
      <c r="N110" s="237" t="s">
        <v>45</v>
      </c>
      <c r="O110" s="87"/>
      <c r="P110" s="238">
        <f>O110*H110</f>
        <v>0</v>
      </c>
      <c r="Q110" s="238">
        <v>0</v>
      </c>
      <c r="R110" s="238">
        <f>Q110*H110</f>
        <v>0</v>
      </c>
      <c r="S110" s="238">
        <v>0</v>
      </c>
      <c r="T110" s="239">
        <f>S110*H110</f>
        <v>0</v>
      </c>
      <c r="U110" s="41"/>
      <c r="V110" s="41"/>
      <c r="W110" s="41"/>
      <c r="X110" s="41"/>
      <c r="Y110" s="41"/>
      <c r="Z110" s="41"/>
      <c r="AA110" s="41"/>
      <c r="AB110" s="41"/>
      <c r="AC110" s="41"/>
      <c r="AD110" s="41"/>
      <c r="AE110" s="41"/>
      <c r="AR110" s="240" t="s">
        <v>176</v>
      </c>
      <c r="AT110" s="240" t="s">
        <v>171</v>
      </c>
      <c r="AU110" s="240" t="s">
        <v>83</v>
      </c>
      <c r="AY110" s="20" t="s">
        <v>169</v>
      </c>
      <c r="BE110" s="241">
        <f>IF(N110="základní",J110,0)</f>
        <v>0</v>
      </c>
      <c r="BF110" s="241">
        <f>IF(N110="snížená",J110,0)</f>
        <v>0</v>
      </c>
      <c r="BG110" s="241">
        <f>IF(N110="zákl. přenesená",J110,0)</f>
        <v>0</v>
      </c>
      <c r="BH110" s="241">
        <f>IF(N110="sníž. přenesená",J110,0)</f>
        <v>0</v>
      </c>
      <c r="BI110" s="241">
        <f>IF(N110="nulová",J110,0)</f>
        <v>0</v>
      </c>
      <c r="BJ110" s="20" t="s">
        <v>81</v>
      </c>
      <c r="BK110" s="241">
        <f>ROUND(I110*H110,2)</f>
        <v>0</v>
      </c>
      <c r="BL110" s="20" t="s">
        <v>176</v>
      </c>
      <c r="BM110" s="240" t="s">
        <v>208</v>
      </c>
    </row>
    <row r="111" spans="1:47" s="2" customFormat="1" ht="12">
      <c r="A111" s="41"/>
      <c r="B111" s="42"/>
      <c r="C111" s="43"/>
      <c r="D111" s="242" t="s">
        <v>178</v>
      </c>
      <c r="E111" s="43"/>
      <c r="F111" s="243" t="s">
        <v>209</v>
      </c>
      <c r="G111" s="43"/>
      <c r="H111" s="43"/>
      <c r="I111" s="149"/>
      <c r="J111" s="43"/>
      <c r="K111" s="43"/>
      <c r="L111" s="47"/>
      <c r="M111" s="244"/>
      <c r="N111" s="245"/>
      <c r="O111" s="87"/>
      <c r="P111" s="87"/>
      <c r="Q111" s="87"/>
      <c r="R111" s="87"/>
      <c r="S111" s="87"/>
      <c r="T111" s="88"/>
      <c r="U111" s="41"/>
      <c r="V111" s="41"/>
      <c r="W111" s="41"/>
      <c r="X111" s="41"/>
      <c r="Y111" s="41"/>
      <c r="Z111" s="41"/>
      <c r="AA111" s="41"/>
      <c r="AB111" s="41"/>
      <c r="AC111" s="41"/>
      <c r="AD111" s="41"/>
      <c r="AE111" s="41"/>
      <c r="AT111" s="20" t="s">
        <v>178</v>
      </c>
      <c r="AU111" s="20" t="s">
        <v>83</v>
      </c>
    </row>
    <row r="112" spans="1:51" s="13" customFormat="1" ht="12">
      <c r="A112" s="13"/>
      <c r="B112" s="246"/>
      <c r="C112" s="247"/>
      <c r="D112" s="242" t="s">
        <v>180</v>
      </c>
      <c r="E112" s="248" t="s">
        <v>19</v>
      </c>
      <c r="F112" s="249" t="s">
        <v>181</v>
      </c>
      <c r="G112" s="247"/>
      <c r="H112" s="248" t="s">
        <v>19</v>
      </c>
      <c r="I112" s="250"/>
      <c r="J112" s="247"/>
      <c r="K112" s="247"/>
      <c r="L112" s="251"/>
      <c r="M112" s="252"/>
      <c r="N112" s="253"/>
      <c r="O112" s="253"/>
      <c r="P112" s="253"/>
      <c r="Q112" s="253"/>
      <c r="R112" s="253"/>
      <c r="S112" s="253"/>
      <c r="T112" s="254"/>
      <c r="U112" s="13"/>
      <c r="V112" s="13"/>
      <c r="W112" s="13"/>
      <c r="X112" s="13"/>
      <c r="Y112" s="13"/>
      <c r="Z112" s="13"/>
      <c r="AA112" s="13"/>
      <c r="AB112" s="13"/>
      <c r="AC112" s="13"/>
      <c r="AD112" s="13"/>
      <c r="AE112" s="13"/>
      <c r="AT112" s="255" t="s">
        <v>180</v>
      </c>
      <c r="AU112" s="255" t="s">
        <v>83</v>
      </c>
      <c r="AV112" s="13" t="s">
        <v>81</v>
      </c>
      <c r="AW112" s="13" t="s">
        <v>35</v>
      </c>
      <c r="AX112" s="13" t="s">
        <v>74</v>
      </c>
      <c r="AY112" s="255" t="s">
        <v>169</v>
      </c>
    </row>
    <row r="113" spans="1:51" s="14" customFormat="1" ht="12">
      <c r="A113" s="14"/>
      <c r="B113" s="256"/>
      <c r="C113" s="257"/>
      <c r="D113" s="242" t="s">
        <v>180</v>
      </c>
      <c r="E113" s="258" t="s">
        <v>19</v>
      </c>
      <c r="F113" s="259" t="s">
        <v>182</v>
      </c>
      <c r="G113" s="257"/>
      <c r="H113" s="260">
        <v>2317</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4" customFormat="1" ht="12">
      <c r="A114" s="14"/>
      <c r="B114" s="256"/>
      <c r="C114" s="257"/>
      <c r="D114" s="242" t="s">
        <v>180</v>
      </c>
      <c r="E114" s="258" t="s">
        <v>19</v>
      </c>
      <c r="F114" s="259" t="s">
        <v>183</v>
      </c>
      <c r="G114" s="257"/>
      <c r="H114" s="260">
        <v>-512</v>
      </c>
      <c r="I114" s="261"/>
      <c r="J114" s="257"/>
      <c r="K114" s="257"/>
      <c r="L114" s="262"/>
      <c r="M114" s="263"/>
      <c r="N114" s="264"/>
      <c r="O114" s="264"/>
      <c r="P114" s="264"/>
      <c r="Q114" s="264"/>
      <c r="R114" s="264"/>
      <c r="S114" s="264"/>
      <c r="T114" s="265"/>
      <c r="U114" s="14"/>
      <c r="V114" s="14"/>
      <c r="W114" s="14"/>
      <c r="X114" s="14"/>
      <c r="Y114" s="14"/>
      <c r="Z114" s="14"/>
      <c r="AA114" s="14"/>
      <c r="AB114" s="14"/>
      <c r="AC114" s="14"/>
      <c r="AD114" s="14"/>
      <c r="AE114" s="14"/>
      <c r="AT114" s="266" t="s">
        <v>180</v>
      </c>
      <c r="AU114" s="266" t="s">
        <v>83</v>
      </c>
      <c r="AV114" s="14" t="s">
        <v>83</v>
      </c>
      <c r="AW114" s="14" t="s">
        <v>35</v>
      </c>
      <c r="AX114" s="14" t="s">
        <v>74</v>
      </c>
      <c r="AY114" s="266" t="s">
        <v>169</v>
      </c>
    </row>
    <row r="115" spans="1:51" s="14" customFormat="1" ht="12">
      <c r="A115" s="14"/>
      <c r="B115" s="256"/>
      <c r="C115" s="257"/>
      <c r="D115" s="242" t="s">
        <v>180</v>
      </c>
      <c r="E115" s="258" t="s">
        <v>19</v>
      </c>
      <c r="F115" s="259" t="s">
        <v>184</v>
      </c>
      <c r="G115" s="257"/>
      <c r="H115" s="260">
        <v>-652.65</v>
      </c>
      <c r="I115" s="261"/>
      <c r="J115" s="257"/>
      <c r="K115" s="257"/>
      <c r="L115" s="262"/>
      <c r="M115" s="263"/>
      <c r="N115" s="264"/>
      <c r="O115" s="264"/>
      <c r="P115" s="264"/>
      <c r="Q115" s="264"/>
      <c r="R115" s="264"/>
      <c r="S115" s="264"/>
      <c r="T115" s="265"/>
      <c r="U115" s="14"/>
      <c r="V115" s="14"/>
      <c r="W115" s="14"/>
      <c r="X115" s="14"/>
      <c r="Y115" s="14"/>
      <c r="Z115" s="14"/>
      <c r="AA115" s="14"/>
      <c r="AB115" s="14"/>
      <c r="AC115" s="14"/>
      <c r="AD115" s="14"/>
      <c r="AE115" s="14"/>
      <c r="AT115" s="266" t="s">
        <v>180</v>
      </c>
      <c r="AU115" s="266" t="s">
        <v>83</v>
      </c>
      <c r="AV115" s="14" t="s">
        <v>83</v>
      </c>
      <c r="AW115" s="14" t="s">
        <v>35</v>
      </c>
      <c r="AX115" s="14" t="s">
        <v>74</v>
      </c>
      <c r="AY115" s="266" t="s">
        <v>169</v>
      </c>
    </row>
    <row r="116" spans="1:51" s="15" customFormat="1" ht="12">
      <c r="A116" s="15"/>
      <c r="B116" s="267"/>
      <c r="C116" s="268"/>
      <c r="D116" s="242" t="s">
        <v>180</v>
      </c>
      <c r="E116" s="269" t="s">
        <v>19</v>
      </c>
      <c r="F116" s="270" t="s">
        <v>185</v>
      </c>
      <c r="G116" s="268"/>
      <c r="H116" s="271">
        <v>1152.35</v>
      </c>
      <c r="I116" s="272"/>
      <c r="J116" s="268"/>
      <c r="K116" s="268"/>
      <c r="L116" s="273"/>
      <c r="M116" s="274"/>
      <c r="N116" s="275"/>
      <c r="O116" s="275"/>
      <c r="P116" s="275"/>
      <c r="Q116" s="275"/>
      <c r="R116" s="275"/>
      <c r="S116" s="275"/>
      <c r="T116" s="276"/>
      <c r="U116" s="15"/>
      <c r="V116" s="15"/>
      <c r="W116" s="15"/>
      <c r="X116" s="15"/>
      <c r="Y116" s="15"/>
      <c r="Z116" s="15"/>
      <c r="AA116" s="15"/>
      <c r="AB116" s="15"/>
      <c r="AC116" s="15"/>
      <c r="AD116" s="15"/>
      <c r="AE116" s="15"/>
      <c r="AT116" s="277" t="s">
        <v>180</v>
      </c>
      <c r="AU116" s="277" t="s">
        <v>83</v>
      </c>
      <c r="AV116" s="15" t="s">
        <v>176</v>
      </c>
      <c r="AW116" s="15" t="s">
        <v>35</v>
      </c>
      <c r="AX116" s="15" t="s">
        <v>81</v>
      </c>
      <c r="AY116" s="277" t="s">
        <v>169</v>
      </c>
    </row>
    <row r="117" spans="1:65" s="2" customFormat="1" ht="21.75" customHeight="1">
      <c r="A117" s="41"/>
      <c r="B117" s="42"/>
      <c r="C117" s="229" t="s">
        <v>210</v>
      </c>
      <c r="D117" s="229" t="s">
        <v>171</v>
      </c>
      <c r="E117" s="230" t="s">
        <v>211</v>
      </c>
      <c r="F117" s="231" t="s">
        <v>212</v>
      </c>
      <c r="G117" s="232" t="s">
        <v>213</v>
      </c>
      <c r="H117" s="233">
        <v>57.618</v>
      </c>
      <c r="I117" s="234"/>
      <c r="J117" s="235">
        <f>ROUND(I117*H117,2)</f>
        <v>0</v>
      </c>
      <c r="K117" s="231" t="s">
        <v>175</v>
      </c>
      <c r="L117" s="47"/>
      <c r="M117" s="236" t="s">
        <v>19</v>
      </c>
      <c r="N117" s="237" t="s">
        <v>45</v>
      </c>
      <c r="O117" s="87"/>
      <c r="P117" s="238">
        <f>O117*H117</f>
        <v>0</v>
      </c>
      <c r="Q117" s="238">
        <v>0</v>
      </c>
      <c r="R117" s="238">
        <f>Q117*H117</f>
        <v>0</v>
      </c>
      <c r="S117" s="238">
        <v>0</v>
      </c>
      <c r="T117" s="239">
        <f>S117*H117</f>
        <v>0</v>
      </c>
      <c r="U117" s="41"/>
      <c r="V117" s="41"/>
      <c r="W117" s="41"/>
      <c r="X117" s="41"/>
      <c r="Y117" s="41"/>
      <c r="Z117" s="41"/>
      <c r="AA117" s="41"/>
      <c r="AB117" s="41"/>
      <c r="AC117" s="41"/>
      <c r="AD117" s="41"/>
      <c r="AE117" s="41"/>
      <c r="AR117" s="240" t="s">
        <v>176</v>
      </c>
      <c r="AT117" s="240" t="s">
        <v>171</v>
      </c>
      <c r="AU117" s="240" t="s">
        <v>83</v>
      </c>
      <c r="AY117" s="20" t="s">
        <v>169</v>
      </c>
      <c r="BE117" s="241">
        <f>IF(N117="základní",J117,0)</f>
        <v>0</v>
      </c>
      <c r="BF117" s="241">
        <f>IF(N117="snížená",J117,0)</f>
        <v>0</v>
      </c>
      <c r="BG117" s="241">
        <f>IF(N117="zákl. přenesená",J117,0)</f>
        <v>0</v>
      </c>
      <c r="BH117" s="241">
        <f>IF(N117="sníž. přenesená",J117,0)</f>
        <v>0</v>
      </c>
      <c r="BI117" s="241">
        <f>IF(N117="nulová",J117,0)</f>
        <v>0</v>
      </c>
      <c r="BJ117" s="20" t="s">
        <v>81</v>
      </c>
      <c r="BK117" s="241">
        <f>ROUND(I117*H117,2)</f>
        <v>0</v>
      </c>
      <c r="BL117" s="20" t="s">
        <v>176</v>
      </c>
      <c r="BM117" s="240" t="s">
        <v>214</v>
      </c>
    </row>
    <row r="118" spans="1:47" s="2" customFormat="1" ht="12">
      <c r="A118" s="41"/>
      <c r="B118" s="42"/>
      <c r="C118" s="43"/>
      <c r="D118" s="242" t="s">
        <v>178</v>
      </c>
      <c r="E118" s="43"/>
      <c r="F118" s="243" t="s">
        <v>215</v>
      </c>
      <c r="G118" s="43"/>
      <c r="H118" s="43"/>
      <c r="I118" s="149"/>
      <c r="J118" s="43"/>
      <c r="K118" s="43"/>
      <c r="L118" s="47"/>
      <c r="M118" s="244"/>
      <c r="N118" s="245"/>
      <c r="O118" s="87"/>
      <c r="P118" s="87"/>
      <c r="Q118" s="87"/>
      <c r="R118" s="87"/>
      <c r="S118" s="87"/>
      <c r="T118" s="88"/>
      <c r="U118" s="41"/>
      <c r="V118" s="41"/>
      <c r="W118" s="41"/>
      <c r="X118" s="41"/>
      <c r="Y118" s="41"/>
      <c r="Z118" s="41"/>
      <c r="AA118" s="41"/>
      <c r="AB118" s="41"/>
      <c r="AC118" s="41"/>
      <c r="AD118" s="41"/>
      <c r="AE118" s="41"/>
      <c r="AT118" s="20" t="s">
        <v>178</v>
      </c>
      <c r="AU118" s="20" t="s">
        <v>83</v>
      </c>
    </row>
    <row r="119" spans="1:51" s="14" customFormat="1" ht="12">
      <c r="A119" s="14"/>
      <c r="B119" s="256"/>
      <c r="C119" s="257"/>
      <c r="D119" s="242" t="s">
        <v>180</v>
      </c>
      <c r="E119" s="258" t="s">
        <v>19</v>
      </c>
      <c r="F119" s="259" t="s">
        <v>216</v>
      </c>
      <c r="G119" s="257"/>
      <c r="H119" s="260">
        <v>57.618</v>
      </c>
      <c r="I119" s="261"/>
      <c r="J119" s="257"/>
      <c r="K119" s="257"/>
      <c r="L119" s="262"/>
      <c r="M119" s="263"/>
      <c r="N119" s="264"/>
      <c r="O119" s="264"/>
      <c r="P119" s="264"/>
      <c r="Q119" s="264"/>
      <c r="R119" s="264"/>
      <c r="S119" s="264"/>
      <c r="T119" s="265"/>
      <c r="U119" s="14"/>
      <c r="V119" s="14"/>
      <c r="W119" s="14"/>
      <c r="X119" s="14"/>
      <c r="Y119" s="14"/>
      <c r="Z119" s="14"/>
      <c r="AA119" s="14"/>
      <c r="AB119" s="14"/>
      <c r="AC119" s="14"/>
      <c r="AD119" s="14"/>
      <c r="AE119" s="14"/>
      <c r="AT119" s="266" t="s">
        <v>180</v>
      </c>
      <c r="AU119" s="266" t="s">
        <v>83</v>
      </c>
      <c r="AV119" s="14" t="s">
        <v>83</v>
      </c>
      <c r="AW119" s="14" t="s">
        <v>35</v>
      </c>
      <c r="AX119" s="14" t="s">
        <v>81</v>
      </c>
      <c r="AY119" s="266" t="s">
        <v>169</v>
      </c>
    </row>
    <row r="120" spans="1:65" s="2" customFormat="1" ht="16.5" customHeight="1">
      <c r="A120" s="41"/>
      <c r="B120" s="42"/>
      <c r="C120" s="229" t="s">
        <v>217</v>
      </c>
      <c r="D120" s="229" t="s">
        <v>171</v>
      </c>
      <c r="E120" s="230" t="s">
        <v>218</v>
      </c>
      <c r="F120" s="231" t="s">
        <v>219</v>
      </c>
      <c r="G120" s="232" t="s">
        <v>213</v>
      </c>
      <c r="H120" s="233">
        <v>1649</v>
      </c>
      <c r="I120" s="234"/>
      <c r="J120" s="235">
        <f>ROUND(I120*H120,2)</f>
        <v>0</v>
      </c>
      <c r="K120" s="231" t="s">
        <v>19</v>
      </c>
      <c r="L120" s="47"/>
      <c r="M120" s="236" t="s">
        <v>19</v>
      </c>
      <c r="N120" s="237" t="s">
        <v>45</v>
      </c>
      <c r="O120" s="87"/>
      <c r="P120" s="238">
        <f>O120*H120</f>
        <v>0</v>
      </c>
      <c r="Q120" s="238">
        <v>0</v>
      </c>
      <c r="R120" s="238">
        <f>Q120*H120</f>
        <v>0</v>
      </c>
      <c r="S120" s="238">
        <v>0</v>
      </c>
      <c r="T120" s="239">
        <f>S120*H120</f>
        <v>0</v>
      </c>
      <c r="U120" s="41"/>
      <c r="V120" s="41"/>
      <c r="W120" s="41"/>
      <c r="X120" s="41"/>
      <c r="Y120" s="41"/>
      <c r="Z120" s="41"/>
      <c r="AA120" s="41"/>
      <c r="AB120" s="41"/>
      <c r="AC120" s="41"/>
      <c r="AD120" s="41"/>
      <c r="AE120" s="41"/>
      <c r="AR120" s="240" t="s">
        <v>176</v>
      </c>
      <c r="AT120" s="240" t="s">
        <v>171</v>
      </c>
      <c r="AU120" s="240" t="s">
        <v>83</v>
      </c>
      <c r="AY120" s="20" t="s">
        <v>169</v>
      </c>
      <c r="BE120" s="241">
        <f>IF(N120="základní",J120,0)</f>
        <v>0</v>
      </c>
      <c r="BF120" s="241">
        <f>IF(N120="snížená",J120,0)</f>
        <v>0</v>
      </c>
      <c r="BG120" s="241">
        <f>IF(N120="zákl. přenesená",J120,0)</f>
        <v>0</v>
      </c>
      <c r="BH120" s="241">
        <f>IF(N120="sníž. přenesená",J120,0)</f>
        <v>0</v>
      </c>
      <c r="BI120" s="241">
        <f>IF(N120="nulová",J120,0)</f>
        <v>0</v>
      </c>
      <c r="BJ120" s="20" t="s">
        <v>81</v>
      </c>
      <c r="BK120" s="241">
        <f>ROUND(I120*H120,2)</f>
        <v>0</v>
      </c>
      <c r="BL120" s="20" t="s">
        <v>176</v>
      </c>
      <c r="BM120" s="240" t="s">
        <v>220</v>
      </c>
    </row>
    <row r="121" spans="1:47" s="2" customFormat="1" ht="12">
      <c r="A121" s="41"/>
      <c r="B121" s="42"/>
      <c r="C121" s="43"/>
      <c r="D121" s="242" t="s">
        <v>178</v>
      </c>
      <c r="E121" s="43"/>
      <c r="F121" s="243" t="s">
        <v>221</v>
      </c>
      <c r="G121" s="43"/>
      <c r="H121" s="43"/>
      <c r="I121" s="149"/>
      <c r="J121" s="43"/>
      <c r="K121" s="43"/>
      <c r="L121" s="47"/>
      <c r="M121" s="244"/>
      <c r="N121" s="245"/>
      <c r="O121" s="87"/>
      <c r="P121" s="87"/>
      <c r="Q121" s="87"/>
      <c r="R121" s="87"/>
      <c r="S121" s="87"/>
      <c r="T121" s="88"/>
      <c r="U121" s="41"/>
      <c r="V121" s="41"/>
      <c r="W121" s="41"/>
      <c r="X121" s="41"/>
      <c r="Y121" s="41"/>
      <c r="Z121" s="41"/>
      <c r="AA121" s="41"/>
      <c r="AB121" s="41"/>
      <c r="AC121" s="41"/>
      <c r="AD121" s="41"/>
      <c r="AE121" s="41"/>
      <c r="AT121" s="20" t="s">
        <v>178</v>
      </c>
      <c r="AU121" s="20" t="s">
        <v>83</v>
      </c>
    </row>
    <row r="122" spans="1:51" s="13" customFormat="1" ht="12">
      <c r="A122" s="13"/>
      <c r="B122" s="246"/>
      <c r="C122" s="247"/>
      <c r="D122" s="242" t="s">
        <v>180</v>
      </c>
      <c r="E122" s="248" t="s">
        <v>19</v>
      </c>
      <c r="F122" s="249" t="s">
        <v>181</v>
      </c>
      <c r="G122" s="247"/>
      <c r="H122" s="248" t="s">
        <v>19</v>
      </c>
      <c r="I122" s="250"/>
      <c r="J122" s="247"/>
      <c r="K122" s="247"/>
      <c r="L122" s="251"/>
      <c r="M122" s="252"/>
      <c r="N122" s="253"/>
      <c r="O122" s="253"/>
      <c r="P122" s="253"/>
      <c r="Q122" s="253"/>
      <c r="R122" s="253"/>
      <c r="S122" s="253"/>
      <c r="T122" s="254"/>
      <c r="U122" s="13"/>
      <c r="V122" s="13"/>
      <c r="W122" s="13"/>
      <c r="X122" s="13"/>
      <c r="Y122" s="13"/>
      <c r="Z122" s="13"/>
      <c r="AA122" s="13"/>
      <c r="AB122" s="13"/>
      <c r="AC122" s="13"/>
      <c r="AD122" s="13"/>
      <c r="AE122" s="13"/>
      <c r="AT122" s="255" t="s">
        <v>180</v>
      </c>
      <c r="AU122" s="255" t="s">
        <v>83</v>
      </c>
      <c r="AV122" s="13" t="s">
        <v>81</v>
      </c>
      <c r="AW122" s="13" t="s">
        <v>35</v>
      </c>
      <c r="AX122" s="13" t="s">
        <v>74</v>
      </c>
      <c r="AY122" s="255" t="s">
        <v>169</v>
      </c>
    </row>
    <row r="123" spans="1:51" s="13" customFormat="1" ht="12">
      <c r="A123" s="13"/>
      <c r="B123" s="246"/>
      <c r="C123" s="247"/>
      <c r="D123" s="242" t="s">
        <v>180</v>
      </c>
      <c r="E123" s="248" t="s">
        <v>19</v>
      </c>
      <c r="F123" s="249" t="s">
        <v>222</v>
      </c>
      <c r="G123" s="247"/>
      <c r="H123" s="248" t="s">
        <v>19</v>
      </c>
      <c r="I123" s="250"/>
      <c r="J123" s="247"/>
      <c r="K123" s="247"/>
      <c r="L123" s="251"/>
      <c r="M123" s="252"/>
      <c r="N123" s="253"/>
      <c r="O123" s="253"/>
      <c r="P123" s="253"/>
      <c r="Q123" s="253"/>
      <c r="R123" s="253"/>
      <c r="S123" s="253"/>
      <c r="T123" s="254"/>
      <c r="U123" s="13"/>
      <c r="V123" s="13"/>
      <c r="W123" s="13"/>
      <c r="X123" s="13"/>
      <c r="Y123" s="13"/>
      <c r="Z123" s="13"/>
      <c r="AA123" s="13"/>
      <c r="AB123" s="13"/>
      <c r="AC123" s="13"/>
      <c r="AD123" s="13"/>
      <c r="AE123" s="13"/>
      <c r="AT123" s="255" t="s">
        <v>180</v>
      </c>
      <c r="AU123" s="255" t="s">
        <v>83</v>
      </c>
      <c r="AV123" s="13" t="s">
        <v>81</v>
      </c>
      <c r="AW123" s="13" t="s">
        <v>35</v>
      </c>
      <c r="AX123" s="13" t="s">
        <v>74</v>
      </c>
      <c r="AY123" s="255" t="s">
        <v>169</v>
      </c>
    </row>
    <row r="124" spans="1:51" s="14" customFormat="1" ht="12">
      <c r="A124" s="14"/>
      <c r="B124" s="256"/>
      <c r="C124" s="257"/>
      <c r="D124" s="242" t="s">
        <v>180</v>
      </c>
      <c r="E124" s="258" t="s">
        <v>19</v>
      </c>
      <c r="F124" s="259" t="s">
        <v>223</v>
      </c>
      <c r="G124" s="257"/>
      <c r="H124" s="260">
        <v>1649</v>
      </c>
      <c r="I124" s="261"/>
      <c r="J124" s="257"/>
      <c r="K124" s="257"/>
      <c r="L124" s="262"/>
      <c r="M124" s="263"/>
      <c r="N124" s="264"/>
      <c r="O124" s="264"/>
      <c r="P124" s="264"/>
      <c r="Q124" s="264"/>
      <c r="R124" s="264"/>
      <c r="S124" s="264"/>
      <c r="T124" s="265"/>
      <c r="U124" s="14"/>
      <c r="V124" s="14"/>
      <c r="W124" s="14"/>
      <c r="X124" s="14"/>
      <c r="Y124" s="14"/>
      <c r="Z124" s="14"/>
      <c r="AA124" s="14"/>
      <c r="AB124" s="14"/>
      <c r="AC124" s="14"/>
      <c r="AD124" s="14"/>
      <c r="AE124" s="14"/>
      <c r="AT124" s="266" t="s">
        <v>180</v>
      </c>
      <c r="AU124" s="266" t="s">
        <v>83</v>
      </c>
      <c r="AV124" s="14" t="s">
        <v>83</v>
      </c>
      <c r="AW124" s="14" t="s">
        <v>35</v>
      </c>
      <c r="AX124" s="14" t="s">
        <v>81</v>
      </c>
      <c r="AY124" s="266" t="s">
        <v>169</v>
      </c>
    </row>
    <row r="125" spans="1:65" s="2" customFormat="1" ht="21.75" customHeight="1">
      <c r="A125" s="41"/>
      <c r="B125" s="42"/>
      <c r="C125" s="229" t="s">
        <v>224</v>
      </c>
      <c r="D125" s="229" t="s">
        <v>171</v>
      </c>
      <c r="E125" s="230" t="s">
        <v>225</v>
      </c>
      <c r="F125" s="231" t="s">
        <v>226</v>
      </c>
      <c r="G125" s="232" t="s">
        <v>213</v>
      </c>
      <c r="H125" s="233">
        <v>824.5</v>
      </c>
      <c r="I125" s="234"/>
      <c r="J125" s="235">
        <f>ROUND(I125*H125,2)</f>
        <v>0</v>
      </c>
      <c r="K125" s="231" t="s">
        <v>175</v>
      </c>
      <c r="L125" s="47"/>
      <c r="M125" s="236" t="s">
        <v>19</v>
      </c>
      <c r="N125" s="237" t="s">
        <v>45</v>
      </c>
      <c r="O125" s="87"/>
      <c r="P125" s="238">
        <f>O125*H125</f>
        <v>0</v>
      </c>
      <c r="Q125" s="238">
        <v>0</v>
      </c>
      <c r="R125" s="238">
        <f>Q125*H125</f>
        <v>0</v>
      </c>
      <c r="S125" s="238">
        <v>0</v>
      </c>
      <c r="T125" s="239">
        <f>S125*H125</f>
        <v>0</v>
      </c>
      <c r="U125" s="41"/>
      <c r="V125" s="41"/>
      <c r="W125" s="41"/>
      <c r="X125" s="41"/>
      <c r="Y125" s="41"/>
      <c r="Z125" s="41"/>
      <c r="AA125" s="41"/>
      <c r="AB125" s="41"/>
      <c r="AC125" s="41"/>
      <c r="AD125" s="41"/>
      <c r="AE125" s="41"/>
      <c r="AR125" s="240" t="s">
        <v>176</v>
      </c>
      <c r="AT125" s="240" t="s">
        <v>171</v>
      </c>
      <c r="AU125" s="240" t="s">
        <v>83</v>
      </c>
      <c r="AY125" s="20" t="s">
        <v>169</v>
      </c>
      <c r="BE125" s="241">
        <f>IF(N125="základní",J125,0)</f>
        <v>0</v>
      </c>
      <c r="BF125" s="241">
        <f>IF(N125="snížená",J125,0)</f>
        <v>0</v>
      </c>
      <c r="BG125" s="241">
        <f>IF(N125="zákl. přenesená",J125,0)</f>
        <v>0</v>
      </c>
      <c r="BH125" s="241">
        <f>IF(N125="sníž. přenesená",J125,0)</f>
        <v>0</v>
      </c>
      <c r="BI125" s="241">
        <f>IF(N125="nulová",J125,0)</f>
        <v>0</v>
      </c>
      <c r="BJ125" s="20" t="s">
        <v>81</v>
      </c>
      <c r="BK125" s="241">
        <f>ROUND(I125*H125,2)</f>
        <v>0</v>
      </c>
      <c r="BL125" s="20" t="s">
        <v>176</v>
      </c>
      <c r="BM125" s="240" t="s">
        <v>227</v>
      </c>
    </row>
    <row r="126" spans="1:47" s="2" customFormat="1" ht="12">
      <c r="A126" s="41"/>
      <c r="B126" s="42"/>
      <c r="C126" s="43"/>
      <c r="D126" s="242" t="s">
        <v>178</v>
      </c>
      <c r="E126" s="43"/>
      <c r="F126" s="243" t="s">
        <v>228</v>
      </c>
      <c r="G126" s="43"/>
      <c r="H126" s="43"/>
      <c r="I126" s="149"/>
      <c r="J126" s="43"/>
      <c r="K126" s="43"/>
      <c r="L126" s="47"/>
      <c r="M126" s="244"/>
      <c r="N126" s="245"/>
      <c r="O126" s="87"/>
      <c r="P126" s="87"/>
      <c r="Q126" s="87"/>
      <c r="R126" s="87"/>
      <c r="S126" s="87"/>
      <c r="T126" s="88"/>
      <c r="U126" s="41"/>
      <c r="V126" s="41"/>
      <c r="W126" s="41"/>
      <c r="X126" s="41"/>
      <c r="Y126" s="41"/>
      <c r="Z126" s="41"/>
      <c r="AA126" s="41"/>
      <c r="AB126" s="41"/>
      <c r="AC126" s="41"/>
      <c r="AD126" s="41"/>
      <c r="AE126" s="41"/>
      <c r="AT126" s="20" t="s">
        <v>178</v>
      </c>
      <c r="AU126" s="20" t="s">
        <v>83</v>
      </c>
    </row>
    <row r="127" spans="1:51" s="13" customFormat="1" ht="12">
      <c r="A127" s="13"/>
      <c r="B127" s="246"/>
      <c r="C127" s="247"/>
      <c r="D127" s="242" t="s">
        <v>180</v>
      </c>
      <c r="E127" s="248" t="s">
        <v>19</v>
      </c>
      <c r="F127" s="249" t="s">
        <v>229</v>
      </c>
      <c r="G127" s="247"/>
      <c r="H127" s="248" t="s">
        <v>19</v>
      </c>
      <c r="I127" s="250"/>
      <c r="J127" s="247"/>
      <c r="K127" s="247"/>
      <c r="L127" s="251"/>
      <c r="M127" s="252"/>
      <c r="N127" s="253"/>
      <c r="O127" s="253"/>
      <c r="P127" s="253"/>
      <c r="Q127" s="253"/>
      <c r="R127" s="253"/>
      <c r="S127" s="253"/>
      <c r="T127" s="254"/>
      <c r="U127" s="13"/>
      <c r="V127" s="13"/>
      <c r="W127" s="13"/>
      <c r="X127" s="13"/>
      <c r="Y127" s="13"/>
      <c r="Z127" s="13"/>
      <c r="AA127" s="13"/>
      <c r="AB127" s="13"/>
      <c r="AC127" s="13"/>
      <c r="AD127" s="13"/>
      <c r="AE127" s="13"/>
      <c r="AT127" s="255" t="s">
        <v>180</v>
      </c>
      <c r="AU127" s="255" t="s">
        <v>83</v>
      </c>
      <c r="AV127" s="13" t="s">
        <v>81</v>
      </c>
      <c r="AW127" s="13" t="s">
        <v>35</v>
      </c>
      <c r="AX127" s="13" t="s">
        <v>74</v>
      </c>
      <c r="AY127" s="255" t="s">
        <v>169</v>
      </c>
    </row>
    <row r="128" spans="1:51" s="14" customFormat="1" ht="12">
      <c r="A128" s="14"/>
      <c r="B128" s="256"/>
      <c r="C128" s="257"/>
      <c r="D128" s="242" t="s">
        <v>180</v>
      </c>
      <c r="E128" s="258" t="s">
        <v>19</v>
      </c>
      <c r="F128" s="259" t="s">
        <v>230</v>
      </c>
      <c r="G128" s="257"/>
      <c r="H128" s="260">
        <v>824.5</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81</v>
      </c>
      <c r="AY128" s="266" t="s">
        <v>169</v>
      </c>
    </row>
    <row r="129" spans="1:65" s="2" customFormat="1" ht="16.5" customHeight="1">
      <c r="A129" s="41"/>
      <c r="B129" s="42"/>
      <c r="C129" s="229" t="s">
        <v>231</v>
      </c>
      <c r="D129" s="229" t="s">
        <v>171</v>
      </c>
      <c r="E129" s="230" t="s">
        <v>232</v>
      </c>
      <c r="F129" s="231" t="s">
        <v>233</v>
      </c>
      <c r="G129" s="232" t="s">
        <v>213</v>
      </c>
      <c r="H129" s="233">
        <v>824.5</v>
      </c>
      <c r="I129" s="234"/>
      <c r="J129" s="235">
        <f>ROUND(I129*H129,2)</f>
        <v>0</v>
      </c>
      <c r="K129" s="231" t="s">
        <v>175</v>
      </c>
      <c r="L129" s="47"/>
      <c r="M129" s="236" t="s">
        <v>19</v>
      </c>
      <c r="N129" s="237" t="s">
        <v>45</v>
      </c>
      <c r="O129" s="87"/>
      <c r="P129" s="238">
        <f>O129*H129</f>
        <v>0</v>
      </c>
      <c r="Q129" s="238">
        <v>0</v>
      </c>
      <c r="R129" s="238">
        <f>Q129*H129</f>
        <v>0</v>
      </c>
      <c r="S129" s="238">
        <v>0</v>
      </c>
      <c r="T129" s="239">
        <f>S129*H129</f>
        <v>0</v>
      </c>
      <c r="U129" s="41"/>
      <c r="V129" s="41"/>
      <c r="W129" s="41"/>
      <c r="X129" s="41"/>
      <c r="Y129" s="41"/>
      <c r="Z129" s="41"/>
      <c r="AA129" s="41"/>
      <c r="AB129" s="41"/>
      <c r="AC129" s="41"/>
      <c r="AD129" s="41"/>
      <c r="AE129" s="41"/>
      <c r="AR129" s="240" t="s">
        <v>176</v>
      </c>
      <c r="AT129" s="240" t="s">
        <v>171</v>
      </c>
      <c r="AU129" s="240" t="s">
        <v>83</v>
      </c>
      <c r="AY129" s="20" t="s">
        <v>169</v>
      </c>
      <c r="BE129" s="241">
        <f>IF(N129="základní",J129,0)</f>
        <v>0</v>
      </c>
      <c r="BF129" s="241">
        <f>IF(N129="snížená",J129,0)</f>
        <v>0</v>
      </c>
      <c r="BG129" s="241">
        <f>IF(N129="zákl. přenesená",J129,0)</f>
        <v>0</v>
      </c>
      <c r="BH129" s="241">
        <f>IF(N129="sníž. přenesená",J129,0)</f>
        <v>0</v>
      </c>
      <c r="BI129" s="241">
        <f>IF(N129="nulová",J129,0)</f>
        <v>0</v>
      </c>
      <c r="BJ129" s="20" t="s">
        <v>81</v>
      </c>
      <c r="BK129" s="241">
        <f>ROUND(I129*H129,2)</f>
        <v>0</v>
      </c>
      <c r="BL129" s="20" t="s">
        <v>176</v>
      </c>
      <c r="BM129" s="240" t="s">
        <v>234</v>
      </c>
    </row>
    <row r="130" spans="1:47" s="2" customFormat="1" ht="12">
      <c r="A130" s="41"/>
      <c r="B130" s="42"/>
      <c r="C130" s="43"/>
      <c r="D130" s="242" t="s">
        <v>178</v>
      </c>
      <c r="E130" s="43"/>
      <c r="F130" s="243" t="s">
        <v>228</v>
      </c>
      <c r="G130" s="43"/>
      <c r="H130" s="43"/>
      <c r="I130" s="149"/>
      <c r="J130" s="43"/>
      <c r="K130" s="43"/>
      <c r="L130" s="47"/>
      <c r="M130" s="244"/>
      <c r="N130" s="245"/>
      <c r="O130" s="87"/>
      <c r="P130" s="87"/>
      <c r="Q130" s="87"/>
      <c r="R130" s="87"/>
      <c r="S130" s="87"/>
      <c r="T130" s="88"/>
      <c r="U130" s="41"/>
      <c r="V130" s="41"/>
      <c r="W130" s="41"/>
      <c r="X130" s="41"/>
      <c r="Y130" s="41"/>
      <c r="Z130" s="41"/>
      <c r="AA130" s="41"/>
      <c r="AB130" s="41"/>
      <c r="AC130" s="41"/>
      <c r="AD130" s="41"/>
      <c r="AE130" s="41"/>
      <c r="AT130" s="20" t="s">
        <v>178</v>
      </c>
      <c r="AU130" s="20" t="s">
        <v>83</v>
      </c>
    </row>
    <row r="131" spans="1:51" s="13" customFormat="1" ht="12">
      <c r="A131" s="13"/>
      <c r="B131" s="246"/>
      <c r="C131" s="247"/>
      <c r="D131" s="242" t="s">
        <v>180</v>
      </c>
      <c r="E131" s="248" t="s">
        <v>19</v>
      </c>
      <c r="F131" s="249" t="s">
        <v>235</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180</v>
      </c>
      <c r="AU131" s="255" t="s">
        <v>83</v>
      </c>
      <c r="AV131" s="13" t="s">
        <v>81</v>
      </c>
      <c r="AW131" s="13" t="s">
        <v>35</v>
      </c>
      <c r="AX131" s="13" t="s">
        <v>74</v>
      </c>
      <c r="AY131" s="255" t="s">
        <v>169</v>
      </c>
    </row>
    <row r="132" spans="1:51" s="14" customFormat="1" ht="12">
      <c r="A132" s="14"/>
      <c r="B132" s="256"/>
      <c r="C132" s="257"/>
      <c r="D132" s="242" t="s">
        <v>180</v>
      </c>
      <c r="E132" s="258" t="s">
        <v>19</v>
      </c>
      <c r="F132" s="259" t="s">
        <v>230</v>
      </c>
      <c r="G132" s="257"/>
      <c r="H132" s="260">
        <v>824.5</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81</v>
      </c>
      <c r="AY132" s="266" t="s">
        <v>169</v>
      </c>
    </row>
    <row r="133" spans="1:65" s="2" customFormat="1" ht="16.5" customHeight="1">
      <c r="A133" s="41"/>
      <c r="B133" s="42"/>
      <c r="C133" s="229" t="s">
        <v>236</v>
      </c>
      <c r="D133" s="229" t="s">
        <v>171</v>
      </c>
      <c r="E133" s="230" t="s">
        <v>237</v>
      </c>
      <c r="F133" s="231" t="s">
        <v>238</v>
      </c>
      <c r="G133" s="232" t="s">
        <v>213</v>
      </c>
      <c r="H133" s="233">
        <v>824.5</v>
      </c>
      <c r="I133" s="234"/>
      <c r="J133" s="235">
        <f>ROUND(I133*H133,2)</f>
        <v>0</v>
      </c>
      <c r="K133" s="231" t="s">
        <v>175</v>
      </c>
      <c r="L133" s="47"/>
      <c r="M133" s="236" t="s">
        <v>19</v>
      </c>
      <c r="N133" s="237" t="s">
        <v>45</v>
      </c>
      <c r="O133" s="87"/>
      <c r="P133" s="238">
        <f>O133*H133</f>
        <v>0</v>
      </c>
      <c r="Q133" s="238">
        <v>0</v>
      </c>
      <c r="R133" s="238">
        <f>Q133*H133</f>
        <v>0</v>
      </c>
      <c r="S133" s="238">
        <v>0</v>
      </c>
      <c r="T133" s="239">
        <f>S133*H133</f>
        <v>0</v>
      </c>
      <c r="U133" s="41"/>
      <c r="V133" s="41"/>
      <c r="W133" s="41"/>
      <c r="X133" s="41"/>
      <c r="Y133" s="41"/>
      <c r="Z133" s="41"/>
      <c r="AA133" s="41"/>
      <c r="AB133" s="41"/>
      <c r="AC133" s="41"/>
      <c r="AD133" s="41"/>
      <c r="AE133" s="41"/>
      <c r="AR133" s="240" t="s">
        <v>176</v>
      </c>
      <c r="AT133" s="240" t="s">
        <v>171</v>
      </c>
      <c r="AU133" s="240" t="s">
        <v>83</v>
      </c>
      <c r="AY133" s="20" t="s">
        <v>169</v>
      </c>
      <c r="BE133" s="241">
        <f>IF(N133="základní",J133,0)</f>
        <v>0</v>
      </c>
      <c r="BF133" s="241">
        <f>IF(N133="snížená",J133,0)</f>
        <v>0</v>
      </c>
      <c r="BG133" s="241">
        <f>IF(N133="zákl. přenesená",J133,0)</f>
        <v>0</v>
      </c>
      <c r="BH133" s="241">
        <f>IF(N133="sníž. přenesená",J133,0)</f>
        <v>0</v>
      </c>
      <c r="BI133" s="241">
        <f>IF(N133="nulová",J133,0)</f>
        <v>0</v>
      </c>
      <c r="BJ133" s="20" t="s">
        <v>81</v>
      </c>
      <c r="BK133" s="241">
        <f>ROUND(I133*H133,2)</f>
        <v>0</v>
      </c>
      <c r="BL133" s="20" t="s">
        <v>176</v>
      </c>
      <c r="BM133" s="240" t="s">
        <v>239</v>
      </c>
    </row>
    <row r="134" spans="1:65" s="2" customFormat="1" ht="21.75" customHeight="1">
      <c r="A134" s="41"/>
      <c r="B134" s="42"/>
      <c r="C134" s="229" t="s">
        <v>240</v>
      </c>
      <c r="D134" s="229" t="s">
        <v>171</v>
      </c>
      <c r="E134" s="230" t="s">
        <v>241</v>
      </c>
      <c r="F134" s="231" t="s">
        <v>242</v>
      </c>
      <c r="G134" s="232" t="s">
        <v>243</v>
      </c>
      <c r="H134" s="233">
        <v>1484.1</v>
      </c>
      <c r="I134" s="234"/>
      <c r="J134" s="235">
        <f>ROUND(I134*H134,2)</f>
        <v>0</v>
      </c>
      <c r="K134" s="231" t="s">
        <v>175</v>
      </c>
      <c r="L134" s="47"/>
      <c r="M134" s="236" t="s">
        <v>19</v>
      </c>
      <c r="N134" s="237" t="s">
        <v>45</v>
      </c>
      <c r="O134" s="87"/>
      <c r="P134" s="238">
        <f>O134*H134</f>
        <v>0</v>
      </c>
      <c r="Q134" s="238">
        <v>0</v>
      </c>
      <c r="R134" s="238">
        <f>Q134*H134</f>
        <v>0</v>
      </c>
      <c r="S134" s="238">
        <v>0</v>
      </c>
      <c r="T134" s="239">
        <f>S134*H134</f>
        <v>0</v>
      </c>
      <c r="U134" s="41"/>
      <c r="V134" s="41"/>
      <c r="W134" s="41"/>
      <c r="X134" s="41"/>
      <c r="Y134" s="41"/>
      <c r="Z134" s="41"/>
      <c r="AA134" s="41"/>
      <c r="AB134" s="41"/>
      <c r="AC134" s="41"/>
      <c r="AD134" s="41"/>
      <c r="AE134" s="41"/>
      <c r="AR134" s="240" t="s">
        <v>176</v>
      </c>
      <c r="AT134" s="240" t="s">
        <v>171</v>
      </c>
      <c r="AU134" s="240" t="s">
        <v>83</v>
      </c>
      <c r="AY134" s="20" t="s">
        <v>169</v>
      </c>
      <c r="BE134" s="241">
        <f>IF(N134="základní",J134,0)</f>
        <v>0</v>
      </c>
      <c r="BF134" s="241">
        <f>IF(N134="snížená",J134,0)</f>
        <v>0</v>
      </c>
      <c r="BG134" s="241">
        <f>IF(N134="zákl. přenesená",J134,0)</f>
        <v>0</v>
      </c>
      <c r="BH134" s="241">
        <f>IF(N134="sníž. přenesená",J134,0)</f>
        <v>0</v>
      </c>
      <c r="BI134" s="241">
        <f>IF(N134="nulová",J134,0)</f>
        <v>0</v>
      </c>
      <c r="BJ134" s="20" t="s">
        <v>81</v>
      </c>
      <c r="BK134" s="241">
        <f>ROUND(I134*H134,2)</f>
        <v>0</v>
      </c>
      <c r="BL134" s="20" t="s">
        <v>176</v>
      </c>
      <c r="BM134" s="240" t="s">
        <v>244</v>
      </c>
    </row>
    <row r="135" spans="1:51" s="13" customFormat="1" ht="12">
      <c r="A135" s="13"/>
      <c r="B135" s="246"/>
      <c r="C135" s="247"/>
      <c r="D135" s="242" t="s">
        <v>180</v>
      </c>
      <c r="E135" s="248" t="s">
        <v>19</v>
      </c>
      <c r="F135" s="249" t="s">
        <v>235</v>
      </c>
      <c r="G135" s="247"/>
      <c r="H135" s="248" t="s">
        <v>19</v>
      </c>
      <c r="I135" s="250"/>
      <c r="J135" s="247"/>
      <c r="K135" s="247"/>
      <c r="L135" s="251"/>
      <c r="M135" s="252"/>
      <c r="N135" s="253"/>
      <c r="O135" s="253"/>
      <c r="P135" s="253"/>
      <c r="Q135" s="253"/>
      <c r="R135" s="253"/>
      <c r="S135" s="253"/>
      <c r="T135" s="254"/>
      <c r="U135" s="13"/>
      <c r="V135" s="13"/>
      <c r="W135" s="13"/>
      <c r="X135" s="13"/>
      <c r="Y135" s="13"/>
      <c r="Z135" s="13"/>
      <c r="AA135" s="13"/>
      <c r="AB135" s="13"/>
      <c r="AC135" s="13"/>
      <c r="AD135" s="13"/>
      <c r="AE135" s="13"/>
      <c r="AT135" s="255" t="s">
        <v>180</v>
      </c>
      <c r="AU135" s="255" t="s">
        <v>83</v>
      </c>
      <c r="AV135" s="13" t="s">
        <v>81</v>
      </c>
      <c r="AW135" s="13" t="s">
        <v>35</v>
      </c>
      <c r="AX135" s="13" t="s">
        <v>74</v>
      </c>
      <c r="AY135" s="255" t="s">
        <v>169</v>
      </c>
    </row>
    <row r="136" spans="1:51" s="14" customFormat="1" ht="12">
      <c r="A136" s="14"/>
      <c r="B136" s="256"/>
      <c r="C136" s="257"/>
      <c r="D136" s="242" t="s">
        <v>180</v>
      </c>
      <c r="E136" s="258" t="s">
        <v>19</v>
      </c>
      <c r="F136" s="259" t="s">
        <v>230</v>
      </c>
      <c r="G136" s="257"/>
      <c r="H136" s="260">
        <v>824.5</v>
      </c>
      <c r="I136" s="261"/>
      <c r="J136" s="257"/>
      <c r="K136" s="257"/>
      <c r="L136" s="262"/>
      <c r="M136" s="263"/>
      <c r="N136" s="264"/>
      <c r="O136" s="264"/>
      <c r="P136" s="264"/>
      <c r="Q136" s="264"/>
      <c r="R136" s="264"/>
      <c r="S136" s="264"/>
      <c r="T136" s="265"/>
      <c r="U136" s="14"/>
      <c r="V136" s="14"/>
      <c r="W136" s="14"/>
      <c r="X136" s="14"/>
      <c r="Y136" s="14"/>
      <c r="Z136" s="14"/>
      <c r="AA136" s="14"/>
      <c r="AB136" s="14"/>
      <c r="AC136" s="14"/>
      <c r="AD136" s="14"/>
      <c r="AE136" s="14"/>
      <c r="AT136" s="266" t="s">
        <v>180</v>
      </c>
      <c r="AU136" s="266" t="s">
        <v>83</v>
      </c>
      <c r="AV136" s="14" t="s">
        <v>83</v>
      </c>
      <c r="AW136" s="14" t="s">
        <v>35</v>
      </c>
      <c r="AX136" s="14" t="s">
        <v>81</v>
      </c>
      <c r="AY136" s="266" t="s">
        <v>169</v>
      </c>
    </row>
    <row r="137" spans="1:51" s="14" customFormat="1" ht="12">
      <c r="A137" s="14"/>
      <c r="B137" s="256"/>
      <c r="C137" s="257"/>
      <c r="D137" s="242" t="s">
        <v>180</v>
      </c>
      <c r="E137" s="257"/>
      <c r="F137" s="259" t="s">
        <v>245</v>
      </c>
      <c r="G137" s="257"/>
      <c r="H137" s="260">
        <v>1484.1</v>
      </c>
      <c r="I137" s="261"/>
      <c r="J137" s="257"/>
      <c r="K137" s="257"/>
      <c r="L137" s="262"/>
      <c r="M137" s="263"/>
      <c r="N137" s="264"/>
      <c r="O137" s="264"/>
      <c r="P137" s="264"/>
      <c r="Q137" s="264"/>
      <c r="R137" s="264"/>
      <c r="S137" s="264"/>
      <c r="T137" s="265"/>
      <c r="U137" s="14"/>
      <c r="V137" s="14"/>
      <c r="W137" s="14"/>
      <c r="X137" s="14"/>
      <c r="Y137" s="14"/>
      <c r="Z137" s="14"/>
      <c r="AA137" s="14"/>
      <c r="AB137" s="14"/>
      <c r="AC137" s="14"/>
      <c r="AD137" s="14"/>
      <c r="AE137" s="14"/>
      <c r="AT137" s="266" t="s">
        <v>180</v>
      </c>
      <c r="AU137" s="266" t="s">
        <v>83</v>
      </c>
      <c r="AV137" s="14" t="s">
        <v>83</v>
      </c>
      <c r="AW137" s="14" t="s">
        <v>4</v>
      </c>
      <c r="AX137" s="14" t="s">
        <v>81</v>
      </c>
      <c r="AY137" s="266" t="s">
        <v>169</v>
      </c>
    </row>
    <row r="138" spans="1:65" s="2" customFormat="1" ht="21.75" customHeight="1">
      <c r="A138" s="41"/>
      <c r="B138" s="42"/>
      <c r="C138" s="229" t="s">
        <v>246</v>
      </c>
      <c r="D138" s="229" t="s">
        <v>171</v>
      </c>
      <c r="E138" s="230" t="s">
        <v>247</v>
      </c>
      <c r="F138" s="231" t="s">
        <v>248</v>
      </c>
      <c r="G138" s="232" t="s">
        <v>174</v>
      </c>
      <c r="H138" s="233">
        <v>512</v>
      </c>
      <c r="I138" s="234"/>
      <c r="J138" s="235">
        <f>ROUND(I138*H138,2)</f>
        <v>0</v>
      </c>
      <c r="K138" s="231" t="s">
        <v>175</v>
      </c>
      <c r="L138" s="47"/>
      <c r="M138" s="236" t="s">
        <v>19</v>
      </c>
      <c r="N138" s="237" t="s">
        <v>45</v>
      </c>
      <c r="O138" s="87"/>
      <c r="P138" s="238">
        <f>O138*H138</f>
        <v>0</v>
      </c>
      <c r="Q138" s="238">
        <v>0.00024</v>
      </c>
      <c r="R138" s="238">
        <f>Q138*H138</f>
        <v>0.12288</v>
      </c>
      <c r="S138" s="238">
        <v>0.512</v>
      </c>
      <c r="T138" s="239">
        <f>S138*H138</f>
        <v>262.144</v>
      </c>
      <c r="U138" s="41"/>
      <c r="V138" s="41"/>
      <c r="W138" s="41"/>
      <c r="X138" s="41"/>
      <c r="Y138" s="41"/>
      <c r="Z138" s="41"/>
      <c r="AA138" s="41"/>
      <c r="AB138" s="41"/>
      <c r="AC138" s="41"/>
      <c r="AD138" s="41"/>
      <c r="AE138" s="41"/>
      <c r="AR138" s="240" t="s">
        <v>176</v>
      </c>
      <c r="AT138" s="240" t="s">
        <v>171</v>
      </c>
      <c r="AU138" s="240" t="s">
        <v>83</v>
      </c>
      <c r="AY138" s="20" t="s">
        <v>169</v>
      </c>
      <c r="BE138" s="241">
        <f>IF(N138="základní",J138,0)</f>
        <v>0</v>
      </c>
      <c r="BF138" s="241">
        <f>IF(N138="snížená",J138,0)</f>
        <v>0</v>
      </c>
      <c r="BG138" s="241">
        <f>IF(N138="zákl. přenesená",J138,0)</f>
        <v>0</v>
      </c>
      <c r="BH138" s="241">
        <f>IF(N138="sníž. přenesená",J138,0)</f>
        <v>0</v>
      </c>
      <c r="BI138" s="241">
        <f>IF(N138="nulová",J138,0)</f>
        <v>0</v>
      </c>
      <c r="BJ138" s="20" t="s">
        <v>81</v>
      </c>
      <c r="BK138" s="241">
        <f>ROUND(I138*H138,2)</f>
        <v>0</v>
      </c>
      <c r="BL138" s="20" t="s">
        <v>176</v>
      </c>
      <c r="BM138" s="240" t="s">
        <v>249</v>
      </c>
    </row>
    <row r="139" spans="1:47" s="2" customFormat="1" ht="12">
      <c r="A139" s="41"/>
      <c r="B139" s="42"/>
      <c r="C139" s="43"/>
      <c r="D139" s="242" t="s">
        <v>178</v>
      </c>
      <c r="E139" s="43"/>
      <c r="F139" s="243" t="s">
        <v>250</v>
      </c>
      <c r="G139" s="43"/>
      <c r="H139" s="43"/>
      <c r="I139" s="149"/>
      <c r="J139" s="43"/>
      <c r="K139" s="43"/>
      <c r="L139" s="47"/>
      <c r="M139" s="244"/>
      <c r="N139" s="245"/>
      <c r="O139" s="87"/>
      <c r="P139" s="87"/>
      <c r="Q139" s="87"/>
      <c r="R139" s="87"/>
      <c r="S139" s="87"/>
      <c r="T139" s="88"/>
      <c r="U139" s="41"/>
      <c r="V139" s="41"/>
      <c r="W139" s="41"/>
      <c r="X139" s="41"/>
      <c r="Y139" s="41"/>
      <c r="Z139" s="41"/>
      <c r="AA139" s="41"/>
      <c r="AB139" s="41"/>
      <c r="AC139" s="41"/>
      <c r="AD139" s="41"/>
      <c r="AE139" s="41"/>
      <c r="AT139" s="20" t="s">
        <v>178</v>
      </c>
      <c r="AU139" s="20" t="s">
        <v>83</v>
      </c>
    </row>
    <row r="140" spans="1:51" s="13" customFormat="1" ht="12">
      <c r="A140" s="13"/>
      <c r="B140" s="246"/>
      <c r="C140" s="247"/>
      <c r="D140" s="242" t="s">
        <v>180</v>
      </c>
      <c r="E140" s="248" t="s">
        <v>19</v>
      </c>
      <c r="F140" s="249" t="s">
        <v>181</v>
      </c>
      <c r="G140" s="247"/>
      <c r="H140" s="248" t="s">
        <v>19</v>
      </c>
      <c r="I140" s="250"/>
      <c r="J140" s="247"/>
      <c r="K140" s="247"/>
      <c r="L140" s="251"/>
      <c r="M140" s="252"/>
      <c r="N140" s="253"/>
      <c r="O140" s="253"/>
      <c r="P140" s="253"/>
      <c r="Q140" s="253"/>
      <c r="R140" s="253"/>
      <c r="S140" s="253"/>
      <c r="T140" s="254"/>
      <c r="U140" s="13"/>
      <c r="V140" s="13"/>
      <c r="W140" s="13"/>
      <c r="X140" s="13"/>
      <c r="Y140" s="13"/>
      <c r="Z140" s="13"/>
      <c r="AA140" s="13"/>
      <c r="AB140" s="13"/>
      <c r="AC140" s="13"/>
      <c r="AD140" s="13"/>
      <c r="AE140" s="13"/>
      <c r="AT140" s="255" t="s">
        <v>180</v>
      </c>
      <c r="AU140" s="255" t="s">
        <v>83</v>
      </c>
      <c r="AV140" s="13" t="s">
        <v>81</v>
      </c>
      <c r="AW140" s="13" t="s">
        <v>35</v>
      </c>
      <c r="AX140" s="13" t="s">
        <v>74</v>
      </c>
      <c r="AY140" s="255" t="s">
        <v>169</v>
      </c>
    </row>
    <row r="141" spans="1:51" s="13" customFormat="1" ht="12">
      <c r="A141" s="13"/>
      <c r="B141" s="246"/>
      <c r="C141" s="247"/>
      <c r="D141" s="242" t="s">
        <v>180</v>
      </c>
      <c r="E141" s="248" t="s">
        <v>19</v>
      </c>
      <c r="F141" s="249" t="s">
        <v>222</v>
      </c>
      <c r="G141" s="247"/>
      <c r="H141" s="248" t="s">
        <v>19</v>
      </c>
      <c r="I141" s="250"/>
      <c r="J141" s="247"/>
      <c r="K141" s="247"/>
      <c r="L141" s="251"/>
      <c r="M141" s="252"/>
      <c r="N141" s="253"/>
      <c r="O141" s="253"/>
      <c r="P141" s="253"/>
      <c r="Q141" s="253"/>
      <c r="R141" s="253"/>
      <c r="S141" s="253"/>
      <c r="T141" s="254"/>
      <c r="U141" s="13"/>
      <c r="V141" s="13"/>
      <c r="W141" s="13"/>
      <c r="X141" s="13"/>
      <c r="Y141" s="13"/>
      <c r="Z141" s="13"/>
      <c r="AA141" s="13"/>
      <c r="AB141" s="13"/>
      <c r="AC141" s="13"/>
      <c r="AD141" s="13"/>
      <c r="AE141" s="13"/>
      <c r="AT141" s="255" t="s">
        <v>180</v>
      </c>
      <c r="AU141" s="255" t="s">
        <v>83</v>
      </c>
      <c r="AV141" s="13" t="s">
        <v>81</v>
      </c>
      <c r="AW141" s="13" t="s">
        <v>35</v>
      </c>
      <c r="AX141" s="13" t="s">
        <v>74</v>
      </c>
      <c r="AY141" s="255" t="s">
        <v>169</v>
      </c>
    </row>
    <row r="142" spans="1:51" s="14" customFormat="1" ht="12">
      <c r="A142" s="14"/>
      <c r="B142" s="256"/>
      <c r="C142" s="257"/>
      <c r="D142" s="242" t="s">
        <v>180</v>
      </c>
      <c r="E142" s="258" t="s">
        <v>19</v>
      </c>
      <c r="F142" s="259" t="s">
        <v>251</v>
      </c>
      <c r="G142" s="257"/>
      <c r="H142" s="260">
        <v>512</v>
      </c>
      <c r="I142" s="261"/>
      <c r="J142" s="257"/>
      <c r="K142" s="257"/>
      <c r="L142" s="262"/>
      <c r="M142" s="263"/>
      <c r="N142" s="264"/>
      <c r="O142" s="264"/>
      <c r="P142" s="264"/>
      <c r="Q142" s="264"/>
      <c r="R142" s="264"/>
      <c r="S142" s="264"/>
      <c r="T142" s="265"/>
      <c r="U142" s="14"/>
      <c r="V142" s="14"/>
      <c r="W142" s="14"/>
      <c r="X142" s="14"/>
      <c r="Y142" s="14"/>
      <c r="Z142" s="14"/>
      <c r="AA142" s="14"/>
      <c r="AB142" s="14"/>
      <c r="AC142" s="14"/>
      <c r="AD142" s="14"/>
      <c r="AE142" s="14"/>
      <c r="AT142" s="266" t="s">
        <v>180</v>
      </c>
      <c r="AU142" s="266" t="s">
        <v>83</v>
      </c>
      <c r="AV142" s="14" t="s">
        <v>83</v>
      </c>
      <c r="AW142" s="14" t="s">
        <v>35</v>
      </c>
      <c r="AX142" s="14" t="s">
        <v>81</v>
      </c>
      <c r="AY142" s="266" t="s">
        <v>169</v>
      </c>
    </row>
    <row r="143" spans="1:63" s="12" customFormat="1" ht="22.8" customHeight="1">
      <c r="A143" s="12"/>
      <c r="B143" s="213"/>
      <c r="C143" s="214"/>
      <c r="D143" s="215" t="s">
        <v>73</v>
      </c>
      <c r="E143" s="227" t="s">
        <v>224</v>
      </c>
      <c r="F143" s="227" t="s">
        <v>252</v>
      </c>
      <c r="G143" s="214"/>
      <c r="H143" s="214"/>
      <c r="I143" s="217"/>
      <c r="J143" s="228">
        <f>BK143</f>
        <v>0</v>
      </c>
      <c r="K143" s="214"/>
      <c r="L143" s="219"/>
      <c r="M143" s="220"/>
      <c r="N143" s="221"/>
      <c r="O143" s="221"/>
      <c r="P143" s="222">
        <f>P144</f>
        <v>0</v>
      </c>
      <c r="Q143" s="221"/>
      <c r="R143" s="222">
        <f>R144</f>
        <v>0</v>
      </c>
      <c r="S143" s="221"/>
      <c r="T143" s="223">
        <f>T144</f>
        <v>0</v>
      </c>
      <c r="U143" s="12"/>
      <c r="V143" s="12"/>
      <c r="W143" s="12"/>
      <c r="X143" s="12"/>
      <c r="Y143" s="12"/>
      <c r="Z143" s="12"/>
      <c r="AA143" s="12"/>
      <c r="AB143" s="12"/>
      <c r="AC143" s="12"/>
      <c r="AD143" s="12"/>
      <c r="AE143" s="12"/>
      <c r="AR143" s="224" t="s">
        <v>81</v>
      </c>
      <c r="AT143" s="225" t="s">
        <v>73</v>
      </c>
      <c r="AU143" s="225" t="s">
        <v>81</v>
      </c>
      <c r="AY143" s="224" t="s">
        <v>169</v>
      </c>
      <c r="BK143" s="226">
        <f>BK144</f>
        <v>0</v>
      </c>
    </row>
    <row r="144" spans="1:63" s="12" customFormat="1" ht="20.85" customHeight="1">
      <c r="A144" s="12"/>
      <c r="B144" s="213"/>
      <c r="C144" s="214"/>
      <c r="D144" s="215" t="s">
        <v>73</v>
      </c>
      <c r="E144" s="227" t="s">
        <v>253</v>
      </c>
      <c r="F144" s="227" t="s">
        <v>254</v>
      </c>
      <c r="G144" s="214"/>
      <c r="H144" s="214"/>
      <c r="I144" s="217"/>
      <c r="J144" s="228">
        <f>BK144</f>
        <v>0</v>
      </c>
      <c r="K144" s="214"/>
      <c r="L144" s="219"/>
      <c r="M144" s="220"/>
      <c r="N144" s="221"/>
      <c r="O144" s="221"/>
      <c r="P144" s="222">
        <f>P145</f>
        <v>0</v>
      </c>
      <c r="Q144" s="221"/>
      <c r="R144" s="222">
        <f>R145</f>
        <v>0</v>
      </c>
      <c r="S144" s="221"/>
      <c r="T144" s="223">
        <f>T145</f>
        <v>0</v>
      </c>
      <c r="U144" s="12"/>
      <c r="V144" s="12"/>
      <c r="W144" s="12"/>
      <c r="X144" s="12"/>
      <c r="Y144" s="12"/>
      <c r="Z144" s="12"/>
      <c r="AA144" s="12"/>
      <c r="AB144" s="12"/>
      <c r="AC144" s="12"/>
      <c r="AD144" s="12"/>
      <c r="AE144" s="12"/>
      <c r="AR144" s="224" t="s">
        <v>81</v>
      </c>
      <c r="AT144" s="225" t="s">
        <v>73</v>
      </c>
      <c r="AU144" s="225" t="s">
        <v>83</v>
      </c>
      <c r="AY144" s="224" t="s">
        <v>169</v>
      </c>
      <c r="BK144" s="226">
        <f>BK145</f>
        <v>0</v>
      </c>
    </row>
    <row r="145" spans="1:63" s="16" customFormat="1" ht="20.85" customHeight="1">
      <c r="A145" s="16"/>
      <c r="B145" s="278"/>
      <c r="C145" s="279"/>
      <c r="D145" s="280" t="s">
        <v>73</v>
      </c>
      <c r="E145" s="280" t="s">
        <v>255</v>
      </c>
      <c r="F145" s="280" t="s">
        <v>256</v>
      </c>
      <c r="G145" s="279"/>
      <c r="H145" s="279"/>
      <c r="I145" s="281"/>
      <c r="J145" s="282">
        <f>BK145</f>
        <v>0</v>
      </c>
      <c r="K145" s="279"/>
      <c r="L145" s="283"/>
      <c r="M145" s="284"/>
      <c r="N145" s="285"/>
      <c r="O145" s="285"/>
      <c r="P145" s="286">
        <f>SUM(P146:P152)</f>
        <v>0</v>
      </c>
      <c r="Q145" s="285"/>
      <c r="R145" s="286">
        <f>SUM(R146:R152)</f>
        <v>0</v>
      </c>
      <c r="S145" s="285"/>
      <c r="T145" s="287">
        <f>SUM(T146:T152)</f>
        <v>0</v>
      </c>
      <c r="U145" s="16"/>
      <c r="V145" s="16"/>
      <c r="W145" s="16"/>
      <c r="X145" s="16"/>
      <c r="Y145" s="16"/>
      <c r="Z145" s="16"/>
      <c r="AA145" s="16"/>
      <c r="AB145" s="16"/>
      <c r="AC145" s="16"/>
      <c r="AD145" s="16"/>
      <c r="AE145" s="16"/>
      <c r="AR145" s="288" t="s">
        <v>81</v>
      </c>
      <c r="AT145" s="289" t="s">
        <v>73</v>
      </c>
      <c r="AU145" s="289" t="s">
        <v>192</v>
      </c>
      <c r="AY145" s="288" t="s">
        <v>169</v>
      </c>
      <c r="BK145" s="290">
        <f>SUM(BK146:BK152)</f>
        <v>0</v>
      </c>
    </row>
    <row r="146" spans="1:65" s="2" customFormat="1" ht="16.5" customHeight="1">
      <c r="A146" s="41"/>
      <c r="B146" s="42"/>
      <c r="C146" s="229" t="s">
        <v>257</v>
      </c>
      <c r="D146" s="229" t="s">
        <v>171</v>
      </c>
      <c r="E146" s="230" t="s">
        <v>258</v>
      </c>
      <c r="F146" s="231" t="s">
        <v>259</v>
      </c>
      <c r="G146" s="232" t="s">
        <v>243</v>
      </c>
      <c r="H146" s="233">
        <v>262.144</v>
      </c>
      <c r="I146" s="234"/>
      <c r="J146" s="235">
        <f>ROUND(I146*H146,2)</f>
        <v>0</v>
      </c>
      <c r="K146" s="231" t="s">
        <v>175</v>
      </c>
      <c r="L146" s="47"/>
      <c r="M146" s="236" t="s">
        <v>19</v>
      </c>
      <c r="N146" s="237" t="s">
        <v>45</v>
      </c>
      <c r="O146" s="87"/>
      <c r="P146" s="238">
        <f>O146*H146</f>
        <v>0</v>
      </c>
      <c r="Q146" s="238">
        <v>0</v>
      </c>
      <c r="R146" s="238">
        <f>Q146*H146</f>
        <v>0</v>
      </c>
      <c r="S146" s="238">
        <v>0</v>
      </c>
      <c r="T146" s="239">
        <f>S146*H146</f>
        <v>0</v>
      </c>
      <c r="U146" s="41"/>
      <c r="V146" s="41"/>
      <c r="W146" s="41"/>
      <c r="X146" s="41"/>
      <c r="Y146" s="41"/>
      <c r="Z146" s="41"/>
      <c r="AA146" s="41"/>
      <c r="AB146" s="41"/>
      <c r="AC146" s="41"/>
      <c r="AD146" s="41"/>
      <c r="AE146" s="41"/>
      <c r="AR146" s="240" t="s">
        <v>176</v>
      </c>
      <c r="AT146" s="240" t="s">
        <v>171</v>
      </c>
      <c r="AU146" s="240" t="s">
        <v>176</v>
      </c>
      <c r="AY146" s="20" t="s">
        <v>169</v>
      </c>
      <c r="BE146" s="241">
        <f>IF(N146="základní",J146,0)</f>
        <v>0</v>
      </c>
      <c r="BF146" s="241">
        <f>IF(N146="snížená",J146,0)</f>
        <v>0</v>
      </c>
      <c r="BG146" s="241">
        <f>IF(N146="zákl. přenesená",J146,0)</f>
        <v>0</v>
      </c>
      <c r="BH146" s="241">
        <f>IF(N146="sníž. přenesená",J146,0)</f>
        <v>0</v>
      </c>
      <c r="BI146" s="241">
        <f>IF(N146="nulová",J146,0)</f>
        <v>0</v>
      </c>
      <c r="BJ146" s="20" t="s">
        <v>81</v>
      </c>
      <c r="BK146" s="241">
        <f>ROUND(I146*H146,2)</f>
        <v>0</v>
      </c>
      <c r="BL146" s="20" t="s">
        <v>176</v>
      </c>
      <c r="BM146" s="240" t="s">
        <v>260</v>
      </c>
    </row>
    <row r="147" spans="1:47" s="2" customFormat="1" ht="12">
      <c r="A147" s="41"/>
      <c r="B147" s="42"/>
      <c r="C147" s="43"/>
      <c r="D147" s="242" t="s">
        <v>178</v>
      </c>
      <c r="E147" s="43"/>
      <c r="F147" s="243" t="s">
        <v>261</v>
      </c>
      <c r="G147" s="43"/>
      <c r="H147" s="43"/>
      <c r="I147" s="149"/>
      <c r="J147" s="43"/>
      <c r="K147" s="43"/>
      <c r="L147" s="47"/>
      <c r="M147" s="244"/>
      <c r="N147" s="245"/>
      <c r="O147" s="87"/>
      <c r="P147" s="87"/>
      <c r="Q147" s="87"/>
      <c r="R147" s="87"/>
      <c r="S147" s="87"/>
      <c r="T147" s="88"/>
      <c r="U147" s="41"/>
      <c r="V147" s="41"/>
      <c r="W147" s="41"/>
      <c r="X147" s="41"/>
      <c r="Y147" s="41"/>
      <c r="Z147" s="41"/>
      <c r="AA147" s="41"/>
      <c r="AB147" s="41"/>
      <c r="AC147" s="41"/>
      <c r="AD147" s="41"/>
      <c r="AE147" s="41"/>
      <c r="AT147" s="20" t="s">
        <v>178</v>
      </c>
      <c r="AU147" s="20" t="s">
        <v>176</v>
      </c>
    </row>
    <row r="148" spans="1:65" s="2" customFormat="1" ht="21.75" customHeight="1">
      <c r="A148" s="41"/>
      <c r="B148" s="42"/>
      <c r="C148" s="229" t="s">
        <v>262</v>
      </c>
      <c r="D148" s="229" t="s">
        <v>171</v>
      </c>
      <c r="E148" s="230" t="s">
        <v>263</v>
      </c>
      <c r="F148" s="231" t="s">
        <v>264</v>
      </c>
      <c r="G148" s="232" t="s">
        <v>243</v>
      </c>
      <c r="H148" s="233">
        <v>2359.296</v>
      </c>
      <c r="I148" s="234"/>
      <c r="J148" s="235">
        <f>ROUND(I148*H148,2)</f>
        <v>0</v>
      </c>
      <c r="K148" s="231" t="s">
        <v>175</v>
      </c>
      <c r="L148" s="47"/>
      <c r="M148" s="236" t="s">
        <v>19</v>
      </c>
      <c r="N148" s="237" t="s">
        <v>45</v>
      </c>
      <c r="O148" s="87"/>
      <c r="P148" s="238">
        <f>O148*H148</f>
        <v>0</v>
      </c>
      <c r="Q148" s="238">
        <v>0</v>
      </c>
      <c r="R148" s="238">
        <f>Q148*H148</f>
        <v>0</v>
      </c>
      <c r="S148" s="238">
        <v>0</v>
      </c>
      <c r="T148" s="239">
        <f>S148*H148</f>
        <v>0</v>
      </c>
      <c r="U148" s="41"/>
      <c r="V148" s="41"/>
      <c r="W148" s="41"/>
      <c r="X148" s="41"/>
      <c r="Y148" s="41"/>
      <c r="Z148" s="41"/>
      <c r="AA148" s="41"/>
      <c r="AB148" s="41"/>
      <c r="AC148" s="41"/>
      <c r="AD148" s="41"/>
      <c r="AE148" s="41"/>
      <c r="AR148" s="240" t="s">
        <v>176</v>
      </c>
      <c r="AT148" s="240" t="s">
        <v>171</v>
      </c>
      <c r="AU148" s="240" t="s">
        <v>176</v>
      </c>
      <c r="AY148" s="20" t="s">
        <v>169</v>
      </c>
      <c r="BE148" s="241">
        <f>IF(N148="základní",J148,0)</f>
        <v>0</v>
      </c>
      <c r="BF148" s="241">
        <f>IF(N148="snížená",J148,0)</f>
        <v>0</v>
      </c>
      <c r="BG148" s="241">
        <f>IF(N148="zákl. přenesená",J148,0)</f>
        <v>0</v>
      </c>
      <c r="BH148" s="241">
        <f>IF(N148="sníž. přenesená",J148,0)</f>
        <v>0</v>
      </c>
      <c r="BI148" s="241">
        <f>IF(N148="nulová",J148,0)</f>
        <v>0</v>
      </c>
      <c r="BJ148" s="20" t="s">
        <v>81</v>
      </c>
      <c r="BK148" s="241">
        <f>ROUND(I148*H148,2)</f>
        <v>0</v>
      </c>
      <c r="BL148" s="20" t="s">
        <v>176</v>
      </c>
      <c r="BM148" s="240" t="s">
        <v>265</v>
      </c>
    </row>
    <row r="149" spans="1:47" s="2" customFormat="1" ht="12">
      <c r="A149" s="41"/>
      <c r="B149" s="42"/>
      <c r="C149" s="43"/>
      <c r="D149" s="242" t="s">
        <v>178</v>
      </c>
      <c r="E149" s="43"/>
      <c r="F149" s="243" t="s">
        <v>261</v>
      </c>
      <c r="G149" s="43"/>
      <c r="H149" s="43"/>
      <c r="I149" s="149"/>
      <c r="J149" s="43"/>
      <c r="K149" s="43"/>
      <c r="L149" s="47"/>
      <c r="M149" s="244"/>
      <c r="N149" s="245"/>
      <c r="O149" s="87"/>
      <c r="P149" s="87"/>
      <c r="Q149" s="87"/>
      <c r="R149" s="87"/>
      <c r="S149" s="87"/>
      <c r="T149" s="88"/>
      <c r="U149" s="41"/>
      <c r="V149" s="41"/>
      <c r="W149" s="41"/>
      <c r="X149" s="41"/>
      <c r="Y149" s="41"/>
      <c r="Z149" s="41"/>
      <c r="AA149" s="41"/>
      <c r="AB149" s="41"/>
      <c r="AC149" s="41"/>
      <c r="AD149" s="41"/>
      <c r="AE149" s="41"/>
      <c r="AT149" s="20" t="s">
        <v>178</v>
      </c>
      <c r="AU149" s="20" t="s">
        <v>176</v>
      </c>
    </row>
    <row r="150" spans="1:51" s="14" customFormat="1" ht="12">
      <c r="A150" s="14"/>
      <c r="B150" s="256"/>
      <c r="C150" s="257"/>
      <c r="D150" s="242" t="s">
        <v>180</v>
      </c>
      <c r="E150" s="257"/>
      <c r="F150" s="259" t="s">
        <v>266</v>
      </c>
      <c r="G150" s="257"/>
      <c r="H150" s="260">
        <v>2359.296</v>
      </c>
      <c r="I150" s="261"/>
      <c r="J150" s="257"/>
      <c r="K150" s="257"/>
      <c r="L150" s="262"/>
      <c r="M150" s="263"/>
      <c r="N150" s="264"/>
      <c r="O150" s="264"/>
      <c r="P150" s="264"/>
      <c r="Q150" s="264"/>
      <c r="R150" s="264"/>
      <c r="S150" s="264"/>
      <c r="T150" s="265"/>
      <c r="U150" s="14"/>
      <c r="V150" s="14"/>
      <c r="W150" s="14"/>
      <c r="X150" s="14"/>
      <c r="Y150" s="14"/>
      <c r="Z150" s="14"/>
      <c r="AA150" s="14"/>
      <c r="AB150" s="14"/>
      <c r="AC150" s="14"/>
      <c r="AD150" s="14"/>
      <c r="AE150" s="14"/>
      <c r="AT150" s="266" t="s">
        <v>180</v>
      </c>
      <c r="AU150" s="266" t="s">
        <v>176</v>
      </c>
      <c r="AV150" s="14" t="s">
        <v>83</v>
      </c>
      <c r="AW150" s="14" t="s">
        <v>4</v>
      </c>
      <c r="AX150" s="14" t="s">
        <v>81</v>
      </c>
      <c r="AY150" s="266" t="s">
        <v>169</v>
      </c>
    </row>
    <row r="151" spans="1:65" s="2" customFormat="1" ht="21.75" customHeight="1">
      <c r="A151" s="41"/>
      <c r="B151" s="42"/>
      <c r="C151" s="229" t="s">
        <v>8</v>
      </c>
      <c r="D151" s="229" t="s">
        <v>171</v>
      </c>
      <c r="E151" s="230" t="s">
        <v>267</v>
      </c>
      <c r="F151" s="231" t="s">
        <v>268</v>
      </c>
      <c r="G151" s="232" t="s">
        <v>243</v>
      </c>
      <c r="H151" s="233">
        <v>262.144</v>
      </c>
      <c r="I151" s="234"/>
      <c r="J151" s="235">
        <f>ROUND(I151*H151,2)</f>
        <v>0</v>
      </c>
      <c r="K151" s="231" t="s">
        <v>175</v>
      </c>
      <c r="L151" s="47"/>
      <c r="M151" s="236" t="s">
        <v>19</v>
      </c>
      <c r="N151" s="237" t="s">
        <v>45</v>
      </c>
      <c r="O151" s="87"/>
      <c r="P151" s="238">
        <f>O151*H151</f>
        <v>0</v>
      </c>
      <c r="Q151" s="238">
        <v>0</v>
      </c>
      <c r="R151" s="238">
        <f>Q151*H151</f>
        <v>0</v>
      </c>
      <c r="S151" s="238">
        <v>0</v>
      </c>
      <c r="T151" s="239">
        <f>S151*H151</f>
        <v>0</v>
      </c>
      <c r="U151" s="41"/>
      <c r="V151" s="41"/>
      <c r="W151" s="41"/>
      <c r="X151" s="41"/>
      <c r="Y151" s="41"/>
      <c r="Z151" s="41"/>
      <c r="AA151" s="41"/>
      <c r="AB151" s="41"/>
      <c r="AC151" s="41"/>
      <c r="AD151" s="41"/>
      <c r="AE151" s="41"/>
      <c r="AR151" s="240" t="s">
        <v>176</v>
      </c>
      <c r="AT151" s="240" t="s">
        <v>171</v>
      </c>
      <c r="AU151" s="240" t="s">
        <v>176</v>
      </c>
      <c r="AY151" s="20" t="s">
        <v>169</v>
      </c>
      <c r="BE151" s="241">
        <f>IF(N151="základní",J151,0)</f>
        <v>0</v>
      </c>
      <c r="BF151" s="241">
        <f>IF(N151="snížená",J151,0)</f>
        <v>0</v>
      </c>
      <c r="BG151" s="241">
        <f>IF(N151="zákl. přenesená",J151,0)</f>
        <v>0</v>
      </c>
      <c r="BH151" s="241">
        <f>IF(N151="sníž. přenesená",J151,0)</f>
        <v>0</v>
      </c>
      <c r="BI151" s="241">
        <f>IF(N151="nulová",J151,0)</f>
        <v>0</v>
      </c>
      <c r="BJ151" s="20" t="s">
        <v>81</v>
      </c>
      <c r="BK151" s="241">
        <f>ROUND(I151*H151,2)</f>
        <v>0</v>
      </c>
      <c r="BL151" s="20" t="s">
        <v>176</v>
      </c>
      <c r="BM151" s="240" t="s">
        <v>269</v>
      </c>
    </row>
    <row r="152" spans="1:47" s="2" customFormat="1" ht="12">
      <c r="A152" s="41"/>
      <c r="B152" s="42"/>
      <c r="C152" s="43"/>
      <c r="D152" s="242" t="s">
        <v>178</v>
      </c>
      <c r="E152" s="43"/>
      <c r="F152" s="243" t="s">
        <v>270</v>
      </c>
      <c r="G152" s="43"/>
      <c r="H152" s="43"/>
      <c r="I152" s="149"/>
      <c r="J152" s="43"/>
      <c r="K152" s="43"/>
      <c r="L152" s="47"/>
      <c r="M152" s="291"/>
      <c r="N152" s="292"/>
      <c r="O152" s="293"/>
      <c r="P152" s="293"/>
      <c r="Q152" s="293"/>
      <c r="R152" s="293"/>
      <c r="S152" s="293"/>
      <c r="T152" s="294"/>
      <c r="U152" s="41"/>
      <c r="V152" s="41"/>
      <c r="W152" s="41"/>
      <c r="X152" s="41"/>
      <c r="Y152" s="41"/>
      <c r="Z152" s="41"/>
      <c r="AA152" s="41"/>
      <c r="AB152" s="41"/>
      <c r="AC152" s="41"/>
      <c r="AD152" s="41"/>
      <c r="AE152" s="41"/>
      <c r="AT152" s="20" t="s">
        <v>178</v>
      </c>
      <c r="AU152" s="20" t="s">
        <v>176</v>
      </c>
    </row>
    <row r="153" spans="1:31" s="2" customFormat="1" ht="6.95" customHeight="1">
      <c r="A153" s="41"/>
      <c r="B153" s="62"/>
      <c r="C153" s="63"/>
      <c r="D153" s="63"/>
      <c r="E153" s="63"/>
      <c r="F153" s="63"/>
      <c r="G153" s="63"/>
      <c r="H153" s="63"/>
      <c r="I153" s="178"/>
      <c r="J153" s="63"/>
      <c r="K153" s="63"/>
      <c r="L153" s="47"/>
      <c r="M153" s="41"/>
      <c r="O153" s="41"/>
      <c r="P153" s="41"/>
      <c r="Q153" s="41"/>
      <c r="R153" s="41"/>
      <c r="S153" s="41"/>
      <c r="T153" s="41"/>
      <c r="U153" s="41"/>
      <c r="V153" s="41"/>
      <c r="W153" s="41"/>
      <c r="X153" s="41"/>
      <c r="Y153" s="41"/>
      <c r="Z153" s="41"/>
      <c r="AA153" s="41"/>
      <c r="AB153" s="41"/>
      <c r="AC153" s="41"/>
      <c r="AD153" s="41"/>
      <c r="AE153" s="41"/>
    </row>
  </sheetData>
  <sheetProtection password="DD5F" sheet="1" objects="1" scenarios="1" formatColumns="0" formatRows="0" autoFilter="0"/>
  <autoFilter ref="C89:K152"/>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91</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142</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271</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ROUND(J88,2)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ROUND((SUM(BE88:BE101)),2)</f>
        <v>0</v>
      </c>
      <c r="G35" s="41"/>
      <c r="H35" s="41"/>
      <c r="I35" s="167">
        <v>0.21</v>
      </c>
      <c r="J35" s="166">
        <f>ROUND(((SUM(BE88:BE101))*I35),2)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ROUND((SUM(BF88:BF101)),2)</f>
        <v>0</v>
      </c>
      <c r="G36" s="41"/>
      <c r="H36" s="41"/>
      <c r="I36" s="167">
        <v>0.15</v>
      </c>
      <c r="J36" s="166">
        <f>ROUND(((SUM(BF88:BF101))*I36),2)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ROUND((SUM(BG88:BG101)),2)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ROUND((SUM(BH88:BH101)),2)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ROUND((SUM(BI88:BI101)),2)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142</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002 - Odstranění venkovního osvětlení</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J88</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272</v>
      </c>
      <c r="E64" s="191"/>
      <c r="F64" s="191"/>
      <c r="G64" s="191"/>
      <c r="H64" s="191"/>
      <c r="I64" s="192"/>
      <c r="J64" s="193">
        <f>J89</f>
        <v>0</v>
      </c>
      <c r="K64" s="189"/>
      <c r="L64" s="194"/>
      <c r="S64" s="9"/>
      <c r="T64" s="9"/>
      <c r="U64" s="9"/>
      <c r="V64" s="9"/>
      <c r="W64" s="9"/>
      <c r="X64" s="9"/>
      <c r="Y64" s="9"/>
      <c r="Z64" s="9"/>
      <c r="AA64" s="9"/>
      <c r="AB64" s="9"/>
      <c r="AC64" s="9"/>
      <c r="AD64" s="9"/>
      <c r="AE64" s="9"/>
    </row>
    <row r="65" spans="1:31" s="10" customFormat="1" ht="19.9" customHeight="1">
      <c r="A65" s="10"/>
      <c r="B65" s="195"/>
      <c r="C65" s="128"/>
      <c r="D65" s="196" t="s">
        <v>273</v>
      </c>
      <c r="E65" s="197"/>
      <c r="F65" s="197"/>
      <c r="G65" s="197"/>
      <c r="H65" s="197"/>
      <c r="I65" s="198"/>
      <c r="J65" s="199">
        <f>J90</f>
        <v>0</v>
      </c>
      <c r="K65" s="128"/>
      <c r="L65" s="200"/>
      <c r="S65" s="10"/>
      <c r="T65" s="10"/>
      <c r="U65" s="10"/>
      <c r="V65" s="10"/>
      <c r="W65" s="10"/>
      <c r="X65" s="10"/>
      <c r="Y65" s="10"/>
      <c r="Z65" s="10"/>
      <c r="AA65" s="10"/>
      <c r="AB65" s="10"/>
      <c r="AC65" s="10"/>
      <c r="AD65" s="10"/>
      <c r="AE65" s="10"/>
    </row>
    <row r="66" spans="1:31" s="10" customFormat="1" ht="14.85" customHeight="1">
      <c r="A66" s="10"/>
      <c r="B66" s="195"/>
      <c r="C66" s="128"/>
      <c r="D66" s="196" t="s">
        <v>274</v>
      </c>
      <c r="E66" s="197"/>
      <c r="F66" s="197"/>
      <c r="G66" s="197"/>
      <c r="H66" s="197"/>
      <c r="I66" s="198"/>
      <c r="J66" s="199">
        <f>J99</f>
        <v>0</v>
      </c>
      <c r="K66" s="128"/>
      <c r="L66" s="200"/>
      <c r="S66" s="10"/>
      <c r="T66" s="10"/>
      <c r="U66" s="10"/>
      <c r="V66" s="10"/>
      <c r="W66" s="10"/>
      <c r="X66" s="10"/>
      <c r="Y66" s="10"/>
      <c r="Z66" s="10"/>
      <c r="AA66" s="10"/>
      <c r="AB66" s="10"/>
      <c r="AC66" s="10"/>
      <c r="AD66" s="10"/>
      <c r="AE66" s="10"/>
    </row>
    <row r="67" spans="1:31" s="2" customFormat="1" ht="21.8" customHeight="1">
      <c r="A67" s="41"/>
      <c r="B67" s="42"/>
      <c r="C67" s="43"/>
      <c r="D67" s="43"/>
      <c r="E67" s="43"/>
      <c r="F67" s="43"/>
      <c r="G67" s="43"/>
      <c r="H67" s="43"/>
      <c r="I67" s="149"/>
      <c r="J67" s="43"/>
      <c r="K67" s="43"/>
      <c r="L67" s="150"/>
      <c r="S67" s="41"/>
      <c r="T67" s="41"/>
      <c r="U67" s="41"/>
      <c r="V67" s="41"/>
      <c r="W67" s="41"/>
      <c r="X67" s="41"/>
      <c r="Y67" s="41"/>
      <c r="Z67" s="41"/>
      <c r="AA67" s="41"/>
      <c r="AB67" s="41"/>
      <c r="AC67" s="41"/>
      <c r="AD67" s="41"/>
      <c r="AE67" s="41"/>
    </row>
    <row r="68" spans="1:31" s="2" customFormat="1" ht="6.95" customHeight="1">
      <c r="A68" s="41"/>
      <c r="B68" s="62"/>
      <c r="C68" s="63"/>
      <c r="D68" s="63"/>
      <c r="E68" s="63"/>
      <c r="F68" s="63"/>
      <c r="G68" s="63"/>
      <c r="H68" s="63"/>
      <c r="I68" s="178"/>
      <c r="J68" s="63"/>
      <c r="K68" s="63"/>
      <c r="L68" s="150"/>
      <c r="S68" s="41"/>
      <c r="T68" s="41"/>
      <c r="U68" s="41"/>
      <c r="V68" s="41"/>
      <c r="W68" s="41"/>
      <c r="X68" s="41"/>
      <c r="Y68" s="41"/>
      <c r="Z68" s="41"/>
      <c r="AA68" s="41"/>
      <c r="AB68" s="41"/>
      <c r="AC68" s="41"/>
      <c r="AD68" s="41"/>
      <c r="AE68" s="41"/>
    </row>
    <row r="72" spans="1:31" s="2" customFormat="1" ht="6.95" customHeight="1">
      <c r="A72" s="41"/>
      <c r="B72" s="64"/>
      <c r="C72" s="65"/>
      <c r="D72" s="65"/>
      <c r="E72" s="65"/>
      <c r="F72" s="65"/>
      <c r="G72" s="65"/>
      <c r="H72" s="65"/>
      <c r="I72" s="181"/>
      <c r="J72" s="65"/>
      <c r="K72" s="65"/>
      <c r="L72" s="150"/>
      <c r="S72" s="41"/>
      <c r="T72" s="41"/>
      <c r="U72" s="41"/>
      <c r="V72" s="41"/>
      <c r="W72" s="41"/>
      <c r="X72" s="41"/>
      <c r="Y72" s="41"/>
      <c r="Z72" s="41"/>
      <c r="AA72" s="41"/>
      <c r="AB72" s="41"/>
      <c r="AC72" s="41"/>
      <c r="AD72" s="41"/>
      <c r="AE72" s="41"/>
    </row>
    <row r="73" spans="1:31" s="2" customFormat="1" ht="24.95" customHeight="1">
      <c r="A73" s="41"/>
      <c r="B73" s="42"/>
      <c r="C73" s="26" t="s">
        <v>154</v>
      </c>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149"/>
      <c r="J74" s="43"/>
      <c r="K74" s="43"/>
      <c r="L74" s="150"/>
      <c r="S74" s="41"/>
      <c r="T74" s="41"/>
      <c r="U74" s="41"/>
      <c r="V74" s="41"/>
      <c r="W74" s="41"/>
      <c r="X74" s="41"/>
      <c r="Y74" s="41"/>
      <c r="Z74" s="41"/>
      <c r="AA74" s="41"/>
      <c r="AB74" s="41"/>
      <c r="AC74" s="41"/>
      <c r="AD74" s="41"/>
      <c r="AE74" s="41"/>
    </row>
    <row r="75" spans="1:31" s="2" customFormat="1" ht="12" customHeight="1">
      <c r="A75" s="41"/>
      <c r="B75" s="42"/>
      <c r="C75" s="35" t="s">
        <v>16</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16.5" customHeight="1">
      <c r="A76" s="41"/>
      <c r="B76" s="42"/>
      <c r="C76" s="43"/>
      <c r="D76" s="43"/>
      <c r="E76" s="182" t="str">
        <f>E7</f>
        <v>KRÁLŮV DVŮR - OBCHVAT - II. část - PDPS</v>
      </c>
      <c r="F76" s="35"/>
      <c r="G76" s="35"/>
      <c r="H76" s="35"/>
      <c r="I76" s="149"/>
      <c r="J76" s="43"/>
      <c r="K76" s="43"/>
      <c r="L76" s="150"/>
      <c r="S76" s="41"/>
      <c r="T76" s="41"/>
      <c r="U76" s="41"/>
      <c r="V76" s="41"/>
      <c r="W76" s="41"/>
      <c r="X76" s="41"/>
      <c r="Y76" s="41"/>
      <c r="Z76" s="41"/>
      <c r="AA76" s="41"/>
      <c r="AB76" s="41"/>
      <c r="AC76" s="41"/>
      <c r="AD76" s="41"/>
      <c r="AE76" s="41"/>
    </row>
    <row r="77" spans="2:12" s="1" customFormat="1" ht="12" customHeight="1">
      <c r="B77" s="24"/>
      <c r="C77" s="35" t="s">
        <v>141</v>
      </c>
      <c r="D77" s="25"/>
      <c r="E77" s="25"/>
      <c r="F77" s="25"/>
      <c r="G77" s="25"/>
      <c r="H77" s="25"/>
      <c r="I77" s="141"/>
      <c r="J77" s="25"/>
      <c r="K77" s="25"/>
      <c r="L77" s="23"/>
    </row>
    <row r="78" spans="1:31" s="2" customFormat="1" ht="16.5" customHeight="1">
      <c r="A78" s="41"/>
      <c r="B78" s="42"/>
      <c r="C78" s="43"/>
      <c r="D78" s="43"/>
      <c r="E78" s="182" t="s">
        <v>142</v>
      </c>
      <c r="F78" s="43"/>
      <c r="G78" s="43"/>
      <c r="H78" s="43"/>
      <c r="I78" s="149"/>
      <c r="J78" s="43"/>
      <c r="K78" s="43"/>
      <c r="L78" s="150"/>
      <c r="S78" s="41"/>
      <c r="T78" s="41"/>
      <c r="U78" s="41"/>
      <c r="V78" s="41"/>
      <c r="W78" s="41"/>
      <c r="X78" s="41"/>
      <c r="Y78" s="41"/>
      <c r="Z78" s="41"/>
      <c r="AA78" s="41"/>
      <c r="AB78" s="41"/>
      <c r="AC78" s="41"/>
      <c r="AD78" s="41"/>
      <c r="AE78" s="41"/>
    </row>
    <row r="79" spans="1:31" s="2" customFormat="1" ht="12" customHeight="1">
      <c r="A79" s="41"/>
      <c r="B79" s="42"/>
      <c r="C79" s="35" t="s">
        <v>143</v>
      </c>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16.5" customHeight="1">
      <c r="A80" s="41"/>
      <c r="B80" s="42"/>
      <c r="C80" s="43"/>
      <c r="D80" s="43"/>
      <c r="E80" s="72" t="str">
        <f>E11</f>
        <v>SO 002 - Odstranění venkovního osvětlení</v>
      </c>
      <c r="F80" s="43"/>
      <c r="G80" s="43"/>
      <c r="H80" s="43"/>
      <c r="I80" s="149"/>
      <c r="J80" s="43"/>
      <c r="K80" s="43"/>
      <c r="L80" s="150"/>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2" customHeight="1">
      <c r="A82" s="41"/>
      <c r="B82" s="42"/>
      <c r="C82" s="35" t="s">
        <v>21</v>
      </c>
      <c r="D82" s="43"/>
      <c r="E82" s="43"/>
      <c r="F82" s="30" t="str">
        <f>F14</f>
        <v>Králův Dvůr</v>
      </c>
      <c r="G82" s="43"/>
      <c r="H82" s="43"/>
      <c r="I82" s="152" t="s">
        <v>23</v>
      </c>
      <c r="J82" s="75" t="str">
        <f>IF(J14="","",J14)</f>
        <v>18. 3. 2020</v>
      </c>
      <c r="K82" s="43"/>
      <c r="L82" s="150"/>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40.05" customHeight="1">
      <c r="A84" s="41"/>
      <c r="B84" s="42"/>
      <c r="C84" s="35" t="s">
        <v>25</v>
      </c>
      <c r="D84" s="43"/>
      <c r="E84" s="43"/>
      <c r="F84" s="30" t="str">
        <f>E17</f>
        <v>Město Králův Dvůr,Nám.Míru 139,26701 Králův Dvůr</v>
      </c>
      <c r="G84" s="43"/>
      <c r="H84" s="43"/>
      <c r="I84" s="152" t="s">
        <v>31</v>
      </c>
      <c r="J84" s="39" t="str">
        <f>E23</f>
        <v>SPEKTRA s.r.o.,V Hlinkách 1548,26601 Beroun</v>
      </c>
      <c r="K84" s="43"/>
      <c r="L84" s="150"/>
      <c r="S84" s="41"/>
      <c r="T84" s="41"/>
      <c r="U84" s="41"/>
      <c r="V84" s="41"/>
      <c r="W84" s="41"/>
      <c r="X84" s="41"/>
      <c r="Y84" s="41"/>
      <c r="Z84" s="41"/>
      <c r="AA84" s="41"/>
      <c r="AB84" s="41"/>
      <c r="AC84" s="41"/>
      <c r="AD84" s="41"/>
      <c r="AE84" s="41"/>
    </row>
    <row r="85" spans="1:31" s="2" customFormat="1" ht="15.15" customHeight="1">
      <c r="A85" s="41"/>
      <c r="B85" s="42"/>
      <c r="C85" s="35" t="s">
        <v>29</v>
      </c>
      <c r="D85" s="43"/>
      <c r="E85" s="43"/>
      <c r="F85" s="30" t="str">
        <f>IF(E20="","",E20)</f>
        <v>Vyplň údaj</v>
      </c>
      <c r="G85" s="43"/>
      <c r="H85" s="43"/>
      <c r="I85" s="152" t="s">
        <v>36</v>
      </c>
      <c r="J85" s="39" t="str">
        <f>E26</f>
        <v>p. Lenka Dejdarová</v>
      </c>
      <c r="K85" s="43"/>
      <c r="L85" s="150"/>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149"/>
      <c r="J86" s="43"/>
      <c r="K86" s="43"/>
      <c r="L86" s="150"/>
      <c r="S86" s="41"/>
      <c r="T86" s="41"/>
      <c r="U86" s="41"/>
      <c r="V86" s="41"/>
      <c r="W86" s="41"/>
      <c r="X86" s="41"/>
      <c r="Y86" s="41"/>
      <c r="Z86" s="41"/>
      <c r="AA86" s="41"/>
      <c r="AB86" s="41"/>
      <c r="AC86" s="41"/>
      <c r="AD86" s="41"/>
      <c r="AE86" s="41"/>
    </row>
    <row r="87" spans="1:31" s="11" customFormat="1" ht="29.25" customHeight="1">
      <c r="A87" s="201"/>
      <c r="B87" s="202"/>
      <c r="C87" s="203" t="s">
        <v>155</v>
      </c>
      <c r="D87" s="204" t="s">
        <v>59</v>
      </c>
      <c r="E87" s="204" t="s">
        <v>55</v>
      </c>
      <c r="F87" s="204" t="s">
        <v>56</v>
      </c>
      <c r="G87" s="204" t="s">
        <v>156</v>
      </c>
      <c r="H87" s="204" t="s">
        <v>157</v>
      </c>
      <c r="I87" s="205" t="s">
        <v>158</v>
      </c>
      <c r="J87" s="204" t="s">
        <v>147</v>
      </c>
      <c r="K87" s="206" t="s">
        <v>159</v>
      </c>
      <c r="L87" s="207"/>
      <c r="M87" s="95" t="s">
        <v>19</v>
      </c>
      <c r="N87" s="96" t="s">
        <v>44</v>
      </c>
      <c r="O87" s="96" t="s">
        <v>160</v>
      </c>
      <c r="P87" s="96" t="s">
        <v>161</v>
      </c>
      <c r="Q87" s="96" t="s">
        <v>162</v>
      </c>
      <c r="R87" s="96" t="s">
        <v>163</v>
      </c>
      <c r="S87" s="96" t="s">
        <v>164</v>
      </c>
      <c r="T87" s="97" t="s">
        <v>165</v>
      </c>
      <c r="U87" s="201"/>
      <c r="V87" s="201"/>
      <c r="W87" s="201"/>
      <c r="X87" s="201"/>
      <c r="Y87" s="201"/>
      <c r="Z87" s="201"/>
      <c r="AA87" s="201"/>
      <c r="AB87" s="201"/>
      <c r="AC87" s="201"/>
      <c r="AD87" s="201"/>
      <c r="AE87" s="201"/>
    </row>
    <row r="88" spans="1:63" s="2" customFormat="1" ht="22.8" customHeight="1">
      <c r="A88" s="41"/>
      <c r="B88" s="42"/>
      <c r="C88" s="102" t="s">
        <v>166</v>
      </c>
      <c r="D88" s="43"/>
      <c r="E88" s="43"/>
      <c r="F88" s="43"/>
      <c r="G88" s="43"/>
      <c r="H88" s="43"/>
      <c r="I88" s="149"/>
      <c r="J88" s="208">
        <f>BK88</f>
        <v>0</v>
      </c>
      <c r="K88" s="43"/>
      <c r="L88" s="47"/>
      <c r="M88" s="98"/>
      <c r="N88" s="209"/>
      <c r="O88" s="99"/>
      <c r="P88" s="210">
        <f>P89</f>
        <v>0</v>
      </c>
      <c r="Q88" s="99"/>
      <c r="R88" s="210">
        <f>R89</f>
        <v>0</v>
      </c>
      <c r="S88" s="99"/>
      <c r="T88" s="211">
        <f>T89</f>
        <v>0.135</v>
      </c>
      <c r="U88" s="41"/>
      <c r="V88" s="41"/>
      <c r="W88" s="41"/>
      <c r="X88" s="41"/>
      <c r="Y88" s="41"/>
      <c r="Z88" s="41"/>
      <c r="AA88" s="41"/>
      <c r="AB88" s="41"/>
      <c r="AC88" s="41"/>
      <c r="AD88" s="41"/>
      <c r="AE88" s="41"/>
      <c r="AT88" s="20" t="s">
        <v>73</v>
      </c>
      <c r="AU88" s="20" t="s">
        <v>148</v>
      </c>
      <c r="BK88" s="212">
        <f>BK89</f>
        <v>0</v>
      </c>
    </row>
    <row r="89" spans="1:63" s="12" customFormat="1" ht="25.9" customHeight="1">
      <c r="A89" s="12"/>
      <c r="B89" s="213"/>
      <c r="C89" s="214"/>
      <c r="D89" s="215" t="s">
        <v>73</v>
      </c>
      <c r="E89" s="216" t="s">
        <v>275</v>
      </c>
      <c r="F89" s="216" t="s">
        <v>276</v>
      </c>
      <c r="G89" s="214"/>
      <c r="H89" s="214"/>
      <c r="I89" s="217"/>
      <c r="J89" s="218">
        <f>BK89</f>
        <v>0</v>
      </c>
      <c r="K89" s="214"/>
      <c r="L89" s="219"/>
      <c r="M89" s="220"/>
      <c r="N89" s="221"/>
      <c r="O89" s="221"/>
      <c r="P89" s="222">
        <f>P90</f>
        <v>0</v>
      </c>
      <c r="Q89" s="221"/>
      <c r="R89" s="222">
        <f>R90</f>
        <v>0</v>
      </c>
      <c r="S89" s="221"/>
      <c r="T89" s="223">
        <f>T90</f>
        <v>0.135</v>
      </c>
      <c r="U89" s="12"/>
      <c r="V89" s="12"/>
      <c r="W89" s="12"/>
      <c r="X89" s="12"/>
      <c r="Y89" s="12"/>
      <c r="Z89" s="12"/>
      <c r="AA89" s="12"/>
      <c r="AB89" s="12"/>
      <c r="AC89" s="12"/>
      <c r="AD89" s="12"/>
      <c r="AE89" s="12"/>
      <c r="AR89" s="224" t="s">
        <v>83</v>
      </c>
      <c r="AT89" s="225" t="s">
        <v>73</v>
      </c>
      <c r="AU89" s="225" t="s">
        <v>74</v>
      </c>
      <c r="AY89" s="224" t="s">
        <v>169</v>
      </c>
      <c r="BK89" s="226">
        <f>BK90</f>
        <v>0</v>
      </c>
    </row>
    <row r="90" spans="1:63" s="12" customFormat="1" ht="22.8" customHeight="1">
      <c r="A90" s="12"/>
      <c r="B90" s="213"/>
      <c r="C90" s="214"/>
      <c r="D90" s="215" t="s">
        <v>73</v>
      </c>
      <c r="E90" s="227" t="s">
        <v>277</v>
      </c>
      <c r="F90" s="227" t="s">
        <v>278</v>
      </c>
      <c r="G90" s="214"/>
      <c r="H90" s="214"/>
      <c r="I90" s="217"/>
      <c r="J90" s="228">
        <f>BK90</f>
        <v>0</v>
      </c>
      <c r="K90" s="214"/>
      <c r="L90" s="219"/>
      <c r="M90" s="220"/>
      <c r="N90" s="221"/>
      <c r="O90" s="221"/>
      <c r="P90" s="222">
        <f>P91+SUM(P92:P99)</f>
        <v>0</v>
      </c>
      <c r="Q90" s="221"/>
      <c r="R90" s="222">
        <f>R91+SUM(R92:R99)</f>
        <v>0</v>
      </c>
      <c r="S90" s="221"/>
      <c r="T90" s="223">
        <f>T91+SUM(T92:T99)</f>
        <v>0.135</v>
      </c>
      <c r="U90" s="12"/>
      <c r="V90" s="12"/>
      <c r="W90" s="12"/>
      <c r="X90" s="12"/>
      <c r="Y90" s="12"/>
      <c r="Z90" s="12"/>
      <c r="AA90" s="12"/>
      <c r="AB90" s="12"/>
      <c r="AC90" s="12"/>
      <c r="AD90" s="12"/>
      <c r="AE90" s="12"/>
      <c r="AR90" s="224" t="s">
        <v>83</v>
      </c>
      <c r="AT90" s="225" t="s">
        <v>73</v>
      </c>
      <c r="AU90" s="225" t="s">
        <v>81</v>
      </c>
      <c r="AY90" s="224" t="s">
        <v>169</v>
      </c>
      <c r="BK90" s="226">
        <f>BK91+SUM(BK92:BK99)</f>
        <v>0</v>
      </c>
    </row>
    <row r="91" spans="1:65" s="2" customFormat="1" ht="16.5" customHeight="1">
      <c r="A91" s="41"/>
      <c r="B91" s="42"/>
      <c r="C91" s="229" t="s">
        <v>81</v>
      </c>
      <c r="D91" s="229" t="s">
        <v>171</v>
      </c>
      <c r="E91" s="230" t="s">
        <v>279</v>
      </c>
      <c r="F91" s="231" t="s">
        <v>280</v>
      </c>
      <c r="G91" s="232" t="s">
        <v>188</v>
      </c>
      <c r="H91" s="233">
        <v>18</v>
      </c>
      <c r="I91" s="234"/>
      <c r="J91" s="235">
        <f>ROUND(I91*H91,2)</f>
        <v>0</v>
      </c>
      <c r="K91" s="231" t="s">
        <v>175</v>
      </c>
      <c r="L91" s="47"/>
      <c r="M91" s="236" t="s">
        <v>19</v>
      </c>
      <c r="N91" s="237" t="s">
        <v>45</v>
      </c>
      <c r="O91" s="87"/>
      <c r="P91" s="238">
        <f>O91*H91</f>
        <v>0</v>
      </c>
      <c r="Q91" s="238">
        <v>0</v>
      </c>
      <c r="R91" s="238">
        <f>Q91*H91</f>
        <v>0</v>
      </c>
      <c r="S91" s="238">
        <v>0.0075</v>
      </c>
      <c r="T91" s="239">
        <f>S91*H91</f>
        <v>0.135</v>
      </c>
      <c r="U91" s="41"/>
      <c r="V91" s="41"/>
      <c r="W91" s="41"/>
      <c r="X91" s="41"/>
      <c r="Y91" s="41"/>
      <c r="Z91" s="41"/>
      <c r="AA91" s="41"/>
      <c r="AB91" s="41"/>
      <c r="AC91" s="41"/>
      <c r="AD91" s="41"/>
      <c r="AE91" s="41"/>
      <c r="AR91" s="240" t="s">
        <v>236</v>
      </c>
      <c r="AT91" s="240" t="s">
        <v>171</v>
      </c>
      <c r="AU91" s="240" t="s">
        <v>83</v>
      </c>
      <c r="AY91" s="20" t="s">
        <v>169</v>
      </c>
      <c r="BE91" s="241">
        <f>IF(N91="základní",J91,0)</f>
        <v>0</v>
      </c>
      <c r="BF91" s="241">
        <f>IF(N91="snížená",J91,0)</f>
        <v>0</v>
      </c>
      <c r="BG91" s="241">
        <f>IF(N91="zákl. přenesená",J91,0)</f>
        <v>0</v>
      </c>
      <c r="BH91" s="241">
        <f>IF(N91="sníž. přenesená",J91,0)</f>
        <v>0</v>
      </c>
      <c r="BI91" s="241">
        <f>IF(N91="nulová",J91,0)</f>
        <v>0</v>
      </c>
      <c r="BJ91" s="20" t="s">
        <v>81</v>
      </c>
      <c r="BK91" s="241">
        <f>ROUND(I91*H91,2)</f>
        <v>0</v>
      </c>
      <c r="BL91" s="20" t="s">
        <v>236</v>
      </c>
      <c r="BM91" s="240" t="s">
        <v>281</v>
      </c>
    </row>
    <row r="92" spans="1:51" s="13" customFormat="1" ht="12">
      <c r="A92" s="13"/>
      <c r="B92" s="246"/>
      <c r="C92" s="247"/>
      <c r="D92" s="242" t="s">
        <v>180</v>
      </c>
      <c r="E92" s="248" t="s">
        <v>19</v>
      </c>
      <c r="F92" s="249" t="s">
        <v>282</v>
      </c>
      <c r="G92" s="247"/>
      <c r="H92" s="248" t="s">
        <v>19</v>
      </c>
      <c r="I92" s="250"/>
      <c r="J92" s="247"/>
      <c r="K92" s="247"/>
      <c r="L92" s="251"/>
      <c r="M92" s="252"/>
      <c r="N92" s="253"/>
      <c r="O92" s="253"/>
      <c r="P92" s="253"/>
      <c r="Q92" s="253"/>
      <c r="R92" s="253"/>
      <c r="S92" s="253"/>
      <c r="T92" s="254"/>
      <c r="U92" s="13"/>
      <c r="V92" s="13"/>
      <c r="W92" s="13"/>
      <c r="X92" s="13"/>
      <c r="Y92" s="13"/>
      <c r="Z92" s="13"/>
      <c r="AA92" s="13"/>
      <c r="AB92" s="13"/>
      <c r="AC92" s="13"/>
      <c r="AD92" s="13"/>
      <c r="AE92" s="13"/>
      <c r="AT92" s="255" t="s">
        <v>180</v>
      </c>
      <c r="AU92" s="255" t="s">
        <v>83</v>
      </c>
      <c r="AV92" s="13" t="s">
        <v>81</v>
      </c>
      <c r="AW92" s="13" t="s">
        <v>35</v>
      </c>
      <c r="AX92" s="13" t="s">
        <v>74</v>
      </c>
      <c r="AY92" s="255" t="s">
        <v>169</v>
      </c>
    </row>
    <row r="93" spans="1:51" s="14" customFormat="1" ht="12">
      <c r="A93" s="14"/>
      <c r="B93" s="256"/>
      <c r="C93" s="257"/>
      <c r="D93" s="242" t="s">
        <v>180</v>
      </c>
      <c r="E93" s="258" t="s">
        <v>19</v>
      </c>
      <c r="F93" s="259" t="s">
        <v>283</v>
      </c>
      <c r="G93" s="257"/>
      <c r="H93" s="260">
        <v>8</v>
      </c>
      <c r="I93" s="261"/>
      <c r="J93" s="257"/>
      <c r="K93" s="257"/>
      <c r="L93" s="262"/>
      <c r="M93" s="263"/>
      <c r="N93" s="264"/>
      <c r="O93" s="264"/>
      <c r="P93" s="264"/>
      <c r="Q93" s="264"/>
      <c r="R93" s="264"/>
      <c r="S93" s="264"/>
      <c r="T93" s="265"/>
      <c r="U93" s="14"/>
      <c r="V93" s="14"/>
      <c r="W93" s="14"/>
      <c r="X93" s="14"/>
      <c r="Y93" s="14"/>
      <c r="Z93" s="14"/>
      <c r="AA93" s="14"/>
      <c r="AB93" s="14"/>
      <c r="AC93" s="14"/>
      <c r="AD93" s="14"/>
      <c r="AE93" s="14"/>
      <c r="AT93" s="266" t="s">
        <v>180</v>
      </c>
      <c r="AU93" s="266" t="s">
        <v>83</v>
      </c>
      <c r="AV93" s="14" t="s">
        <v>83</v>
      </c>
      <c r="AW93" s="14" t="s">
        <v>35</v>
      </c>
      <c r="AX93" s="14" t="s">
        <v>74</v>
      </c>
      <c r="AY93" s="266" t="s">
        <v>169</v>
      </c>
    </row>
    <row r="94" spans="1:51" s="14" customFormat="1" ht="12">
      <c r="A94" s="14"/>
      <c r="B94" s="256"/>
      <c r="C94" s="257"/>
      <c r="D94" s="242" t="s">
        <v>180</v>
      </c>
      <c r="E94" s="258" t="s">
        <v>19</v>
      </c>
      <c r="F94" s="259" t="s">
        <v>284</v>
      </c>
      <c r="G94" s="257"/>
      <c r="H94" s="260">
        <v>10</v>
      </c>
      <c r="I94" s="261"/>
      <c r="J94" s="257"/>
      <c r="K94" s="257"/>
      <c r="L94" s="262"/>
      <c r="M94" s="263"/>
      <c r="N94" s="264"/>
      <c r="O94" s="264"/>
      <c r="P94" s="264"/>
      <c r="Q94" s="264"/>
      <c r="R94" s="264"/>
      <c r="S94" s="264"/>
      <c r="T94" s="265"/>
      <c r="U94" s="14"/>
      <c r="V94" s="14"/>
      <c r="W94" s="14"/>
      <c r="X94" s="14"/>
      <c r="Y94" s="14"/>
      <c r="Z94" s="14"/>
      <c r="AA94" s="14"/>
      <c r="AB94" s="14"/>
      <c r="AC94" s="14"/>
      <c r="AD94" s="14"/>
      <c r="AE94" s="14"/>
      <c r="AT94" s="266" t="s">
        <v>180</v>
      </c>
      <c r="AU94" s="266" t="s">
        <v>83</v>
      </c>
      <c r="AV94" s="14" t="s">
        <v>83</v>
      </c>
      <c r="AW94" s="14" t="s">
        <v>35</v>
      </c>
      <c r="AX94" s="14" t="s">
        <v>74</v>
      </c>
      <c r="AY94" s="266" t="s">
        <v>169</v>
      </c>
    </row>
    <row r="95" spans="1:51" s="15" customFormat="1" ht="12">
      <c r="A95" s="15"/>
      <c r="B95" s="267"/>
      <c r="C95" s="268"/>
      <c r="D95" s="242" t="s">
        <v>180</v>
      </c>
      <c r="E95" s="269" t="s">
        <v>19</v>
      </c>
      <c r="F95" s="270" t="s">
        <v>185</v>
      </c>
      <c r="G95" s="268"/>
      <c r="H95" s="271">
        <v>18</v>
      </c>
      <c r="I95" s="272"/>
      <c r="J95" s="268"/>
      <c r="K95" s="268"/>
      <c r="L95" s="273"/>
      <c r="M95" s="274"/>
      <c r="N95" s="275"/>
      <c r="O95" s="275"/>
      <c r="P95" s="275"/>
      <c r="Q95" s="275"/>
      <c r="R95" s="275"/>
      <c r="S95" s="275"/>
      <c r="T95" s="276"/>
      <c r="U95" s="15"/>
      <c r="V95" s="15"/>
      <c r="W95" s="15"/>
      <c r="X95" s="15"/>
      <c r="Y95" s="15"/>
      <c r="Z95" s="15"/>
      <c r="AA95" s="15"/>
      <c r="AB95" s="15"/>
      <c r="AC95" s="15"/>
      <c r="AD95" s="15"/>
      <c r="AE95" s="15"/>
      <c r="AT95" s="277" t="s">
        <v>180</v>
      </c>
      <c r="AU95" s="277" t="s">
        <v>83</v>
      </c>
      <c r="AV95" s="15" t="s">
        <v>176</v>
      </c>
      <c r="AW95" s="15" t="s">
        <v>35</v>
      </c>
      <c r="AX95" s="15" t="s">
        <v>81</v>
      </c>
      <c r="AY95" s="277" t="s">
        <v>169</v>
      </c>
    </row>
    <row r="96" spans="1:65" s="2" customFormat="1" ht="21.75" customHeight="1">
      <c r="A96" s="41"/>
      <c r="B96" s="42"/>
      <c r="C96" s="229" t="s">
        <v>83</v>
      </c>
      <c r="D96" s="229" t="s">
        <v>171</v>
      </c>
      <c r="E96" s="230" t="s">
        <v>285</v>
      </c>
      <c r="F96" s="231" t="s">
        <v>286</v>
      </c>
      <c r="G96" s="232" t="s">
        <v>287</v>
      </c>
      <c r="H96" s="233">
        <v>18</v>
      </c>
      <c r="I96" s="234"/>
      <c r="J96" s="235">
        <f>ROUND(I96*H96,2)</f>
        <v>0</v>
      </c>
      <c r="K96" s="231" t="s">
        <v>19</v>
      </c>
      <c r="L96" s="47"/>
      <c r="M96" s="236" t="s">
        <v>19</v>
      </c>
      <c r="N96" s="237" t="s">
        <v>45</v>
      </c>
      <c r="O96" s="87"/>
      <c r="P96" s="238">
        <f>O96*H96</f>
        <v>0</v>
      </c>
      <c r="Q96" s="238">
        <v>0</v>
      </c>
      <c r="R96" s="238">
        <f>Q96*H96</f>
        <v>0</v>
      </c>
      <c r="S96" s="238">
        <v>0</v>
      </c>
      <c r="T96" s="239">
        <f>S96*H96</f>
        <v>0</v>
      </c>
      <c r="U96" s="41"/>
      <c r="V96" s="41"/>
      <c r="W96" s="41"/>
      <c r="X96" s="41"/>
      <c r="Y96" s="41"/>
      <c r="Z96" s="41"/>
      <c r="AA96" s="41"/>
      <c r="AB96" s="41"/>
      <c r="AC96" s="41"/>
      <c r="AD96" s="41"/>
      <c r="AE96" s="41"/>
      <c r="AR96" s="240" t="s">
        <v>288</v>
      </c>
      <c r="AT96" s="240" t="s">
        <v>171</v>
      </c>
      <c r="AU96" s="240" t="s">
        <v>83</v>
      </c>
      <c r="AY96" s="20" t="s">
        <v>169</v>
      </c>
      <c r="BE96" s="241">
        <f>IF(N96="základní",J96,0)</f>
        <v>0</v>
      </c>
      <c r="BF96" s="241">
        <f>IF(N96="snížená",J96,0)</f>
        <v>0</v>
      </c>
      <c r="BG96" s="241">
        <f>IF(N96="zákl. přenesená",J96,0)</f>
        <v>0</v>
      </c>
      <c r="BH96" s="241">
        <f>IF(N96="sníž. přenesená",J96,0)</f>
        <v>0</v>
      </c>
      <c r="BI96" s="241">
        <f>IF(N96="nulová",J96,0)</f>
        <v>0</v>
      </c>
      <c r="BJ96" s="20" t="s">
        <v>81</v>
      </c>
      <c r="BK96" s="241">
        <f>ROUND(I96*H96,2)</f>
        <v>0</v>
      </c>
      <c r="BL96" s="20" t="s">
        <v>288</v>
      </c>
      <c r="BM96" s="240" t="s">
        <v>289</v>
      </c>
    </row>
    <row r="97" spans="1:65" s="2" customFormat="1" ht="21.75" customHeight="1">
      <c r="A97" s="41"/>
      <c r="B97" s="42"/>
      <c r="C97" s="229" t="s">
        <v>192</v>
      </c>
      <c r="D97" s="229" t="s">
        <v>171</v>
      </c>
      <c r="E97" s="230" t="s">
        <v>290</v>
      </c>
      <c r="F97" s="231" t="s">
        <v>291</v>
      </c>
      <c r="G97" s="232" t="s">
        <v>292</v>
      </c>
      <c r="H97" s="233">
        <v>630</v>
      </c>
      <c r="I97" s="234"/>
      <c r="J97" s="235">
        <f>ROUND(I97*H97,2)</f>
        <v>0</v>
      </c>
      <c r="K97" s="231" t="s">
        <v>19</v>
      </c>
      <c r="L97" s="47"/>
      <c r="M97" s="236" t="s">
        <v>19</v>
      </c>
      <c r="N97" s="237" t="s">
        <v>45</v>
      </c>
      <c r="O97" s="87"/>
      <c r="P97" s="238">
        <f>O97*H97</f>
        <v>0</v>
      </c>
      <c r="Q97" s="238">
        <v>0</v>
      </c>
      <c r="R97" s="238">
        <f>Q97*H97</f>
        <v>0</v>
      </c>
      <c r="S97" s="238">
        <v>0</v>
      </c>
      <c r="T97" s="239">
        <f>S97*H97</f>
        <v>0</v>
      </c>
      <c r="U97" s="41"/>
      <c r="V97" s="41"/>
      <c r="W97" s="41"/>
      <c r="X97" s="41"/>
      <c r="Y97" s="41"/>
      <c r="Z97" s="41"/>
      <c r="AA97" s="41"/>
      <c r="AB97" s="41"/>
      <c r="AC97" s="41"/>
      <c r="AD97" s="41"/>
      <c r="AE97" s="41"/>
      <c r="AR97" s="240" t="s">
        <v>288</v>
      </c>
      <c r="AT97" s="240" t="s">
        <v>171</v>
      </c>
      <c r="AU97" s="240" t="s">
        <v>83</v>
      </c>
      <c r="AY97" s="20" t="s">
        <v>169</v>
      </c>
      <c r="BE97" s="241">
        <f>IF(N97="základní",J97,0)</f>
        <v>0</v>
      </c>
      <c r="BF97" s="241">
        <f>IF(N97="snížená",J97,0)</f>
        <v>0</v>
      </c>
      <c r="BG97" s="241">
        <f>IF(N97="zákl. přenesená",J97,0)</f>
        <v>0</v>
      </c>
      <c r="BH97" s="241">
        <f>IF(N97="sníž. přenesená",J97,0)</f>
        <v>0</v>
      </c>
      <c r="BI97" s="241">
        <f>IF(N97="nulová",J97,0)</f>
        <v>0</v>
      </c>
      <c r="BJ97" s="20" t="s">
        <v>81</v>
      </c>
      <c r="BK97" s="241">
        <f>ROUND(I97*H97,2)</f>
        <v>0</v>
      </c>
      <c r="BL97" s="20" t="s">
        <v>288</v>
      </c>
      <c r="BM97" s="240" t="s">
        <v>293</v>
      </c>
    </row>
    <row r="98" spans="1:65" s="2" customFormat="1" ht="16.5" customHeight="1">
      <c r="A98" s="41"/>
      <c r="B98" s="42"/>
      <c r="C98" s="229" t="s">
        <v>176</v>
      </c>
      <c r="D98" s="229" t="s">
        <v>171</v>
      </c>
      <c r="E98" s="230" t="s">
        <v>294</v>
      </c>
      <c r="F98" s="231" t="s">
        <v>295</v>
      </c>
      <c r="G98" s="232" t="s">
        <v>296</v>
      </c>
      <c r="H98" s="233">
        <v>1</v>
      </c>
      <c r="I98" s="234"/>
      <c r="J98" s="235">
        <f>ROUND(I98*H98,2)</f>
        <v>0</v>
      </c>
      <c r="K98" s="231" t="s">
        <v>19</v>
      </c>
      <c r="L98" s="47"/>
      <c r="M98" s="236" t="s">
        <v>19</v>
      </c>
      <c r="N98" s="237" t="s">
        <v>45</v>
      </c>
      <c r="O98" s="87"/>
      <c r="P98" s="238">
        <f>O98*H98</f>
        <v>0</v>
      </c>
      <c r="Q98" s="238">
        <v>0</v>
      </c>
      <c r="R98" s="238">
        <f>Q98*H98</f>
        <v>0</v>
      </c>
      <c r="S98" s="238">
        <v>0</v>
      </c>
      <c r="T98" s="239">
        <f>S98*H98</f>
        <v>0</v>
      </c>
      <c r="U98" s="41"/>
      <c r="V98" s="41"/>
      <c r="W98" s="41"/>
      <c r="X98" s="41"/>
      <c r="Y98" s="41"/>
      <c r="Z98" s="41"/>
      <c r="AA98" s="41"/>
      <c r="AB98" s="41"/>
      <c r="AC98" s="41"/>
      <c r="AD98" s="41"/>
      <c r="AE98" s="41"/>
      <c r="AR98" s="240" t="s">
        <v>288</v>
      </c>
      <c r="AT98" s="240" t="s">
        <v>171</v>
      </c>
      <c r="AU98" s="240" t="s">
        <v>83</v>
      </c>
      <c r="AY98" s="20" t="s">
        <v>169</v>
      </c>
      <c r="BE98" s="241">
        <f>IF(N98="základní",J98,0)</f>
        <v>0</v>
      </c>
      <c r="BF98" s="241">
        <f>IF(N98="snížená",J98,0)</f>
        <v>0</v>
      </c>
      <c r="BG98" s="241">
        <f>IF(N98="zákl. přenesená",J98,0)</f>
        <v>0</v>
      </c>
      <c r="BH98" s="241">
        <f>IF(N98="sníž. přenesená",J98,0)</f>
        <v>0</v>
      </c>
      <c r="BI98" s="241">
        <f>IF(N98="nulová",J98,0)</f>
        <v>0</v>
      </c>
      <c r="BJ98" s="20" t="s">
        <v>81</v>
      </c>
      <c r="BK98" s="241">
        <f>ROUND(I98*H98,2)</f>
        <v>0</v>
      </c>
      <c r="BL98" s="20" t="s">
        <v>288</v>
      </c>
      <c r="BM98" s="240" t="s">
        <v>297</v>
      </c>
    </row>
    <row r="99" spans="1:63" s="12" customFormat="1" ht="20.85" customHeight="1">
      <c r="A99" s="12"/>
      <c r="B99" s="213"/>
      <c r="C99" s="214"/>
      <c r="D99" s="215" t="s">
        <v>73</v>
      </c>
      <c r="E99" s="227" t="s">
        <v>298</v>
      </c>
      <c r="F99" s="227" t="s">
        <v>299</v>
      </c>
      <c r="G99" s="214"/>
      <c r="H99" s="214"/>
      <c r="I99" s="217"/>
      <c r="J99" s="228">
        <f>BK99</f>
        <v>0</v>
      </c>
      <c r="K99" s="214"/>
      <c r="L99" s="219"/>
      <c r="M99" s="220"/>
      <c r="N99" s="221"/>
      <c r="O99" s="221"/>
      <c r="P99" s="222">
        <f>SUM(P100:P101)</f>
        <v>0</v>
      </c>
      <c r="Q99" s="221"/>
      <c r="R99" s="222">
        <f>SUM(R100:R101)</f>
        <v>0</v>
      </c>
      <c r="S99" s="221"/>
      <c r="T99" s="223">
        <f>SUM(T100:T101)</f>
        <v>0</v>
      </c>
      <c r="U99" s="12"/>
      <c r="V99" s="12"/>
      <c r="W99" s="12"/>
      <c r="X99" s="12"/>
      <c r="Y99" s="12"/>
      <c r="Z99" s="12"/>
      <c r="AA99" s="12"/>
      <c r="AB99" s="12"/>
      <c r="AC99" s="12"/>
      <c r="AD99" s="12"/>
      <c r="AE99" s="12"/>
      <c r="AR99" s="224" t="s">
        <v>192</v>
      </c>
      <c r="AT99" s="225" t="s">
        <v>73</v>
      </c>
      <c r="AU99" s="225" t="s">
        <v>83</v>
      </c>
      <c r="AY99" s="224" t="s">
        <v>169</v>
      </c>
      <c r="BK99" s="226">
        <f>SUM(BK100:BK101)</f>
        <v>0</v>
      </c>
    </row>
    <row r="100" spans="1:65" s="2" customFormat="1" ht="16.5" customHeight="1">
      <c r="A100" s="41"/>
      <c r="B100" s="42"/>
      <c r="C100" s="229" t="s">
        <v>201</v>
      </c>
      <c r="D100" s="229" t="s">
        <v>171</v>
      </c>
      <c r="E100" s="230" t="s">
        <v>300</v>
      </c>
      <c r="F100" s="231" t="s">
        <v>301</v>
      </c>
      <c r="G100" s="232" t="s">
        <v>302</v>
      </c>
      <c r="H100" s="233">
        <v>0.63</v>
      </c>
      <c r="I100" s="234"/>
      <c r="J100" s="235">
        <f>ROUND(I100*H100,2)</f>
        <v>0</v>
      </c>
      <c r="K100" s="231" t="s">
        <v>19</v>
      </c>
      <c r="L100" s="47"/>
      <c r="M100" s="236" t="s">
        <v>19</v>
      </c>
      <c r="N100" s="237" t="s">
        <v>45</v>
      </c>
      <c r="O100" s="87"/>
      <c r="P100" s="238">
        <f>O100*H100</f>
        <v>0</v>
      </c>
      <c r="Q100" s="238">
        <v>0</v>
      </c>
      <c r="R100" s="238">
        <f>Q100*H100</f>
        <v>0</v>
      </c>
      <c r="S100" s="238">
        <v>0</v>
      </c>
      <c r="T100" s="239">
        <f>S100*H100</f>
        <v>0</v>
      </c>
      <c r="U100" s="41"/>
      <c r="V100" s="41"/>
      <c r="W100" s="41"/>
      <c r="X100" s="41"/>
      <c r="Y100" s="41"/>
      <c r="Z100" s="41"/>
      <c r="AA100" s="41"/>
      <c r="AB100" s="41"/>
      <c r="AC100" s="41"/>
      <c r="AD100" s="41"/>
      <c r="AE100" s="41"/>
      <c r="AR100" s="240" t="s">
        <v>288</v>
      </c>
      <c r="AT100" s="240" t="s">
        <v>171</v>
      </c>
      <c r="AU100" s="240" t="s">
        <v>192</v>
      </c>
      <c r="AY100" s="20" t="s">
        <v>169</v>
      </c>
      <c r="BE100" s="241">
        <f>IF(N100="základní",J100,0)</f>
        <v>0</v>
      </c>
      <c r="BF100" s="241">
        <f>IF(N100="snížená",J100,0)</f>
        <v>0</v>
      </c>
      <c r="BG100" s="241">
        <f>IF(N100="zákl. přenesená",J100,0)</f>
        <v>0</v>
      </c>
      <c r="BH100" s="241">
        <f>IF(N100="sníž. přenesená",J100,0)</f>
        <v>0</v>
      </c>
      <c r="BI100" s="241">
        <f>IF(N100="nulová",J100,0)</f>
        <v>0</v>
      </c>
      <c r="BJ100" s="20" t="s">
        <v>81</v>
      </c>
      <c r="BK100" s="241">
        <f>ROUND(I100*H100,2)</f>
        <v>0</v>
      </c>
      <c r="BL100" s="20" t="s">
        <v>288</v>
      </c>
      <c r="BM100" s="240" t="s">
        <v>303</v>
      </c>
    </row>
    <row r="101" spans="1:65" s="2" customFormat="1" ht="16.5" customHeight="1">
      <c r="A101" s="41"/>
      <c r="B101" s="42"/>
      <c r="C101" s="229" t="s">
        <v>205</v>
      </c>
      <c r="D101" s="229" t="s">
        <v>171</v>
      </c>
      <c r="E101" s="230" t="s">
        <v>304</v>
      </c>
      <c r="F101" s="231" t="s">
        <v>305</v>
      </c>
      <c r="G101" s="232" t="s">
        <v>306</v>
      </c>
      <c r="H101" s="233">
        <v>8</v>
      </c>
      <c r="I101" s="234"/>
      <c r="J101" s="235">
        <f>ROUND(I101*H101,2)</f>
        <v>0</v>
      </c>
      <c r="K101" s="231" t="s">
        <v>19</v>
      </c>
      <c r="L101" s="47"/>
      <c r="M101" s="295" t="s">
        <v>19</v>
      </c>
      <c r="N101" s="296" t="s">
        <v>45</v>
      </c>
      <c r="O101" s="293"/>
      <c r="P101" s="297">
        <f>O101*H101</f>
        <v>0</v>
      </c>
      <c r="Q101" s="297">
        <v>0</v>
      </c>
      <c r="R101" s="297">
        <f>Q101*H101</f>
        <v>0</v>
      </c>
      <c r="S101" s="297">
        <v>0</v>
      </c>
      <c r="T101" s="298">
        <f>S101*H101</f>
        <v>0</v>
      </c>
      <c r="U101" s="41"/>
      <c r="V101" s="41"/>
      <c r="W101" s="41"/>
      <c r="X101" s="41"/>
      <c r="Y101" s="41"/>
      <c r="Z101" s="41"/>
      <c r="AA101" s="41"/>
      <c r="AB101" s="41"/>
      <c r="AC101" s="41"/>
      <c r="AD101" s="41"/>
      <c r="AE101" s="41"/>
      <c r="AR101" s="240" t="s">
        <v>288</v>
      </c>
      <c r="AT101" s="240" t="s">
        <v>171</v>
      </c>
      <c r="AU101" s="240" t="s">
        <v>192</v>
      </c>
      <c r="AY101" s="20" t="s">
        <v>169</v>
      </c>
      <c r="BE101" s="241">
        <f>IF(N101="základní",J101,0)</f>
        <v>0</v>
      </c>
      <c r="BF101" s="241">
        <f>IF(N101="snížená",J101,0)</f>
        <v>0</v>
      </c>
      <c r="BG101" s="241">
        <f>IF(N101="zákl. přenesená",J101,0)</f>
        <v>0</v>
      </c>
      <c r="BH101" s="241">
        <f>IF(N101="sníž. přenesená",J101,0)</f>
        <v>0</v>
      </c>
      <c r="BI101" s="241">
        <f>IF(N101="nulová",J101,0)</f>
        <v>0</v>
      </c>
      <c r="BJ101" s="20" t="s">
        <v>81</v>
      </c>
      <c r="BK101" s="241">
        <f>ROUND(I101*H101,2)</f>
        <v>0</v>
      </c>
      <c r="BL101" s="20" t="s">
        <v>288</v>
      </c>
      <c r="BM101" s="240" t="s">
        <v>307</v>
      </c>
    </row>
    <row r="102" spans="1:31" s="2" customFormat="1" ht="6.95" customHeight="1">
      <c r="A102" s="41"/>
      <c r="B102" s="62"/>
      <c r="C102" s="63"/>
      <c r="D102" s="63"/>
      <c r="E102" s="63"/>
      <c r="F102" s="63"/>
      <c r="G102" s="63"/>
      <c r="H102" s="63"/>
      <c r="I102" s="178"/>
      <c r="J102" s="63"/>
      <c r="K102" s="63"/>
      <c r="L102" s="47"/>
      <c r="M102" s="41"/>
      <c r="O102" s="41"/>
      <c r="P102" s="41"/>
      <c r="Q102" s="41"/>
      <c r="R102" s="41"/>
      <c r="S102" s="41"/>
      <c r="T102" s="41"/>
      <c r="U102" s="41"/>
      <c r="V102" s="41"/>
      <c r="W102" s="41"/>
      <c r="X102" s="41"/>
      <c r="Y102" s="41"/>
      <c r="Z102" s="41"/>
      <c r="AA102" s="41"/>
      <c r="AB102" s="41"/>
      <c r="AC102" s="41"/>
      <c r="AD102" s="41"/>
      <c r="AE102" s="41"/>
    </row>
  </sheetData>
  <sheetProtection password="DD5F" sheet="1" objects="1" scenarios="1" formatColumns="0" formatRows="0" autoFilter="0"/>
  <autoFilter ref="C87:K101"/>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1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94</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142</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308</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ROUND(J96,2)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ROUND((SUM(BE96:BE412)),2)</f>
        <v>0</v>
      </c>
      <c r="G35" s="41"/>
      <c r="H35" s="41"/>
      <c r="I35" s="167">
        <v>0.21</v>
      </c>
      <c r="J35" s="166">
        <f>ROUND(((SUM(BE96:BE412))*I35),2)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ROUND((SUM(BF96:BF412)),2)</f>
        <v>0</v>
      </c>
      <c r="G36" s="41"/>
      <c r="H36" s="41"/>
      <c r="I36" s="167">
        <v>0.15</v>
      </c>
      <c r="J36" s="166">
        <f>ROUND(((SUM(BF96:BF412))*I36),2)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ROUND((SUM(BG96:BG412)),2)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ROUND((SUM(BH96:BH412)),2)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ROUND((SUM(BI96:BI412)),2)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142</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003 - Demolice hal</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J96</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J97</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J98</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151</v>
      </c>
      <c r="E66" s="197"/>
      <c r="F66" s="197"/>
      <c r="G66" s="197"/>
      <c r="H66" s="197"/>
      <c r="I66" s="198"/>
      <c r="J66" s="199">
        <f>J124</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309</v>
      </c>
      <c r="E67" s="197"/>
      <c r="F67" s="197"/>
      <c r="G67" s="197"/>
      <c r="H67" s="197"/>
      <c r="I67" s="198"/>
      <c r="J67" s="199">
        <f>J282</f>
        <v>0</v>
      </c>
      <c r="K67" s="128"/>
      <c r="L67" s="200"/>
      <c r="S67" s="10"/>
      <c r="T67" s="10"/>
      <c r="U67" s="10"/>
      <c r="V67" s="10"/>
      <c r="W67" s="10"/>
      <c r="X67" s="10"/>
      <c r="Y67" s="10"/>
      <c r="Z67" s="10"/>
      <c r="AA67" s="10"/>
      <c r="AB67" s="10"/>
      <c r="AC67" s="10"/>
      <c r="AD67" s="10"/>
      <c r="AE67" s="10"/>
    </row>
    <row r="68" spans="1:31" s="9" customFormat="1" ht="24.95" customHeight="1">
      <c r="A68" s="9"/>
      <c r="B68" s="188"/>
      <c r="C68" s="189"/>
      <c r="D68" s="190" t="s">
        <v>272</v>
      </c>
      <c r="E68" s="191"/>
      <c r="F68" s="191"/>
      <c r="G68" s="191"/>
      <c r="H68" s="191"/>
      <c r="I68" s="192"/>
      <c r="J68" s="193">
        <f>J334</f>
        <v>0</v>
      </c>
      <c r="K68" s="189"/>
      <c r="L68" s="194"/>
      <c r="S68" s="9"/>
      <c r="T68" s="9"/>
      <c r="U68" s="9"/>
      <c r="V68" s="9"/>
      <c r="W68" s="9"/>
      <c r="X68" s="9"/>
      <c r="Y68" s="9"/>
      <c r="Z68" s="9"/>
      <c r="AA68" s="9"/>
      <c r="AB68" s="9"/>
      <c r="AC68" s="9"/>
      <c r="AD68" s="9"/>
      <c r="AE68" s="9"/>
    </row>
    <row r="69" spans="1:31" s="10" customFormat="1" ht="19.9" customHeight="1">
      <c r="A69" s="10"/>
      <c r="B69" s="195"/>
      <c r="C69" s="128"/>
      <c r="D69" s="196" t="s">
        <v>310</v>
      </c>
      <c r="E69" s="197"/>
      <c r="F69" s="197"/>
      <c r="G69" s="197"/>
      <c r="H69" s="197"/>
      <c r="I69" s="198"/>
      <c r="J69" s="199">
        <f>J335</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311</v>
      </c>
      <c r="E70" s="197"/>
      <c r="F70" s="197"/>
      <c r="G70" s="197"/>
      <c r="H70" s="197"/>
      <c r="I70" s="198"/>
      <c r="J70" s="199">
        <f>J348</f>
        <v>0</v>
      </c>
      <c r="K70" s="128"/>
      <c r="L70" s="200"/>
      <c r="S70" s="10"/>
      <c r="T70" s="10"/>
      <c r="U70" s="10"/>
      <c r="V70" s="10"/>
      <c r="W70" s="10"/>
      <c r="X70" s="10"/>
      <c r="Y70" s="10"/>
      <c r="Z70" s="10"/>
      <c r="AA70" s="10"/>
      <c r="AB70" s="10"/>
      <c r="AC70" s="10"/>
      <c r="AD70" s="10"/>
      <c r="AE70" s="10"/>
    </row>
    <row r="71" spans="1:31" s="10" customFormat="1" ht="19.9" customHeight="1">
      <c r="A71" s="10"/>
      <c r="B71" s="195"/>
      <c r="C71" s="128"/>
      <c r="D71" s="196" t="s">
        <v>312</v>
      </c>
      <c r="E71" s="197"/>
      <c r="F71" s="197"/>
      <c r="G71" s="197"/>
      <c r="H71" s="197"/>
      <c r="I71" s="198"/>
      <c r="J71" s="199">
        <f>J353</f>
        <v>0</v>
      </c>
      <c r="K71" s="128"/>
      <c r="L71" s="200"/>
      <c r="S71" s="10"/>
      <c r="T71" s="10"/>
      <c r="U71" s="10"/>
      <c r="V71" s="10"/>
      <c r="W71" s="10"/>
      <c r="X71" s="10"/>
      <c r="Y71" s="10"/>
      <c r="Z71" s="10"/>
      <c r="AA71" s="10"/>
      <c r="AB71" s="10"/>
      <c r="AC71" s="10"/>
      <c r="AD71" s="10"/>
      <c r="AE71" s="10"/>
    </row>
    <row r="72" spans="1:31" s="10" customFormat="1" ht="19.9" customHeight="1">
      <c r="A72" s="10"/>
      <c r="B72" s="195"/>
      <c r="C72" s="128"/>
      <c r="D72" s="196" t="s">
        <v>313</v>
      </c>
      <c r="E72" s="197"/>
      <c r="F72" s="197"/>
      <c r="G72" s="197"/>
      <c r="H72" s="197"/>
      <c r="I72" s="198"/>
      <c r="J72" s="199">
        <f>J379</f>
        <v>0</v>
      </c>
      <c r="K72" s="128"/>
      <c r="L72" s="200"/>
      <c r="S72" s="10"/>
      <c r="T72" s="10"/>
      <c r="U72" s="10"/>
      <c r="V72" s="10"/>
      <c r="W72" s="10"/>
      <c r="X72" s="10"/>
      <c r="Y72" s="10"/>
      <c r="Z72" s="10"/>
      <c r="AA72" s="10"/>
      <c r="AB72" s="10"/>
      <c r="AC72" s="10"/>
      <c r="AD72" s="10"/>
      <c r="AE72" s="10"/>
    </row>
    <row r="73" spans="1:31" s="10" customFormat="1" ht="19.9" customHeight="1">
      <c r="A73" s="10"/>
      <c r="B73" s="195"/>
      <c r="C73" s="128"/>
      <c r="D73" s="196" t="s">
        <v>314</v>
      </c>
      <c r="E73" s="197"/>
      <c r="F73" s="197"/>
      <c r="G73" s="197"/>
      <c r="H73" s="197"/>
      <c r="I73" s="198"/>
      <c r="J73" s="199">
        <f>J383</f>
        <v>0</v>
      </c>
      <c r="K73" s="128"/>
      <c r="L73" s="200"/>
      <c r="S73" s="10"/>
      <c r="T73" s="10"/>
      <c r="U73" s="10"/>
      <c r="V73" s="10"/>
      <c r="W73" s="10"/>
      <c r="X73" s="10"/>
      <c r="Y73" s="10"/>
      <c r="Z73" s="10"/>
      <c r="AA73" s="10"/>
      <c r="AB73" s="10"/>
      <c r="AC73" s="10"/>
      <c r="AD73" s="10"/>
      <c r="AE73" s="10"/>
    </row>
    <row r="74" spans="1:31" s="10" customFormat="1" ht="19.9" customHeight="1">
      <c r="A74" s="10"/>
      <c r="B74" s="195"/>
      <c r="C74" s="128"/>
      <c r="D74" s="196" t="s">
        <v>315</v>
      </c>
      <c r="E74" s="197"/>
      <c r="F74" s="197"/>
      <c r="G74" s="197"/>
      <c r="H74" s="197"/>
      <c r="I74" s="198"/>
      <c r="J74" s="199">
        <f>J387</f>
        <v>0</v>
      </c>
      <c r="K74" s="128"/>
      <c r="L74" s="200"/>
      <c r="S74" s="10"/>
      <c r="T74" s="10"/>
      <c r="U74" s="10"/>
      <c r="V74" s="10"/>
      <c r="W74" s="10"/>
      <c r="X74" s="10"/>
      <c r="Y74" s="10"/>
      <c r="Z74" s="10"/>
      <c r="AA74" s="10"/>
      <c r="AB74" s="10"/>
      <c r="AC74" s="10"/>
      <c r="AD74" s="10"/>
      <c r="AE74" s="10"/>
    </row>
    <row r="75" spans="1:31" s="2" customFormat="1" ht="21.8" customHeight="1">
      <c r="A75" s="41"/>
      <c r="B75" s="42"/>
      <c r="C75" s="43"/>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62"/>
      <c r="C76" s="63"/>
      <c r="D76" s="63"/>
      <c r="E76" s="63"/>
      <c r="F76" s="63"/>
      <c r="G76" s="63"/>
      <c r="H76" s="63"/>
      <c r="I76" s="178"/>
      <c r="J76" s="63"/>
      <c r="K76" s="63"/>
      <c r="L76" s="150"/>
      <c r="S76" s="41"/>
      <c r="T76" s="41"/>
      <c r="U76" s="41"/>
      <c r="V76" s="41"/>
      <c r="W76" s="41"/>
      <c r="X76" s="41"/>
      <c r="Y76" s="41"/>
      <c r="Z76" s="41"/>
      <c r="AA76" s="41"/>
      <c r="AB76" s="41"/>
      <c r="AC76" s="41"/>
      <c r="AD76" s="41"/>
      <c r="AE76" s="41"/>
    </row>
    <row r="80" spans="1:31" s="2" customFormat="1" ht="6.95" customHeight="1">
      <c r="A80" s="41"/>
      <c r="B80" s="64"/>
      <c r="C80" s="65"/>
      <c r="D80" s="65"/>
      <c r="E80" s="65"/>
      <c r="F80" s="65"/>
      <c r="G80" s="65"/>
      <c r="H80" s="65"/>
      <c r="I80" s="181"/>
      <c r="J80" s="65"/>
      <c r="K80" s="65"/>
      <c r="L80" s="150"/>
      <c r="S80" s="41"/>
      <c r="T80" s="41"/>
      <c r="U80" s="41"/>
      <c r="V80" s="41"/>
      <c r="W80" s="41"/>
      <c r="X80" s="41"/>
      <c r="Y80" s="41"/>
      <c r="Z80" s="41"/>
      <c r="AA80" s="41"/>
      <c r="AB80" s="41"/>
      <c r="AC80" s="41"/>
      <c r="AD80" s="41"/>
      <c r="AE80" s="41"/>
    </row>
    <row r="81" spans="1:31" s="2" customFormat="1" ht="24.95" customHeight="1">
      <c r="A81" s="41"/>
      <c r="B81" s="42"/>
      <c r="C81" s="26" t="s">
        <v>154</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2" customHeight="1">
      <c r="A83" s="41"/>
      <c r="B83" s="42"/>
      <c r="C83" s="35" t="s">
        <v>16</v>
      </c>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6.5" customHeight="1">
      <c r="A84" s="41"/>
      <c r="B84" s="42"/>
      <c r="C84" s="43"/>
      <c r="D84" s="43"/>
      <c r="E84" s="182" t="str">
        <f>E7</f>
        <v>KRÁLŮV DVŮR - OBCHVAT - II. část - PDPS</v>
      </c>
      <c r="F84" s="35"/>
      <c r="G84" s="35"/>
      <c r="H84" s="35"/>
      <c r="I84" s="149"/>
      <c r="J84" s="43"/>
      <c r="K84" s="43"/>
      <c r="L84" s="150"/>
      <c r="S84" s="41"/>
      <c r="T84" s="41"/>
      <c r="U84" s="41"/>
      <c r="V84" s="41"/>
      <c r="W84" s="41"/>
      <c r="X84" s="41"/>
      <c r="Y84" s="41"/>
      <c r="Z84" s="41"/>
      <c r="AA84" s="41"/>
      <c r="AB84" s="41"/>
      <c r="AC84" s="41"/>
      <c r="AD84" s="41"/>
      <c r="AE84" s="41"/>
    </row>
    <row r="85" spans="2:12" s="1" customFormat="1" ht="12" customHeight="1">
      <c r="B85" s="24"/>
      <c r="C85" s="35" t="s">
        <v>141</v>
      </c>
      <c r="D85" s="25"/>
      <c r="E85" s="25"/>
      <c r="F85" s="25"/>
      <c r="G85" s="25"/>
      <c r="H85" s="25"/>
      <c r="I85" s="141"/>
      <c r="J85" s="25"/>
      <c r="K85" s="25"/>
      <c r="L85" s="23"/>
    </row>
    <row r="86" spans="1:31" s="2" customFormat="1" ht="16.5" customHeight="1">
      <c r="A86" s="41"/>
      <c r="B86" s="42"/>
      <c r="C86" s="43"/>
      <c r="D86" s="43"/>
      <c r="E86" s="182" t="s">
        <v>142</v>
      </c>
      <c r="F86" s="43"/>
      <c r="G86" s="43"/>
      <c r="H86" s="43"/>
      <c r="I86" s="149"/>
      <c r="J86" s="43"/>
      <c r="K86" s="43"/>
      <c r="L86" s="150"/>
      <c r="S86" s="41"/>
      <c r="T86" s="41"/>
      <c r="U86" s="41"/>
      <c r="V86" s="41"/>
      <c r="W86" s="41"/>
      <c r="X86" s="41"/>
      <c r="Y86" s="41"/>
      <c r="Z86" s="41"/>
      <c r="AA86" s="41"/>
      <c r="AB86" s="41"/>
      <c r="AC86" s="41"/>
      <c r="AD86" s="41"/>
      <c r="AE86" s="41"/>
    </row>
    <row r="87" spans="1:31" s="2" customFormat="1" ht="12" customHeight="1">
      <c r="A87" s="41"/>
      <c r="B87" s="42"/>
      <c r="C87" s="35" t="s">
        <v>143</v>
      </c>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16.5" customHeight="1">
      <c r="A88" s="41"/>
      <c r="B88" s="42"/>
      <c r="C88" s="43"/>
      <c r="D88" s="43"/>
      <c r="E88" s="72" t="str">
        <f>E11</f>
        <v>SO 003 - Demolice hal</v>
      </c>
      <c r="F88" s="43"/>
      <c r="G88" s="43"/>
      <c r="H88" s="43"/>
      <c r="I88" s="149"/>
      <c r="J88" s="43"/>
      <c r="K88" s="43"/>
      <c r="L88" s="150"/>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12" customHeight="1">
      <c r="A90" s="41"/>
      <c r="B90" s="42"/>
      <c r="C90" s="35" t="s">
        <v>21</v>
      </c>
      <c r="D90" s="43"/>
      <c r="E90" s="43"/>
      <c r="F90" s="30" t="str">
        <f>F14</f>
        <v>Králův Dvůr</v>
      </c>
      <c r="G90" s="43"/>
      <c r="H90" s="43"/>
      <c r="I90" s="152" t="s">
        <v>23</v>
      </c>
      <c r="J90" s="75" t="str">
        <f>IF(J14="","",J14)</f>
        <v>18. 3. 2020</v>
      </c>
      <c r="K90" s="43"/>
      <c r="L90" s="150"/>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149"/>
      <c r="J91" s="43"/>
      <c r="K91" s="43"/>
      <c r="L91" s="150"/>
      <c r="S91" s="41"/>
      <c r="T91" s="41"/>
      <c r="U91" s="41"/>
      <c r="V91" s="41"/>
      <c r="W91" s="41"/>
      <c r="X91" s="41"/>
      <c r="Y91" s="41"/>
      <c r="Z91" s="41"/>
      <c r="AA91" s="41"/>
      <c r="AB91" s="41"/>
      <c r="AC91" s="41"/>
      <c r="AD91" s="41"/>
      <c r="AE91" s="41"/>
    </row>
    <row r="92" spans="1:31" s="2" customFormat="1" ht="40.05" customHeight="1">
      <c r="A92" s="41"/>
      <c r="B92" s="42"/>
      <c r="C92" s="35" t="s">
        <v>25</v>
      </c>
      <c r="D92" s="43"/>
      <c r="E92" s="43"/>
      <c r="F92" s="30" t="str">
        <f>E17</f>
        <v>Město Králův Dvůr,Nám.Míru 139,26701 Králův Dvůr</v>
      </c>
      <c r="G92" s="43"/>
      <c r="H92" s="43"/>
      <c r="I92" s="152" t="s">
        <v>31</v>
      </c>
      <c r="J92" s="39" t="str">
        <f>E23</f>
        <v>SPEKTRA s.r.o.,V Hlinkách 1548,26601 Beroun</v>
      </c>
      <c r="K92" s="43"/>
      <c r="L92" s="150"/>
      <c r="S92" s="41"/>
      <c r="T92" s="41"/>
      <c r="U92" s="41"/>
      <c r="V92" s="41"/>
      <c r="W92" s="41"/>
      <c r="X92" s="41"/>
      <c r="Y92" s="41"/>
      <c r="Z92" s="41"/>
      <c r="AA92" s="41"/>
      <c r="AB92" s="41"/>
      <c r="AC92" s="41"/>
      <c r="AD92" s="41"/>
      <c r="AE92" s="41"/>
    </row>
    <row r="93" spans="1:31" s="2" customFormat="1" ht="15.15" customHeight="1">
      <c r="A93" s="41"/>
      <c r="B93" s="42"/>
      <c r="C93" s="35" t="s">
        <v>29</v>
      </c>
      <c r="D93" s="43"/>
      <c r="E93" s="43"/>
      <c r="F93" s="30" t="str">
        <f>IF(E20="","",E20)</f>
        <v>Vyplň údaj</v>
      </c>
      <c r="G93" s="43"/>
      <c r="H93" s="43"/>
      <c r="I93" s="152" t="s">
        <v>36</v>
      </c>
      <c r="J93" s="39" t="str">
        <f>E26</f>
        <v>p. Lenka Dejdarová</v>
      </c>
      <c r="K93" s="43"/>
      <c r="L93" s="150"/>
      <c r="S93" s="41"/>
      <c r="T93" s="41"/>
      <c r="U93" s="41"/>
      <c r="V93" s="41"/>
      <c r="W93" s="41"/>
      <c r="X93" s="41"/>
      <c r="Y93" s="41"/>
      <c r="Z93" s="41"/>
      <c r="AA93" s="41"/>
      <c r="AB93" s="41"/>
      <c r="AC93" s="41"/>
      <c r="AD93" s="41"/>
      <c r="AE93" s="41"/>
    </row>
    <row r="94" spans="1:31" s="2" customFormat="1" ht="10.3" customHeight="1">
      <c r="A94" s="41"/>
      <c r="B94" s="42"/>
      <c r="C94" s="43"/>
      <c r="D94" s="43"/>
      <c r="E94" s="43"/>
      <c r="F94" s="43"/>
      <c r="G94" s="43"/>
      <c r="H94" s="43"/>
      <c r="I94" s="149"/>
      <c r="J94" s="43"/>
      <c r="K94" s="43"/>
      <c r="L94" s="150"/>
      <c r="S94" s="41"/>
      <c r="T94" s="41"/>
      <c r="U94" s="41"/>
      <c r="V94" s="41"/>
      <c r="W94" s="41"/>
      <c r="X94" s="41"/>
      <c r="Y94" s="41"/>
      <c r="Z94" s="41"/>
      <c r="AA94" s="41"/>
      <c r="AB94" s="41"/>
      <c r="AC94" s="41"/>
      <c r="AD94" s="41"/>
      <c r="AE94" s="41"/>
    </row>
    <row r="95" spans="1:31" s="11" customFormat="1" ht="29.25" customHeight="1">
      <c r="A95" s="201"/>
      <c r="B95" s="202"/>
      <c r="C95" s="203" t="s">
        <v>155</v>
      </c>
      <c r="D95" s="204" t="s">
        <v>59</v>
      </c>
      <c r="E95" s="204" t="s">
        <v>55</v>
      </c>
      <c r="F95" s="204" t="s">
        <v>56</v>
      </c>
      <c r="G95" s="204" t="s">
        <v>156</v>
      </c>
      <c r="H95" s="204" t="s">
        <v>157</v>
      </c>
      <c r="I95" s="205" t="s">
        <v>158</v>
      </c>
      <c r="J95" s="204" t="s">
        <v>147</v>
      </c>
      <c r="K95" s="206" t="s">
        <v>159</v>
      </c>
      <c r="L95" s="207"/>
      <c r="M95" s="95" t="s">
        <v>19</v>
      </c>
      <c r="N95" s="96" t="s">
        <v>44</v>
      </c>
      <c r="O95" s="96" t="s">
        <v>160</v>
      </c>
      <c r="P95" s="96" t="s">
        <v>161</v>
      </c>
      <c r="Q95" s="96" t="s">
        <v>162</v>
      </c>
      <c r="R95" s="96" t="s">
        <v>163</v>
      </c>
      <c r="S95" s="96" t="s">
        <v>164</v>
      </c>
      <c r="T95" s="97" t="s">
        <v>165</v>
      </c>
      <c r="U95" s="201"/>
      <c r="V95" s="201"/>
      <c r="W95" s="201"/>
      <c r="X95" s="201"/>
      <c r="Y95" s="201"/>
      <c r="Z95" s="201"/>
      <c r="AA95" s="201"/>
      <c r="AB95" s="201"/>
      <c r="AC95" s="201"/>
      <c r="AD95" s="201"/>
      <c r="AE95" s="201"/>
    </row>
    <row r="96" spans="1:63" s="2" customFormat="1" ht="22.8" customHeight="1">
      <c r="A96" s="41"/>
      <c r="B96" s="42"/>
      <c r="C96" s="102" t="s">
        <v>166</v>
      </c>
      <c r="D96" s="43"/>
      <c r="E96" s="43"/>
      <c r="F96" s="43"/>
      <c r="G96" s="43"/>
      <c r="H96" s="43"/>
      <c r="I96" s="149"/>
      <c r="J96" s="208">
        <f>BK96</f>
        <v>0</v>
      </c>
      <c r="K96" s="43"/>
      <c r="L96" s="47"/>
      <c r="M96" s="98"/>
      <c r="N96" s="209"/>
      <c r="O96" s="99"/>
      <c r="P96" s="210">
        <f>P97+P334</f>
        <v>0</v>
      </c>
      <c r="Q96" s="99"/>
      <c r="R96" s="210">
        <f>R97+R334</f>
        <v>0</v>
      </c>
      <c r="S96" s="99"/>
      <c r="T96" s="211">
        <f>T97+T334</f>
        <v>2133.2240839999995</v>
      </c>
      <c r="U96" s="41"/>
      <c r="V96" s="41"/>
      <c r="W96" s="41"/>
      <c r="X96" s="41"/>
      <c r="Y96" s="41"/>
      <c r="Z96" s="41"/>
      <c r="AA96" s="41"/>
      <c r="AB96" s="41"/>
      <c r="AC96" s="41"/>
      <c r="AD96" s="41"/>
      <c r="AE96" s="41"/>
      <c r="AT96" s="20" t="s">
        <v>73</v>
      </c>
      <c r="AU96" s="20" t="s">
        <v>148</v>
      </c>
      <c r="BK96" s="212">
        <f>BK97+BK334</f>
        <v>0</v>
      </c>
    </row>
    <row r="97" spans="1:63" s="12" customFormat="1" ht="25.9" customHeight="1">
      <c r="A97" s="12"/>
      <c r="B97" s="213"/>
      <c r="C97" s="214"/>
      <c r="D97" s="215" t="s">
        <v>73</v>
      </c>
      <c r="E97" s="216" t="s">
        <v>167</v>
      </c>
      <c r="F97" s="216" t="s">
        <v>168</v>
      </c>
      <c r="G97" s="214"/>
      <c r="H97" s="214"/>
      <c r="I97" s="217"/>
      <c r="J97" s="218">
        <f>BK97</f>
        <v>0</v>
      </c>
      <c r="K97" s="214"/>
      <c r="L97" s="219"/>
      <c r="M97" s="220"/>
      <c r="N97" s="221"/>
      <c r="O97" s="221"/>
      <c r="P97" s="222">
        <f>P98+P124+P282</f>
        <v>0</v>
      </c>
      <c r="Q97" s="221"/>
      <c r="R97" s="222">
        <f>R98+R124+R282</f>
        <v>0</v>
      </c>
      <c r="S97" s="221"/>
      <c r="T97" s="223">
        <f>T98+T124+T282</f>
        <v>2126.4048049999997</v>
      </c>
      <c r="U97" s="12"/>
      <c r="V97" s="12"/>
      <c r="W97" s="12"/>
      <c r="X97" s="12"/>
      <c r="Y97" s="12"/>
      <c r="Z97" s="12"/>
      <c r="AA97" s="12"/>
      <c r="AB97" s="12"/>
      <c r="AC97" s="12"/>
      <c r="AD97" s="12"/>
      <c r="AE97" s="12"/>
      <c r="AR97" s="224" t="s">
        <v>81</v>
      </c>
      <c r="AT97" s="225" t="s">
        <v>73</v>
      </c>
      <c r="AU97" s="225" t="s">
        <v>74</v>
      </c>
      <c r="AY97" s="224" t="s">
        <v>169</v>
      </c>
      <c r="BK97" s="226">
        <f>BK98+BK124+BK282</f>
        <v>0</v>
      </c>
    </row>
    <row r="98" spans="1:63" s="12" customFormat="1" ht="22.8" customHeight="1">
      <c r="A98" s="12"/>
      <c r="B98" s="213"/>
      <c r="C98" s="214"/>
      <c r="D98" s="215" t="s">
        <v>73</v>
      </c>
      <c r="E98" s="227" t="s">
        <v>81</v>
      </c>
      <c r="F98" s="227" t="s">
        <v>170</v>
      </c>
      <c r="G98" s="214"/>
      <c r="H98" s="214"/>
      <c r="I98" s="217"/>
      <c r="J98" s="228">
        <f>BK98</f>
        <v>0</v>
      </c>
      <c r="K98" s="214"/>
      <c r="L98" s="219"/>
      <c r="M98" s="220"/>
      <c r="N98" s="221"/>
      <c r="O98" s="221"/>
      <c r="P98" s="222">
        <f>SUM(P99:P123)</f>
        <v>0</v>
      </c>
      <c r="Q98" s="221"/>
      <c r="R98" s="222">
        <f>SUM(R99:R123)</f>
        <v>0</v>
      </c>
      <c r="S98" s="221"/>
      <c r="T98" s="223">
        <f>SUM(T99:T123)</f>
        <v>244.543525</v>
      </c>
      <c r="U98" s="12"/>
      <c r="V98" s="12"/>
      <c r="W98" s="12"/>
      <c r="X98" s="12"/>
      <c r="Y98" s="12"/>
      <c r="Z98" s="12"/>
      <c r="AA98" s="12"/>
      <c r="AB98" s="12"/>
      <c r="AC98" s="12"/>
      <c r="AD98" s="12"/>
      <c r="AE98" s="12"/>
      <c r="AR98" s="224" t="s">
        <v>81</v>
      </c>
      <c r="AT98" s="225" t="s">
        <v>73</v>
      </c>
      <c r="AU98" s="225" t="s">
        <v>81</v>
      </c>
      <c r="AY98" s="224" t="s">
        <v>169</v>
      </c>
      <c r="BK98" s="226">
        <f>SUM(BK99:BK123)</f>
        <v>0</v>
      </c>
    </row>
    <row r="99" spans="1:65" s="2" customFormat="1" ht="21.75" customHeight="1">
      <c r="A99" s="41"/>
      <c r="B99" s="42"/>
      <c r="C99" s="229" t="s">
        <v>81</v>
      </c>
      <c r="D99" s="229" t="s">
        <v>171</v>
      </c>
      <c r="E99" s="230" t="s">
        <v>316</v>
      </c>
      <c r="F99" s="231" t="s">
        <v>317</v>
      </c>
      <c r="G99" s="232" t="s">
        <v>174</v>
      </c>
      <c r="H99" s="233">
        <v>688.855</v>
      </c>
      <c r="I99" s="234"/>
      <c r="J99" s="235">
        <f>ROUND(I99*H99,2)</f>
        <v>0</v>
      </c>
      <c r="K99" s="231" t="s">
        <v>175</v>
      </c>
      <c r="L99" s="47"/>
      <c r="M99" s="236" t="s">
        <v>19</v>
      </c>
      <c r="N99" s="237" t="s">
        <v>45</v>
      </c>
      <c r="O99" s="87"/>
      <c r="P99" s="238">
        <f>O99*H99</f>
        <v>0</v>
      </c>
      <c r="Q99" s="238">
        <v>0</v>
      </c>
      <c r="R99" s="238">
        <f>Q99*H99</f>
        <v>0</v>
      </c>
      <c r="S99" s="238">
        <v>0.355</v>
      </c>
      <c r="T99" s="239">
        <f>S99*H99</f>
        <v>244.543525</v>
      </c>
      <c r="U99" s="41"/>
      <c r="V99" s="41"/>
      <c r="W99" s="41"/>
      <c r="X99" s="41"/>
      <c r="Y99" s="41"/>
      <c r="Z99" s="41"/>
      <c r="AA99" s="41"/>
      <c r="AB99" s="41"/>
      <c r="AC99" s="41"/>
      <c r="AD99" s="41"/>
      <c r="AE99" s="41"/>
      <c r="AR99" s="240" t="s">
        <v>176</v>
      </c>
      <c r="AT99" s="240" t="s">
        <v>171</v>
      </c>
      <c r="AU99" s="240" t="s">
        <v>83</v>
      </c>
      <c r="AY99" s="20" t="s">
        <v>169</v>
      </c>
      <c r="BE99" s="241">
        <f>IF(N99="základní",J99,0)</f>
        <v>0</v>
      </c>
      <c r="BF99" s="241">
        <f>IF(N99="snížená",J99,0)</f>
        <v>0</v>
      </c>
      <c r="BG99" s="241">
        <f>IF(N99="zákl. přenesená",J99,0)</f>
        <v>0</v>
      </c>
      <c r="BH99" s="241">
        <f>IF(N99="sníž. přenesená",J99,0)</f>
        <v>0</v>
      </c>
      <c r="BI99" s="241">
        <f>IF(N99="nulová",J99,0)</f>
        <v>0</v>
      </c>
      <c r="BJ99" s="20" t="s">
        <v>81</v>
      </c>
      <c r="BK99" s="241">
        <f>ROUND(I99*H99,2)</f>
        <v>0</v>
      </c>
      <c r="BL99" s="20" t="s">
        <v>176</v>
      </c>
      <c r="BM99" s="240" t="s">
        <v>318</v>
      </c>
    </row>
    <row r="100" spans="1:51" s="14" customFormat="1" ht="12">
      <c r="A100" s="14"/>
      <c r="B100" s="256"/>
      <c r="C100" s="257"/>
      <c r="D100" s="242" t="s">
        <v>180</v>
      </c>
      <c r="E100" s="258" t="s">
        <v>19</v>
      </c>
      <c r="F100" s="259" t="s">
        <v>319</v>
      </c>
      <c r="G100" s="257"/>
      <c r="H100" s="260">
        <v>688.855</v>
      </c>
      <c r="I100" s="261"/>
      <c r="J100" s="257"/>
      <c r="K100" s="257"/>
      <c r="L100" s="262"/>
      <c r="M100" s="263"/>
      <c r="N100" s="264"/>
      <c r="O100" s="264"/>
      <c r="P100" s="264"/>
      <c r="Q100" s="264"/>
      <c r="R100" s="264"/>
      <c r="S100" s="264"/>
      <c r="T100" s="265"/>
      <c r="U100" s="14"/>
      <c r="V100" s="14"/>
      <c r="W100" s="14"/>
      <c r="X100" s="14"/>
      <c r="Y100" s="14"/>
      <c r="Z100" s="14"/>
      <c r="AA100" s="14"/>
      <c r="AB100" s="14"/>
      <c r="AC100" s="14"/>
      <c r="AD100" s="14"/>
      <c r="AE100" s="14"/>
      <c r="AT100" s="266" t="s">
        <v>180</v>
      </c>
      <c r="AU100" s="266" t="s">
        <v>83</v>
      </c>
      <c r="AV100" s="14" t="s">
        <v>83</v>
      </c>
      <c r="AW100" s="14" t="s">
        <v>35</v>
      </c>
      <c r="AX100" s="14" t="s">
        <v>81</v>
      </c>
      <c r="AY100" s="266" t="s">
        <v>169</v>
      </c>
    </row>
    <row r="101" spans="1:65" s="2" customFormat="1" ht="21.75" customHeight="1">
      <c r="A101" s="41"/>
      <c r="B101" s="42"/>
      <c r="C101" s="229" t="s">
        <v>83</v>
      </c>
      <c r="D101" s="229" t="s">
        <v>171</v>
      </c>
      <c r="E101" s="230" t="s">
        <v>320</v>
      </c>
      <c r="F101" s="231" t="s">
        <v>321</v>
      </c>
      <c r="G101" s="232" t="s">
        <v>213</v>
      </c>
      <c r="H101" s="233">
        <v>240</v>
      </c>
      <c r="I101" s="234"/>
      <c r="J101" s="235">
        <f>ROUND(I101*H101,2)</f>
        <v>0</v>
      </c>
      <c r="K101" s="231" t="s">
        <v>175</v>
      </c>
      <c r="L101" s="47"/>
      <c r="M101" s="236" t="s">
        <v>19</v>
      </c>
      <c r="N101" s="237" t="s">
        <v>45</v>
      </c>
      <c r="O101" s="87"/>
      <c r="P101" s="238">
        <f>O101*H101</f>
        <v>0</v>
      </c>
      <c r="Q101" s="238">
        <v>0</v>
      </c>
      <c r="R101" s="238">
        <f>Q101*H101</f>
        <v>0</v>
      </c>
      <c r="S101" s="238">
        <v>0</v>
      </c>
      <c r="T101" s="239">
        <f>S101*H101</f>
        <v>0</v>
      </c>
      <c r="U101" s="41"/>
      <c r="V101" s="41"/>
      <c r="W101" s="41"/>
      <c r="X101" s="41"/>
      <c r="Y101" s="41"/>
      <c r="Z101" s="41"/>
      <c r="AA101" s="41"/>
      <c r="AB101" s="41"/>
      <c r="AC101" s="41"/>
      <c r="AD101" s="41"/>
      <c r="AE101" s="41"/>
      <c r="AR101" s="240" t="s">
        <v>176</v>
      </c>
      <c r="AT101" s="240" t="s">
        <v>171</v>
      </c>
      <c r="AU101" s="240" t="s">
        <v>83</v>
      </c>
      <c r="AY101" s="20" t="s">
        <v>169</v>
      </c>
      <c r="BE101" s="241">
        <f>IF(N101="základní",J101,0)</f>
        <v>0</v>
      </c>
      <c r="BF101" s="241">
        <f>IF(N101="snížená",J101,0)</f>
        <v>0</v>
      </c>
      <c r="BG101" s="241">
        <f>IF(N101="zákl. přenesená",J101,0)</f>
        <v>0</v>
      </c>
      <c r="BH101" s="241">
        <f>IF(N101="sníž. přenesená",J101,0)</f>
        <v>0</v>
      </c>
      <c r="BI101" s="241">
        <f>IF(N101="nulová",J101,0)</f>
        <v>0</v>
      </c>
      <c r="BJ101" s="20" t="s">
        <v>81</v>
      </c>
      <c r="BK101" s="241">
        <f>ROUND(I101*H101,2)</f>
        <v>0</v>
      </c>
      <c r="BL101" s="20" t="s">
        <v>176</v>
      </c>
      <c r="BM101" s="240" t="s">
        <v>322</v>
      </c>
    </row>
    <row r="102" spans="1:51" s="14" customFormat="1" ht="12">
      <c r="A102" s="14"/>
      <c r="B102" s="256"/>
      <c r="C102" s="257"/>
      <c r="D102" s="242" t="s">
        <v>180</v>
      </c>
      <c r="E102" s="258" t="s">
        <v>19</v>
      </c>
      <c r="F102" s="259" t="s">
        <v>323</v>
      </c>
      <c r="G102" s="257"/>
      <c r="H102" s="260">
        <v>240</v>
      </c>
      <c r="I102" s="261"/>
      <c r="J102" s="257"/>
      <c r="K102" s="257"/>
      <c r="L102" s="262"/>
      <c r="M102" s="263"/>
      <c r="N102" s="264"/>
      <c r="O102" s="264"/>
      <c r="P102" s="264"/>
      <c r="Q102" s="264"/>
      <c r="R102" s="264"/>
      <c r="S102" s="264"/>
      <c r="T102" s="265"/>
      <c r="U102" s="14"/>
      <c r="V102" s="14"/>
      <c r="W102" s="14"/>
      <c r="X102" s="14"/>
      <c r="Y102" s="14"/>
      <c r="Z102" s="14"/>
      <c r="AA102" s="14"/>
      <c r="AB102" s="14"/>
      <c r="AC102" s="14"/>
      <c r="AD102" s="14"/>
      <c r="AE102" s="14"/>
      <c r="AT102" s="266" t="s">
        <v>180</v>
      </c>
      <c r="AU102" s="266" t="s">
        <v>83</v>
      </c>
      <c r="AV102" s="14" t="s">
        <v>83</v>
      </c>
      <c r="AW102" s="14" t="s">
        <v>35</v>
      </c>
      <c r="AX102" s="14" t="s">
        <v>81</v>
      </c>
      <c r="AY102" s="266" t="s">
        <v>169</v>
      </c>
    </row>
    <row r="103" spans="1:65" s="2" customFormat="1" ht="21.75" customHeight="1">
      <c r="A103" s="41"/>
      <c r="B103" s="42"/>
      <c r="C103" s="229" t="s">
        <v>192</v>
      </c>
      <c r="D103" s="229" t="s">
        <v>171</v>
      </c>
      <c r="E103" s="230" t="s">
        <v>324</v>
      </c>
      <c r="F103" s="231" t="s">
        <v>325</v>
      </c>
      <c r="G103" s="232" t="s">
        <v>213</v>
      </c>
      <c r="H103" s="233">
        <v>240</v>
      </c>
      <c r="I103" s="234"/>
      <c r="J103" s="235">
        <f>ROUND(I103*H103,2)</f>
        <v>0</v>
      </c>
      <c r="K103" s="231" t="s">
        <v>175</v>
      </c>
      <c r="L103" s="47"/>
      <c r="M103" s="236" t="s">
        <v>19</v>
      </c>
      <c r="N103" s="237" t="s">
        <v>45</v>
      </c>
      <c r="O103" s="87"/>
      <c r="P103" s="238">
        <f>O103*H103</f>
        <v>0</v>
      </c>
      <c r="Q103" s="238">
        <v>0</v>
      </c>
      <c r="R103" s="238">
        <f>Q103*H103</f>
        <v>0</v>
      </c>
      <c r="S103" s="238">
        <v>0</v>
      </c>
      <c r="T103" s="239">
        <f>S103*H103</f>
        <v>0</v>
      </c>
      <c r="U103" s="41"/>
      <c r="V103" s="41"/>
      <c r="W103" s="41"/>
      <c r="X103" s="41"/>
      <c r="Y103" s="41"/>
      <c r="Z103" s="41"/>
      <c r="AA103" s="41"/>
      <c r="AB103" s="41"/>
      <c r="AC103" s="41"/>
      <c r="AD103" s="41"/>
      <c r="AE103" s="41"/>
      <c r="AR103" s="240" t="s">
        <v>176</v>
      </c>
      <c r="AT103" s="240" t="s">
        <v>171</v>
      </c>
      <c r="AU103" s="240" t="s">
        <v>83</v>
      </c>
      <c r="AY103" s="20" t="s">
        <v>169</v>
      </c>
      <c r="BE103" s="241">
        <f>IF(N103="základní",J103,0)</f>
        <v>0</v>
      </c>
      <c r="BF103" s="241">
        <f>IF(N103="snížená",J103,0)</f>
        <v>0</v>
      </c>
      <c r="BG103" s="241">
        <f>IF(N103="zákl. přenesená",J103,0)</f>
        <v>0</v>
      </c>
      <c r="BH103" s="241">
        <f>IF(N103="sníž. přenesená",J103,0)</f>
        <v>0</v>
      </c>
      <c r="BI103" s="241">
        <f>IF(N103="nulová",J103,0)</f>
        <v>0</v>
      </c>
      <c r="BJ103" s="20" t="s">
        <v>81</v>
      </c>
      <c r="BK103" s="241">
        <f>ROUND(I103*H103,2)</f>
        <v>0</v>
      </c>
      <c r="BL103" s="20" t="s">
        <v>176</v>
      </c>
      <c r="BM103" s="240" t="s">
        <v>326</v>
      </c>
    </row>
    <row r="104" spans="1:65" s="2" customFormat="1" ht="16.5" customHeight="1">
      <c r="A104" s="41"/>
      <c r="B104" s="42"/>
      <c r="C104" s="229" t="s">
        <v>176</v>
      </c>
      <c r="D104" s="229" t="s">
        <v>171</v>
      </c>
      <c r="E104" s="230" t="s">
        <v>237</v>
      </c>
      <c r="F104" s="231" t="s">
        <v>327</v>
      </c>
      <c r="G104" s="232" t="s">
        <v>213</v>
      </c>
      <c r="H104" s="233">
        <v>240</v>
      </c>
      <c r="I104" s="234"/>
      <c r="J104" s="235">
        <f>ROUND(I104*H104,2)</f>
        <v>0</v>
      </c>
      <c r="K104" s="231" t="s">
        <v>175</v>
      </c>
      <c r="L104" s="47"/>
      <c r="M104" s="236" t="s">
        <v>19</v>
      </c>
      <c r="N104" s="237" t="s">
        <v>45</v>
      </c>
      <c r="O104" s="87"/>
      <c r="P104" s="238">
        <f>O104*H104</f>
        <v>0</v>
      </c>
      <c r="Q104" s="238">
        <v>0</v>
      </c>
      <c r="R104" s="238">
        <f>Q104*H104</f>
        <v>0</v>
      </c>
      <c r="S104" s="238">
        <v>0</v>
      </c>
      <c r="T104" s="239">
        <f>S104*H104</f>
        <v>0</v>
      </c>
      <c r="U104" s="41"/>
      <c r="V104" s="41"/>
      <c r="W104" s="41"/>
      <c r="X104" s="41"/>
      <c r="Y104" s="41"/>
      <c r="Z104" s="41"/>
      <c r="AA104" s="41"/>
      <c r="AB104" s="41"/>
      <c r="AC104" s="41"/>
      <c r="AD104" s="41"/>
      <c r="AE104" s="41"/>
      <c r="AR104" s="240" t="s">
        <v>176</v>
      </c>
      <c r="AT104" s="240" t="s">
        <v>171</v>
      </c>
      <c r="AU104" s="240" t="s">
        <v>83</v>
      </c>
      <c r="AY104" s="20" t="s">
        <v>169</v>
      </c>
      <c r="BE104" s="241">
        <f>IF(N104="základní",J104,0)</f>
        <v>0</v>
      </c>
      <c r="BF104" s="241">
        <f>IF(N104="snížená",J104,0)</f>
        <v>0</v>
      </c>
      <c r="BG104" s="241">
        <f>IF(N104="zákl. přenesená",J104,0)</f>
        <v>0</v>
      </c>
      <c r="BH104" s="241">
        <f>IF(N104="sníž. přenesená",J104,0)</f>
        <v>0</v>
      </c>
      <c r="BI104" s="241">
        <f>IF(N104="nulová",J104,0)</f>
        <v>0</v>
      </c>
      <c r="BJ104" s="20" t="s">
        <v>81</v>
      </c>
      <c r="BK104" s="241">
        <f>ROUND(I104*H104,2)</f>
        <v>0</v>
      </c>
      <c r="BL104" s="20" t="s">
        <v>176</v>
      </c>
      <c r="BM104" s="240" t="s">
        <v>328</v>
      </c>
    </row>
    <row r="105" spans="1:65" s="2" customFormat="1" ht="16.5" customHeight="1">
      <c r="A105" s="41"/>
      <c r="B105" s="42"/>
      <c r="C105" s="229" t="s">
        <v>201</v>
      </c>
      <c r="D105" s="229" t="s">
        <v>171</v>
      </c>
      <c r="E105" s="230" t="s">
        <v>329</v>
      </c>
      <c r="F105" s="231" t="s">
        <v>330</v>
      </c>
      <c r="G105" s="232" t="s">
        <v>213</v>
      </c>
      <c r="H105" s="233">
        <v>240</v>
      </c>
      <c r="I105" s="234"/>
      <c r="J105" s="235">
        <f>ROUND(I105*H105,2)</f>
        <v>0</v>
      </c>
      <c r="K105" s="231" t="s">
        <v>175</v>
      </c>
      <c r="L105" s="47"/>
      <c r="M105" s="236" t="s">
        <v>19</v>
      </c>
      <c r="N105" s="237" t="s">
        <v>45</v>
      </c>
      <c r="O105" s="87"/>
      <c r="P105" s="238">
        <f>O105*H105</f>
        <v>0</v>
      </c>
      <c r="Q105" s="238">
        <v>0</v>
      </c>
      <c r="R105" s="238">
        <f>Q105*H105</f>
        <v>0</v>
      </c>
      <c r="S105" s="238">
        <v>0</v>
      </c>
      <c r="T105" s="239">
        <f>S105*H105</f>
        <v>0</v>
      </c>
      <c r="U105" s="41"/>
      <c r="V105" s="41"/>
      <c r="W105" s="41"/>
      <c r="X105" s="41"/>
      <c r="Y105" s="41"/>
      <c r="Z105" s="41"/>
      <c r="AA105" s="41"/>
      <c r="AB105" s="41"/>
      <c r="AC105" s="41"/>
      <c r="AD105" s="41"/>
      <c r="AE105" s="41"/>
      <c r="AR105" s="240" t="s">
        <v>176</v>
      </c>
      <c r="AT105" s="240" t="s">
        <v>171</v>
      </c>
      <c r="AU105" s="240" t="s">
        <v>83</v>
      </c>
      <c r="AY105" s="20" t="s">
        <v>169</v>
      </c>
      <c r="BE105" s="241">
        <f>IF(N105="základní",J105,0)</f>
        <v>0</v>
      </c>
      <c r="BF105" s="241">
        <f>IF(N105="snížená",J105,0)</f>
        <v>0</v>
      </c>
      <c r="BG105" s="241">
        <f>IF(N105="zákl. přenesená",J105,0)</f>
        <v>0</v>
      </c>
      <c r="BH105" s="241">
        <f>IF(N105="sníž. přenesená",J105,0)</f>
        <v>0</v>
      </c>
      <c r="BI105" s="241">
        <f>IF(N105="nulová",J105,0)</f>
        <v>0</v>
      </c>
      <c r="BJ105" s="20" t="s">
        <v>81</v>
      </c>
      <c r="BK105" s="241">
        <f>ROUND(I105*H105,2)</f>
        <v>0</v>
      </c>
      <c r="BL105" s="20" t="s">
        <v>176</v>
      </c>
      <c r="BM105" s="240" t="s">
        <v>331</v>
      </c>
    </row>
    <row r="106" spans="1:65" s="2" customFormat="1" ht="21.75" customHeight="1">
      <c r="A106" s="41"/>
      <c r="B106" s="42"/>
      <c r="C106" s="229" t="s">
        <v>205</v>
      </c>
      <c r="D106" s="229" t="s">
        <v>171</v>
      </c>
      <c r="E106" s="230" t="s">
        <v>332</v>
      </c>
      <c r="F106" s="231" t="s">
        <v>333</v>
      </c>
      <c r="G106" s="232" t="s">
        <v>213</v>
      </c>
      <c r="H106" s="233">
        <v>653.596</v>
      </c>
      <c r="I106" s="234"/>
      <c r="J106" s="235">
        <f>ROUND(I106*H106,2)</f>
        <v>0</v>
      </c>
      <c r="K106" s="231" t="s">
        <v>175</v>
      </c>
      <c r="L106" s="47"/>
      <c r="M106" s="236" t="s">
        <v>19</v>
      </c>
      <c r="N106" s="237" t="s">
        <v>45</v>
      </c>
      <c r="O106" s="87"/>
      <c r="P106" s="238">
        <f>O106*H106</f>
        <v>0</v>
      </c>
      <c r="Q106" s="238">
        <v>0</v>
      </c>
      <c r="R106" s="238">
        <f>Q106*H106</f>
        <v>0</v>
      </c>
      <c r="S106" s="238">
        <v>0</v>
      </c>
      <c r="T106" s="239">
        <f>S106*H106</f>
        <v>0</v>
      </c>
      <c r="U106" s="41"/>
      <c r="V106" s="41"/>
      <c r="W106" s="41"/>
      <c r="X106" s="41"/>
      <c r="Y106" s="41"/>
      <c r="Z106" s="41"/>
      <c r="AA106" s="41"/>
      <c r="AB106" s="41"/>
      <c r="AC106" s="41"/>
      <c r="AD106" s="41"/>
      <c r="AE106" s="41"/>
      <c r="AR106" s="240" t="s">
        <v>176</v>
      </c>
      <c r="AT106" s="240" t="s">
        <v>171</v>
      </c>
      <c r="AU106" s="240" t="s">
        <v>83</v>
      </c>
      <c r="AY106" s="20" t="s">
        <v>169</v>
      </c>
      <c r="BE106" s="241">
        <f>IF(N106="základní",J106,0)</f>
        <v>0</v>
      </c>
      <c r="BF106" s="241">
        <f>IF(N106="snížená",J106,0)</f>
        <v>0</v>
      </c>
      <c r="BG106" s="241">
        <f>IF(N106="zákl. přenesená",J106,0)</f>
        <v>0</v>
      </c>
      <c r="BH106" s="241">
        <f>IF(N106="sníž. přenesená",J106,0)</f>
        <v>0</v>
      </c>
      <c r="BI106" s="241">
        <f>IF(N106="nulová",J106,0)</f>
        <v>0</v>
      </c>
      <c r="BJ106" s="20" t="s">
        <v>81</v>
      </c>
      <c r="BK106" s="241">
        <f>ROUND(I106*H106,2)</f>
        <v>0</v>
      </c>
      <c r="BL106" s="20" t="s">
        <v>176</v>
      </c>
      <c r="BM106" s="240" t="s">
        <v>334</v>
      </c>
    </row>
    <row r="107" spans="1:47" s="2" customFormat="1" ht="12">
      <c r="A107" s="41"/>
      <c r="B107" s="42"/>
      <c r="C107" s="43"/>
      <c r="D107" s="242" t="s">
        <v>178</v>
      </c>
      <c r="E107" s="43"/>
      <c r="F107" s="243" t="s">
        <v>335</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178</v>
      </c>
      <c r="AU107" s="20" t="s">
        <v>83</v>
      </c>
    </row>
    <row r="108" spans="1:51" s="13" customFormat="1" ht="12">
      <c r="A108" s="13"/>
      <c r="B108" s="246"/>
      <c r="C108" s="247"/>
      <c r="D108" s="242" t="s">
        <v>180</v>
      </c>
      <c r="E108" s="248" t="s">
        <v>19</v>
      </c>
      <c r="F108" s="249" t="s">
        <v>336</v>
      </c>
      <c r="G108" s="247"/>
      <c r="H108" s="248" t="s">
        <v>19</v>
      </c>
      <c r="I108" s="250"/>
      <c r="J108" s="247"/>
      <c r="K108" s="247"/>
      <c r="L108" s="251"/>
      <c r="M108" s="252"/>
      <c r="N108" s="253"/>
      <c r="O108" s="253"/>
      <c r="P108" s="253"/>
      <c r="Q108" s="253"/>
      <c r="R108" s="253"/>
      <c r="S108" s="253"/>
      <c r="T108" s="254"/>
      <c r="U108" s="13"/>
      <c r="V108" s="13"/>
      <c r="W108" s="13"/>
      <c r="X108" s="13"/>
      <c r="Y108" s="13"/>
      <c r="Z108" s="13"/>
      <c r="AA108" s="13"/>
      <c r="AB108" s="13"/>
      <c r="AC108" s="13"/>
      <c r="AD108" s="13"/>
      <c r="AE108" s="13"/>
      <c r="AT108" s="255" t="s">
        <v>180</v>
      </c>
      <c r="AU108" s="255" t="s">
        <v>83</v>
      </c>
      <c r="AV108" s="13" t="s">
        <v>81</v>
      </c>
      <c r="AW108" s="13" t="s">
        <v>35</v>
      </c>
      <c r="AX108" s="13" t="s">
        <v>74</v>
      </c>
      <c r="AY108" s="255" t="s">
        <v>169</v>
      </c>
    </row>
    <row r="109" spans="1:51" s="14" customFormat="1" ht="12">
      <c r="A109" s="14"/>
      <c r="B109" s="256"/>
      <c r="C109" s="257"/>
      <c r="D109" s="242" t="s">
        <v>180</v>
      </c>
      <c r="E109" s="258" t="s">
        <v>19</v>
      </c>
      <c r="F109" s="259" t="s">
        <v>337</v>
      </c>
      <c r="G109" s="257"/>
      <c r="H109" s="260">
        <v>17.938</v>
      </c>
      <c r="I109" s="261"/>
      <c r="J109" s="257"/>
      <c r="K109" s="257"/>
      <c r="L109" s="262"/>
      <c r="M109" s="263"/>
      <c r="N109" s="264"/>
      <c r="O109" s="264"/>
      <c r="P109" s="264"/>
      <c r="Q109" s="264"/>
      <c r="R109" s="264"/>
      <c r="S109" s="264"/>
      <c r="T109" s="265"/>
      <c r="U109" s="14"/>
      <c r="V109" s="14"/>
      <c r="W109" s="14"/>
      <c r="X109" s="14"/>
      <c r="Y109" s="14"/>
      <c r="Z109" s="14"/>
      <c r="AA109" s="14"/>
      <c r="AB109" s="14"/>
      <c r="AC109" s="14"/>
      <c r="AD109" s="14"/>
      <c r="AE109" s="14"/>
      <c r="AT109" s="266" t="s">
        <v>180</v>
      </c>
      <c r="AU109" s="266" t="s">
        <v>83</v>
      </c>
      <c r="AV109" s="14" t="s">
        <v>83</v>
      </c>
      <c r="AW109" s="14" t="s">
        <v>35</v>
      </c>
      <c r="AX109" s="14" t="s">
        <v>74</v>
      </c>
      <c r="AY109" s="266" t="s">
        <v>169</v>
      </c>
    </row>
    <row r="110" spans="1:51" s="14" customFormat="1" ht="12">
      <c r="A110" s="14"/>
      <c r="B110" s="256"/>
      <c r="C110" s="257"/>
      <c r="D110" s="242" t="s">
        <v>180</v>
      </c>
      <c r="E110" s="258" t="s">
        <v>19</v>
      </c>
      <c r="F110" s="259" t="s">
        <v>338</v>
      </c>
      <c r="G110" s="257"/>
      <c r="H110" s="260">
        <v>60.75</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74</v>
      </c>
      <c r="AY110" s="266" t="s">
        <v>169</v>
      </c>
    </row>
    <row r="111" spans="1:51" s="14" customFormat="1" ht="12">
      <c r="A111" s="14"/>
      <c r="B111" s="256"/>
      <c r="C111" s="257"/>
      <c r="D111" s="242" t="s">
        <v>180</v>
      </c>
      <c r="E111" s="258" t="s">
        <v>19</v>
      </c>
      <c r="F111" s="259" t="s">
        <v>339</v>
      </c>
      <c r="G111" s="257"/>
      <c r="H111" s="260">
        <v>67.104</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7" customFormat="1" ht="12">
      <c r="A112" s="17"/>
      <c r="B112" s="299"/>
      <c r="C112" s="300"/>
      <c r="D112" s="242" t="s">
        <v>180</v>
      </c>
      <c r="E112" s="301" t="s">
        <v>19</v>
      </c>
      <c r="F112" s="302" t="s">
        <v>340</v>
      </c>
      <c r="G112" s="300"/>
      <c r="H112" s="303">
        <v>145.792</v>
      </c>
      <c r="I112" s="304"/>
      <c r="J112" s="300"/>
      <c r="K112" s="300"/>
      <c r="L112" s="305"/>
      <c r="M112" s="306"/>
      <c r="N112" s="307"/>
      <c r="O112" s="307"/>
      <c r="P112" s="307"/>
      <c r="Q112" s="307"/>
      <c r="R112" s="307"/>
      <c r="S112" s="307"/>
      <c r="T112" s="308"/>
      <c r="U112" s="17"/>
      <c r="V112" s="17"/>
      <c r="W112" s="17"/>
      <c r="X112" s="17"/>
      <c r="Y112" s="17"/>
      <c r="Z112" s="17"/>
      <c r="AA112" s="17"/>
      <c r="AB112" s="17"/>
      <c r="AC112" s="17"/>
      <c r="AD112" s="17"/>
      <c r="AE112" s="17"/>
      <c r="AT112" s="309" t="s">
        <v>180</v>
      </c>
      <c r="AU112" s="309" t="s">
        <v>83</v>
      </c>
      <c r="AV112" s="17" t="s">
        <v>192</v>
      </c>
      <c r="AW112" s="17" t="s">
        <v>35</v>
      </c>
      <c r="AX112" s="17" t="s">
        <v>74</v>
      </c>
      <c r="AY112" s="309" t="s">
        <v>169</v>
      </c>
    </row>
    <row r="113" spans="1:51" s="13" customFormat="1" ht="12">
      <c r="A113" s="13"/>
      <c r="B113" s="246"/>
      <c r="C113" s="247"/>
      <c r="D113" s="242" t="s">
        <v>180</v>
      </c>
      <c r="E113" s="248" t="s">
        <v>19</v>
      </c>
      <c r="F113" s="249" t="s">
        <v>341</v>
      </c>
      <c r="G113" s="247"/>
      <c r="H113" s="248" t="s">
        <v>19</v>
      </c>
      <c r="I113" s="250"/>
      <c r="J113" s="247"/>
      <c r="K113" s="247"/>
      <c r="L113" s="251"/>
      <c r="M113" s="252"/>
      <c r="N113" s="253"/>
      <c r="O113" s="253"/>
      <c r="P113" s="253"/>
      <c r="Q113" s="253"/>
      <c r="R113" s="253"/>
      <c r="S113" s="253"/>
      <c r="T113" s="254"/>
      <c r="U113" s="13"/>
      <c r="V113" s="13"/>
      <c r="W113" s="13"/>
      <c r="X113" s="13"/>
      <c r="Y113" s="13"/>
      <c r="Z113" s="13"/>
      <c r="AA113" s="13"/>
      <c r="AB113" s="13"/>
      <c r="AC113" s="13"/>
      <c r="AD113" s="13"/>
      <c r="AE113" s="13"/>
      <c r="AT113" s="255" t="s">
        <v>180</v>
      </c>
      <c r="AU113" s="255" t="s">
        <v>83</v>
      </c>
      <c r="AV113" s="13" t="s">
        <v>81</v>
      </c>
      <c r="AW113" s="13" t="s">
        <v>35</v>
      </c>
      <c r="AX113" s="13" t="s">
        <v>74</v>
      </c>
      <c r="AY113" s="255" t="s">
        <v>169</v>
      </c>
    </row>
    <row r="114" spans="1:51" s="13" customFormat="1" ht="12">
      <c r="A114" s="13"/>
      <c r="B114" s="246"/>
      <c r="C114" s="247"/>
      <c r="D114" s="242" t="s">
        <v>180</v>
      </c>
      <c r="E114" s="248" t="s">
        <v>19</v>
      </c>
      <c r="F114" s="249" t="s">
        <v>342</v>
      </c>
      <c r="G114" s="247"/>
      <c r="H114" s="248" t="s">
        <v>19</v>
      </c>
      <c r="I114" s="250"/>
      <c r="J114" s="247"/>
      <c r="K114" s="247"/>
      <c r="L114" s="251"/>
      <c r="M114" s="252"/>
      <c r="N114" s="253"/>
      <c r="O114" s="253"/>
      <c r="P114" s="253"/>
      <c r="Q114" s="253"/>
      <c r="R114" s="253"/>
      <c r="S114" s="253"/>
      <c r="T114" s="254"/>
      <c r="U114" s="13"/>
      <c r="V114" s="13"/>
      <c r="W114" s="13"/>
      <c r="X114" s="13"/>
      <c r="Y114" s="13"/>
      <c r="Z114" s="13"/>
      <c r="AA114" s="13"/>
      <c r="AB114" s="13"/>
      <c r="AC114" s="13"/>
      <c r="AD114" s="13"/>
      <c r="AE114" s="13"/>
      <c r="AT114" s="255" t="s">
        <v>180</v>
      </c>
      <c r="AU114" s="255" t="s">
        <v>83</v>
      </c>
      <c r="AV114" s="13" t="s">
        <v>81</v>
      </c>
      <c r="AW114" s="13" t="s">
        <v>35</v>
      </c>
      <c r="AX114" s="13" t="s">
        <v>74</v>
      </c>
      <c r="AY114" s="255" t="s">
        <v>169</v>
      </c>
    </row>
    <row r="115" spans="1:51" s="14" customFormat="1" ht="12">
      <c r="A115" s="14"/>
      <c r="B115" s="256"/>
      <c r="C115" s="257"/>
      <c r="D115" s="242" t="s">
        <v>180</v>
      </c>
      <c r="E115" s="258" t="s">
        <v>19</v>
      </c>
      <c r="F115" s="259" t="s">
        <v>343</v>
      </c>
      <c r="G115" s="257"/>
      <c r="H115" s="260">
        <v>318.816</v>
      </c>
      <c r="I115" s="261"/>
      <c r="J115" s="257"/>
      <c r="K115" s="257"/>
      <c r="L115" s="262"/>
      <c r="M115" s="263"/>
      <c r="N115" s="264"/>
      <c r="O115" s="264"/>
      <c r="P115" s="264"/>
      <c r="Q115" s="264"/>
      <c r="R115" s="264"/>
      <c r="S115" s="264"/>
      <c r="T115" s="265"/>
      <c r="U115" s="14"/>
      <c r="V115" s="14"/>
      <c r="W115" s="14"/>
      <c r="X115" s="14"/>
      <c r="Y115" s="14"/>
      <c r="Z115" s="14"/>
      <c r="AA115" s="14"/>
      <c r="AB115" s="14"/>
      <c r="AC115" s="14"/>
      <c r="AD115" s="14"/>
      <c r="AE115" s="14"/>
      <c r="AT115" s="266" t="s">
        <v>180</v>
      </c>
      <c r="AU115" s="266" t="s">
        <v>83</v>
      </c>
      <c r="AV115" s="14" t="s">
        <v>83</v>
      </c>
      <c r="AW115" s="14" t="s">
        <v>35</v>
      </c>
      <c r="AX115" s="14" t="s">
        <v>74</v>
      </c>
      <c r="AY115" s="266" t="s">
        <v>169</v>
      </c>
    </row>
    <row r="116" spans="1:51" s="14" customFormat="1" ht="12">
      <c r="A116" s="14"/>
      <c r="B116" s="256"/>
      <c r="C116" s="257"/>
      <c r="D116" s="242" t="s">
        <v>180</v>
      </c>
      <c r="E116" s="258" t="s">
        <v>19</v>
      </c>
      <c r="F116" s="259" t="s">
        <v>344</v>
      </c>
      <c r="G116" s="257"/>
      <c r="H116" s="260">
        <v>5.215</v>
      </c>
      <c r="I116" s="261"/>
      <c r="J116" s="257"/>
      <c r="K116" s="257"/>
      <c r="L116" s="262"/>
      <c r="M116" s="263"/>
      <c r="N116" s="264"/>
      <c r="O116" s="264"/>
      <c r="P116" s="264"/>
      <c r="Q116" s="264"/>
      <c r="R116" s="264"/>
      <c r="S116" s="264"/>
      <c r="T116" s="265"/>
      <c r="U116" s="14"/>
      <c r="V116" s="14"/>
      <c r="W116" s="14"/>
      <c r="X116" s="14"/>
      <c r="Y116" s="14"/>
      <c r="Z116" s="14"/>
      <c r="AA116" s="14"/>
      <c r="AB116" s="14"/>
      <c r="AC116" s="14"/>
      <c r="AD116" s="14"/>
      <c r="AE116" s="14"/>
      <c r="AT116" s="266" t="s">
        <v>180</v>
      </c>
      <c r="AU116" s="266" t="s">
        <v>83</v>
      </c>
      <c r="AV116" s="14" t="s">
        <v>83</v>
      </c>
      <c r="AW116" s="14" t="s">
        <v>35</v>
      </c>
      <c r="AX116" s="14" t="s">
        <v>74</v>
      </c>
      <c r="AY116" s="266" t="s">
        <v>169</v>
      </c>
    </row>
    <row r="117" spans="1:51" s="14" customFormat="1" ht="12">
      <c r="A117" s="14"/>
      <c r="B117" s="256"/>
      <c r="C117" s="257"/>
      <c r="D117" s="242" t="s">
        <v>180</v>
      </c>
      <c r="E117" s="258" t="s">
        <v>19</v>
      </c>
      <c r="F117" s="259" t="s">
        <v>345</v>
      </c>
      <c r="G117" s="257"/>
      <c r="H117" s="260">
        <v>95.58</v>
      </c>
      <c r="I117" s="261"/>
      <c r="J117" s="257"/>
      <c r="K117" s="257"/>
      <c r="L117" s="262"/>
      <c r="M117" s="263"/>
      <c r="N117" s="264"/>
      <c r="O117" s="264"/>
      <c r="P117" s="264"/>
      <c r="Q117" s="264"/>
      <c r="R117" s="264"/>
      <c r="S117" s="264"/>
      <c r="T117" s="265"/>
      <c r="U117" s="14"/>
      <c r="V117" s="14"/>
      <c r="W117" s="14"/>
      <c r="X117" s="14"/>
      <c r="Y117" s="14"/>
      <c r="Z117" s="14"/>
      <c r="AA117" s="14"/>
      <c r="AB117" s="14"/>
      <c r="AC117" s="14"/>
      <c r="AD117" s="14"/>
      <c r="AE117" s="14"/>
      <c r="AT117" s="266" t="s">
        <v>180</v>
      </c>
      <c r="AU117" s="266" t="s">
        <v>83</v>
      </c>
      <c r="AV117" s="14" t="s">
        <v>83</v>
      </c>
      <c r="AW117" s="14" t="s">
        <v>35</v>
      </c>
      <c r="AX117" s="14" t="s">
        <v>74</v>
      </c>
      <c r="AY117" s="266" t="s">
        <v>169</v>
      </c>
    </row>
    <row r="118" spans="1:51" s="17" customFormat="1" ht="12">
      <c r="A118" s="17"/>
      <c r="B118" s="299"/>
      <c r="C118" s="300"/>
      <c r="D118" s="242" t="s">
        <v>180</v>
      </c>
      <c r="E118" s="301" t="s">
        <v>19</v>
      </c>
      <c r="F118" s="302" t="s">
        <v>346</v>
      </c>
      <c r="G118" s="300"/>
      <c r="H118" s="303">
        <v>419.611</v>
      </c>
      <c r="I118" s="304"/>
      <c r="J118" s="300"/>
      <c r="K118" s="300"/>
      <c r="L118" s="305"/>
      <c r="M118" s="306"/>
      <c r="N118" s="307"/>
      <c r="O118" s="307"/>
      <c r="P118" s="307"/>
      <c r="Q118" s="307"/>
      <c r="R118" s="307"/>
      <c r="S118" s="307"/>
      <c r="T118" s="308"/>
      <c r="U118" s="17"/>
      <c r="V118" s="17"/>
      <c r="W118" s="17"/>
      <c r="X118" s="17"/>
      <c r="Y118" s="17"/>
      <c r="Z118" s="17"/>
      <c r="AA118" s="17"/>
      <c r="AB118" s="17"/>
      <c r="AC118" s="17"/>
      <c r="AD118" s="17"/>
      <c r="AE118" s="17"/>
      <c r="AT118" s="309" t="s">
        <v>180</v>
      </c>
      <c r="AU118" s="309" t="s">
        <v>83</v>
      </c>
      <c r="AV118" s="17" t="s">
        <v>192</v>
      </c>
      <c r="AW118" s="17" t="s">
        <v>35</v>
      </c>
      <c r="AX118" s="17" t="s">
        <v>74</v>
      </c>
      <c r="AY118" s="309" t="s">
        <v>169</v>
      </c>
    </row>
    <row r="119" spans="1:51" s="13" customFormat="1" ht="12">
      <c r="A119" s="13"/>
      <c r="B119" s="246"/>
      <c r="C119" s="247"/>
      <c r="D119" s="242" t="s">
        <v>180</v>
      </c>
      <c r="E119" s="248" t="s">
        <v>19</v>
      </c>
      <c r="F119" s="249" t="s">
        <v>347</v>
      </c>
      <c r="G119" s="247"/>
      <c r="H119" s="248" t="s">
        <v>19</v>
      </c>
      <c r="I119" s="250"/>
      <c r="J119" s="247"/>
      <c r="K119" s="247"/>
      <c r="L119" s="251"/>
      <c r="M119" s="252"/>
      <c r="N119" s="253"/>
      <c r="O119" s="253"/>
      <c r="P119" s="253"/>
      <c r="Q119" s="253"/>
      <c r="R119" s="253"/>
      <c r="S119" s="253"/>
      <c r="T119" s="254"/>
      <c r="U119" s="13"/>
      <c r="V119" s="13"/>
      <c r="W119" s="13"/>
      <c r="X119" s="13"/>
      <c r="Y119" s="13"/>
      <c r="Z119" s="13"/>
      <c r="AA119" s="13"/>
      <c r="AB119" s="13"/>
      <c r="AC119" s="13"/>
      <c r="AD119" s="13"/>
      <c r="AE119" s="13"/>
      <c r="AT119" s="255" t="s">
        <v>180</v>
      </c>
      <c r="AU119" s="255" t="s">
        <v>83</v>
      </c>
      <c r="AV119" s="13" t="s">
        <v>81</v>
      </c>
      <c r="AW119" s="13" t="s">
        <v>35</v>
      </c>
      <c r="AX119" s="13" t="s">
        <v>74</v>
      </c>
      <c r="AY119" s="255" t="s">
        <v>169</v>
      </c>
    </row>
    <row r="120" spans="1:51" s="14" customFormat="1" ht="12">
      <c r="A120" s="14"/>
      <c r="B120" s="256"/>
      <c r="C120" s="257"/>
      <c r="D120" s="242" t="s">
        <v>180</v>
      </c>
      <c r="E120" s="258" t="s">
        <v>19</v>
      </c>
      <c r="F120" s="259" t="s">
        <v>348</v>
      </c>
      <c r="G120" s="257"/>
      <c r="H120" s="260">
        <v>9.735</v>
      </c>
      <c r="I120" s="261"/>
      <c r="J120" s="257"/>
      <c r="K120" s="257"/>
      <c r="L120" s="262"/>
      <c r="M120" s="263"/>
      <c r="N120" s="264"/>
      <c r="O120" s="264"/>
      <c r="P120" s="264"/>
      <c r="Q120" s="264"/>
      <c r="R120" s="264"/>
      <c r="S120" s="264"/>
      <c r="T120" s="265"/>
      <c r="U120" s="14"/>
      <c r="V120" s="14"/>
      <c r="W120" s="14"/>
      <c r="X120" s="14"/>
      <c r="Y120" s="14"/>
      <c r="Z120" s="14"/>
      <c r="AA120" s="14"/>
      <c r="AB120" s="14"/>
      <c r="AC120" s="14"/>
      <c r="AD120" s="14"/>
      <c r="AE120" s="14"/>
      <c r="AT120" s="266" t="s">
        <v>180</v>
      </c>
      <c r="AU120" s="266" t="s">
        <v>83</v>
      </c>
      <c r="AV120" s="14" t="s">
        <v>83</v>
      </c>
      <c r="AW120" s="14" t="s">
        <v>35</v>
      </c>
      <c r="AX120" s="14" t="s">
        <v>74</v>
      </c>
      <c r="AY120" s="266" t="s">
        <v>169</v>
      </c>
    </row>
    <row r="121" spans="1:51" s="14" customFormat="1" ht="12">
      <c r="A121" s="14"/>
      <c r="B121" s="256"/>
      <c r="C121" s="257"/>
      <c r="D121" s="242" t="s">
        <v>180</v>
      </c>
      <c r="E121" s="258" t="s">
        <v>19</v>
      </c>
      <c r="F121" s="259" t="s">
        <v>349</v>
      </c>
      <c r="G121" s="257"/>
      <c r="H121" s="260">
        <v>78.458</v>
      </c>
      <c r="I121" s="261"/>
      <c r="J121" s="257"/>
      <c r="K121" s="257"/>
      <c r="L121" s="262"/>
      <c r="M121" s="263"/>
      <c r="N121" s="264"/>
      <c r="O121" s="264"/>
      <c r="P121" s="264"/>
      <c r="Q121" s="264"/>
      <c r="R121" s="264"/>
      <c r="S121" s="264"/>
      <c r="T121" s="265"/>
      <c r="U121" s="14"/>
      <c r="V121" s="14"/>
      <c r="W121" s="14"/>
      <c r="X121" s="14"/>
      <c r="Y121" s="14"/>
      <c r="Z121" s="14"/>
      <c r="AA121" s="14"/>
      <c r="AB121" s="14"/>
      <c r="AC121" s="14"/>
      <c r="AD121" s="14"/>
      <c r="AE121" s="14"/>
      <c r="AT121" s="266" t="s">
        <v>180</v>
      </c>
      <c r="AU121" s="266" t="s">
        <v>83</v>
      </c>
      <c r="AV121" s="14" t="s">
        <v>83</v>
      </c>
      <c r="AW121" s="14" t="s">
        <v>35</v>
      </c>
      <c r="AX121" s="14" t="s">
        <v>74</v>
      </c>
      <c r="AY121" s="266" t="s">
        <v>169</v>
      </c>
    </row>
    <row r="122" spans="1:51" s="17" customFormat="1" ht="12">
      <c r="A122" s="17"/>
      <c r="B122" s="299"/>
      <c r="C122" s="300"/>
      <c r="D122" s="242" t="s">
        <v>180</v>
      </c>
      <c r="E122" s="301" t="s">
        <v>19</v>
      </c>
      <c r="F122" s="302" t="s">
        <v>350</v>
      </c>
      <c r="G122" s="300"/>
      <c r="H122" s="303">
        <v>88.193</v>
      </c>
      <c r="I122" s="304"/>
      <c r="J122" s="300"/>
      <c r="K122" s="300"/>
      <c r="L122" s="305"/>
      <c r="M122" s="306"/>
      <c r="N122" s="307"/>
      <c r="O122" s="307"/>
      <c r="P122" s="307"/>
      <c r="Q122" s="307"/>
      <c r="R122" s="307"/>
      <c r="S122" s="307"/>
      <c r="T122" s="308"/>
      <c r="U122" s="17"/>
      <c r="V122" s="17"/>
      <c r="W122" s="17"/>
      <c r="X122" s="17"/>
      <c r="Y122" s="17"/>
      <c r="Z122" s="17"/>
      <c r="AA122" s="17"/>
      <c r="AB122" s="17"/>
      <c r="AC122" s="17"/>
      <c r="AD122" s="17"/>
      <c r="AE122" s="17"/>
      <c r="AT122" s="309" t="s">
        <v>180</v>
      </c>
      <c r="AU122" s="309" t="s">
        <v>83</v>
      </c>
      <c r="AV122" s="17" t="s">
        <v>192</v>
      </c>
      <c r="AW122" s="17" t="s">
        <v>35</v>
      </c>
      <c r="AX122" s="17" t="s">
        <v>74</v>
      </c>
      <c r="AY122" s="309" t="s">
        <v>169</v>
      </c>
    </row>
    <row r="123" spans="1:51" s="15" customFormat="1" ht="12">
      <c r="A123" s="15"/>
      <c r="B123" s="267"/>
      <c r="C123" s="268"/>
      <c r="D123" s="242" t="s">
        <v>180</v>
      </c>
      <c r="E123" s="269" t="s">
        <v>19</v>
      </c>
      <c r="F123" s="270" t="s">
        <v>185</v>
      </c>
      <c r="G123" s="268"/>
      <c r="H123" s="271">
        <v>653.596</v>
      </c>
      <c r="I123" s="272"/>
      <c r="J123" s="268"/>
      <c r="K123" s="268"/>
      <c r="L123" s="273"/>
      <c r="M123" s="274"/>
      <c r="N123" s="275"/>
      <c r="O123" s="275"/>
      <c r="P123" s="275"/>
      <c r="Q123" s="275"/>
      <c r="R123" s="275"/>
      <c r="S123" s="275"/>
      <c r="T123" s="276"/>
      <c r="U123" s="15"/>
      <c r="V123" s="15"/>
      <c r="W123" s="15"/>
      <c r="X123" s="15"/>
      <c r="Y123" s="15"/>
      <c r="Z123" s="15"/>
      <c r="AA123" s="15"/>
      <c r="AB123" s="15"/>
      <c r="AC123" s="15"/>
      <c r="AD123" s="15"/>
      <c r="AE123" s="15"/>
      <c r="AT123" s="277" t="s">
        <v>180</v>
      </c>
      <c r="AU123" s="277" t="s">
        <v>83</v>
      </c>
      <c r="AV123" s="15" t="s">
        <v>176</v>
      </c>
      <c r="AW123" s="15" t="s">
        <v>35</v>
      </c>
      <c r="AX123" s="15" t="s">
        <v>81</v>
      </c>
      <c r="AY123" s="277" t="s">
        <v>169</v>
      </c>
    </row>
    <row r="124" spans="1:63" s="12" customFormat="1" ht="22.8" customHeight="1">
      <c r="A124" s="12"/>
      <c r="B124" s="213"/>
      <c r="C124" s="214"/>
      <c r="D124" s="215" t="s">
        <v>73</v>
      </c>
      <c r="E124" s="227" t="s">
        <v>224</v>
      </c>
      <c r="F124" s="227" t="s">
        <v>252</v>
      </c>
      <c r="G124" s="214"/>
      <c r="H124" s="214"/>
      <c r="I124" s="217"/>
      <c r="J124" s="228">
        <f>BK124</f>
        <v>0</v>
      </c>
      <c r="K124" s="214"/>
      <c r="L124" s="219"/>
      <c r="M124" s="220"/>
      <c r="N124" s="221"/>
      <c r="O124" s="221"/>
      <c r="P124" s="222">
        <f>SUM(P125:P281)</f>
        <v>0</v>
      </c>
      <c r="Q124" s="221"/>
      <c r="R124" s="222">
        <f>SUM(R125:R281)</f>
        <v>0</v>
      </c>
      <c r="S124" s="221"/>
      <c r="T124" s="223">
        <f>SUM(T125:T281)</f>
        <v>1881.8612799999996</v>
      </c>
      <c r="U124" s="12"/>
      <c r="V124" s="12"/>
      <c r="W124" s="12"/>
      <c r="X124" s="12"/>
      <c r="Y124" s="12"/>
      <c r="Z124" s="12"/>
      <c r="AA124" s="12"/>
      <c r="AB124" s="12"/>
      <c r="AC124" s="12"/>
      <c r="AD124" s="12"/>
      <c r="AE124" s="12"/>
      <c r="AR124" s="224" t="s">
        <v>81</v>
      </c>
      <c r="AT124" s="225" t="s">
        <v>73</v>
      </c>
      <c r="AU124" s="225" t="s">
        <v>81</v>
      </c>
      <c r="AY124" s="224" t="s">
        <v>169</v>
      </c>
      <c r="BK124" s="226">
        <f>SUM(BK125:BK281)</f>
        <v>0</v>
      </c>
    </row>
    <row r="125" spans="1:65" s="2" customFormat="1" ht="16.5" customHeight="1">
      <c r="A125" s="41"/>
      <c r="B125" s="42"/>
      <c r="C125" s="229" t="s">
        <v>210</v>
      </c>
      <c r="D125" s="229" t="s">
        <v>171</v>
      </c>
      <c r="E125" s="230" t="s">
        <v>351</v>
      </c>
      <c r="F125" s="231" t="s">
        <v>352</v>
      </c>
      <c r="G125" s="232" t="s">
        <v>213</v>
      </c>
      <c r="H125" s="233">
        <v>155.16</v>
      </c>
      <c r="I125" s="234"/>
      <c r="J125" s="235">
        <f>ROUND(I125*H125,2)</f>
        <v>0</v>
      </c>
      <c r="K125" s="231" t="s">
        <v>175</v>
      </c>
      <c r="L125" s="47"/>
      <c r="M125" s="236" t="s">
        <v>19</v>
      </c>
      <c r="N125" s="237" t="s">
        <v>45</v>
      </c>
      <c r="O125" s="87"/>
      <c r="P125" s="238">
        <f>O125*H125</f>
        <v>0</v>
      </c>
      <c r="Q125" s="238">
        <v>0</v>
      </c>
      <c r="R125" s="238">
        <f>Q125*H125</f>
        <v>0</v>
      </c>
      <c r="S125" s="238">
        <v>2</v>
      </c>
      <c r="T125" s="239">
        <f>S125*H125</f>
        <v>310.32</v>
      </c>
      <c r="U125" s="41"/>
      <c r="V125" s="41"/>
      <c r="W125" s="41"/>
      <c r="X125" s="41"/>
      <c r="Y125" s="41"/>
      <c r="Z125" s="41"/>
      <c r="AA125" s="41"/>
      <c r="AB125" s="41"/>
      <c r="AC125" s="41"/>
      <c r="AD125" s="41"/>
      <c r="AE125" s="41"/>
      <c r="AR125" s="240" t="s">
        <v>176</v>
      </c>
      <c r="AT125" s="240" t="s">
        <v>171</v>
      </c>
      <c r="AU125" s="240" t="s">
        <v>83</v>
      </c>
      <c r="AY125" s="20" t="s">
        <v>169</v>
      </c>
      <c r="BE125" s="241">
        <f>IF(N125="základní",J125,0)</f>
        <v>0</v>
      </c>
      <c r="BF125" s="241">
        <f>IF(N125="snížená",J125,0)</f>
        <v>0</v>
      </c>
      <c r="BG125" s="241">
        <f>IF(N125="zákl. přenesená",J125,0)</f>
        <v>0</v>
      </c>
      <c r="BH125" s="241">
        <f>IF(N125="sníž. přenesená",J125,0)</f>
        <v>0</v>
      </c>
      <c r="BI125" s="241">
        <f>IF(N125="nulová",J125,0)</f>
        <v>0</v>
      </c>
      <c r="BJ125" s="20" t="s">
        <v>81</v>
      </c>
      <c r="BK125" s="241">
        <f>ROUND(I125*H125,2)</f>
        <v>0</v>
      </c>
      <c r="BL125" s="20" t="s">
        <v>176</v>
      </c>
      <c r="BM125" s="240" t="s">
        <v>353</v>
      </c>
    </row>
    <row r="126" spans="1:51" s="13" customFormat="1" ht="12">
      <c r="A126" s="13"/>
      <c r="B126" s="246"/>
      <c r="C126" s="247"/>
      <c r="D126" s="242" t="s">
        <v>180</v>
      </c>
      <c r="E126" s="248" t="s">
        <v>19</v>
      </c>
      <c r="F126" s="249" t="s">
        <v>336</v>
      </c>
      <c r="G126" s="247"/>
      <c r="H126" s="248" t="s">
        <v>19</v>
      </c>
      <c r="I126" s="250"/>
      <c r="J126" s="247"/>
      <c r="K126" s="247"/>
      <c r="L126" s="251"/>
      <c r="M126" s="252"/>
      <c r="N126" s="253"/>
      <c r="O126" s="253"/>
      <c r="P126" s="253"/>
      <c r="Q126" s="253"/>
      <c r="R126" s="253"/>
      <c r="S126" s="253"/>
      <c r="T126" s="254"/>
      <c r="U126" s="13"/>
      <c r="V126" s="13"/>
      <c r="W126" s="13"/>
      <c r="X126" s="13"/>
      <c r="Y126" s="13"/>
      <c r="Z126" s="13"/>
      <c r="AA126" s="13"/>
      <c r="AB126" s="13"/>
      <c r="AC126" s="13"/>
      <c r="AD126" s="13"/>
      <c r="AE126" s="13"/>
      <c r="AT126" s="255" t="s">
        <v>180</v>
      </c>
      <c r="AU126" s="255" t="s">
        <v>83</v>
      </c>
      <c r="AV126" s="13" t="s">
        <v>81</v>
      </c>
      <c r="AW126" s="13" t="s">
        <v>35</v>
      </c>
      <c r="AX126" s="13" t="s">
        <v>74</v>
      </c>
      <c r="AY126" s="255" t="s">
        <v>169</v>
      </c>
    </row>
    <row r="127" spans="1:51" s="14" customFormat="1" ht="12">
      <c r="A127" s="14"/>
      <c r="B127" s="256"/>
      <c r="C127" s="257"/>
      <c r="D127" s="242" t="s">
        <v>180</v>
      </c>
      <c r="E127" s="258" t="s">
        <v>19</v>
      </c>
      <c r="F127" s="259" t="s">
        <v>354</v>
      </c>
      <c r="G127" s="257"/>
      <c r="H127" s="260">
        <v>21.6</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35</v>
      </c>
      <c r="AX127" s="14" t="s">
        <v>74</v>
      </c>
      <c r="AY127" s="266" t="s">
        <v>169</v>
      </c>
    </row>
    <row r="128" spans="1:51" s="14" customFormat="1" ht="12">
      <c r="A128" s="14"/>
      <c r="B128" s="256"/>
      <c r="C128" s="257"/>
      <c r="D128" s="242" t="s">
        <v>180</v>
      </c>
      <c r="E128" s="258" t="s">
        <v>19</v>
      </c>
      <c r="F128" s="259" t="s">
        <v>355</v>
      </c>
      <c r="G128" s="257"/>
      <c r="H128" s="260">
        <v>58.227</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74</v>
      </c>
      <c r="AY128" s="266" t="s">
        <v>169</v>
      </c>
    </row>
    <row r="129" spans="1:51" s="17" customFormat="1" ht="12">
      <c r="A129" s="17"/>
      <c r="B129" s="299"/>
      <c r="C129" s="300"/>
      <c r="D129" s="242" t="s">
        <v>180</v>
      </c>
      <c r="E129" s="301" t="s">
        <v>19</v>
      </c>
      <c r="F129" s="302" t="s">
        <v>340</v>
      </c>
      <c r="G129" s="300"/>
      <c r="H129" s="303">
        <v>79.827</v>
      </c>
      <c r="I129" s="304"/>
      <c r="J129" s="300"/>
      <c r="K129" s="300"/>
      <c r="L129" s="305"/>
      <c r="M129" s="306"/>
      <c r="N129" s="307"/>
      <c r="O129" s="307"/>
      <c r="P129" s="307"/>
      <c r="Q129" s="307"/>
      <c r="R129" s="307"/>
      <c r="S129" s="307"/>
      <c r="T129" s="308"/>
      <c r="U129" s="17"/>
      <c r="V129" s="17"/>
      <c r="W129" s="17"/>
      <c r="X129" s="17"/>
      <c r="Y129" s="17"/>
      <c r="Z129" s="17"/>
      <c r="AA129" s="17"/>
      <c r="AB129" s="17"/>
      <c r="AC129" s="17"/>
      <c r="AD129" s="17"/>
      <c r="AE129" s="17"/>
      <c r="AT129" s="309" t="s">
        <v>180</v>
      </c>
      <c r="AU129" s="309" t="s">
        <v>83</v>
      </c>
      <c r="AV129" s="17" t="s">
        <v>192</v>
      </c>
      <c r="AW129" s="17" t="s">
        <v>35</v>
      </c>
      <c r="AX129" s="17" t="s">
        <v>74</v>
      </c>
      <c r="AY129" s="309" t="s">
        <v>169</v>
      </c>
    </row>
    <row r="130" spans="1:51" s="13" customFormat="1" ht="12">
      <c r="A130" s="13"/>
      <c r="B130" s="246"/>
      <c r="C130" s="247"/>
      <c r="D130" s="242" t="s">
        <v>180</v>
      </c>
      <c r="E130" s="248" t="s">
        <v>19</v>
      </c>
      <c r="F130" s="249" t="s">
        <v>341</v>
      </c>
      <c r="G130" s="247"/>
      <c r="H130" s="248" t="s">
        <v>19</v>
      </c>
      <c r="I130" s="250"/>
      <c r="J130" s="247"/>
      <c r="K130" s="247"/>
      <c r="L130" s="251"/>
      <c r="M130" s="252"/>
      <c r="N130" s="253"/>
      <c r="O130" s="253"/>
      <c r="P130" s="253"/>
      <c r="Q130" s="253"/>
      <c r="R130" s="253"/>
      <c r="S130" s="253"/>
      <c r="T130" s="254"/>
      <c r="U130" s="13"/>
      <c r="V130" s="13"/>
      <c r="W130" s="13"/>
      <c r="X130" s="13"/>
      <c r="Y130" s="13"/>
      <c r="Z130" s="13"/>
      <c r="AA130" s="13"/>
      <c r="AB130" s="13"/>
      <c r="AC130" s="13"/>
      <c r="AD130" s="13"/>
      <c r="AE130" s="13"/>
      <c r="AT130" s="255" t="s">
        <v>180</v>
      </c>
      <c r="AU130" s="255" t="s">
        <v>83</v>
      </c>
      <c r="AV130" s="13" t="s">
        <v>81</v>
      </c>
      <c r="AW130" s="13" t="s">
        <v>35</v>
      </c>
      <c r="AX130" s="13" t="s">
        <v>74</v>
      </c>
      <c r="AY130" s="255" t="s">
        <v>169</v>
      </c>
    </row>
    <row r="131" spans="1:51" s="13" customFormat="1" ht="12">
      <c r="A131" s="13"/>
      <c r="B131" s="246"/>
      <c r="C131" s="247"/>
      <c r="D131" s="242" t="s">
        <v>180</v>
      </c>
      <c r="E131" s="248" t="s">
        <v>19</v>
      </c>
      <c r="F131" s="249" t="s">
        <v>342</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180</v>
      </c>
      <c r="AU131" s="255" t="s">
        <v>83</v>
      </c>
      <c r="AV131" s="13" t="s">
        <v>81</v>
      </c>
      <c r="AW131" s="13" t="s">
        <v>35</v>
      </c>
      <c r="AX131" s="13" t="s">
        <v>74</v>
      </c>
      <c r="AY131" s="255" t="s">
        <v>169</v>
      </c>
    </row>
    <row r="132" spans="1:51" s="14" customFormat="1" ht="12">
      <c r="A132" s="14"/>
      <c r="B132" s="256"/>
      <c r="C132" s="257"/>
      <c r="D132" s="242" t="s">
        <v>180</v>
      </c>
      <c r="E132" s="258" t="s">
        <v>19</v>
      </c>
      <c r="F132" s="259" t="s">
        <v>356</v>
      </c>
      <c r="G132" s="257"/>
      <c r="H132" s="260">
        <v>34.692</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74</v>
      </c>
      <c r="AY132" s="266" t="s">
        <v>169</v>
      </c>
    </row>
    <row r="133" spans="1:51" s="14" customFormat="1" ht="12">
      <c r="A133" s="14"/>
      <c r="B133" s="256"/>
      <c r="C133" s="257"/>
      <c r="D133" s="242" t="s">
        <v>180</v>
      </c>
      <c r="E133" s="258" t="s">
        <v>19</v>
      </c>
      <c r="F133" s="259" t="s">
        <v>357</v>
      </c>
      <c r="G133" s="257"/>
      <c r="H133" s="260">
        <v>22.143</v>
      </c>
      <c r="I133" s="261"/>
      <c r="J133" s="257"/>
      <c r="K133" s="257"/>
      <c r="L133" s="262"/>
      <c r="M133" s="263"/>
      <c r="N133" s="264"/>
      <c r="O133" s="264"/>
      <c r="P133" s="264"/>
      <c r="Q133" s="264"/>
      <c r="R133" s="264"/>
      <c r="S133" s="264"/>
      <c r="T133" s="265"/>
      <c r="U133" s="14"/>
      <c r="V133" s="14"/>
      <c r="W133" s="14"/>
      <c r="X133" s="14"/>
      <c r="Y133" s="14"/>
      <c r="Z133" s="14"/>
      <c r="AA133" s="14"/>
      <c r="AB133" s="14"/>
      <c r="AC133" s="14"/>
      <c r="AD133" s="14"/>
      <c r="AE133" s="14"/>
      <c r="AT133" s="266" t="s">
        <v>180</v>
      </c>
      <c r="AU133" s="266" t="s">
        <v>83</v>
      </c>
      <c r="AV133" s="14" t="s">
        <v>83</v>
      </c>
      <c r="AW133" s="14" t="s">
        <v>35</v>
      </c>
      <c r="AX133" s="14" t="s">
        <v>74</v>
      </c>
      <c r="AY133" s="266" t="s">
        <v>169</v>
      </c>
    </row>
    <row r="134" spans="1:51" s="17" customFormat="1" ht="12">
      <c r="A134" s="17"/>
      <c r="B134" s="299"/>
      <c r="C134" s="300"/>
      <c r="D134" s="242" t="s">
        <v>180</v>
      </c>
      <c r="E134" s="301" t="s">
        <v>19</v>
      </c>
      <c r="F134" s="302" t="s">
        <v>346</v>
      </c>
      <c r="G134" s="300"/>
      <c r="H134" s="303">
        <v>56.835</v>
      </c>
      <c r="I134" s="304"/>
      <c r="J134" s="300"/>
      <c r="K134" s="300"/>
      <c r="L134" s="305"/>
      <c r="M134" s="306"/>
      <c r="N134" s="307"/>
      <c r="O134" s="307"/>
      <c r="P134" s="307"/>
      <c r="Q134" s="307"/>
      <c r="R134" s="307"/>
      <c r="S134" s="307"/>
      <c r="T134" s="308"/>
      <c r="U134" s="17"/>
      <c r="V134" s="17"/>
      <c r="W134" s="17"/>
      <c r="X134" s="17"/>
      <c r="Y134" s="17"/>
      <c r="Z134" s="17"/>
      <c r="AA134" s="17"/>
      <c r="AB134" s="17"/>
      <c r="AC134" s="17"/>
      <c r="AD134" s="17"/>
      <c r="AE134" s="17"/>
      <c r="AT134" s="309" t="s">
        <v>180</v>
      </c>
      <c r="AU134" s="309" t="s">
        <v>83</v>
      </c>
      <c r="AV134" s="17" t="s">
        <v>192</v>
      </c>
      <c r="AW134" s="17" t="s">
        <v>35</v>
      </c>
      <c r="AX134" s="17" t="s">
        <v>74</v>
      </c>
      <c r="AY134" s="309" t="s">
        <v>169</v>
      </c>
    </row>
    <row r="135" spans="1:51" s="13" customFormat="1" ht="12">
      <c r="A135" s="13"/>
      <c r="B135" s="246"/>
      <c r="C135" s="247"/>
      <c r="D135" s="242" t="s">
        <v>180</v>
      </c>
      <c r="E135" s="248" t="s">
        <v>19</v>
      </c>
      <c r="F135" s="249" t="s">
        <v>347</v>
      </c>
      <c r="G135" s="247"/>
      <c r="H135" s="248" t="s">
        <v>19</v>
      </c>
      <c r="I135" s="250"/>
      <c r="J135" s="247"/>
      <c r="K135" s="247"/>
      <c r="L135" s="251"/>
      <c r="M135" s="252"/>
      <c r="N135" s="253"/>
      <c r="O135" s="253"/>
      <c r="P135" s="253"/>
      <c r="Q135" s="253"/>
      <c r="R135" s="253"/>
      <c r="S135" s="253"/>
      <c r="T135" s="254"/>
      <c r="U135" s="13"/>
      <c r="V135" s="13"/>
      <c r="W135" s="13"/>
      <c r="X135" s="13"/>
      <c r="Y135" s="13"/>
      <c r="Z135" s="13"/>
      <c r="AA135" s="13"/>
      <c r="AB135" s="13"/>
      <c r="AC135" s="13"/>
      <c r="AD135" s="13"/>
      <c r="AE135" s="13"/>
      <c r="AT135" s="255" t="s">
        <v>180</v>
      </c>
      <c r="AU135" s="255" t="s">
        <v>83</v>
      </c>
      <c r="AV135" s="13" t="s">
        <v>81</v>
      </c>
      <c r="AW135" s="13" t="s">
        <v>35</v>
      </c>
      <c r="AX135" s="13" t="s">
        <v>74</v>
      </c>
      <c r="AY135" s="255" t="s">
        <v>169</v>
      </c>
    </row>
    <row r="136" spans="1:51" s="14" customFormat="1" ht="12">
      <c r="A136" s="14"/>
      <c r="B136" s="256"/>
      <c r="C136" s="257"/>
      <c r="D136" s="242" t="s">
        <v>180</v>
      </c>
      <c r="E136" s="258" t="s">
        <v>19</v>
      </c>
      <c r="F136" s="259" t="s">
        <v>358</v>
      </c>
      <c r="G136" s="257"/>
      <c r="H136" s="260">
        <v>17.484</v>
      </c>
      <c r="I136" s="261"/>
      <c r="J136" s="257"/>
      <c r="K136" s="257"/>
      <c r="L136" s="262"/>
      <c r="M136" s="263"/>
      <c r="N136" s="264"/>
      <c r="O136" s="264"/>
      <c r="P136" s="264"/>
      <c r="Q136" s="264"/>
      <c r="R136" s="264"/>
      <c r="S136" s="264"/>
      <c r="T136" s="265"/>
      <c r="U136" s="14"/>
      <c r="V136" s="14"/>
      <c r="W136" s="14"/>
      <c r="X136" s="14"/>
      <c r="Y136" s="14"/>
      <c r="Z136" s="14"/>
      <c r="AA136" s="14"/>
      <c r="AB136" s="14"/>
      <c r="AC136" s="14"/>
      <c r="AD136" s="14"/>
      <c r="AE136" s="14"/>
      <c r="AT136" s="266" t="s">
        <v>180</v>
      </c>
      <c r="AU136" s="266" t="s">
        <v>83</v>
      </c>
      <c r="AV136" s="14" t="s">
        <v>83</v>
      </c>
      <c r="AW136" s="14" t="s">
        <v>35</v>
      </c>
      <c r="AX136" s="14" t="s">
        <v>74</v>
      </c>
      <c r="AY136" s="266" t="s">
        <v>169</v>
      </c>
    </row>
    <row r="137" spans="1:51" s="14" customFormat="1" ht="12">
      <c r="A137" s="14"/>
      <c r="B137" s="256"/>
      <c r="C137" s="257"/>
      <c r="D137" s="242" t="s">
        <v>180</v>
      </c>
      <c r="E137" s="258" t="s">
        <v>19</v>
      </c>
      <c r="F137" s="259" t="s">
        <v>359</v>
      </c>
      <c r="G137" s="257"/>
      <c r="H137" s="260">
        <v>1.014</v>
      </c>
      <c r="I137" s="261"/>
      <c r="J137" s="257"/>
      <c r="K137" s="257"/>
      <c r="L137" s="262"/>
      <c r="M137" s="263"/>
      <c r="N137" s="264"/>
      <c r="O137" s="264"/>
      <c r="P137" s="264"/>
      <c r="Q137" s="264"/>
      <c r="R137" s="264"/>
      <c r="S137" s="264"/>
      <c r="T137" s="265"/>
      <c r="U137" s="14"/>
      <c r="V137" s="14"/>
      <c r="W137" s="14"/>
      <c r="X137" s="14"/>
      <c r="Y137" s="14"/>
      <c r="Z137" s="14"/>
      <c r="AA137" s="14"/>
      <c r="AB137" s="14"/>
      <c r="AC137" s="14"/>
      <c r="AD137" s="14"/>
      <c r="AE137" s="14"/>
      <c r="AT137" s="266" t="s">
        <v>180</v>
      </c>
      <c r="AU137" s="266" t="s">
        <v>83</v>
      </c>
      <c r="AV137" s="14" t="s">
        <v>83</v>
      </c>
      <c r="AW137" s="14" t="s">
        <v>35</v>
      </c>
      <c r="AX137" s="14" t="s">
        <v>74</v>
      </c>
      <c r="AY137" s="266" t="s">
        <v>169</v>
      </c>
    </row>
    <row r="138" spans="1:51" s="17" customFormat="1" ht="12">
      <c r="A138" s="17"/>
      <c r="B138" s="299"/>
      <c r="C138" s="300"/>
      <c r="D138" s="242" t="s">
        <v>180</v>
      </c>
      <c r="E138" s="301" t="s">
        <v>19</v>
      </c>
      <c r="F138" s="302" t="s">
        <v>350</v>
      </c>
      <c r="G138" s="300"/>
      <c r="H138" s="303">
        <v>18.498</v>
      </c>
      <c r="I138" s="304"/>
      <c r="J138" s="300"/>
      <c r="K138" s="300"/>
      <c r="L138" s="305"/>
      <c r="M138" s="306"/>
      <c r="N138" s="307"/>
      <c r="O138" s="307"/>
      <c r="P138" s="307"/>
      <c r="Q138" s="307"/>
      <c r="R138" s="307"/>
      <c r="S138" s="307"/>
      <c r="T138" s="308"/>
      <c r="U138" s="17"/>
      <c r="V138" s="17"/>
      <c r="W138" s="17"/>
      <c r="X138" s="17"/>
      <c r="Y138" s="17"/>
      <c r="Z138" s="17"/>
      <c r="AA138" s="17"/>
      <c r="AB138" s="17"/>
      <c r="AC138" s="17"/>
      <c r="AD138" s="17"/>
      <c r="AE138" s="17"/>
      <c r="AT138" s="309" t="s">
        <v>180</v>
      </c>
      <c r="AU138" s="309" t="s">
        <v>83</v>
      </c>
      <c r="AV138" s="17" t="s">
        <v>192</v>
      </c>
      <c r="AW138" s="17" t="s">
        <v>35</v>
      </c>
      <c r="AX138" s="17" t="s">
        <v>74</v>
      </c>
      <c r="AY138" s="309" t="s">
        <v>169</v>
      </c>
    </row>
    <row r="139" spans="1:51" s="15" customFormat="1" ht="12">
      <c r="A139" s="15"/>
      <c r="B139" s="267"/>
      <c r="C139" s="268"/>
      <c r="D139" s="242" t="s">
        <v>180</v>
      </c>
      <c r="E139" s="269" t="s">
        <v>19</v>
      </c>
      <c r="F139" s="270" t="s">
        <v>185</v>
      </c>
      <c r="G139" s="268"/>
      <c r="H139" s="271">
        <v>155.16</v>
      </c>
      <c r="I139" s="272"/>
      <c r="J139" s="268"/>
      <c r="K139" s="268"/>
      <c r="L139" s="273"/>
      <c r="M139" s="274"/>
      <c r="N139" s="275"/>
      <c r="O139" s="275"/>
      <c r="P139" s="275"/>
      <c r="Q139" s="275"/>
      <c r="R139" s="275"/>
      <c r="S139" s="275"/>
      <c r="T139" s="276"/>
      <c r="U139" s="15"/>
      <c r="V139" s="15"/>
      <c r="W139" s="15"/>
      <c r="X139" s="15"/>
      <c r="Y139" s="15"/>
      <c r="Z139" s="15"/>
      <c r="AA139" s="15"/>
      <c r="AB139" s="15"/>
      <c r="AC139" s="15"/>
      <c r="AD139" s="15"/>
      <c r="AE139" s="15"/>
      <c r="AT139" s="277" t="s">
        <v>180</v>
      </c>
      <c r="AU139" s="277" t="s">
        <v>83</v>
      </c>
      <c r="AV139" s="15" t="s">
        <v>176</v>
      </c>
      <c r="AW139" s="15" t="s">
        <v>35</v>
      </c>
      <c r="AX139" s="15" t="s">
        <v>81</v>
      </c>
      <c r="AY139" s="277" t="s">
        <v>169</v>
      </c>
    </row>
    <row r="140" spans="1:65" s="2" customFormat="1" ht="21.75" customHeight="1">
      <c r="A140" s="41"/>
      <c r="B140" s="42"/>
      <c r="C140" s="229" t="s">
        <v>217</v>
      </c>
      <c r="D140" s="229" t="s">
        <v>171</v>
      </c>
      <c r="E140" s="230" t="s">
        <v>360</v>
      </c>
      <c r="F140" s="231" t="s">
        <v>361</v>
      </c>
      <c r="G140" s="232" t="s">
        <v>213</v>
      </c>
      <c r="H140" s="233">
        <v>371.695</v>
      </c>
      <c r="I140" s="234"/>
      <c r="J140" s="235">
        <f>ROUND(I140*H140,2)</f>
        <v>0</v>
      </c>
      <c r="K140" s="231" t="s">
        <v>175</v>
      </c>
      <c r="L140" s="47"/>
      <c r="M140" s="236" t="s">
        <v>19</v>
      </c>
      <c r="N140" s="237" t="s">
        <v>45</v>
      </c>
      <c r="O140" s="87"/>
      <c r="P140" s="238">
        <f>O140*H140</f>
        <v>0</v>
      </c>
      <c r="Q140" s="238">
        <v>0</v>
      </c>
      <c r="R140" s="238">
        <f>Q140*H140</f>
        <v>0</v>
      </c>
      <c r="S140" s="238">
        <v>2.4</v>
      </c>
      <c r="T140" s="239">
        <f>S140*H140</f>
        <v>892.068</v>
      </c>
      <c r="U140" s="41"/>
      <c r="V140" s="41"/>
      <c r="W140" s="41"/>
      <c r="X140" s="41"/>
      <c r="Y140" s="41"/>
      <c r="Z140" s="41"/>
      <c r="AA140" s="41"/>
      <c r="AB140" s="41"/>
      <c r="AC140" s="41"/>
      <c r="AD140" s="41"/>
      <c r="AE140" s="41"/>
      <c r="AR140" s="240" t="s">
        <v>176</v>
      </c>
      <c r="AT140" s="240" t="s">
        <v>171</v>
      </c>
      <c r="AU140" s="240" t="s">
        <v>83</v>
      </c>
      <c r="AY140" s="20" t="s">
        <v>169</v>
      </c>
      <c r="BE140" s="241">
        <f>IF(N140="základní",J140,0)</f>
        <v>0</v>
      </c>
      <c r="BF140" s="241">
        <f>IF(N140="snížená",J140,0)</f>
        <v>0</v>
      </c>
      <c r="BG140" s="241">
        <f>IF(N140="zákl. přenesená",J140,0)</f>
        <v>0</v>
      </c>
      <c r="BH140" s="241">
        <f>IF(N140="sníž. přenesená",J140,0)</f>
        <v>0</v>
      </c>
      <c r="BI140" s="241">
        <f>IF(N140="nulová",J140,0)</f>
        <v>0</v>
      </c>
      <c r="BJ140" s="20" t="s">
        <v>81</v>
      </c>
      <c r="BK140" s="241">
        <f>ROUND(I140*H140,2)</f>
        <v>0</v>
      </c>
      <c r="BL140" s="20" t="s">
        <v>176</v>
      </c>
      <c r="BM140" s="240" t="s">
        <v>362</v>
      </c>
    </row>
    <row r="141" spans="1:51" s="13" customFormat="1" ht="12">
      <c r="A141" s="13"/>
      <c r="B141" s="246"/>
      <c r="C141" s="247"/>
      <c r="D141" s="242" t="s">
        <v>180</v>
      </c>
      <c r="E141" s="248" t="s">
        <v>19</v>
      </c>
      <c r="F141" s="249" t="s">
        <v>336</v>
      </c>
      <c r="G141" s="247"/>
      <c r="H141" s="248" t="s">
        <v>19</v>
      </c>
      <c r="I141" s="250"/>
      <c r="J141" s="247"/>
      <c r="K141" s="247"/>
      <c r="L141" s="251"/>
      <c r="M141" s="252"/>
      <c r="N141" s="253"/>
      <c r="O141" s="253"/>
      <c r="P141" s="253"/>
      <c r="Q141" s="253"/>
      <c r="R141" s="253"/>
      <c r="S141" s="253"/>
      <c r="T141" s="254"/>
      <c r="U141" s="13"/>
      <c r="V141" s="13"/>
      <c r="W141" s="13"/>
      <c r="X141" s="13"/>
      <c r="Y141" s="13"/>
      <c r="Z141" s="13"/>
      <c r="AA141" s="13"/>
      <c r="AB141" s="13"/>
      <c r="AC141" s="13"/>
      <c r="AD141" s="13"/>
      <c r="AE141" s="13"/>
      <c r="AT141" s="255" t="s">
        <v>180</v>
      </c>
      <c r="AU141" s="255" t="s">
        <v>83</v>
      </c>
      <c r="AV141" s="13" t="s">
        <v>81</v>
      </c>
      <c r="AW141" s="13" t="s">
        <v>35</v>
      </c>
      <c r="AX141" s="13" t="s">
        <v>74</v>
      </c>
      <c r="AY141" s="255" t="s">
        <v>169</v>
      </c>
    </row>
    <row r="142" spans="1:51" s="14" customFormat="1" ht="12">
      <c r="A142" s="14"/>
      <c r="B142" s="256"/>
      <c r="C142" s="257"/>
      <c r="D142" s="242" t="s">
        <v>180</v>
      </c>
      <c r="E142" s="258" t="s">
        <v>19</v>
      </c>
      <c r="F142" s="259" t="s">
        <v>363</v>
      </c>
      <c r="G142" s="257"/>
      <c r="H142" s="260">
        <v>43.2</v>
      </c>
      <c r="I142" s="261"/>
      <c r="J142" s="257"/>
      <c r="K142" s="257"/>
      <c r="L142" s="262"/>
      <c r="M142" s="263"/>
      <c r="N142" s="264"/>
      <c r="O142" s="264"/>
      <c r="P142" s="264"/>
      <c r="Q142" s="264"/>
      <c r="R142" s="264"/>
      <c r="S142" s="264"/>
      <c r="T142" s="265"/>
      <c r="U142" s="14"/>
      <c r="V142" s="14"/>
      <c r="W142" s="14"/>
      <c r="X142" s="14"/>
      <c r="Y142" s="14"/>
      <c r="Z142" s="14"/>
      <c r="AA142" s="14"/>
      <c r="AB142" s="14"/>
      <c r="AC142" s="14"/>
      <c r="AD142" s="14"/>
      <c r="AE142" s="14"/>
      <c r="AT142" s="266" t="s">
        <v>180</v>
      </c>
      <c r="AU142" s="266" t="s">
        <v>83</v>
      </c>
      <c r="AV142" s="14" t="s">
        <v>83</v>
      </c>
      <c r="AW142" s="14" t="s">
        <v>35</v>
      </c>
      <c r="AX142" s="14" t="s">
        <v>74</v>
      </c>
      <c r="AY142" s="266" t="s">
        <v>169</v>
      </c>
    </row>
    <row r="143" spans="1:51" s="14" customFormat="1" ht="12">
      <c r="A143" s="14"/>
      <c r="B143" s="256"/>
      <c r="C143" s="257"/>
      <c r="D143" s="242" t="s">
        <v>180</v>
      </c>
      <c r="E143" s="258" t="s">
        <v>19</v>
      </c>
      <c r="F143" s="259" t="s">
        <v>364</v>
      </c>
      <c r="G143" s="257"/>
      <c r="H143" s="260">
        <v>117.881</v>
      </c>
      <c r="I143" s="261"/>
      <c r="J143" s="257"/>
      <c r="K143" s="257"/>
      <c r="L143" s="262"/>
      <c r="M143" s="263"/>
      <c r="N143" s="264"/>
      <c r="O143" s="264"/>
      <c r="P143" s="264"/>
      <c r="Q143" s="264"/>
      <c r="R143" s="264"/>
      <c r="S143" s="264"/>
      <c r="T143" s="265"/>
      <c r="U143" s="14"/>
      <c r="V143" s="14"/>
      <c r="W143" s="14"/>
      <c r="X143" s="14"/>
      <c r="Y143" s="14"/>
      <c r="Z143" s="14"/>
      <c r="AA143" s="14"/>
      <c r="AB143" s="14"/>
      <c r="AC143" s="14"/>
      <c r="AD143" s="14"/>
      <c r="AE143" s="14"/>
      <c r="AT143" s="266" t="s">
        <v>180</v>
      </c>
      <c r="AU143" s="266" t="s">
        <v>83</v>
      </c>
      <c r="AV143" s="14" t="s">
        <v>83</v>
      </c>
      <c r="AW143" s="14" t="s">
        <v>35</v>
      </c>
      <c r="AX143" s="14" t="s">
        <v>74</v>
      </c>
      <c r="AY143" s="266" t="s">
        <v>169</v>
      </c>
    </row>
    <row r="144" spans="1:51" s="17" customFormat="1" ht="12">
      <c r="A144" s="17"/>
      <c r="B144" s="299"/>
      <c r="C144" s="300"/>
      <c r="D144" s="242" t="s">
        <v>180</v>
      </c>
      <c r="E144" s="301" t="s">
        <v>19</v>
      </c>
      <c r="F144" s="302" t="s">
        <v>340</v>
      </c>
      <c r="G144" s="300"/>
      <c r="H144" s="303">
        <v>161.081</v>
      </c>
      <c r="I144" s="304"/>
      <c r="J144" s="300"/>
      <c r="K144" s="300"/>
      <c r="L144" s="305"/>
      <c r="M144" s="306"/>
      <c r="N144" s="307"/>
      <c r="O144" s="307"/>
      <c r="P144" s="307"/>
      <c r="Q144" s="307"/>
      <c r="R144" s="307"/>
      <c r="S144" s="307"/>
      <c r="T144" s="308"/>
      <c r="U144" s="17"/>
      <c r="V144" s="17"/>
      <c r="W144" s="17"/>
      <c r="X144" s="17"/>
      <c r="Y144" s="17"/>
      <c r="Z144" s="17"/>
      <c r="AA144" s="17"/>
      <c r="AB144" s="17"/>
      <c r="AC144" s="17"/>
      <c r="AD144" s="17"/>
      <c r="AE144" s="17"/>
      <c r="AT144" s="309" t="s">
        <v>180</v>
      </c>
      <c r="AU144" s="309" t="s">
        <v>83</v>
      </c>
      <c r="AV144" s="17" t="s">
        <v>192</v>
      </c>
      <c r="AW144" s="17" t="s">
        <v>35</v>
      </c>
      <c r="AX144" s="17" t="s">
        <v>74</v>
      </c>
      <c r="AY144" s="309" t="s">
        <v>169</v>
      </c>
    </row>
    <row r="145" spans="1:51" s="13" customFormat="1" ht="12">
      <c r="A145" s="13"/>
      <c r="B145" s="246"/>
      <c r="C145" s="247"/>
      <c r="D145" s="242" t="s">
        <v>180</v>
      </c>
      <c r="E145" s="248" t="s">
        <v>19</v>
      </c>
      <c r="F145" s="249" t="s">
        <v>341</v>
      </c>
      <c r="G145" s="247"/>
      <c r="H145" s="248" t="s">
        <v>19</v>
      </c>
      <c r="I145" s="250"/>
      <c r="J145" s="247"/>
      <c r="K145" s="247"/>
      <c r="L145" s="251"/>
      <c r="M145" s="252"/>
      <c r="N145" s="253"/>
      <c r="O145" s="253"/>
      <c r="P145" s="253"/>
      <c r="Q145" s="253"/>
      <c r="R145" s="253"/>
      <c r="S145" s="253"/>
      <c r="T145" s="254"/>
      <c r="U145" s="13"/>
      <c r="V145" s="13"/>
      <c r="W145" s="13"/>
      <c r="X145" s="13"/>
      <c r="Y145" s="13"/>
      <c r="Z145" s="13"/>
      <c r="AA145" s="13"/>
      <c r="AB145" s="13"/>
      <c r="AC145" s="13"/>
      <c r="AD145" s="13"/>
      <c r="AE145" s="13"/>
      <c r="AT145" s="255" t="s">
        <v>180</v>
      </c>
      <c r="AU145" s="255" t="s">
        <v>83</v>
      </c>
      <c r="AV145" s="13" t="s">
        <v>81</v>
      </c>
      <c r="AW145" s="13" t="s">
        <v>35</v>
      </c>
      <c r="AX145" s="13" t="s">
        <v>74</v>
      </c>
      <c r="AY145" s="255" t="s">
        <v>169</v>
      </c>
    </row>
    <row r="146" spans="1:51" s="13" customFormat="1" ht="12">
      <c r="A146" s="13"/>
      <c r="B146" s="246"/>
      <c r="C146" s="247"/>
      <c r="D146" s="242" t="s">
        <v>180</v>
      </c>
      <c r="E146" s="248" t="s">
        <v>19</v>
      </c>
      <c r="F146" s="249" t="s">
        <v>342</v>
      </c>
      <c r="G146" s="247"/>
      <c r="H146" s="248" t="s">
        <v>19</v>
      </c>
      <c r="I146" s="250"/>
      <c r="J146" s="247"/>
      <c r="K146" s="247"/>
      <c r="L146" s="251"/>
      <c r="M146" s="252"/>
      <c r="N146" s="253"/>
      <c r="O146" s="253"/>
      <c r="P146" s="253"/>
      <c r="Q146" s="253"/>
      <c r="R146" s="253"/>
      <c r="S146" s="253"/>
      <c r="T146" s="254"/>
      <c r="U146" s="13"/>
      <c r="V146" s="13"/>
      <c r="W146" s="13"/>
      <c r="X146" s="13"/>
      <c r="Y146" s="13"/>
      <c r="Z146" s="13"/>
      <c r="AA146" s="13"/>
      <c r="AB146" s="13"/>
      <c r="AC146" s="13"/>
      <c r="AD146" s="13"/>
      <c r="AE146" s="13"/>
      <c r="AT146" s="255" t="s">
        <v>180</v>
      </c>
      <c r="AU146" s="255" t="s">
        <v>83</v>
      </c>
      <c r="AV146" s="13" t="s">
        <v>81</v>
      </c>
      <c r="AW146" s="13" t="s">
        <v>35</v>
      </c>
      <c r="AX146" s="13" t="s">
        <v>74</v>
      </c>
      <c r="AY146" s="255" t="s">
        <v>169</v>
      </c>
    </row>
    <row r="147" spans="1:51" s="14" customFormat="1" ht="12">
      <c r="A147" s="14"/>
      <c r="B147" s="256"/>
      <c r="C147" s="257"/>
      <c r="D147" s="242" t="s">
        <v>180</v>
      </c>
      <c r="E147" s="258" t="s">
        <v>19</v>
      </c>
      <c r="F147" s="259" t="s">
        <v>365</v>
      </c>
      <c r="G147" s="257"/>
      <c r="H147" s="260">
        <v>1.8</v>
      </c>
      <c r="I147" s="261"/>
      <c r="J147" s="257"/>
      <c r="K147" s="257"/>
      <c r="L147" s="262"/>
      <c r="M147" s="263"/>
      <c r="N147" s="264"/>
      <c r="O147" s="264"/>
      <c r="P147" s="264"/>
      <c r="Q147" s="264"/>
      <c r="R147" s="264"/>
      <c r="S147" s="264"/>
      <c r="T147" s="265"/>
      <c r="U147" s="14"/>
      <c r="V147" s="14"/>
      <c r="W147" s="14"/>
      <c r="X147" s="14"/>
      <c r="Y147" s="14"/>
      <c r="Z147" s="14"/>
      <c r="AA147" s="14"/>
      <c r="AB147" s="14"/>
      <c r="AC147" s="14"/>
      <c r="AD147" s="14"/>
      <c r="AE147" s="14"/>
      <c r="AT147" s="266" t="s">
        <v>180</v>
      </c>
      <c r="AU147" s="266" t="s">
        <v>83</v>
      </c>
      <c r="AV147" s="14" t="s">
        <v>83</v>
      </c>
      <c r="AW147" s="14" t="s">
        <v>35</v>
      </c>
      <c r="AX147" s="14" t="s">
        <v>74</v>
      </c>
      <c r="AY147" s="266" t="s">
        <v>169</v>
      </c>
    </row>
    <row r="148" spans="1:51" s="14" customFormat="1" ht="12">
      <c r="A148" s="14"/>
      <c r="B148" s="256"/>
      <c r="C148" s="257"/>
      <c r="D148" s="242" t="s">
        <v>180</v>
      </c>
      <c r="E148" s="258" t="s">
        <v>19</v>
      </c>
      <c r="F148" s="259" t="s">
        <v>366</v>
      </c>
      <c r="G148" s="257"/>
      <c r="H148" s="260">
        <v>70.092</v>
      </c>
      <c r="I148" s="261"/>
      <c r="J148" s="257"/>
      <c r="K148" s="257"/>
      <c r="L148" s="262"/>
      <c r="M148" s="263"/>
      <c r="N148" s="264"/>
      <c r="O148" s="264"/>
      <c r="P148" s="264"/>
      <c r="Q148" s="264"/>
      <c r="R148" s="264"/>
      <c r="S148" s="264"/>
      <c r="T148" s="265"/>
      <c r="U148" s="14"/>
      <c r="V148" s="14"/>
      <c r="W148" s="14"/>
      <c r="X148" s="14"/>
      <c r="Y148" s="14"/>
      <c r="Z148" s="14"/>
      <c r="AA148" s="14"/>
      <c r="AB148" s="14"/>
      <c r="AC148" s="14"/>
      <c r="AD148" s="14"/>
      <c r="AE148" s="14"/>
      <c r="AT148" s="266" t="s">
        <v>180</v>
      </c>
      <c r="AU148" s="266" t="s">
        <v>83</v>
      </c>
      <c r="AV148" s="14" t="s">
        <v>83</v>
      </c>
      <c r="AW148" s="14" t="s">
        <v>35</v>
      </c>
      <c r="AX148" s="14" t="s">
        <v>74</v>
      </c>
      <c r="AY148" s="266" t="s">
        <v>169</v>
      </c>
    </row>
    <row r="149" spans="1:51" s="14" customFormat="1" ht="12">
      <c r="A149" s="14"/>
      <c r="B149" s="256"/>
      <c r="C149" s="257"/>
      <c r="D149" s="242" t="s">
        <v>180</v>
      </c>
      <c r="E149" s="258" t="s">
        <v>19</v>
      </c>
      <c r="F149" s="259" t="s">
        <v>367</v>
      </c>
      <c r="G149" s="257"/>
      <c r="H149" s="260">
        <v>42.816</v>
      </c>
      <c r="I149" s="261"/>
      <c r="J149" s="257"/>
      <c r="K149" s="257"/>
      <c r="L149" s="262"/>
      <c r="M149" s="263"/>
      <c r="N149" s="264"/>
      <c r="O149" s="264"/>
      <c r="P149" s="264"/>
      <c r="Q149" s="264"/>
      <c r="R149" s="264"/>
      <c r="S149" s="264"/>
      <c r="T149" s="265"/>
      <c r="U149" s="14"/>
      <c r="V149" s="14"/>
      <c r="W149" s="14"/>
      <c r="X149" s="14"/>
      <c r="Y149" s="14"/>
      <c r="Z149" s="14"/>
      <c r="AA149" s="14"/>
      <c r="AB149" s="14"/>
      <c r="AC149" s="14"/>
      <c r="AD149" s="14"/>
      <c r="AE149" s="14"/>
      <c r="AT149" s="266" t="s">
        <v>180</v>
      </c>
      <c r="AU149" s="266" t="s">
        <v>83</v>
      </c>
      <c r="AV149" s="14" t="s">
        <v>83</v>
      </c>
      <c r="AW149" s="14" t="s">
        <v>35</v>
      </c>
      <c r="AX149" s="14" t="s">
        <v>74</v>
      </c>
      <c r="AY149" s="266" t="s">
        <v>169</v>
      </c>
    </row>
    <row r="150" spans="1:51" s="14" customFormat="1" ht="12">
      <c r="A150" s="14"/>
      <c r="B150" s="256"/>
      <c r="C150" s="257"/>
      <c r="D150" s="242" t="s">
        <v>180</v>
      </c>
      <c r="E150" s="258" t="s">
        <v>19</v>
      </c>
      <c r="F150" s="259" t="s">
        <v>368</v>
      </c>
      <c r="G150" s="257"/>
      <c r="H150" s="260">
        <v>1.568</v>
      </c>
      <c r="I150" s="261"/>
      <c r="J150" s="257"/>
      <c r="K150" s="257"/>
      <c r="L150" s="262"/>
      <c r="M150" s="263"/>
      <c r="N150" s="264"/>
      <c r="O150" s="264"/>
      <c r="P150" s="264"/>
      <c r="Q150" s="264"/>
      <c r="R150" s="264"/>
      <c r="S150" s="264"/>
      <c r="T150" s="265"/>
      <c r="U150" s="14"/>
      <c r="V150" s="14"/>
      <c r="W150" s="14"/>
      <c r="X150" s="14"/>
      <c r="Y150" s="14"/>
      <c r="Z150" s="14"/>
      <c r="AA150" s="14"/>
      <c r="AB150" s="14"/>
      <c r="AC150" s="14"/>
      <c r="AD150" s="14"/>
      <c r="AE150" s="14"/>
      <c r="AT150" s="266" t="s">
        <v>180</v>
      </c>
      <c r="AU150" s="266" t="s">
        <v>83</v>
      </c>
      <c r="AV150" s="14" t="s">
        <v>83</v>
      </c>
      <c r="AW150" s="14" t="s">
        <v>35</v>
      </c>
      <c r="AX150" s="14" t="s">
        <v>74</v>
      </c>
      <c r="AY150" s="266" t="s">
        <v>169</v>
      </c>
    </row>
    <row r="151" spans="1:51" s="17" customFormat="1" ht="12">
      <c r="A151" s="17"/>
      <c r="B151" s="299"/>
      <c r="C151" s="300"/>
      <c r="D151" s="242" t="s">
        <v>180</v>
      </c>
      <c r="E151" s="301" t="s">
        <v>19</v>
      </c>
      <c r="F151" s="302" t="s">
        <v>346</v>
      </c>
      <c r="G151" s="300"/>
      <c r="H151" s="303">
        <v>116.276</v>
      </c>
      <c r="I151" s="304"/>
      <c r="J151" s="300"/>
      <c r="K151" s="300"/>
      <c r="L151" s="305"/>
      <c r="M151" s="306"/>
      <c r="N151" s="307"/>
      <c r="O151" s="307"/>
      <c r="P151" s="307"/>
      <c r="Q151" s="307"/>
      <c r="R151" s="307"/>
      <c r="S151" s="307"/>
      <c r="T151" s="308"/>
      <c r="U151" s="17"/>
      <c r="V151" s="17"/>
      <c r="W151" s="17"/>
      <c r="X151" s="17"/>
      <c r="Y151" s="17"/>
      <c r="Z151" s="17"/>
      <c r="AA151" s="17"/>
      <c r="AB151" s="17"/>
      <c r="AC151" s="17"/>
      <c r="AD151" s="17"/>
      <c r="AE151" s="17"/>
      <c r="AT151" s="309" t="s">
        <v>180</v>
      </c>
      <c r="AU151" s="309" t="s">
        <v>83</v>
      </c>
      <c r="AV151" s="17" t="s">
        <v>192</v>
      </c>
      <c r="AW151" s="17" t="s">
        <v>35</v>
      </c>
      <c r="AX151" s="17" t="s">
        <v>74</v>
      </c>
      <c r="AY151" s="309" t="s">
        <v>169</v>
      </c>
    </row>
    <row r="152" spans="1:51" s="13" customFormat="1" ht="12">
      <c r="A152" s="13"/>
      <c r="B152" s="246"/>
      <c r="C152" s="247"/>
      <c r="D152" s="242" t="s">
        <v>180</v>
      </c>
      <c r="E152" s="248" t="s">
        <v>19</v>
      </c>
      <c r="F152" s="249" t="s">
        <v>347</v>
      </c>
      <c r="G152" s="247"/>
      <c r="H152" s="248" t="s">
        <v>19</v>
      </c>
      <c r="I152" s="250"/>
      <c r="J152" s="247"/>
      <c r="K152" s="247"/>
      <c r="L152" s="251"/>
      <c r="M152" s="252"/>
      <c r="N152" s="253"/>
      <c r="O152" s="253"/>
      <c r="P152" s="253"/>
      <c r="Q152" s="253"/>
      <c r="R152" s="253"/>
      <c r="S152" s="253"/>
      <c r="T152" s="254"/>
      <c r="U152" s="13"/>
      <c r="V152" s="13"/>
      <c r="W152" s="13"/>
      <c r="X152" s="13"/>
      <c r="Y152" s="13"/>
      <c r="Z152" s="13"/>
      <c r="AA152" s="13"/>
      <c r="AB152" s="13"/>
      <c r="AC152" s="13"/>
      <c r="AD152" s="13"/>
      <c r="AE152" s="13"/>
      <c r="AT152" s="255" t="s">
        <v>180</v>
      </c>
      <c r="AU152" s="255" t="s">
        <v>83</v>
      </c>
      <c r="AV152" s="13" t="s">
        <v>81</v>
      </c>
      <c r="AW152" s="13" t="s">
        <v>35</v>
      </c>
      <c r="AX152" s="13" t="s">
        <v>74</v>
      </c>
      <c r="AY152" s="255" t="s">
        <v>169</v>
      </c>
    </row>
    <row r="153" spans="1:51" s="14" customFormat="1" ht="12">
      <c r="A153" s="14"/>
      <c r="B153" s="256"/>
      <c r="C153" s="257"/>
      <c r="D153" s="242" t="s">
        <v>180</v>
      </c>
      <c r="E153" s="258" t="s">
        <v>19</v>
      </c>
      <c r="F153" s="259" t="s">
        <v>369</v>
      </c>
      <c r="G153" s="257"/>
      <c r="H153" s="260">
        <v>27.473</v>
      </c>
      <c r="I153" s="261"/>
      <c r="J153" s="257"/>
      <c r="K153" s="257"/>
      <c r="L153" s="262"/>
      <c r="M153" s="263"/>
      <c r="N153" s="264"/>
      <c r="O153" s="264"/>
      <c r="P153" s="264"/>
      <c r="Q153" s="264"/>
      <c r="R153" s="264"/>
      <c r="S153" s="264"/>
      <c r="T153" s="265"/>
      <c r="U153" s="14"/>
      <c r="V153" s="14"/>
      <c r="W153" s="14"/>
      <c r="X153" s="14"/>
      <c r="Y153" s="14"/>
      <c r="Z153" s="14"/>
      <c r="AA153" s="14"/>
      <c r="AB153" s="14"/>
      <c r="AC153" s="14"/>
      <c r="AD153" s="14"/>
      <c r="AE153" s="14"/>
      <c r="AT153" s="266" t="s">
        <v>180</v>
      </c>
      <c r="AU153" s="266" t="s">
        <v>83</v>
      </c>
      <c r="AV153" s="14" t="s">
        <v>83</v>
      </c>
      <c r="AW153" s="14" t="s">
        <v>35</v>
      </c>
      <c r="AX153" s="14" t="s">
        <v>74</v>
      </c>
      <c r="AY153" s="266" t="s">
        <v>169</v>
      </c>
    </row>
    <row r="154" spans="1:51" s="14" customFormat="1" ht="12">
      <c r="A154" s="14"/>
      <c r="B154" s="256"/>
      <c r="C154" s="257"/>
      <c r="D154" s="242" t="s">
        <v>180</v>
      </c>
      <c r="E154" s="258" t="s">
        <v>19</v>
      </c>
      <c r="F154" s="259" t="s">
        <v>370</v>
      </c>
      <c r="G154" s="257"/>
      <c r="H154" s="260">
        <v>4.056</v>
      </c>
      <c r="I154" s="261"/>
      <c r="J154" s="257"/>
      <c r="K154" s="257"/>
      <c r="L154" s="262"/>
      <c r="M154" s="263"/>
      <c r="N154" s="264"/>
      <c r="O154" s="264"/>
      <c r="P154" s="264"/>
      <c r="Q154" s="264"/>
      <c r="R154" s="264"/>
      <c r="S154" s="264"/>
      <c r="T154" s="265"/>
      <c r="U154" s="14"/>
      <c r="V154" s="14"/>
      <c r="W154" s="14"/>
      <c r="X154" s="14"/>
      <c r="Y154" s="14"/>
      <c r="Z154" s="14"/>
      <c r="AA154" s="14"/>
      <c r="AB154" s="14"/>
      <c r="AC154" s="14"/>
      <c r="AD154" s="14"/>
      <c r="AE154" s="14"/>
      <c r="AT154" s="266" t="s">
        <v>180</v>
      </c>
      <c r="AU154" s="266" t="s">
        <v>83</v>
      </c>
      <c r="AV154" s="14" t="s">
        <v>83</v>
      </c>
      <c r="AW154" s="14" t="s">
        <v>35</v>
      </c>
      <c r="AX154" s="14" t="s">
        <v>74</v>
      </c>
      <c r="AY154" s="266" t="s">
        <v>169</v>
      </c>
    </row>
    <row r="155" spans="1:51" s="14" customFormat="1" ht="12">
      <c r="A155" s="14"/>
      <c r="B155" s="256"/>
      <c r="C155" s="257"/>
      <c r="D155" s="242" t="s">
        <v>180</v>
      </c>
      <c r="E155" s="258" t="s">
        <v>19</v>
      </c>
      <c r="F155" s="259" t="s">
        <v>371</v>
      </c>
      <c r="G155" s="257"/>
      <c r="H155" s="260">
        <v>34.655</v>
      </c>
      <c r="I155" s="261"/>
      <c r="J155" s="257"/>
      <c r="K155" s="257"/>
      <c r="L155" s="262"/>
      <c r="M155" s="263"/>
      <c r="N155" s="264"/>
      <c r="O155" s="264"/>
      <c r="P155" s="264"/>
      <c r="Q155" s="264"/>
      <c r="R155" s="264"/>
      <c r="S155" s="264"/>
      <c r="T155" s="265"/>
      <c r="U155" s="14"/>
      <c r="V155" s="14"/>
      <c r="W155" s="14"/>
      <c r="X155" s="14"/>
      <c r="Y155" s="14"/>
      <c r="Z155" s="14"/>
      <c r="AA155" s="14"/>
      <c r="AB155" s="14"/>
      <c r="AC155" s="14"/>
      <c r="AD155" s="14"/>
      <c r="AE155" s="14"/>
      <c r="AT155" s="266" t="s">
        <v>180</v>
      </c>
      <c r="AU155" s="266" t="s">
        <v>83</v>
      </c>
      <c r="AV155" s="14" t="s">
        <v>83</v>
      </c>
      <c r="AW155" s="14" t="s">
        <v>35</v>
      </c>
      <c r="AX155" s="14" t="s">
        <v>74</v>
      </c>
      <c r="AY155" s="266" t="s">
        <v>169</v>
      </c>
    </row>
    <row r="156" spans="1:51" s="14" customFormat="1" ht="12">
      <c r="A156" s="14"/>
      <c r="B156" s="256"/>
      <c r="C156" s="257"/>
      <c r="D156" s="242" t="s">
        <v>180</v>
      </c>
      <c r="E156" s="258" t="s">
        <v>19</v>
      </c>
      <c r="F156" s="259" t="s">
        <v>372</v>
      </c>
      <c r="G156" s="257"/>
      <c r="H156" s="260">
        <v>28.154</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180</v>
      </c>
      <c r="AU156" s="266" t="s">
        <v>83</v>
      </c>
      <c r="AV156" s="14" t="s">
        <v>83</v>
      </c>
      <c r="AW156" s="14" t="s">
        <v>35</v>
      </c>
      <c r="AX156" s="14" t="s">
        <v>74</v>
      </c>
      <c r="AY156" s="266" t="s">
        <v>169</v>
      </c>
    </row>
    <row r="157" spans="1:51" s="17" customFormat="1" ht="12">
      <c r="A157" s="17"/>
      <c r="B157" s="299"/>
      <c r="C157" s="300"/>
      <c r="D157" s="242" t="s">
        <v>180</v>
      </c>
      <c r="E157" s="301" t="s">
        <v>19</v>
      </c>
      <c r="F157" s="302" t="s">
        <v>350</v>
      </c>
      <c r="G157" s="300"/>
      <c r="H157" s="303">
        <v>94.338</v>
      </c>
      <c r="I157" s="304"/>
      <c r="J157" s="300"/>
      <c r="K157" s="300"/>
      <c r="L157" s="305"/>
      <c r="M157" s="306"/>
      <c r="N157" s="307"/>
      <c r="O157" s="307"/>
      <c r="P157" s="307"/>
      <c r="Q157" s="307"/>
      <c r="R157" s="307"/>
      <c r="S157" s="307"/>
      <c r="T157" s="308"/>
      <c r="U157" s="17"/>
      <c r="V157" s="17"/>
      <c r="W157" s="17"/>
      <c r="X157" s="17"/>
      <c r="Y157" s="17"/>
      <c r="Z157" s="17"/>
      <c r="AA157" s="17"/>
      <c r="AB157" s="17"/>
      <c r="AC157" s="17"/>
      <c r="AD157" s="17"/>
      <c r="AE157" s="17"/>
      <c r="AT157" s="309" t="s">
        <v>180</v>
      </c>
      <c r="AU157" s="309" t="s">
        <v>83</v>
      </c>
      <c r="AV157" s="17" t="s">
        <v>192</v>
      </c>
      <c r="AW157" s="17" t="s">
        <v>35</v>
      </c>
      <c r="AX157" s="17" t="s">
        <v>74</v>
      </c>
      <c r="AY157" s="309" t="s">
        <v>169</v>
      </c>
    </row>
    <row r="158" spans="1:51" s="15" customFormat="1" ht="12">
      <c r="A158" s="15"/>
      <c r="B158" s="267"/>
      <c r="C158" s="268"/>
      <c r="D158" s="242" t="s">
        <v>180</v>
      </c>
      <c r="E158" s="269" t="s">
        <v>19</v>
      </c>
      <c r="F158" s="270" t="s">
        <v>185</v>
      </c>
      <c r="G158" s="268"/>
      <c r="H158" s="271">
        <v>371.695</v>
      </c>
      <c r="I158" s="272"/>
      <c r="J158" s="268"/>
      <c r="K158" s="268"/>
      <c r="L158" s="273"/>
      <c r="M158" s="274"/>
      <c r="N158" s="275"/>
      <c r="O158" s="275"/>
      <c r="P158" s="275"/>
      <c r="Q158" s="275"/>
      <c r="R158" s="275"/>
      <c r="S158" s="275"/>
      <c r="T158" s="276"/>
      <c r="U158" s="15"/>
      <c r="V158" s="15"/>
      <c r="W158" s="15"/>
      <c r="X158" s="15"/>
      <c r="Y158" s="15"/>
      <c r="Z158" s="15"/>
      <c r="AA158" s="15"/>
      <c r="AB158" s="15"/>
      <c r="AC158" s="15"/>
      <c r="AD158" s="15"/>
      <c r="AE158" s="15"/>
      <c r="AT158" s="277" t="s">
        <v>180</v>
      </c>
      <c r="AU158" s="277" t="s">
        <v>83</v>
      </c>
      <c r="AV158" s="15" t="s">
        <v>176</v>
      </c>
      <c r="AW158" s="15" t="s">
        <v>35</v>
      </c>
      <c r="AX158" s="15" t="s">
        <v>81</v>
      </c>
      <c r="AY158" s="277" t="s">
        <v>169</v>
      </c>
    </row>
    <row r="159" spans="1:65" s="2" customFormat="1" ht="21.75" customHeight="1">
      <c r="A159" s="41"/>
      <c r="B159" s="42"/>
      <c r="C159" s="229" t="s">
        <v>224</v>
      </c>
      <c r="D159" s="229" t="s">
        <v>171</v>
      </c>
      <c r="E159" s="230" t="s">
        <v>373</v>
      </c>
      <c r="F159" s="231" t="s">
        <v>374</v>
      </c>
      <c r="G159" s="232" t="s">
        <v>174</v>
      </c>
      <c r="H159" s="233">
        <v>24.67</v>
      </c>
      <c r="I159" s="234"/>
      <c r="J159" s="235">
        <f>ROUND(I159*H159,2)</f>
        <v>0</v>
      </c>
      <c r="K159" s="231" t="s">
        <v>175</v>
      </c>
      <c r="L159" s="47"/>
      <c r="M159" s="236" t="s">
        <v>19</v>
      </c>
      <c r="N159" s="237" t="s">
        <v>45</v>
      </c>
      <c r="O159" s="87"/>
      <c r="P159" s="238">
        <f>O159*H159</f>
        <v>0</v>
      </c>
      <c r="Q159" s="238">
        <v>0</v>
      </c>
      <c r="R159" s="238">
        <f>Q159*H159</f>
        <v>0</v>
      </c>
      <c r="S159" s="238">
        <v>0.131</v>
      </c>
      <c r="T159" s="239">
        <f>S159*H159</f>
        <v>3.2317700000000005</v>
      </c>
      <c r="U159" s="41"/>
      <c r="V159" s="41"/>
      <c r="W159" s="41"/>
      <c r="X159" s="41"/>
      <c r="Y159" s="41"/>
      <c r="Z159" s="41"/>
      <c r="AA159" s="41"/>
      <c r="AB159" s="41"/>
      <c r="AC159" s="41"/>
      <c r="AD159" s="41"/>
      <c r="AE159" s="41"/>
      <c r="AR159" s="240" t="s">
        <v>176</v>
      </c>
      <c r="AT159" s="240" t="s">
        <v>171</v>
      </c>
      <c r="AU159" s="240" t="s">
        <v>83</v>
      </c>
      <c r="AY159" s="20" t="s">
        <v>169</v>
      </c>
      <c r="BE159" s="241">
        <f>IF(N159="základní",J159,0)</f>
        <v>0</v>
      </c>
      <c r="BF159" s="241">
        <f>IF(N159="snížená",J159,0)</f>
        <v>0</v>
      </c>
      <c r="BG159" s="241">
        <f>IF(N159="zákl. přenesená",J159,0)</f>
        <v>0</v>
      </c>
      <c r="BH159" s="241">
        <f>IF(N159="sníž. přenesená",J159,0)</f>
        <v>0</v>
      </c>
      <c r="BI159" s="241">
        <f>IF(N159="nulová",J159,0)</f>
        <v>0</v>
      </c>
      <c r="BJ159" s="20" t="s">
        <v>81</v>
      </c>
      <c r="BK159" s="241">
        <f>ROUND(I159*H159,2)</f>
        <v>0</v>
      </c>
      <c r="BL159" s="20" t="s">
        <v>176</v>
      </c>
      <c r="BM159" s="240" t="s">
        <v>375</v>
      </c>
    </row>
    <row r="160" spans="1:51" s="13" customFormat="1" ht="12">
      <c r="A160" s="13"/>
      <c r="B160" s="246"/>
      <c r="C160" s="247"/>
      <c r="D160" s="242" t="s">
        <v>180</v>
      </c>
      <c r="E160" s="248" t="s">
        <v>19</v>
      </c>
      <c r="F160" s="249" t="s">
        <v>336</v>
      </c>
      <c r="G160" s="247"/>
      <c r="H160" s="248" t="s">
        <v>19</v>
      </c>
      <c r="I160" s="250"/>
      <c r="J160" s="247"/>
      <c r="K160" s="247"/>
      <c r="L160" s="251"/>
      <c r="M160" s="252"/>
      <c r="N160" s="253"/>
      <c r="O160" s="253"/>
      <c r="P160" s="253"/>
      <c r="Q160" s="253"/>
      <c r="R160" s="253"/>
      <c r="S160" s="253"/>
      <c r="T160" s="254"/>
      <c r="U160" s="13"/>
      <c r="V160" s="13"/>
      <c r="W160" s="13"/>
      <c r="X160" s="13"/>
      <c r="Y160" s="13"/>
      <c r="Z160" s="13"/>
      <c r="AA160" s="13"/>
      <c r="AB160" s="13"/>
      <c r="AC160" s="13"/>
      <c r="AD160" s="13"/>
      <c r="AE160" s="13"/>
      <c r="AT160" s="255" t="s">
        <v>180</v>
      </c>
      <c r="AU160" s="255" t="s">
        <v>83</v>
      </c>
      <c r="AV160" s="13" t="s">
        <v>81</v>
      </c>
      <c r="AW160" s="13" t="s">
        <v>35</v>
      </c>
      <c r="AX160" s="13" t="s">
        <v>74</v>
      </c>
      <c r="AY160" s="255" t="s">
        <v>169</v>
      </c>
    </row>
    <row r="161" spans="1:51" s="14" customFormat="1" ht="12">
      <c r="A161" s="14"/>
      <c r="B161" s="256"/>
      <c r="C161" s="257"/>
      <c r="D161" s="242" t="s">
        <v>180</v>
      </c>
      <c r="E161" s="258" t="s">
        <v>19</v>
      </c>
      <c r="F161" s="259" t="s">
        <v>376</v>
      </c>
      <c r="G161" s="257"/>
      <c r="H161" s="260">
        <v>12.77</v>
      </c>
      <c r="I161" s="261"/>
      <c r="J161" s="257"/>
      <c r="K161" s="257"/>
      <c r="L161" s="262"/>
      <c r="M161" s="263"/>
      <c r="N161" s="264"/>
      <c r="O161" s="264"/>
      <c r="P161" s="264"/>
      <c r="Q161" s="264"/>
      <c r="R161" s="264"/>
      <c r="S161" s="264"/>
      <c r="T161" s="265"/>
      <c r="U161" s="14"/>
      <c r="V161" s="14"/>
      <c r="W161" s="14"/>
      <c r="X161" s="14"/>
      <c r="Y161" s="14"/>
      <c r="Z161" s="14"/>
      <c r="AA161" s="14"/>
      <c r="AB161" s="14"/>
      <c r="AC161" s="14"/>
      <c r="AD161" s="14"/>
      <c r="AE161" s="14"/>
      <c r="AT161" s="266" t="s">
        <v>180</v>
      </c>
      <c r="AU161" s="266" t="s">
        <v>83</v>
      </c>
      <c r="AV161" s="14" t="s">
        <v>83</v>
      </c>
      <c r="AW161" s="14" t="s">
        <v>35</v>
      </c>
      <c r="AX161" s="14" t="s">
        <v>74</v>
      </c>
      <c r="AY161" s="266" t="s">
        <v>169</v>
      </c>
    </row>
    <row r="162" spans="1:51" s="13" customFormat="1" ht="12">
      <c r="A162" s="13"/>
      <c r="B162" s="246"/>
      <c r="C162" s="247"/>
      <c r="D162" s="242" t="s">
        <v>180</v>
      </c>
      <c r="E162" s="248" t="s">
        <v>19</v>
      </c>
      <c r="F162" s="249" t="s">
        <v>341</v>
      </c>
      <c r="G162" s="247"/>
      <c r="H162" s="248" t="s">
        <v>19</v>
      </c>
      <c r="I162" s="250"/>
      <c r="J162" s="247"/>
      <c r="K162" s="247"/>
      <c r="L162" s="251"/>
      <c r="M162" s="252"/>
      <c r="N162" s="253"/>
      <c r="O162" s="253"/>
      <c r="P162" s="253"/>
      <c r="Q162" s="253"/>
      <c r="R162" s="253"/>
      <c r="S162" s="253"/>
      <c r="T162" s="254"/>
      <c r="U162" s="13"/>
      <c r="V162" s="13"/>
      <c r="W162" s="13"/>
      <c r="X162" s="13"/>
      <c r="Y162" s="13"/>
      <c r="Z162" s="13"/>
      <c r="AA162" s="13"/>
      <c r="AB162" s="13"/>
      <c r="AC162" s="13"/>
      <c r="AD162" s="13"/>
      <c r="AE162" s="13"/>
      <c r="AT162" s="255" t="s">
        <v>180</v>
      </c>
      <c r="AU162" s="255" t="s">
        <v>83</v>
      </c>
      <c r="AV162" s="13" t="s">
        <v>81</v>
      </c>
      <c r="AW162" s="13" t="s">
        <v>35</v>
      </c>
      <c r="AX162" s="13" t="s">
        <v>74</v>
      </c>
      <c r="AY162" s="255" t="s">
        <v>169</v>
      </c>
    </row>
    <row r="163" spans="1:51" s="13" customFormat="1" ht="12">
      <c r="A163" s="13"/>
      <c r="B163" s="246"/>
      <c r="C163" s="247"/>
      <c r="D163" s="242" t="s">
        <v>180</v>
      </c>
      <c r="E163" s="248" t="s">
        <v>19</v>
      </c>
      <c r="F163" s="249" t="s">
        <v>342</v>
      </c>
      <c r="G163" s="247"/>
      <c r="H163" s="248" t="s">
        <v>19</v>
      </c>
      <c r="I163" s="250"/>
      <c r="J163" s="247"/>
      <c r="K163" s="247"/>
      <c r="L163" s="251"/>
      <c r="M163" s="252"/>
      <c r="N163" s="253"/>
      <c r="O163" s="253"/>
      <c r="P163" s="253"/>
      <c r="Q163" s="253"/>
      <c r="R163" s="253"/>
      <c r="S163" s="253"/>
      <c r="T163" s="254"/>
      <c r="U163" s="13"/>
      <c r="V163" s="13"/>
      <c r="W163" s="13"/>
      <c r="X163" s="13"/>
      <c r="Y163" s="13"/>
      <c r="Z163" s="13"/>
      <c r="AA163" s="13"/>
      <c r="AB163" s="13"/>
      <c r="AC163" s="13"/>
      <c r="AD163" s="13"/>
      <c r="AE163" s="13"/>
      <c r="AT163" s="255" t="s">
        <v>180</v>
      </c>
      <c r="AU163" s="255" t="s">
        <v>83</v>
      </c>
      <c r="AV163" s="13" t="s">
        <v>81</v>
      </c>
      <c r="AW163" s="13" t="s">
        <v>35</v>
      </c>
      <c r="AX163" s="13" t="s">
        <v>74</v>
      </c>
      <c r="AY163" s="255" t="s">
        <v>169</v>
      </c>
    </row>
    <row r="164" spans="1:51" s="14" customFormat="1" ht="12">
      <c r="A164" s="14"/>
      <c r="B164" s="256"/>
      <c r="C164" s="257"/>
      <c r="D164" s="242" t="s">
        <v>180</v>
      </c>
      <c r="E164" s="258" t="s">
        <v>19</v>
      </c>
      <c r="F164" s="259" t="s">
        <v>377</v>
      </c>
      <c r="G164" s="257"/>
      <c r="H164" s="260">
        <v>11.9</v>
      </c>
      <c r="I164" s="261"/>
      <c r="J164" s="257"/>
      <c r="K164" s="257"/>
      <c r="L164" s="262"/>
      <c r="M164" s="263"/>
      <c r="N164" s="264"/>
      <c r="O164" s="264"/>
      <c r="P164" s="264"/>
      <c r="Q164" s="264"/>
      <c r="R164" s="264"/>
      <c r="S164" s="264"/>
      <c r="T164" s="265"/>
      <c r="U164" s="14"/>
      <c r="V164" s="14"/>
      <c r="W164" s="14"/>
      <c r="X164" s="14"/>
      <c r="Y164" s="14"/>
      <c r="Z164" s="14"/>
      <c r="AA164" s="14"/>
      <c r="AB164" s="14"/>
      <c r="AC164" s="14"/>
      <c r="AD164" s="14"/>
      <c r="AE164" s="14"/>
      <c r="AT164" s="266" t="s">
        <v>180</v>
      </c>
      <c r="AU164" s="266" t="s">
        <v>83</v>
      </c>
      <c r="AV164" s="14" t="s">
        <v>83</v>
      </c>
      <c r="AW164" s="14" t="s">
        <v>35</v>
      </c>
      <c r="AX164" s="14" t="s">
        <v>74</v>
      </c>
      <c r="AY164" s="266" t="s">
        <v>169</v>
      </c>
    </row>
    <row r="165" spans="1:51" s="15" customFormat="1" ht="12">
      <c r="A165" s="15"/>
      <c r="B165" s="267"/>
      <c r="C165" s="268"/>
      <c r="D165" s="242" t="s">
        <v>180</v>
      </c>
      <c r="E165" s="269" t="s">
        <v>19</v>
      </c>
      <c r="F165" s="270" t="s">
        <v>185</v>
      </c>
      <c r="G165" s="268"/>
      <c r="H165" s="271">
        <v>24.67</v>
      </c>
      <c r="I165" s="272"/>
      <c r="J165" s="268"/>
      <c r="K165" s="268"/>
      <c r="L165" s="273"/>
      <c r="M165" s="274"/>
      <c r="N165" s="275"/>
      <c r="O165" s="275"/>
      <c r="P165" s="275"/>
      <c r="Q165" s="275"/>
      <c r="R165" s="275"/>
      <c r="S165" s="275"/>
      <c r="T165" s="276"/>
      <c r="U165" s="15"/>
      <c r="V165" s="15"/>
      <c r="W165" s="15"/>
      <c r="X165" s="15"/>
      <c r="Y165" s="15"/>
      <c r="Z165" s="15"/>
      <c r="AA165" s="15"/>
      <c r="AB165" s="15"/>
      <c r="AC165" s="15"/>
      <c r="AD165" s="15"/>
      <c r="AE165" s="15"/>
      <c r="AT165" s="277" t="s">
        <v>180</v>
      </c>
      <c r="AU165" s="277" t="s">
        <v>83</v>
      </c>
      <c r="AV165" s="15" t="s">
        <v>176</v>
      </c>
      <c r="AW165" s="15" t="s">
        <v>35</v>
      </c>
      <c r="AX165" s="15" t="s">
        <v>81</v>
      </c>
      <c r="AY165" s="277" t="s">
        <v>169</v>
      </c>
    </row>
    <row r="166" spans="1:65" s="2" customFormat="1" ht="21.75" customHeight="1">
      <c r="A166" s="41"/>
      <c r="B166" s="42"/>
      <c r="C166" s="229" t="s">
        <v>231</v>
      </c>
      <c r="D166" s="229" t="s">
        <v>171</v>
      </c>
      <c r="E166" s="230" t="s">
        <v>378</v>
      </c>
      <c r="F166" s="231" t="s">
        <v>379</v>
      </c>
      <c r="G166" s="232" t="s">
        <v>174</v>
      </c>
      <c r="H166" s="233">
        <v>113.718</v>
      </c>
      <c r="I166" s="234"/>
      <c r="J166" s="235">
        <f>ROUND(I166*H166,2)</f>
        <v>0</v>
      </c>
      <c r="K166" s="231" t="s">
        <v>175</v>
      </c>
      <c r="L166" s="47"/>
      <c r="M166" s="236" t="s">
        <v>19</v>
      </c>
      <c r="N166" s="237" t="s">
        <v>45</v>
      </c>
      <c r="O166" s="87"/>
      <c r="P166" s="238">
        <f>O166*H166</f>
        <v>0</v>
      </c>
      <c r="Q166" s="238">
        <v>0</v>
      </c>
      <c r="R166" s="238">
        <f>Q166*H166</f>
        <v>0</v>
      </c>
      <c r="S166" s="238">
        <v>0.261</v>
      </c>
      <c r="T166" s="239">
        <f>S166*H166</f>
        <v>29.680398</v>
      </c>
      <c r="U166" s="41"/>
      <c r="V166" s="41"/>
      <c r="W166" s="41"/>
      <c r="X166" s="41"/>
      <c r="Y166" s="41"/>
      <c r="Z166" s="41"/>
      <c r="AA166" s="41"/>
      <c r="AB166" s="41"/>
      <c r="AC166" s="41"/>
      <c r="AD166" s="41"/>
      <c r="AE166" s="41"/>
      <c r="AR166" s="240" t="s">
        <v>176</v>
      </c>
      <c r="AT166" s="240" t="s">
        <v>171</v>
      </c>
      <c r="AU166" s="240" t="s">
        <v>83</v>
      </c>
      <c r="AY166" s="20" t="s">
        <v>169</v>
      </c>
      <c r="BE166" s="241">
        <f>IF(N166="základní",J166,0)</f>
        <v>0</v>
      </c>
      <c r="BF166" s="241">
        <f>IF(N166="snížená",J166,0)</f>
        <v>0</v>
      </c>
      <c r="BG166" s="241">
        <f>IF(N166="zákl. přenesená",J166,0)</f>
        <v>0</v>
      </c>
      <c r="BH166" s="241">
        <f>IF(N166="sníž. přenesená",J166,0)</f>
        <v>0</v>
      </c>
      <c r="BI166" s="241">
        <f>IF(N166="nulová",J166,0)</f>
        <v>0</v>
      </c>
      <c r="BJ166" s="20" t="s">
        <v>81</v>
      </c>
      <c r="BK166" s="241">
        <f>ROUND(I166*H166,2)</f>
        <v>0</v>
      </c>
      <c r="BL166" s="20" t="s">
        <v>176</v>
      </c>
      <c r="BM166" s="240" t="s">
        <v>380</v>
      </c>
    </row>
    <row r="167" spans="1:51" s="13" customFormat="1" ht="12">
      <c r="A167" s="13"/>
      <c r="B167" s="246"/>
      <c r="C167" s="247"/>
      <c r="D167" s="242" t="s">
        <v>180</v>
      </c>
      <c r="E167" s="248" t="s">
        <v>19</v>
      </c>
      <c r="F167" s="249" t="s">
        <v>336</v>
      </c>
      <c r="G167" s="247"/>
      <c r="H167" s="248" t="s">
        <v>19</v>
      </c>
      <c r="I167" s="250"/>
      <c r="J167" s="247"/>
      <c r="K167" s="247"/>
      <c r="L167" s="251"/>
      <c r="M167" s="252"/>
      <c r="N167" s="253"/>
      <c r="O167" s="253"/>
      <c r="P167" s="253"/>
      <c r="Q167" s="253"/>
      <c r="R167" s="253"/>
      <c r="S167" s="253"/>
      <c r="T167" s="254"/>
      <c r="U167" s="13"/>
      <c r="V167" s="13"/>
      <c r="W167" s="13"/>
      <c r="X167" s="13"/>
      <c r="Y167" s="13"/>
      <c r="Z167" s="13"/>
      <c r="AA167" s="13"/>
      <c r="AB167" s="13"/>
      <c r="AC167" s="13"/>
      <c r="AD167" s="13"/>
      <c r="AE167" s="13"/>
      <c r="AT167" s="255" t="s">
        <v>180</v>
      </c>
      <c r="AU167" s="255" t="s">
        <v>83</v>
      </c>
      <c r="AV167" s="13" t="s">
        <v>81</v>
      </c>
      <c r="AW167" s="13" t="s">
        <v>35</v>
      </c>
      <c r="AX167" s="13" t="s">
        <v>74</v>
      </c>
      <c r="AY167" s="255" t="s">
        <v>169</v>
      </c>
    </row>
    <row r="168" spans="1:51" s="14" customFormat="1" ht="12">
      <c r="A168" s="14"/>
      <c r="B168" s="256"/>
      <c r="C168" s="257"/>
      <c r="D168" s="242" t="s">
        <v>180</v>
      </c>
      <c r="E168" s="258" t="s">
        <v>19</v>
      </c>
      <c r="F168" s="259" t="s">
        <v>381</v>
      </c>
      <c r="G168" s="257"/>
      <c r="H168" s="260">
        <v>100.638</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180</v>
      </c>
      <c r="AU168" s="266" t="s">
        <v>83</v>
      </c>
      <c r="AV168" s="14" t="s">
        <v>83</v>
      </c>
      <c r="AW168" s="14" t="s">
        <v>35</v>
      </c>
      <c r="AX168" s="14" t="s">
        <v>74</v>
      </c>
      <c r="AY168" s="266" t="s">
        <v>169</v>
      </c>
    </row>
    <row r="169" spans="1:51" s="14" customFormat="1" ht="12">
      <c r="A169" s="14"/>
      <c r="B169" s="256"/>
      <c r="C169" s="257"/>
      <c r="D169" s="242" t="s">
        <v>180</v>
      </c>
      <c r="E169" s="258" t="s">
        <v>19</v>
      </c>
      <c r="F169" s="259" t="s">
        <v>382</v>
      </c>
      <c r="G169" s="257"/>
      <c r="H169" s="260">
        <v>13.08</v>
      </c>
      <c r="I169" s="261"/>
      <c r="J169" s="257"/>
      <c r="K169" s="257"/>
      <c r="L169" s="262"/>
      <c r="M169" s="263"/>
      <c r="N169" s="264"/>
      <c r="O169" s="264"/>
      <c r="P169" s="264"/>
      <c r="Q169" s="264"/>
      <c r="R169" s="264"/>
      <c r="S169" s="264"/>
      <c r="T169" s="265"/>
      <c r="U169" s="14"/>
      <c r="V169" s="14"/>
      <c r="W169" s="14"/>
      <c r="X169" s="14"/>
      <c r="Y169" s="14"/>
      <c r="Z169" s="14"/>
      <c r="AA169" s="14"/>
      <c r="AB169" s="14"/>
      <c r="AC169" s="14"/>
      <c r="AD169" s="14"/>
      <c r="AE169" s="14"/>
      <c r="AT169" s="266" t="s">
        <v>180</v>
      </c>
      <c r="AU169" s="266" t="s">
        <v>83</v>
      </c>
      <c r="AV169" s="14" t="s">
        <v>83</v>
      </c>
      <c r="AW169" s="14" t="s">
        <v>35</v>
      </c>
      <c r="AX169" s="14" t="s">
        <v>74</v>
      </c>
      <c r="AY169" s="266" t="s">
        <v>169</v>
      </c>
    </row>
    <row r="170" spans="1:51" s="15" customFormat="1" ht="12">
      <c r="A170" s="15"/>
      <c r="B170" s="267"/>
      <c r="C170" s="268"/>
      <c r="D170" s="242" t="s">
        <v>180</v>
      </c>
      <c r="E170" s="269" t="s">
        <v>19</v>
      </c>
      <c r="F170" s="270" t="s">
        <v>185</v>
      </c>
      <c r="G170" s="268"/>
      <c r="H170" s="271">
        <v>113.718</v>
      </c>
      <c r="I170" s="272"/>
      <c r="J170" s="268"/>
      <c r="K170" s="268"/>
      <c r="L170" s="273"/>
      <c r="M170" s="274"/>
      <c r="N170" s="275"/>
      <c r="O170" s="275"/>
      <c r="P170" s="275"/>
      <c r="Q170" s="275"/>
      <c r="R170" s="275"/>
      <c r="S170" s="275"/>
      <c r="T170" s="276"/>
      <c r="U170" s="15"/>
      <c r="V170" s="15"/>
      <c r="W170" s="15"/>
      <c r="X170" s="15"/>
      <c r="Y170" s="15"/>
      <c r="Z170" s="15"/>
      <c r="AA170" s="15"/>
      <c r="AB170" s="15"/>
      <c r="AC170" s="15"/>
      <c r="AD170" s="15"/>
      <c r="AE170" s="15"/>
      <c r="AT170" s="277" t="s">
        <v>180</v>
      </c>
      <c r="AU170" s="277" t="s">
        <v>83</v>
      </c>
      <c r="AV170" s="15" t="s">
        <v>176</v>
      </c>
      <c r="AW170" s="15" t="s">
        <v>35</v>
      </c>
      <c r="AX170" s="15" t="s">
        <v>81</v>
      </c>
      <c r="AY170" s="277" t="s">
        <v>169</v>
      </c>
    </row>
    <row r="171" spans="1:65" s="2" customFormat="1" ht="21.75" customHeight="1">
      <c r="A171" s="41"/>
      <c r="B171" s="42"/>
      <c r="C171" s="229" t="s">
        <v>240</v>
      </c>
      <c r="D171" s="229" t="s">
        <v>171</v>
      </c>
      <c r="E171" s="230" t="s">
        <v>383</v>
      </c>
      <c r="F171" s="231" t="s">
        <v>384</v>
      </c>
      <c r="G171" s="232" t="s">
        <v>213</v>
      </c>
      <c r="H171" s="233">
        <v>156.192</v>
      </c>
      <c r="I171" s="234"/>
      <c r="J171" s="235">
        <f>ROUND(I171*H171,2)</f>
        <v>0</v>
      </c>
      <c r="K171" s="231" t="s">
        <v>175</v>
      </c>
      <c r="L171" s="47"/>
      <c r="M171" s="236" t="s">
        <v>19</v>
      </c>
      <c r="N171" s="237" t="s">
        <v>45</v>
      </c>
      <c r="O171" s="87"/>
      <c r="P171" s="238">
        <f>O171*H171</f>
        <v>0</v>
      </c>
      <c r="Q171" s="238">
        <v>0</v>
      </c>
      <c r="R171" s="238">
        <f>Q171*H171</f>
        <v>0</v>
      </c>
      <c r="S171" s="238">
        <v>1.8</v>
      </c>
      <c r="T171" s="239">
        <f>S171*H171</f>
        <v>281.1456</v>
      </c>
      <c r="U171" s="41"/>
      <c r="V171" s="41"/>
      <c r="W171" s="41"/>
      <c r="X171" s="41"/>
      <c r="Y171" s="41"/>
      <c r="Z171" s="41"/>
      <c r="AA171" s="41"/>
      <c r="AB171" s="41"/>
      <c r="AC171" s="41"/>
      <c r="AD171" s="41"/>
      <c r="AE171" s="41"/>
      <c r="AR171" s="240" t="s">
        <v>176</v>
      </c>
      <c r="AT171" s="240" t="s">
        <v>171</v>
      </c>
      <c r="AU171" s="240" t="s">
        <v>83</v>
      </c>
      <c r="AY171" s="20" t="s">
        <v>169</v>
      </c>
      <c r="BE171" s="241">
        <f>IF(N171="základní",J171,0)</f>
        <v>0</v>
      </c>
      <c r="BF171" s="241">
        <f>IF(N171="snížená",J171,0)</f>
        <v>0</v>
      </c>
      <c r="BG171" s="241">
        <f>IF(N171="zákl. přenesená",J171,0)</f>
        <v>0</v>
      </c>
      <c r="BH171" s="241">
        <f>IF(N171="sníž. přenesená",J171,0)</f>
        <v>0</v>
      </c>
      <c r="BI171" s="241">
        <f>IF(N171="nulová",J171,0)</f>
        <v>0</v>
      </c>
      <c r="BJ171" s="20" t="s">
        <v>81</v>
      </c>
      <c r="BK171" s="241">
        <f>ROUND(I171*H171,2)</f>
        <v>0</v>
      </c>
      <c r="BL171" s="20" t="s">
        <v>176</v>
      </c>
      <c r="BM171" s="240" t="s">
        <v>385</v>
      </c>
    </row>
    <row r="172" spans="1:51" s="13" customFormat="1" ht="12">
      <c r="A172" s="13"/>
      <c r="B172" s="246"/>
      <c r="C172" s="247"/>
      <c r="D172" s="242" t="s">
        <v>180</v>
      </c>
      <c r="E172" s="248" t="s">
        <v>19</v>
      </c>
      <c r="F172" s="249" t="s">
        <v>336</v>
      </c>
      <c r="G172" s="247"/>
      <c r="H172" s="248" t="s">
        <v>19</v>
      </c>
      <c r="I172" s="250"/>
      <c r="J172" s="247"/>
      <c r="K172" s="247"/>
      <c r="L172" s="251"/>
      <c r="M172" s="252"/>
      <c r="N172" s="253"/>
      <c r="O172" s="253"/>
      <c r="P172" s="253"/>
      <c r="Q172" s="253"/>
      <c r="R172" s="253"/>
      <c r="S172" s="253"/>
      <c r="T172" s="254"/>
      <c r="U172" s="13"/>
      <c r="V172" s="13"/>
      <c r="W172" s="13"/>
      <c r="X172" s="13"/>
      <c r="Y172" s="13"/>
      <c r="Z172" s="13"/>
      <c r="AA172" s="13"/>
      <c r="AB172" s="13"/>
      <c r="AC172" s="13"/>
      <c r="AD172" s="13"/>
      <c r="AE172" s="13"/>
      <c r="AT172" s="255" t="s">
        <v>180</v>
      </c>
      <c r="AU172" s="255" t="s">
        <v>83</v>
      </c>
      <c r="AV172" s="13" t="s">
        <v>81</v>
      </c>
      <c r="AW172" s="13" t="s">
        <v>35</v>
      </c>
      <c r="AX172" s="13" t="s">
        <v>74</v>
      </c>
      <c r="AY172" s="255" t="s">
        <v>169</v>
      </c>
    </row>
    <row r="173" spans="1:51" s="14" customFormat="1" ht="12">
      <c r="A173" s="14"/>
      <c r="B173" s="256"/>
      <c r="C173" s="257"/>
      <c r="D173" s="242" t="s">
        <v>180</v>
      </c>
      <c r="E173" s="258" t="s">
        <v>19</v>
      </c>
      <c r="F173" s="259" t="s">
        <v>386</v>
      </c>
      <c r="G173" s="257"/>
      <c r="H173" s="260">
        <v>14.31</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180</v>
      </c>
      <c r="AU173" s="266" t="s">
        <v>83</v>
      </c>
      <c r="AV173" s="14" t="s">
        <v>83</v>
      </c>
      <c r="AW173" s="14" t="s">
        <v>35</v>
      </c>
      <c r="AX173" s="14" t="s">
        <v>74</v>
      </c>
      <c r="AY173" s="266" t="s">
        <v>169</v>
      </c>
    </row>
    <row r="174" spans="1:51" s="14" customFormat="1" ht="12">
      <c r="A174" s="14"/>
      <c r="B174" s="256"/>
      <c r="C174" s="257"/>
      <c r="D174" s="242" t="s">
        <v>180</v>
      </c>
      <c r="E174" s="258" t="s">
        <v>19</v>
      </c>
      <c r="F174" s="259" t="s">
        <v>387</v>
      </c>
      <c r="G174" s="257"/>
      <c r="H174" s="260">
        <v>83.283</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180</v>
      </c>
      <c r="AU174" s="266" t="s">
        <v>83</v>
      </c>
      <c r="AV174" s="14" t="s">
        <v>83</v>
      </c>
      <c r="AW174" s="14" t="s">
        <v>35</v>
      </c>
      <c r="AX174" s="14" t="s">
        <v>74</v>
      </c>
      <c r="AY174" s="266" t="s">
        <v>169</v>
      </c>
    </row>
    <row r="175" spans="1:51" s="17" customFormat="1" ht="12">
      <c r="A175" s="17"/>
      <c r="B175" s="299"/>
      <c r="C175" s="300"/>
      <c r="D175" s="242" t="s">
        <v>180</v>
      </c>
      <c r="E175" s="301" t="s">
        <v>19</v>
      </c>
      <c r="F175" s="302" t="s">
        <v>340</v>
      </c>
      <c r="G175" s="300"/>
      <c r="H175" s="303">
        <v>97.593</v>
      </c>
      <c r="I175" s="304"/>
      <c r="J175" s="300"/>
      <c r="K175" s="300"/>
      <c r="L175" s="305"/>
      <c r="M175" s="306"/>
      <c r="N175" s="307"/>
      <c r="O175" s="307"/>
      <c r="P175" s="307"/>
      <c r="Q175" s="307"/>
      <c r="R175" s="307"/>
      <c r="S175" s="307"/>
      <c r="T175" s="308"/>
      <c r="U175" s="17"/>
      <c r="V175" s="17"/>
      <c r="W175" s="17"/>
      <c r="X175" s="17"/>
      <c r="Y175" s="17"/>
      <c r="Z175" s="17"/>
      <c r="AA175" s="17"/>
      <c r="AB175" s="17"/>
      <c r="AC175" s="17"/>
      <c r="AD175" s="17"/>
      <c r="AE175" s="17"/>
      <c r="AT175" s="309" t="s">
        <v>180</v>
      </c>
      <c r="AU175" s="309" t="s">
        <v>83</v>
      </c>
      <c r="AV175" s="17" t="s">
        <v>192</v>
      </c>
      <c r="AW175" s="17" t="s">
        <v>35</v>
      </c>
      <c r="AX175" s="17" t="s">
        <v>74</v>
      </c>
      <c r="AY175" s="309" t="s">
        <v>169</v>
      </c>
    </row>
    <row r="176" spans="1:51" s="13" customFormat="1" ht="12">
      <c r="A176" s="13"/>
      <c r="B176" s="246"/>
      <c r="C176" s="247"/>
      <c r="D176" s="242" t="s">
        <v>180</v>
      </c>
      <c r="E176" s="248" t="s">
        <v>19</v>
      </c>
      <c r="F176" s="249" t="s">
        <v>341</v>
      </c>
      <c r="G176" s="247"/>
      <c r="H176" s="248" t="s">
        <v>19</v>
      </c>
      <c r="I176" s="250"/>
      <c r="J176" s="247"/>
      <c r="K176" s="247"/>
      <c r="L176" s="251"/>
      <c r="M176" s="252"/>
      <c r="N176" s="253"/>
      <c r="O176" s="253"/>
      <c r="P176" s="253"/>
      <c r="Q176" s="253"/>
      <c r="R176" s="253"/>
      <c r="S176" s="253"/>
      <c r="T176" s="254"/>
      <c r="U176" s="13"/>
      <c r="V176" s="13"/>
      <c r="W176" s="13"/>
      <c r="X176" s="13"/>
      <c r="Y176" s="13"/>
      <c r="Z176" s="13"/>
      <c r="AA176" s="13"/>
      <c r="AB176" s="13"/>
      <c r="AC176" s="13"/>
      <c r="AD176" s="13"/>
      <c r="AE176" s="13"/>
      <c r="AT176" s="255" t="s">
        <v>180</v>
      </c>
      <c r="AU176" s="255" t="s">
        <v>83</v>
      </c>
      <c r="AV176" s="13" t="s">
        <v>81</v>
      </c>
      <c r="AW176" s="13" t="s">
        <v>35</v>
      </c>
      <c r="AX176" s="13" t="s">
        <v>74</v>
      </c>
      <c r="AY176" s="255" t="s">
        <v>169</v>
      </c>
    </row>
    <row r="177" spans="1:51" s="13" customFormat="1" ht="12">
      <c r="A177" s="13"/>
      <c r="B177" s="246"/>
      <c r="C177" s="247"/>
      <c r="D177" s="242" t="s">
        <v>180</v>
      </c>
      <c r="E177" s="248" t="s">
        <v>19</v>
      </c>
      <c r="F177" s="249" t="s">
        <v>342</v>
      </c>
      <c r="G177" s="247"/>
      <c r="H177" s="248" t="s">
        <v>19</v>
      </c>
      <c r="I177" s="250"/>
      <c r="J177" s="247"/>
      <c r="K177" s="247"/>
      <c r="L177" s="251"/>
      <c r="M177" s="252"/>
      <c r="N177" s="253"/>
      <c r="O177" s="253"/>
      <c r="P177" s="253"/>
      <c r="Q177" s="253"/>
      <c r="R177" s="253"/>
      <c r="S177" s="253"/>
      <c r="T177" s="254"/>
      <c r="U177" s="13"/>
      <c r="V177" s="13"/>
      <c r="W177" s="13"/>
      <c r="X177" s="13"/>
      <c r="Y177" s="13"/>
      <c r="Z177" s="13"/>
      <c r="AA177" s="13"/>
      <c r="AB177" s="13"/>
      <c r="AC177" s="13"/>
      <c r="AD177" s="13"/>
      <c r="AE177" s="13"/>
      <c r="AT177" s="255" t="s">
        <v>180</v>
      </c>
      <c r="AU177" s="255" t="s">
        <v>83</v>
      </c>
      <c r="AV177" s="13" t="s">
        <v>81</v>
      </c>
      <c r="AW177" s="13" t="s">
        <v>35</v>
      </c>
      <c r="AX177" s="13" t="s">
        <v>74</v>
      </c>
      <c r="AY177" s="255" t="s">
        <v>169</v>
      </c>
    </row>
    <row r="178" spans="1:51" s="14" customFormat="1" ht="12">
      <c r="A178" s="14"/>
      <c r="B178" s="256"/>
      <c r="C178" s="257"/>
      <c r="D178" s="242" t="s">
        <v>180</v>
      </c>
      <c r="E178" s="258" t="s">
        <v>19</v>
      </c>
      <c r="F178" s="259" t="s">
        <v>388</v>
      </c>
      <c r="G178" s="257"/>
      <c r="H178" s="260">
        <v>3.467</v>
      </c>
      <c r="I178" s="261"/>
      <c r="J178" s="257"/>
      <c r="K178" s="257"/>
      <c r="L178" s="262"/>
      <c r="M178" s="263"/>
      <c r="N178" s="264"/>
      <c r="O178" s="264"/>
      <c r="P178" s="264"/>
      <c r="Q178" s="264"/>
      <c r="R178" s="264"/>
      <c r="S178" s="264"/>
      <c r="T178" s="265"/>
      <c r="U178" s="14"/>
      <c r="V178" s="14"/>
      <c r="W178" s="14"/>
      <c r="X178" s="14"/>
      <c r="Y178" s="14"/>
      <c r="Z178" s="14"/>
      <c r="AA178" s="14"/>
      <c r="AB178" s="14"/>
      <c r="AC178" s="14"/>
      <c r="AD178" s="14"/>
      <c r="AE178" s="14"/>
      <c r="AT178" s="266" t="s">
        <v>180</v>
      </c>
      <c r="AU178" s="266" t="s">
        <v>83</v>
      </c>
      <c r="AV178" s="14" t="s">
        <v>83</v>
      </c>
      <c r="AW178" s="14" t="s">
        <v>35</v>
      </c>
      <c r="AX178" s="14" t="s">
        <v>74</v>
      </c>
      <c r="AY178" s="266" t="s">
        <v>169</v>
      </c>
    </row>
    <row r="179" spans="1:51" s="14" customFormat="1" ht="12">
      <c r="A179" s="14"/>
      <c r="B179" s="256"/>
      <c r="C179" s="257"/>
      <c r="D179" s="242" t="s">
        <v>180</v>
      </c>
      <c r="E179" s="258" t="s">
        <v>19</v>
      </c>
      <c r="F179" s="259" t="s">
        <v>389</v>
      </c>
      <c r="G179" s="257"/>
      <c r="H179" s="260">
        <v>14.044</v>
      </c>
      <c r="I179" s="261"/>
      <c r="J179" s="257"/>
      <c r="K179" s="257"/>
      <c r="L179" s="262"/>
      <c r="M179" s="263"/>
      <c r="N179" s="264"/>
      <c r="O179" s="264"/>
      <c r="P179" s="264"/>
      <c r="Q179" s="264"/>
      <c r="R179" s="264"/>
      <c r="S179" s="264"/>
      <c r="T179" s="265"/>
      <c r="U179" s="14"/>
      <c r="V179" s="14"/>
      <c r="W179" s="14"/>
      <c r="X179" s="14"/>
      <c r="Y179" s="14"/>
      <c r="Z179" s="14"/>
      <c r="AA179" s="14"/>
      <c r="AB179" s="14"/>
      <c r="AC179" s="14"/>
      <c r="AD179" s="14"/>
      <c r="AE179" s="14"/>
      <c r="AT179" s="266" t="s">
        <v>180</v>
      </c>
      <c r="AU179" s="266" t="s">
        <v>83</v>
      </c>
      <c r="AV179" s="14" t="s">
        <v>83</v>
      </c>
      <c r="AW179" s="14" t="s">
        <v>35</v>
      </c>
      <c r="AX179" s="14" t="s">
        <v>74</v>
      </c>
      <c r="AY179" s="266" t="s">
        <v>169</v>
      </c>
    </row>
    <row r="180" spans="1:51" s="17" customFormat="1" ht="12">
      <c r="A180" s="17"/>
      <c r="B180" s="299"/>
      <c r="C180" s="300"/>
      <c r="D180" s="242" t="s">
        <v>180</v>
      </c>
      <c r="E180" s="301" t="s">
        <v>19</v>
      </c>
      <c r="F180" s="302" t="s">
        <v>346</v>
      </c>
      <c r="G180" s="300"/>
      <c r="H180" s="303">
        <v>17.511</v>
      </c>
      <c r="I180" s="304"/>
      <c r="J180" s="300"/>
      <c r="K180" s="300"/>
      <c r="L180" s="305"/>
      <c r="M180" s="306"/>
      <c r="N180" s="307"/>
      <c r="O180" s="307"/>
      <c r="P180" s="307"/>
      <c r="Q180" s="307"/>
      <c r="R180" s="307"/>
      <c r="S180" s="307"/>
      <c r="T180" s="308"/>
      <c r="U180" s="17"/>
      <c r="V180" s="17"/>
      <c r="W180" s="17"/>
      <c r="X180" s="17"/>
      <c r="Y180" s="17"/>
      <c r="Z180" s="17"/>
      <c r="AA180" s="17"/>
      <c r="AB180" s="17"/>
      <c r="AC180" s="17"/>
      <c r="AD180" s="17"/>
      <c r="AE180" s="17"/>
      <c r="AT180" s="309" t="s">
        <v>180</v>
      </c>
      <c r="AU180" s="309" t="s">
        <v>83</v>
      </c>
      <c r="AV180" s="17" t="s">
        <v>192</v>
      </c>
      <c r="AW180" s="17" t="s">
        <v>35</v>
      </c>
      <c r="AX180" s="17" t="s">
        <v>74</v>
      </c>
      <c r="AY180" s="309" t="s">
        <v>169</v>
      </c>
    </row>
    <row r="181" spans="1:51" s="13" customFormat="1" ht="12">
      <c r="A181" s="13"/>
      <c r="B181" s="246"/>
      <c r="C181" s="247"/>
      <c r="D181" s="242" t="s">
        <v>180</v>
      </c>
      <c r="E181" s="248" t="s">
        <v>19</v>
      </c>
      <c r="F181" s="249" t="s">
        <v>347</v>
      </c>
      <c r="G181" s="247"/>
      <c r="H181" s="248" t="s">
        <v>19</v>
      </c>
      <c r="I181" s="250"/>
      <c r="J181" s="247"/>
      <c r="K181" s="247"/>
      <c r="L181" s="251"/>
      <c r="M181" s="252"/>
      <c r="N181" s="253"/>
      <c r="O181" s="253"/>
      <c r="P181" s="253"/>
      <c r="Q181" s="253"/>
      <c r="R181" s="253"/>
      <c r="S181" s="253"/>
      <c r="T181" s="254"/>
      <c r="U181" s="13"/>
      <c r="V181" s="13"/>
      <c r="W181" s="13"/>
      <c r="X181" s="13"/>
      <c r="Y181" s="13"/>
      <c r="Z181" s="13"/>
      <c r="AA181" s="13"/>
      <c r="AB181" s="13"/>
      <c r="AC181" s="13"/>
      <c r="AD181" s="13"/>
      <c r="AE181" s="13"/>
      <c r="AT181" s="255" t="s">
        <v>180</v>
      </c>
      <c r="AU181" s="255" t="s">
        <v>83</v>
      </c>
      <c r="AV181" s="13" t="s">
        <v>81</v>
      </c>
      <c r="AW181" s="13" t="s">
        <v>35</v>
      </c>
      <c r="AX181" s="13" t="s">
        <v>74</v>
      </c>
      <c r="AY181" s="255" t="s">
        <v>169</v>
      </c>
    </row>
    <row r="182" spans="1:51" s="14" customFormat="1" ht="12">
      <c r="A182" s="14"/>
      <c r="B182" s="256"/>
      <c r="C182" s="257"/>
      <c r="D182" s="242" t="s">
        <v>180</v>
      </c>
      <c r="E182" s="258" t="s">
        <v>19</v>
      </c>
      <c r="F182" s="259" t="s">
        <v>390</v>
      </c>
      <c r="G182" s="257"/>
      <c r="H182" s="260">
        <v>24.534</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180</v>
      </c>
      <c r="AU182" s="266" t="s">
        <v>83</v>
      </c>
      <c r="AV182" s="14" t="s">
        <v>83</v>
      </c>
      <c r="AW182" s="14" t="s">
        <v>35</v>
      </c>
      <c r="AX182" s="14" t="s">
        <v>74</v>
      </c>
      <c r="AY182" s="266" t="s">
        <v>169</v>
      </c>
    </row>
    <row r="183" spans="1:51" s="14" customFormat="1" ht="12">
      <c r="A183" s="14"/>
      <c r="B183" s="256"/>
      <c r="C183" s="257"/>
      <c r="D183" s="242" t="s">
        <v>180</v>
      </c>
      <c r="E183" s="258" t="s">
        <v>19</v>
      </c>
      <c r="F183" s="259" t="s">
        <v>391</v>
      </c>
      <c r="G183" s="257"/>
      <c r="H183" s="260">
        <v>16.554</v>
      </c>
      <c r="I183" s="261"/>
      <c r="J183" s="257"/>
      <c r="K183" s="257"/>
      <c r="L183" s="262"/>
      <c r="M183" s="263"/>
      <c r="N183" s="264"/>
      <c r="O183" s="264"/>
      <c r="P183" s="264"/>
      <c r="Q183" s="264"/>
      <c r="R183" s="264"/>
      <c r="S183" s="264"/>
      <c r="T183" s="265"/>
      <c r="U183" s="14"/>
      <c r="V183" s="14"/>
      <c r="W183" s="14"/>
      <c r="X183" s="14"/>
      <c r="Y183" s="14"/>
      <c r="Z183" s="14"/>
      <c r="AA183" s="14"/>
      <c r="AB183" s="14"/>
      <c r="AC183" s="14"/>
      <c r="AD183" s="14"/>
      <c r="AE183" s="14"/>
      <c r="AT183" s="266" t="s">
        <v>180</v>
      </c>
      <c r="AU183" s="266" t="s">
        <v>83</v>
      </c>
      <c r="AV183" s="14" t="s">
        <v>83</v>
      </c>
      <c r="AW183" s="14" t="s">
        <v>35</v>
      </c>
      <c r="AX183" s="14" t="s">
        <v>74</v>
      </c>
      <c r="AY183" s="266" t="s">
        <v>169</v>
      </c>
    </row>
    <row r="184" spans="1:51" s="17" customFormat="1" ht="12">
      <c r="A184" s="17"/>
      <c r="B184" s="299"/>
      <c r="C184" s="300"/>
      <c r="D184" s="242" t="s">
        <v>180</v>
      </c>
      <c r="E184" s="301" t="s">
        <v>19</v>
      </c>
      <c r="F184" s="302" t="s">
        <v>350</v>
      </c>
      <c r="G184" s="300"/>
      <c r="H184" s="303">
        <v>41.088</v>
      </c>
      <c r="I184" s="304"/>
      <c r="J184" s="300"/>
      <c r="K184" s="300"/>
      <c r="L184" s="305"/>
      <c r="M184" s="306"/>
      <c r="N184" s="307"/>
      <c r="O184" s="307"/>
      <c r="P184" s="307"/>
      <c r="Q184" s="307"/>
      <c r="R184" s="307"/>
      <c r="S184" s="307"/>
      <c r="T184" s="308"/>
      <c r="U184" s="17"/>
      <c r="V184" s="17"/>
      <c r="W184" s="17"/>
      <c r="X184" s="17"/>
      <c r="Y184" s="17"/>
      <c r="Z184" s="17"/>
      <c r="AA184" s="17"/>
      <c r="AB184" s="17"/>
      <c r="AC184" s="17"/>
      <c r="AD184" s="17"/>
      <c r="AE184" s="17"/>
      <c r="AT184" s="309" t="s">
        <v>180</v>
      </c>
      <c r="AU184" s="309" t="s">
        <v>83</v>
      </c>
      <c r="AV184" s="17" t="s">
        <v>192</v>
      </c>
      <c r="AW184" s="17" t="s">
        <v>35</v>
      </c>
      <c r="AX184" s="17" t="s">
        <v>74</v>
      </c>
      <c r="AY184" s="309" t="s">
        <v>169</v>
      </c>
    </row>
    <row r="185" spans="1:51" s="15" customFormat="1" ht="12">
      <c r="A185" s="15"/>
      <c r="B185" s="267"/>
      <c r="C185" s="268"/>
      <c r="D185" s="242" t="s">
        <v>180</v>
      </c>
      <c r="E185" s="269" t="s">
        <v>19</v>
      </c>
      <c r="F185" s="270" t="s">
        <v>185</v>
      </c>
      <c r="G185" s="268"/>
      <c r="H185" s="271">
        <v>156.192</v>
      </c>
      <c r="I185" s="272"/>
      <c r="J185" s="268"/>
      <c r="K185" s="268"/>
      <c r="L185" s="273"/>
      <c r="M185" s="274"/>
      <c r="N185" s="275"/>
      <c r="O185" s="275"/>
      <c r="P185" s="275"/>
      <c r="Q185" s="275"/>
      <c r="R185" s="275"/>
      <c r="S185" s="275"/>
      <c r="T185" s="276"/>
      <c r="U185" s="15"/>
      <c r="V185" s="15"/>
      <c r="W185" s="15"/>
      <c r="X185" s="15"/>
      <c r="Y185" s="15"/>
      <c r="Z185" s="15"/>
      <c r="AA185" s="15"/>
      <c r="AB185" s="15"/>
      <c r="AC185" s="15"/>
      <c r="AD185" s="15"/>
      <c r="AE185" s="15"/>
      <c r="AT185" s="277" t="s">
        <v>180</v>
      </c>
      <c r="AU185" s="277" t="s">
        <v>83</v>
      </c>
      <c r="AV185" s="15" t="s">
        <v>176</v>
      </c>
      <c r="AW185" s="15" t="s">
        <v>35</v>
      </c>
      <c r="AX185" s="15" t="s">
        <v>81</v>
      </c>
      <c r="AY185" s="277" t="s">
        <v>169</v>
      </c>
    </row>
    <row r="186" spans="1:65" s="2" customFormat="1" ht="21.75" customHeight="1">
      <c r="A186" s="41"/>
      <c r="B186" s="42"/>
      <c r="C186" s="229" t="s">
        <v>246</v>
      </c>
      <c r="D186" s="229" t="s">
        <v>171</v>
      </c>
      <c r="E186" s="230" t="s">
        <v>392</v>
      </c>
      <c r="F186" s="231" t="s">
        <v>393</v>
      </c>
      <c r="G186" s="232" t="s">
        <v>213</v>
      </c>
      <c r="H186" s="233">
        <v>25.442</v>
      </c>
      <c r="I186" s="234"/>
      <c r="J186" s="235">
        <f>ROUND(I186*H186,2)</f>
        <v>0</v>
      </c>
      <c r="K186" s="231" t="s">
        <v>175</v>
      </c>
      <c r="L186" s="47"/>
      <c r="M186" s="236" t="s">
        <v>19</v>
      </c>
      <c r="N186" s="237" t="s">
        <v>45</v>
      </c>
      <c r="O186" s="87"/>
      <c r="P186" s="238">
        <f>O186*H186</f>
        <v>0</v>
      </c>
      <c r="Q186" s="238">
        <v>0</v>
      </c>
      <c r="R186" s="238">
        <f>Q186*H186</f>
        <v>0</v>
      </c>
      <c r="S186" s="238">
        <v>2.4</v>
      </c>
      <c r="T186" s="239">
        <f>S186*H186</f>
        <v>61.0608</v>
      </c>
      <c r="U186" s="41"/>
      <c r="V186" s="41"/>
      <c r="W186" s="41"/>
      <c r="X186" s="41"/>
      <c r="Y186" s="41"/>
      <c r="Z186" s="41"/>
      <c r="AA186" s="41"/>
      <c r="AB186" s="41"/>
      <c r="AC186" s="41"/>
      <c r="AD186" s="41"/>
      <c r="AE186" s="41"/>
      <c r="AR186" s="240" t="s">
        <v>176</v>
      </c>
      <c r="AT186" s="240" t="s">
        <v>171</v>
      </c>
      <c r="AU186" s="240" t="s">
        <v>83</v>
      </c>
      <c r="AY186" s="20" t="s">
        <v>169</v>
      </c>
      <c r="BE186" s="241">
        <f>IF(N186="základní",J186,0)</f>
        <v>0</v>
      </c>
      <c r="BF186" s="241">
        <f>IF(N186="snížená",J186,0)</f>
        <v>0</v>
      </c>
      <c r="BG186" s="241">
        <f>IF(N186="zákl. přenesená",J186,0)</f>
        <v>0</v>
      </c>
      <c r="BH186" s="241">
        <f>IF(N186="sníž. přenesená",J186,0)</f>
        <v>0</v>
      </c>
      <c r="BI186" s="241">
        <f>IF(N186="nulová",J186,0)</f>
        <v>0</v>
      </c>
      <c r="BJ186" s="20" t="s">
        <v>81</v>
      </c>
      <c r="BK186" s="241">
        <f>ROUND(I186*H186,2)</f>
        <v>0</v>
      </c>
      <c r="BL186" s="20" t="s">
        <v>176</v>
      </c>
      <c r="BM186" s="240" t="s">
        <v>394</v>
      </c>
    </row>
    <row r="187" spans="1:47" s="2" customFormat="1" ht="12">
      <c r="A187" s="41"/>
      <c r="B187" s="42"/>
      <c r="C187" s="43"/>
      <c r="D187" s="242" t="s">
        <v>178</v>
      </c>
      <c r="E187" s="43"/>
      <c r="F187" s="243" t="s">
        <v>395</v>
      </c>
      <c r="G187" s="43"/>
      <c r="H187" s="43"/>
      <c r="I187" s="149"/>
      <c r="J187" s="43"/>
      <c r="K187" s="43"/>
      <c r="L187" s="47"/>
      <c r="M187" s="244"/>
      <c r="N187" s="245"/>
      <c r="O187" s="87"/>
      <c r="P187" s="87"/>
      <c r="Q187" s="87"/>
      <c r="R187" s="87"/>
      <c r="S187" s="87"/>
      <c r="T187" s="88"/>
      <c r="U187" s="41"/>
      <c r="V187" s="41"/>
      <c r="W187" s="41"/>
      <c r="X187" s="41"/>
      <c r="Y187" s="41"/>
      <c r="Z187" s="41"/>
      <c r="AA187" s="41"/>
      <c r="AB187" s="41"/>
      <c r="AC187" s="41"/>
      <c r="AD187" s="41"/>
      <c r="AE187" s="41"/>
      <c r="AT187" s="20" t="s">
        <v>178</v>
      </c>
      <c r="AU187" s="20" t="s">
        <v>83</v>
      </c>
    </row>
    <row r="188" spans="1:51" s="13" customFormat="1" ht="12">
      <c r="A188" s="13"/>
      <c r="B188" s="246"/>
      <c r="C188" s="247"/>
      <c r="D188" s="242" t="s">
        <v>180</v>
      </c>
      <c r="E188" s="248" t="s">
        <v>19</v>
      </c>
      <c r="F188" s="249" t="s">
        <v>341</v>
      </c>
      <c r="G188" s="247"/>
      <c r="H188" s="248" t="s">
        <v>19</v>
      </c>
      <c r="I188" s="250"/>
      <c r="J188" s="247"/>
      <c r="K188" s="247"/>
      <c r="L188" s="251"/>
      <c r="M188" s="252"/>
      <c r="N188" s="253"/>
      <c r="O188" s="253"/>
      <c r="P188" s="253"/>
      <c r="Q188" s="253"/>
      <c r="R188" s="253"/>
      <c r="S188" s="253"/>
      <c r="T188" s="254"/>
      <c r="U188" s="13"/>
      <c r="V188" s="13"/>
      <c r="W188" s="13"/>
      <c r="X188" s="13"/>
      <c r="Y188" s="13"/>
      <c r="Z188" s="13"/>
      <c r="AA188" s="13"/>
      <c r="AB188" s="13"/>
      <c r="AC188" s="13"/>
      <c r="AD188" s="13"/>
      <c r="AE188" s="13"/>
      <c r="AT188" s="255" t="s">
        <v>180</v>
      </c>
      <c r="AU188" s="255" t="s">
        <v>83</v>
      </c>
      <c r="AV188" s="13" t="s">
        <v>81</v>
      </c>
      <c r="AW188" s="13" t="s">
        <v>35</v>
      </c>
      <c r="AX188" s="13" t="s">
        <v>74</v>
      </c>
      <c r="AY188" s="255" t="s">
        <v>169</v>
      </c>
    </row>
    <row r="189" spans="1:51" s="13" customFormat="1" ht="12">
      <c r="A189" s="13"/>
      <c r="B189" s="246"/>
      <c r="C189" s="247"/>
      <c r="D189" s="242" t="s">
        <v>180</v>
      </c>
      <c r="E189" s="248" t="s">
        <v>19</v>
      </c>
      <c r="F189" s="249" t="s">
        <v>342</v>
      </c>
      <c r="G189" s="247"/>
      <c r="H189" s="248" t="s">
        <v>19</v>
      </c>
      <c r="I189" s="250"/>
      <c r="J189" s="247"/>
      <c r="K189" s="247"/>
      <c r="L189" s="251"/>
      <c r="M189" s="252"/>
      <c r="N189" s="253"/>
      <c r="O189" s="253"/>
      <c r="P189" s="253"/>
      <c r="Q189" s="253"/>
      <c r="R189" s="253"/>
      <c r="S189" s="253"/>
      <c r="T189" s="254"/>
      <c r="U189" s="13"/>
      <c r="V189" s="13"/>
      <c r="W189" s="13"/>
      <c r="X189" s="13"/>
      <c r="Y189" s="13"/>
      <c r="Z189" s="13"/>
      <c r="AA189" s="13"/>
      <c r="AB189" s="13"/>
      <c r="AC189" s="13"/>
      <c r="AD189" s="13"/>
      <c r="AE189" s="13"/>
      <c r="AT189" s="255" t="s">
        <v>180</v>
      </c>
      <c r="AU189" s="255" t="s">
        <v>83</v>
      </c>
      <c r="AV189" s="13" t="s">
        <v>81</v>
      </c>
      <c r="AW189" s="13" t="s">
        <v>35</v>
      </c>
      <c r="AX189" s="13" t="s">
        <v>74</v>
      </c>
      <c r="AY189" s="255" t="s">
        <v>169</v>
      </c>
    </row>
    <row r="190" spans="1:51" s="14" customFormat="1" ht="12">
      <c r="A190" s="14"/>
      <c r="B190" s="256"/>
      <c r="C190" s="257"/>
      <c r="D190" s="242" t="s">
        <v>180</v>
      </c>
      <c r="E190" s="258" t="s">
        <v>19</v>
      </c>
      <c r="F190" s="259" t="s">
        <v>396</v>
      </c>
      <c r="G190" s="257"/>
      <c r="H190" s="260">
        <v>16.822</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180</v>
      </c>
      <c r="AU190" s="266" t="s">
        <v>83</v>
      </c>
      <c r="AV190" s="14" t="s">
        <v>83</v>
      </c>
      <c r="AW190" s="14" t="s">
        <v>35</v>
      </c>
      <c r="AX190" s="14" t="s">
        <v>74</v>
      </c>
      <c r="AY190" s="266" t="s">
        <v>169</v>
      </c>
    </row>
    <row r="191" spans="1:51" s="14" customFormat="1" ht="12">
      <c r="A191" s="14"/>
      <c r="B191" s="256"/>
      <c r="C191" s="257"/>
      <c r="D191" s="242" t="s">
        <v>180</v>
      </c>
      <c r="E191" s="258" t="s">
        <v>19</v>
      </c>
      <c r="F191" s="259" t="s">
        <v>397</v>
      </c>
      <c r="G191" s="257"/>
      <c r="H191" s="260">
        <v>8.62</v>
      </c>
      <c r="I191" s="261"/>
      <c r="J191" s="257"/>
      <c r="K191" s="257"/>
      <c r="L191" s="262"/>
      <c r="M191" s="263"/>
      <c r="N191" s="264"/>
      <c r="O191" s="264"/>
      <c r="P191" s="264"/>
      <c r="Q191" s="264"/>
      <c r="R191" s="264"/>
      <c r="S191" s="264"/>
      <c r="T191" s="265"/>
      <c r="U191" s="14"/>
      <c r="V191" s="14"/>
      <c r="W191" s="14"/>
      <c r="X191" s="14"/>
      <c r="Y191" s="14"/>
      <c r="Z191" s="14"/>
      <c r="AA191" s="14"/>
      <c r="AB191" s="14"/>
      <c r="AC191" s="14"/>
      <c r="AD191" s="14"/>
      <c r="AE191" s="14"/>
      <c r="AT191" s="266" t="s">
        <v>180</v>
      </c>
      <c r="AU191" s="266" t="s">
        <v>83</v>
      </c>
      <c r="AV191" s="14" t="s">
        <v>83</v>
      </c>
      <c r="AW191" s="14" t="s">
        <v>35</v>
      </c>
      <c r="AX191" s="14" t="s">
        <v>74</v>
      </c>
      <c r="AY191" s="266" t="s">
        <v>169</v>
      </c>
    </row>
    <row r="192" spans="1:51" s="17" customFormat="1" ht="12">
      <c r="A192" s="17"/>
      <c r="B192" s="299"/>
      <c r="C192" s="300"/>
      <c r="D192" s="242" t="s">
        <v>180</v>
      </c>
      <c r="E192" s="301" t="s">
        <v>19</v>
      </c>
      <c r="F192" s="302" t="s">
        <v>346</v>
      </c>
      <c r="G192" s="300"/>
      <c r="H192" s="303">
        <v>25.442</v>
      </c>
      <c r="I192" s="304"/>
      <c r="J192" s="300"/>
      <c r="K192" s="300"/>
      <c r="L192" s="305"/>
      <c r="M192" s="306"/>
      <c r="N192" s="307"/>
      <c r="O192" s="307"/>
      <c r="P192" s="307"/>
      <c r="Q192" s="307"/>
      <c r="R192" s="307"/>
      <c r="S192" s="307"/>
      <c r="T192" s="308"/>
      <c r="U192" s="17"/>
      <c r="V192" s="17"/>
      <c r="W192" s="17"/>
      <c r="X192" s="17"/>
      <c r="Y192" s="17"/>
      <c r="Z192" s="17"/>
      <c r="AA192" s="17"/>
      <c r="AB192" s="17"/>
      <c r="AC192" s="17"/>
      <c r="AD192" s="17"/>
      <c r="AE192" s="17"/>
      <c r="AT192" s="309" t="s">
        <v>180</v>
      </c>
      <c r="AU192" s="309" t="s">
        <v>83</v>
      </c>
      <c r="AV192" s="17" t="s">
        <v>192</v>
      </c>
      <c r="AW192" s="17" t="s">
        <v>35</v>
      </c>
      <c r="AX192" s="17" t="s">
        <v>74</v>
      </c>
      <c r="AY192" s="309" t="s">
        <v>169</v>
      </c>
    </row>
    <row r="193" spans="1:51" s="13" customFormat="1" ht="12">
      <c r="A193" s="13"/>
      <c r="B193" s="246"/>
      <c r="C193" s="247"/>
      <c r="D193" s="242" t="s">
        <v>180</v>
      </c>
      <c r="E193" s="248" t="s">
        <v>19</v>
      </c>
      <c r="F193" s="249" t="s">
        <v>347</v>
      </c>
      <c r="G193" s="247"/>
      <c r="H193" s="248" t="s">
        <v>19</v>
      </c>
      <c r="I193" s="250"/>
      <c r="J193" s="247"/>
      <c r="K193" s="247"/>
      <c r="L193" s="251"/>
      <c r="M193" s="252"/>
      <c r="N193" s="253"/>
      <c r="O193" s="253"/>
      <c r="P193" s="253"/>
      <c r="Q193" s="253"/>
      <c r="R193" s="253"/>
      <c r="S193" s="253"/>
      <c r="T193" s="254"/>
      <c r="U193" s="13"/>
      <c r="V193" s="13"/>
      <c r="W193" s="13"/>
      <c r="X193" s="13"/>
      <c r="Y193" s="13"/>
      <c r="Z193" s="13"/>
      <c r="AA193" s="13"/>
      <c r="AB193" s="13"/>
      <c r="AC193" s="13"/>
      <c r="AD193" s="13"/>
      <c r="AE193" s="13"/>
      <c r="AT193" s="255" t="s">
        <v>180</v>
      </c>
      <c r="AU193" s="255" t="s">
        <v>83</v>
      </c>
      <c r="AV193" s="13" t="s">
        <v>81</v>
      </c>
      <c r="AW193" s="13" t="s">
        <v>35</v>
      </c>
      <c r="AX193" s="13" t="s">
        <v>74</v>
      </c>
      <c r="AY193" s="255" t="s">
        <v>169</v>
      </c>
    </row>
    <row r="194" spans="1:51" s="17" customFormat="1" ht="12">
      <c r="A194" s="17"/>
      <c r="B194" s="299"/>
      <c r="C194" s="300"/>
      <c r="D194" s="242" t="s">
        <v>180</v>
      </c>
      <c r="E194" s="301" t="s">
        <v>19</v>
      </c>
      <c r="F194" s="302" t="s">
        <v>350</v>
      </c>
      <c r="G194" s="300"/>
      <c r="H194" s="303">
        <v>0</v>
      </c>
      <c r="I194" s="304"/>
      <c r="J194" s="300"/>
      <c r="K194" s="300"/>
      <c r="L194" s="305"/>
      <c r="M194" s="306"/>
      <c r="N194" s="307"/>
      <c r="O194" s="307"/>
      <c r="P194" s="307"/>
      <c r="Q194" s="307"/>
      <c r="R194" s="307"/>
      <c r="S194" s="307"/>
      <c r="T194" s="308"/>
      <c r="U194" s="17"/>
      <c r="V194" s="17"/>
      <c r="W194" s="17"/>
      <c r="X194" s="17"/>
      <c r="Y194" s="17"/>
      <c r="Z194" s="17"/>
      <c r="AA194" s="17"/>
      <c r="AB194" s="17"/>
      <c r="AC194" s="17"/>
      <c r="AD194" s="17"/>
      <c r="AE194" s="17"/>
      <c r="AT194" s="309" t="s">
        <v>180</v>
      </c>
      <c r="AU194" s="309" t="s">
        <v>83</v>
      </c>
      <c r="AV194" s="17" t="s">
        <v>192</v>
      </c>
      <c r="AW194" s="17" t="s">
        <v>35</v>
      </c>
      <c r="AX194" s="17" t="s">
        <v>74</v>
      </c>
      <c r="AY194" s="309" t="s">
        <v>169</v>
      </c>
    </row>
    <row r="195" spans="1:51" s="15" customFormat="1" ht="12">
      <c r="A195" s="15"/>
      <c r="B195" s="267"/>
      <c r="C195" s="268"/>
      <c r="D195" s="242" t="s">
        <v>180</v>
      </c>
      <c r="E195" s="269" t="s">
        <v>19</v>
      </c>
      <c r="F195" s="270" t="s">
        <v>185</v>
      </c>
      <c r="G195" s="268"/>
      <c r="H195" s="271">
        <v>25.442</v>
      </c>
      <c r="I195" s="272"/>
      <c r="J195" s="268"/>
      <c r="K195" s="268"/>
      <c r="L195" s="273"/>
      <c r="M195" s="274"/>
      <c r="N195" s="275"/>
      <c r="O195" s="275"/>
      <c r="P195" s="275"/>
      <c r="Q195" s="275"/>
      <c r="R195" s="275"/>
      <c r="S195" s="275"/>
      <c r="T195" s="276"/>
      <c r="U195" s="15"/>
      <c r="V195" s="15"/>
      <c r="W195" s="15"/>
      <c r="X195" s="15"/>
      <c r="Y195" s="15"/>
      <c r="Z195" s="15"/>
      <c r="AA195" s="15"/>
      <c r="AB195" s="15"/>
      <c r="AC195" s="15"/>
      <c r="AD195" s="15"/>
      <c r="AE195" s="15"/>
      <c r="AT195" s="277" t="s">
        <v>180</v>
      </c>
      <c r="AU195" s="277" t="s">
        <v>83</v>
      </c>
      <c r="AV195" s="15" t="s">
        <v>176</v>
      </c>
      <c r="AW195" s="15" t="s">
        <v>35</v>
      </c>
      <c r="AX195" s="15" t="s">
        <v>81</v>
      </c>
      <c r="AY195" s="277" t="s">
        <v>169</v>
      </c>
    </row>
    <row r="196" spans="1:65" s="2" customFormat="1" ht="16.5" customHeight="1">
      <c r="A196" s="41"/>
      <c r="B196" s="42"/>
      <c r="C196" s="229" t="s">
        <v>257</v>
      </c>
      <c r="D196" s="229" t="s">
        <v>171</v>
      </c>
      <c r="E196" s="230" t="s">
        <v>398</v>
      </c>
      <c r="F196" s="231" t="s">
        <v>399</v>
      </c>
      <c r="G196" s="232" t="s">
        <v>213</v>
      </c>
      <c r="H196" s="233">
        <v>4.32</v>
      </c>
      <c r="I196" s="234"/>
      <c r="J196" s="235">
        <f>ROUND(I196*H196,2)</f>
        <v>0</v>
      </c>
      <c r="K196" s="231" t="s">
        <v>175</v>
      </c>
      <c r="L196" s="47"/>
      <c r="M196" s="236" t="s">
        <v>19</v>
      </c>
      <c r="N196" s="237" t="s">
        <v>45</v>
      </c>
      <c r="O196" s="87"/>
      <c r="P196" s="238">
        <f>O196*H196</f>
        <v>0</v>
      </c>
      <c r="Q196" s="238">
        <v>0</v>
      </c>
      <c r="R196" s="238">
        <f>Q196*H196</f>
        <v>0</v>
      </c>
      <c r="S196" s="238">
        <v>2.4</v>
      </c>
      <c r="T196" s="239">
        <f>S196*H196</f>
        <v>10.368</v>
      </c>
      <c r="U196" s="41"/>
      <c r="V196" s="41"/>
      <c r="W196" s="41"/>
      <c r="X196" s="41"/>
      <c r="Y196" s="41"/>
      <c r="Z196" s="41"/>
      <c r="AA196" s="41"/>
      <c r="AB196" s="41"/>
      <c r="AC196" s="41"/>
      <c r="AD196" s="41"/>
      <c r="AE196" s="41"/>
      <c r="AR196" s="240" t="s">
        <v>176</v>
      </c>
      <c r="AT196" s="240" t="s">
        <v>171</v>
      </c>
      <c r="AU196" s="240" t="s">
        <v>83</v>
      </c>
      <c r="AY196" s="20" t="s">
        <v>169</v>
      </c>
      <c r="BE196" s="241">
        <f>IF(N196="základní",J196,0)</f>
        <v>0</v>
      </c>
      <c r="BF196" s="241">
        <f>IF(N196="snížená",J196,0)</f>
        <v>0</v>
      </c>
      <c r="BG196" s="241">
        <f>IF(N196="zákl. přenesená",J196,0)</f>
        <v>0</v>
      </c>
      <c r="BH196" s="241">
        <f>IF(N196="sníž. přenesená",J196,0)</f>
        <v>0</v>
      </c>
      <c r="BI196" s="241">
        <f>IF(N196="nulová",J196,0)</f>
        <v>0</v>
      </c>
      <c r="BJ196" s="20" t="s">
        <v>81</v>
      </c>
      <c r="BK196" s="241">
        <f>ROUND(I196*H196,2)</f>
        <v>0</v>
      </c>
      <c r="BL196" s="20" t="s">
        <v>176</v>
      </c>
      <c r="BM196" s="240" t="s">
        <v>400</v>
      </c>
    </row>
    <row r="197" spans="1:47" s="2" customFormat="1" ht="12">
      <c r="A197" s="41"/>
      <c r="B197" s="42"/>
      <c r="C197" s="43"/>
      <c r="D197" s="242" t="s">
        <v>178</v>
      </c>
      <c r="E197" s="43"/>
      <c r="F197" s="243" t="s">
        <v>401</v>
      </c>
      <c r="G197" s="43"/>
      <c r="H197" s="43"/>
      <c r="I197" s="149"/>
      <c r="J197" s="43"/>
      <c r="K197" s="43"/>
      <c r="L197" s="47"/>
      <c r="M197" s="244"/>
      <c r="N197" s="245"/>
      <c r="O197" s="87"/>
      <c r="P197" s="87"/>
      <c r="Q197" s="87"/>
      <c r="R197" s="87"/>
      <c r="S197" s="87"/>
      <c r="T197" s="88"/>
      <c r="U197" s="41"/>
      <c r="V197" s="41"/>
      <c r="W197" s="41"/>
      <c r="X197" s="41"/>
      <c r="Y197" s="41"/>
      <c r="Z197" s="41"/>
      <c r="AA197" s="41"/>
      <c r="AB197" s="41"/>
      <c r="AC197" s="41"/>
      <c r="AD197" s="41"/>
      <c r="AE197" s="41"/>
      <c r="AT197" s="20" t="s">
        <v>178</v>
      </c>
      <c r="AU197" s="20" t="s">
        <v>83</v>
      </c>
    </row>
    <row r="198" spans="1:51" s="13" customFormat="1" ht="12">
      <c r="A198" s="13"/>
      <c r="B198" s="246"/>
      <c r="C198" s="247"/>
      <c r="D198" s="242" t="s">
        <v>180</v>
      </c>
      <c r="E198" s="248" t="s">
        <v>19</v>
      </c>
      <c r="F198" s="249" t="s">
        <v>402</v>
      </c>
      <c r="G198" s="247"/>
      <c r="H198" s="248" t="s">
        <v>19</v>
      </c>
      <c r="I198" s="250"/>
      <c r="J198" s="247"/>
      <c r="K198" s="247"/>
      <c r="L198" s="251"/>
      <c r="M198" s="252"/>
      <c r="N198" s="253"/>
      <c r="O198" s="253"/>
      <c r="P198" s="253"/>
      <c r="Q198" s="253"/>
      <c r="R198" s="253"/>
      <c r="S198" s="253"/>
      <c r="T198" s="254"/>
      <c r="U198" s="13"/>
      <c r="V198" s="13"/>
      <c r="W198" s="13"/>
      <c r="X198" s="13"/>
      <c r="Y198" s="13"/>
      <c r="Z198" s="13"/>
      <c r="AA198" s="13"/>
      <c r="AB198" s="13"/>
      <c r="AC198" s="13"/>
      <c r="AD198" s="13"/>
      <c r="AE198" s="13"/>
      <c r="AT198" s="255" t="s">
        <v>180</v>
      </c>
      <c r="AU198" s="255" t="s">
        <v>83</v>
      </c>
      <c r="AV198" s="13" t="s">
        <v>81</v>
      </c>
      <c r="AW198" s="13" t="s">
        <v>35</v>
      </c>
      <c r="AX198" s="13" t="s">
        <v>74</v>
      </c>
      <c r="AY198" s="255" t="s">
        <v>169</v>
      </c>
    </row>
    <row r="199" spans="1:51" s="14" customFormat="1" ht="12">
      <c r="A199" s="14"/>
      <c r="B199" s="256"/>
      <c r="C199" s="257"/>
      <c r="D199" s="242" t="s">
        <v>180</v>
      </c>
      <c r="E199" s="258" t="s">
        <v>19</v>
      </c>
      <c r="F199" s="259" t="s">
        <v>403</v>
      </c>
      <c r="G199" s="257"/>
      <c r="H199" s="260">
        <v>2.7</v>
      </c>
      <c r="I199" s="261"/>
      <c r="J199" s="257"/>
      <c r="K199" s="257"/>
      <c r="L199" s="262"/>
      <c r="M199" s="263"/>
      <c r="N199" s="264"/>
      <c r="O199" s="264"/>
      <c r="P199" s="264"/>
      <c r="Q199" s="264"/>
      <c r="R199" s="264"/>
      <c r="S199" s="264"/>
      <c r="T199" s="265"/>
      <c r="U199" s="14"/>
      <c r="V199" s="14"/>
      <c r="W199" s="14"/>
      <c r="X199" s="14"/>
      <c r="Y199" s="14"/>
      <c r="Z199" s="14"/>
      <c r="AA199" s="14"/>
      <c r="AB199" s="14"/>
      <c r="AC199" s="14"/>
      <c r="AD199" s="14"/>
      <c r="AE199" s="14"/>
      <c r="AT199" s="266" t="s">
        <v>180</v>
      </c>
      <c r="AU199" s="266" t="s">
        <v>83</v>
      </c>
      <c r="AV199" s="14" t="s">
        <v>83</v>
      </c>
      <c r="AW199" s="14" t="s">
        <v>35</v>
      </c>
      <c r="AX199" s="14" t="s">
        <v>74</v>
      </c>
      <c r="AY199" s="266" t="s">
        <v>169</v>
      </c>
    </row>
    <row r="200" spans="1:51" s="17" customFormat="1" ht="12">
      <c r="A200" s="17"/>
      <c r="B200" s="299"/>
      <c r="C200" s="300"/>
      <c r="D200" s="242" t="s">
        <v>180</v>
      </c>
      <c r="E200" s="301" t="s">
        <v>19</v>
      </c>
      <c r="F200" s="302" t="s">
        <v>340</v>
      </c>
      <c r="G200" s="300"/>
      <c r="H200" s="303">
        <v>2.7</v>
      </c>
      <c r="I200" s="304"/>
      <c r="J200" s="300"/>
      <c r="K200" s="300"/>
      <c r="L200" s="305"/>
      <c r="M200" s="306"/>
      <c r="N200" s="307"/>
      <c r="O200" s="307"/>
      <c r="P200" s="307"/>
      <c r="Q200" s="307"/>
      <c r="R200" s="307"/>
      <c r="S200" s="307"/>
      <c r="T200" s="308"/>
      <c r="U200" s="17"/>
      <c r="V200" s="17"/>
      <c r="W200" s="17"/>
      <c r="X200" s="17"/>
      <c r="Y200" s="17"/>
      <c r="Z200" s="17"/>
      <c r="AA200" s="17"/>
      <c r="AB200" s="17"/>
      <c r="AC200" s="17"/>
      <c r="AD200" s="17"/>
      <c r="AE200" s="17"/>
      <c r="AT200" s="309" t="s">
        <v>180</v>
      </c>
      <c r="AU200" s="309" t="s">
        <v>83</v>
      </c>
      <c r="AV200" s="17" t="s">
        <v>192</v>
      </c>
      <c r="AW200" s="17" t="s">
        <v>35</v>
      </c>
      <c r="AX200" s="17" t="s">
        <v>74</v>
      </c>
      <c r="AY200" s="309" t="s">
        <v>169</v>
      </c>
    </row>
    <row r="201" spans="1:51" s="13" customFormat="1" ht="12">
      <c r="A201" s="13"/>
      <c r="B201" s="246"/>
      <c r="C201" s="247"/>
      <c r="D201" s="242" t="s">
        <v>180</v>
      </c>
      <c r="E201" s="248" t="s">
        <v>19</v>
      </c>
      <c r="F201" s="249" t="s">
        <v>341</v>
      </c>
      <c r="G201" s="247"/>
      <c r="H201" s="248" t="s">
        <v>19</v>
      </c>
      <c r="I201" s="250"/>
      <c r="J201" s="247"/>
      <c r="K201" s="247"/>
      <c r="L201" s="251"/>
      <c r="M201" s="252"/>
      <c r="N201" s="253"/>
      <c r="O201" s="253"/>
      <c r="P201" s="253"/>
      <c r="Q201" s="253"/>
      <c r="R201" s="253"/>
      <c r="S201" s="253"/>
      <c r="T201" s="254"/>
      <c r="U201" s="13"/>
      <c r="V201" s="13"/>
      <c r="W201" s="13"/>
      <c r="X201" s="13"/>
      <c r="Y201" s="13"/>
      <c r="Z201" s="13"/>
      <c r="AA201" s="13"/>
      <c r="AB201" s="13"/>
      <c r="AC201" s="13"/>
      <c r="AD201" s="13"/>
      <c r="AE201" s="13"/>
      <c r="AT201" s="255" t="s">
        <v>180</v>
      </c>
      <c r="AU201" s="255" t="s">
        <v>83</v>
      </c>
      <c r="AV201" s="13" t="s">
        <v>81</v>
      </c>
      <c r="AW201" s="13" t="s">
        <v>35</v>
      </c>
      <c r="AX201" s="13" t="s">
        <v>74</v>
      </c>
      <c r="AY201" s="255" t="s">
        <v>169</v>
      </c>
    </row>
    <row r="202" spans="1:51" s="13" customFormat="1" ht="12">
      <c r="A202" s="13"/>
      <c r="B202" s="246"/>
      <c r="C202" s="247"/>
      <c r="D202" s="242" t="s">
        <v>180</v>
      </c>
      <c r="E202" s="248" t="s">
        <v>19</v>
      </c>
      <c r="F202" s="249" t="s">
        <v>342</v>
      </c>
      <c r="G202" s="247"/>
      <c r="H202" s="248" t="s">
        <v>19</v>
      </c>
      <c r="I202" s="250"/>
      <c r="J202" s="247"/>
      <c r="K202" s="247"/>
      <c r="L202" s="251"/>
      <c r="M202" s="252"/>
      <c r="N202" s="253"/>
      <c r="O202" s="253"/>
      <c r="P202" s="253"/>
      <c r="Q202" s="253"/>
      <c r="R202" s="253"/>
      <c r="S202" s="253"/>
      <c r="T202" s="254"/>
      <c r="U202" s="13"/>
      <c r="V202" s="13"/>
      <c r="W202" s="13"/>
      <c r="X202" s="13"/>
      <c r="Y202" s="13"/>
      <c r="Z202" s="13"/>
      <c r="AA202" s="13"/>
      <c r="AB202" s="13"/>
      <c r="AC202" s="13"/>
      <c r="AD202" s="13"/>
      <c r="AE202" s="13"/>
      <c r="AT202" s="255" t="s">
        <v>180</v>
      </c>
      <c r="AU202" s="255" t="s">
        <v>83</v>
      </c>
      <c r="AV202" s="13" t="s">
        <v>81</v>
      </c>
      <c r="AW202" s="13" t="s">
        <v>35</v>
      </c>
      <c r="AX202" s="13" t="s">
        <v>74</v>
      </c>
      <c r="AY202" s="255" t="s">
        <v>169</v>
      </c>
    </row>
    <row r="203" spans="1:51" s="14" customFormat="1" ht="12">
      <c r="A203" s="14"/>
      <c r="B203" s="256"/>
      <c r="C203" s="257"/>
      <c r="D203" s="242" t="s">
        <v>180</v>
      </c>
      <c r="E203" s="258" t="s">
        <v>19</v>
      </c>
      <c r="F203" s="259" t="s">
        <v>404</v>
      </c>
      <c r="G203" s="257"/>
      <c r="H203" s="260">
        <v>1.62</v>
      </c>
      <c r="I203" s="261"/>
      <c r="J203" s="257"/>
      <c r="K203" s="257"/>
      <c r="L203" s="262"/>
      <c r="M203" s="263"/>
      <c r="N203" s="264"/>
      <c r="O203" s="264"/>
      <c r="P203" s="264"/>
      <c r="Q203" s="264"/>
      <c r="R203" s="264"/>
      <c r="S203" s="264"/>
      <c r="T203" s="265"/>
      <c r="U203" s="14"/>
      <c r="V203" s="14"/>
      <c r="W203" s="14"/>
      <c r="X203" s="14"/>
      <c r="Y203" s="14"/>
      <c r="Z203" s="14"/>
      <c r="AA203" s="14"/>
      <c r="AB203" s="14"/>
      <c r="AC203" s="14"/>
      <c r="AD203" s="14"/>
      <c r="AE203" s="14"/>
      <c r="AT203" s="266" t="s">
        <v>180</v>
      </c>
      <c r="AU203" s="266" t="s">
        <v>83</v>
      </c>
      <c r="AV203" s="14" t="s">
        <v>83</v>
      </c>
      <c r="AW203" s="14" t="s">
        <v>35</v>
      </c>
      <c r="AX203" s="14" t="s">
        <v>74</v>
      </c>
      <c r="AY203" s="266" t="s">
        <v>169</v>
      </c>
    </row>
    <row r="204" spans="1:51" s="17" customFormat="1" ht="12">
      <c r="A204" s="17"/>
      <c r="B204" s="299"/>
      <c r="C204" s="300"/>
      <c r="D204" s="242" t="s">
        <v>180</v>
      </c>
      <c r="E204" s="301" t="s">
        <v>19</v>
      </c>
      <c r="F204" s="302" t="s">
        <v>346</v>
      </c>
      <c r="G204" s="300"/>
      <c r="H204" s="303">
        <v>1.62</v>
      </c>
      <c r="I204" s="304"/>
      <c r="J204" s="300"/>
      <c r="K204" s="300"/>
      <c r="L204" s="305"/>
      <c r="M204" s="306"/>
      <c r="N204" s="307"/>
      <c r="O204" s="307"/>
      <c r="P204" s="307"/>
      <c r="Q204" s="307"/>
      <c r="R204" s="307"/>
      <c r="S204" s="307"/>
      <c r="T204" s="308"/>
      <c r="U204" s="17"/>
      <c r="V204" s="17"/>
      <c r="W204" s="17"/>
      <c r="X204" s="17"/>
      <c r="Y204" s="17"/>
      <c r="Z204" s="17"/>
      <c r="AA204" s="17"/>
      <c r="AB204" s="17"/>
      <c r="AC204" s="17"/>
      <c r="AD204" s="17"/>
      <c r="AE204" s="17"/>
      <c r="AT204" s="309" t="s">
        <v>180</v>
      </c>
      <c r="AU204" s="309" t="s">
        <v>83</v>
      </c>
      <c r="AV204" s="17" t="s">
        <v>192</v>
      </c>
      <c r="AW204" s="17" t="s">
        <v>35</v>
      </c>
      <c r="AX204" s="17" t="s">
        <v>74</v>
      </c>
      <c r="AY204" s="309" t="s">
        <v>169</v>
      </c>
    </row>
    <row r="205" spans="1:51" s="13" customFormat="1" ht="12">
      <c r="A205" s="13"/>
      <c r="B205" s="246"/>
      <c r="C205" s="247"/>
      <c r="D205" s="242" t="s">
        <v>180</v>
      </c>
      <c r="E205" s="248" t="s">
        <v>19</v>
      </c>
      <c r="F205" s="249" t="s">
        <v>347</v>
      </c>
      <c r="G205" s="247"/>
      <c r="H205" s="248" t="s">
        <v>19</v>
      </c>
      <c r="I205" s="250"/>
      <c r="J205" s="247"/>
      <c r="K205" s="247"/>
      <c r="L205" s="251"/>
      <c r="M205" s="252"/>
      <c r="N205" s="253"/>
      <c r="O205" s="253"/>
      <c r="P205" s="253"/>
      <c r="Q205" s="253"/>
      <c r="R205" s="253"/>
      <c r="S205" s="253"/>
      <c r="T205" s="254"/>
      <c r="U205" s="13"/>
      <c r="V205" s="13"/>
      <c r="W205" s="13"/>
      <c r="X205" s="13"/>
      <c r="Y205" s="13"/>
      <c r="Z205" s="13"/>
      <c r="AA205" s="13"/>
      <c r="AB205" s="13"/>
      <c r="AC205" s="13"/>
      <c r="AD205" s="13"/>
      <c r="AE205" s="13"/>
      <c r="AT205" s="255" t="s">
        <v>180</v>
      </c>
      <c r="AU205" s="255" t="s">
        <v>83</v>
      </c>
      <c r="AV205" s="13" t="s">
        <v>81</v>
      </c>
      <c r="AW205" s="13" t="s">
        <v>35</v>
      </c>
      <c r="AX205" s="13" t="s">
        <v>74</v>
      </c>
      <c r="AY205" s="255" t="s">
        <v>169</v>
      </c>
    </row>
    <row r="206" spans="1:51" s="17" customFormat="1" ht="12">
      <c r="A206" s="17"/>
      <c r="B206" s="299"/>
      <c r="C206" s="300"/>
      <c r="D206" s="242" t="s">
        <v>180</v>
      </c>
      <c r="E206" s="301" t="s">
        <v>19</v>
      </c>
      <c r="F206" s="302" t="s">
        <v>350</v>
      </c>
      <c r="G206" s="300"/>
      <c r="H206" s="303">
        <v>0</v>
      </c>
      <c r="I206" s="304"/>
      <c r="J206" s="300"/>
      <c r="K206" s="300"/>
      <c r="L206" s="305"/>
      <c r="M206" s="306"/>
      <c r="N206" s="307"/>
      <c r="O206" s="307"/>
      <c r="P206" s="307"/>
      <c r="Q206" s="307"/>
      <c r="R206" s="307"/>
      <c r="S206" s="307"/>
      <c r="T206" s="308"/>
      <c r="U206" s="17"/>
      <c r="V206" s="17"/>
      <c r="W206" s="17"/>
      <c r="X206" s="17"/>
      <c r="Y206" s="17"/>
      <c r="Z206" s="17"/>
      <c r="AA206" s="17"/>
      <c r="AB206" s="17"/>
      <c r="AC206" s="17"/>
      <c r="AD206" s="17"/>
      <c r="AE206" s="17"/>
      <c r="AT206" s="309" t="s">
        <v>180</v>
      </c>
      <c r="AU206" s="309" t="s">
        <v>83</v>
      </c>
      <c r="AV206" s="17" t="s">
        <v>192</v>
      </c>
      <c r="AW206" s="17" t="s">
        <v>35</v>
      </c>
      <c r="AX206" s="17" t="s">
        <v>74</v>
      </c>
      <c r="AY206" s="309" t="s">
        <v>169</v>
      </c>
    </row>
    <row r="207" spans="1:51" s="15" customFormat="1" ht="12">
      <c r="A207" s="15"/>
      <c r="B207" s="267"/>
      <c r="C207" s="268"/>
      <c r="D207" s="242" t="s">
        <v>180</v>
      </c>
      <c r="E207" s="269" t="s">
        <v>19</v>
      </c>
      <c r="F207" s="270" t="s">
        <v>185</v>
      </c>
      <c r="G207" s="268"/>
      <c r="H207" s="271">
        <v>4.32</v>
      </c>
      <c r="I207" s="272"/>
      <c r="J207" s="268"/>
      <c r="K207" s="268"/>
      <c r="L207" s="273"/>
      <c r="M207" s="274"/>
      <c r="N207" s="275"/>
      <c r="O207" s="275"/>
      <c r="P207" s="275"/>
      <c r="Q207" s="275"/>
      <c r="R207" s="275"/>
      <c r="S207" s="275"/>
      <c r="T207" s="276"/>
      <c r="U207" s="15"/>
      <c r="V207" s="15"/>
      <c r="W207" s="15"/>
      <c r="X207" s="15"/>
      <c r="Y207" s="15"/>
      <c r="Z207" s="15"/>
      <c r="AA207" s="15"/>
      <c r="AB207" s="15"/>
      <c r="AC207" s="15"/>
      <c r="AD207" s="15"/>
      <c r="AE207" s="15"/>
      <c r="AT207" s="277" t="s">
        <v>180</v>
      </c>
      <c r="AU207" s="277" t="s">
        <v>83</v>
      </c>
      <c r="AV207" s="15" t="s">
        <v>176</v>
      </c>
      <c r="AW207" s="15" t="s">
        <v>35</v>
      </c>
      <c r="AX207" s="15" t="s">
        <v>81</v>
      </c>
      <c r="AY207" s="277" t="s">
        <v>169</v>
      </c>
    </row>
    <row r="208" spans="1:65" s="2" customFormat="1" ht="21.75" customHeight="1">
      <c r="A208" s="41"/>
      <c r="B208" s="42"/>
      <c r="C208" s="229" t="s">
        <v>262</v>
      </c>
      <c r="D208" s="229" t="s">
        <v>171</v>
      </c>
      <c r="E208" s="230" t="s">
        <v>405</v>
      </c>
      <c r="F208" s="231" t="s">
        <v>406</v>
      </c>
      <c r="G208" s="232" t="s">
        <v>213</v>
      </c>
      <c r="H208" s="233">
        <v>105.609</v>
      </c>
      <c r="I208" s="234"/>
      <c r="J208" s="235">
        <f>ROUND(I208*H208,2)</f>
        <v>0</v>
      </c>
      <c r="K208" s="231" t="s">
        <v>175</v>
      </c>
      <c r="L208" s="47"/>
      <c r="M208" s="236" t="s">
        <v>19</v>
      </c>
      <c r="N208" s="237" t="s">
        <v>45</v>
      </c>
      <c r="O208" s="87"/>
      <c r="P208" s="238">
        <f>O208*H208</f>
        <v>0</v>
      </c>
      <c r="Q208" s="238">
        <v>0</v>
      </c>
      <c r="R208" s="238">
        <f>Q208*H208</f>
        <v>0</v>
      </c>
      <c r="S208" s="238">
        <v>2.4</v>
      </c>
      <c r="T208" s="239">
        <f>S208*H208</f>
        <v>253.46159999999998</v>
      </c>
      <c r="U208" s="41"/>
      <c r="V208" s="41"/>
      <c r="W208" s="41"/>
      <c r="X208" s="41"/>
      <c r="Y208" s="41"/>
      <c r="Z208" s="41"/>
      <c r="AA208" s="41"/>
      <c r="AB208" s="41"/>
      <c r="AC208" s="41"/>
      <c r="AD208" s="41"/>
      <c r="AE208" s="41"/>
      <c r="AR208" s="240" t="s">
        <v>176</v>
      </c>
      <c r="AT208" s="240" t="s">
        <v>171</v>
      </c>
      <c r="AU208" s="240" t="s">
        <v>83</v>
      </c>
      <c r="AY208" s="20" t="s">
        <v>169</v>
      </c>
      <c r="BE208" s="241">
        <f>IF(N208="základní",J208,0)</f>
        <v>0</v>
      </c>
      <c r="BF208" s="241">
        <f>IF(N208="snížená",J208,0)</f>
        <v>0</v>
      </c>
      <c r="BG208" s="241">
        <f>IF(N208="zákl. přenesená",J208,0)</f>
        <v>0</v>
      </c>
      <c r="BH208" s="241">
        <f>IF(N208="sníž. přenesená",J208,0)</f>
        <v>0</v>
      </c>
      <c r="BI208" s="241">
        <f>IF(N208="nulová",J208,0)</f>
        <v>0</v>
      </c>
      <c r="BJ208" s="20" t="s">
        <v>81</v>
      </c>
      <c r="BK208" s="241">
        <f>ROUND(I208*H208,2)</f>
        <v>0</v>
      </c>
      <c r="BL208" s="20" t="s">
        <v>176</v>
      </c>
      <c r="BM208" s="240" t="s">
        <v>407</v>
      </c>
    </row>
    <row r="209" spans="1:51" s="13" customFormat="1" ht="12">
      <c r="A209" s="13"/>
      <c r="B209" s="246"/>
      <c r="C209" s="247"/>
      <c r="D209" s="242" t="s">
        <v>180</v>
      </c>
      <c r="E209" s="248" t="s">
        <v>19</v>
      </c>
      <c r="F209" s="249" t="s">
        <v>402</v>
      </c>
      <c r="G209" s="247"/>
      <c r="H209" s="248" t="s">
        <v>19</v>
      </c>
      <c r="I209" s="250"/>
      <c r="J209" s="247"/>
      <c r="K209" s="247"/>
      <c r="L209" s="251"/>
      <c r="M209" s="252"/>
      <c r="N209" s="253"/>
      <c r="O209" s="253"/>
      <c r="P209" s="253"/>
      <c r="Q209" s="253"/>
      <c r="R209" s="253"/>
      <c r="S209" s="253"/>
      <c r="T209" s="254"/>
      <c r="U209" s="13"/>
      <c r="V209" s="13"/>
      <c r="W209" s="13"/>
      <c r="X209" s="13"/>
      <c r="Y209" s="13"/>
      <c r="Z209" s="13"/>
      <c r="AA209" s="13"/>
      <c r="AB209" s="13"/>
      <c r="AC209" s="13"/>
      <c r="AD209" s="13"/>
      <c r="AE209" s="13"/>
      <c r="AT209" s="255" t="s">
        <v>180</v>
      </c>
      <c r="AU209" s="255" t="s">
        <v>83</v>
      </c>
      <c r="AV209" s="13" t="s">
        <v>81</v>
      </c>
      <c r="AW209" s="13" t="s">
        <v>35</v>
      </c>
      <c r="AX209" s="13" t="s">
        <v>74</v>
      </c>
      <c r="AY209" s="255" t="s">
        <v>169</v>
      </c>
    </row>
    <row r="210" spans="1:51" s="14" customFormat="1" ht="12">
      <c r="A210" s="14"/>
      <c r="B210" s="256"/>
      <c r="C210" s="257"/>
      <c r="D210" s="242" t="s">
        <v>180</v>
      </c>
      <c r="E210" s="258" t="s">
        <v>19</v>
      </c>
      <c r="F210" s="259" t="s">
        <v>408</v>
      </c>
      <c r="G210" s="257"/>
      <c r="H210" s="260">
        <v>39.144</v>
      </c>
      <c r="I210" s="261"/>
      <c r="J210" s="257"/>
      <c r="K210" s="257"/>
      <c r="L210" s="262"/>
      <c r="M210" s="263"/>
      <c r="N210" s="264"/>
      <c r="O210" s="264"/>
      <c r="P210" s="264"/>
      <c r="Q210" s="264"/>
      <c r="R210" s="264"/>
      <c r="S210" s="264"/>
      <c r="T210" s="265"/>
      <c r="U210" s="14"/>
      <c r="V210" s="14"/>
      <c r="W210" s="14"/>
      <c r="X210" s="14"/>
      <c r="Y210" s="14"/>
      <c r="Z210" s="14"/>
      <c r="AA210" s="14"/>
      <c r="AB210" s="14"/>
      <c r="AC210" s="14"/>
      <c r="AD210" s="14"/>
      <c r="AE210" s="14"/>
      <c r="AT210" s="266" t="s">
        <v>180</v>
      </c>
      <c r="AU210" s="266" t="s">
        <v>83</v>
      </c>
      <c r="AV210" s="14" t="s">
        <v>83</v>
      </c>
      <c r="AW210" s="14" t="s">
        <v>35</v>
      </c>
      <c r="AX210" s="14" t="s">
        <v>74</v>
      </c>
      <c r="AY210" s="266" t="s">
        <v>169</v>
      </c>
    </row>
    <row r="211" spans="1:51" s="17" customFormat="1" ht="12">
      <c r="A211" s="17"/>
      <c r="B211" s="299"/>
      <c r="C211" s="300"/>
      <c r="D211" s="242" t="s">
        <v>180</v>
      </c>
      <c r="E211" s="301" t="s">
        <v>19</v>
      </c>
      <c r="F211" s="302" t="s">
        <v>340</v>
      </c>
      <c r="G211" s="300"/>
      <c r="H211" s="303">
        <v>39.144</v>
      </c>
      <c r="I211" s="304"/>
      <c r="J211" s="300"/>
      <c r="K211" s="300"/>
      <c r="L211" s="305"/>
      <c r="M211" s="306"/>
      <c r="N211" s="307"/>
      <c r="O211" s="307"/>
      <c r="P211" s="307"/>
      <c r="Q211" s="307"/>
      <c r="R211" s="307"/>
      <c r="S211" s="307"/>
      <c r="T211" s="308"/>
      <c r="U211" s="17"/>
      <c r="V211" s="17"/>
      <c r="W211" s="17"/>
      <c r="X211" s="17"/>
      <c r="Y211" s="17"/>
      <c r="Z211" s="17"/>
      <c r="AA211" s="17"/>
      <c r="AB211" s="17"/>
      <c r="AC211" s="17"/>
      <c r="AD211" s="17"/>
      <c r="AE211" s="17"/>
      <c r="AT211" s="309" t="s">
        <v>180</v>
      </c>
      <c r="AU211" s="309" t="s">
        <v>83</v>
      </c>
      <c r="AV211" s="17" t="s">
        <v>192</v>
      </c>
      <c r="AW211" s="17" t="s">
        <v>35</v>
      </c>
      <c r="AX211" s="17" t="s">
        <v>74</v>
      </c>
      <c r="AY211" s="309" t="s">
        <v>169</v>
      </c>
    </row>
    <row r="212" spans="1:51" s="13" customFormat="1" ht="12">
      <c r="A212" s="13"/>
      <c r="B212" s="246"/>
      <c r="C212" s="247"/>
      <c r="D212" s="242" t="s">
        <v>180</v>
      </c>
      <c r="E212" s="248" t="s">
        <v>19</v>
      </c>
      <c r="F212" s="249" t="s">
        <v>341</v>
      </c>
      <c r="G212" s="247"/>
      <c r="H212" s="248" t="s">
        <v>19</v>
      </c>
      <c r="I212" s="250"/>
      <c r="J212" s="247"/>
      <c r="K212" s="247"/>
      <c r="L212" s="251"/>
      <c r="M212" s="252"/>
      <c r="N212" s="253"/>
      <c r="O212" s="253"/>
      <c r="P212" s="253"/>
      <c r="Q212" s="253"/>
      <c r="R212" s="253"/>
      <c r="S212" s="253"/>
      <c r="T212" s="254"/>
      <c r="U212" s="13"/>
      <c r="V212" s="13"/>
      <c r="W212" s="13"/>
      <c r="X212" s="13"/>
      <c r="Y212" s="13"/>
      <c r="Z212" s="13"/>
      <c r="AA212" s="13"/>
      <c r="AB212" s="13"/>
      <c r="AC212" s="13"/>
      <c r="AD212" s="13"/>
      <c r="AE212" s="13"/>
      <c r="AT212" s="255" t="s">
        <v>180</v>
      </c>
      <c r="AU212" s="255" t="s">
        <v>83</v>
      </c>
      <c r="AV212" s="13" t="s">
        <v>81</v>
      </c>
      <c r="AW212" s="13" t="s">
        <v>35</v>
      </c>
      <c r="AX212" s="13" t="s">
        <v>74</v>
      </c>
      <c r="AY212" s="255" t="s">
        <v>169</v>
      </c>
    </row>
    <row r="213" spans="1:51" s="13" customFormat="1" ht="12">
      <c r="A213" s="13"/>
      <c r="B213" s="246"/>
      <c r="C213" s="247"/>
      <c r="D213" s="242" t="s">
        <v>180</v>
      </c>
      <c r="E213" s="248" t="s">
        <v>19</v>
      </c>
      <c r="F213" s="249" t="s">
        <v>342</v>
      </c>
      <c r="G213" s="247"/>
      <c r="H213" s="248" t="s">
        <v>19</v>
      </c>
      <c r="I213" s="250"/>
      <c r="J213" s="247"/>
      <c r="K213" s="247"/>
      <c r="L213" s="251"/>
      <c r="M213" s="252"/>
      <c r="N213" s="253"/>
      <c r="O213" s="253"/>
      <c r="P213" s="253"/>
      <c r="Q213" s="253"/>
      <c r="R213" s="253"/>
      <c r="S213" s="253"/>
      <c r="T213" s="254"/>
      <c r="U213" s="13"/>
      <c r="V213" s="13"/>
      <c r="W213" s="13"/>
      <c r="X213" s="13"/>
      <c r="Y213" s="13"/>
      <c r="Z213" s="13"/>
      <c r="AA213" s="13"/>
      <c r="AB213" s="13"/>
      <c r="AC213" s="13"/>
      <c r="AD213" s="13"/>
      <c r="AE213" s="13"/>
      <c r="AT213" s="255" t="s">
        <v>180</v>
      </c>
      <c r="AU213" s="255" t="s">
        <v>83</v>
      </c>
      <c r="AV213" s="13" t="s">
        <v>81</v>
      </c>
      <c r="AW213" s="13" t="s">
        <v>35</v>
      </c>
      <c r="AX213" s="13" t="s">
        <v>74</v>
      </c>
      <c r="AY213" s="255" t="s">
        <v>169</v>
      </c>
    </row>
    <row r="214" spans="1:51" s="14" customFormat="1" ht="12">
      <c r="A214" s="14"/>
      <c r="B214" s="256"/>
      <c r="C214" s="257"/>
      <c r="D214" s="242" t="s">
        <v>180</v>
      </c>
      <c r="E214" s="258" t="s">
        <v>19</v>
      </c>
      <c r="F214" s="259" t="s">
        <v>409</v>
      </c>
      <c r="G214" s="257"/>
      <c r="H214" s="260">
        <v>37.17</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180</v>
      </c>
      <c r="AU214" s="266" t="s">
        <v>83</v>
      </c>
      <c r="AV214" s="14" t="s">
        <v>83</v>
      </c>
      <c r="AW214" s="14" t="s">
        <v>35</v>
      </c>
      <c r="AX214" s="14" t="s">
        <v>74</v>
      </c>
      <c r="AY214" s="266" t="s">
        <v>169</v>
      </c>
    </row>
    <row r="215" spans="1:51" s="17" customFormat="1" ht="12">
      <c r="A215" s="17"/>
      <c r="B215" s="299"/>
      <c r="C215" s="300"/>
      <c r="D215" s="242" t="s">
        <v>180</v>
      </c>
      <c r="E215" s="301" t="s">
        <v>19</v>
      </c>
      <c r="F215" s="302" t="s">
        <v>346</v>
      </c>
      <c r="G215" s="300"/>
      <c r="H215" s="303">
        <v>37.17</v>
      </c>
      <c r="I215" s="304"/>
      <c r="J215" s="300"/>
      <c r="K215" s="300"/>
      <c r="L215" s="305"/>
      <c r="M215" s="306"/>
      <c r="N215" s="307"/>
      <c r="O215" s="307"/>
      <c r="P215" s="307"/>
      <c r="Q215" s="307"/>
      <c r="R215" s="307"/>
      <c r="S215" s="307"/>
      <c r="T215" s="308"/>
      <c r="U215" s="17"/>
      <c r="V215" s="17"/>
      <c r="W215" s="17"/>
      <c r="X215" s="17"/>
      <c r="Y215" s="17"/>
      <c r="Z215" s="17"/>
      <c r="AA215" s="17"/>
      <c r="AB215" s="17"/>
      <c r="AC215" s="17"/>
      <c r="AD215" s="17"/>
      <c r="AE215" s="17"/>
      <c r="AT215" s="309" t="s">
        <v>180</v>
      </c>
      <c r="AU215" s="309" t="s">
        <v>83</v>
      </c>
      <c r="AV215" s="17" t="s">
        <v>192</v>
      </c>
      <c r="AW215" s="17" t="s">
        <v>35</v>
      </c>
      <c r="AX215" s="17" t="s">
        <v>74</v>
      </c>
      <c r="AY215" s="309" t="s">
        <v>169</v>
      </c>
    </row>
    <row r="216" spans="1:51" s="13" customFormat="1" ht="12">
      <c r="A216" s="13"/>
      <c r="B216" s="246"/>
      <c r="C216" s="247"/>
      <c r="D216" s="242" t="s">
        <v>180</v>
      </c>
      <c r="E216" s="248" t="s">
        <v>19</v>
      </c>
      <c r="F216" s="249" t="s">
        <v>347</v>
      </c>
      <c r="G216" s="247"/>
      <c r="H216" s="248" t="s">
        <v>19</v>
      </c>
      <c r="I216" s="250"/>
      <c r="J216" s="247"/>
      <c r="K216" s="247"/>
      <c r="L216" s="251"/>
      <c r="M216" s="252"/>
      <c r="N216" s="253"/>
      <c r="O216" s="253"/>
      <c r="P216" s="253"/>
      <c r="Q216" s="253"/>
      <c r="R216" s="253"/>
      <c r="S216" s="253"/>
      <c r="T216" s="254"/>
      <c r="U216" s="13"/>
      <c r="V216" s="13"/>
      <c r="W216" s="13"/>
      <c r="X216" s="13"/>
      <c r="Y216" s="13"/>
      <c r="Z216" s="13"/>
      <c r="AA216" s="13"/>
      <c r="AB216" s="13"/>
      <c r="AC216" s="13"/>
      <c r="AD216" s="13"/>
      <c r="AE216" s="13"/>
      <c r="AT216" s="255" t="s">
        <v>180</v>
      </c>
      <c r="AU216" s="255" t="s">
        <v>83</v>
      </c>
      <c r="AV216" s="13" t="s">
        <v>81</v>
      </c>
      <c r="AW216" s="13" t="s">
        <v>35</v>
      </c>
      <c r="AX216" s="13" t="s">
        <v>74</v>
      </c>
      <c r="AY216" s="255" t="s">
        <v>169</v>
      </c>
    </row>
    <row r="217" spans="1:51" s="14" customFormat="1" ht="12">
      <c r="A217" s="14"/>
      <c r="B217" s="256"/>
      <c r="C217" s="257"/>
      <c r="D217" s="242" t="s">
        <v>180</v>
      </c>
      <c r="E217" s="258" t="s">
        <v>19</v>
      </c>
      <c r="F217" s="259" t="s">
        <v>410</v>
      </c>
      <c r="G217" s="257"/>
      <c r="H217" s="260">
        <v>29.295</v>
      </c>
      <c r="I217" s="261"/>
      <c r="J217" s="257"/>
      <c r="K217" s="257"/>
      <c r="L217" s="262"/>
      <c r="M217" s="263"/>
      <c r="N217" s="264"/>
      <c r="O217" s="264"/>
      <c r="P217" s="264"/>
      <c r="Q217" s="264"/>
      <c r="R217" s="264"/>
      <c r="S217" s="264"/>
      <c r="T217" s="265"/>
      <c r="U217" s="14"/>
      <c r="V217" s="14"/>
      <c r="W217" s="14"/>
      <c r="X217" s="14"/>
      <c r="Y217" s="14"/>
      <c r="Z217" s="14"/>
      <c r="AA217" s="14"/>
      <c r="AB217" s="14"/>
      <c r="AC217" s="14"/>
      <c r="AD217" s="14"/>
      <c r="AE217" s="14"/>
      <c r="AT217" s="266" t="s">
        <v>180</v>
      </c>
      <c r="AU217" s="266" t="s">
        <v>83</v>
      </c>
      <c r="AV217" s="14" t="s">
        <v>83</v>
      </c>
      <c r="AW217" s="14" t="s">
        <v>35</v>
      </c>
      <c r="AX217" s="14" t="s">
        <v>74</v>
      </c>
      <c r="AY217" s="266" t="s">
        <v>169</v>
      </c>
    </row>
    <row r="218" spans="1:51" s="17" customFormat="1" ht="12">
      <c r="A218" s="17"/>
      <c r="B218" s="299"/>
      <c r="C218" s="300"/>
      <c r="D218" s="242" t="s">
        <v>180</v>
      </c>
      <c r="E218" s="301" t="s">
        <v>19</v>
      </c>
      <c r="F218" s="302" t="s">
        <v>350</v>
      </c>
      <c r="G218" s="300"/>
      <c r="H218" s="303">
        <v>29.295</v>
      </c>
      <c r="I218" s="304"/>
      <c r="J218" s="300"/>
      <c r="K218" s="300"/>
      <c r="L218" s="305"/>
      <c r="M218" s="306"/>
      <c r="N218" s="307"/>
      <c r="O218" s="307"/>
      <c r="P218" s="307"/>
      <c r="Q218" s="307"/>
      <c r="R218" s="307"/>
      <c r="S218" s="307"/>
      <c r="T218" s="308"/>
      <c r="U218" s="17"/>
      <c r="V218" s="17"/>
      <c r="W218" s="17"/>
      <c r="X218" s="17"/>
      <c r="Y218" s="17"/>
      <c r="Z218" s="17"/>
      <c r="AA218" s="17"/>
      <c r="AB218" s="17"/>
      <c r="AC218" s="17"/>
      <c r="AD218" s="17"/>
      <c r="AE218" s="17"/>
      <c r="AT218" s="309" t="s">
        <v>180</v>
      </c>
      <c r="AU218" s="309" t="s">
        <v>83</v>
      </c>
      <c r="AV218" s="17" t="s">
        <v>192</v>
      </c>
      <c r="AW218" s="17" t="s">
        <v>35</v>
      </c>
      <c r="AX218" s="17" t="s">
        <v>74</v>
      </c>
      <c r="AY218" s="309" t="s">
        <v>169</v>
      </c>
    </row>
    <row r="219" spans="1:51" s="15" customFormat="1" ht="12">
      <c r="A219" s="15"/>
      <c r="B219" s="267"/>
      <c r="C219" s="268"/>
      <c r="D219" s="242" t="s">
        <v>180</v>
      </c>
      <c r="E219" s="269" t="s">
        <v>19</v>
      </c>
      <c r="F219" s="270" t="s">
        <v>185</v>
      </c>
      <c r="G219" s="268"/>
      <c r="H219" s="271">
        <v>105.609</v>
      </c>
      <c r="I219" s="272"/>
      <c r="J219" s="268"/>
      <c r="K219" s="268"/>
      <c r="L219" s="273"/>
      <c r="M219" s="274"/>
      <c r="N219" s="275"/>
      <c r="O219" s="275"/>
      <c r="P219" s="275"/>
      <c r="Q219" s="275"/>
      <c r="R219" s="275"/>
      <c r="S219" s="275"/>
      <c r="T219" s="276"/>
      <c r="U219" s="15"/>
      <c r="V219" s="15"/>
      <c r="W219" s="15"/>
      <c r="X219" s="15"/>
      <c r="Y219" s="15"/>
      <c r="Z219" s="15"/>
      <c r="AA219" s="15"/>
      <c r="AB219" s="15"/>
      <c r="AC219" s="15"/>
      <c r="AD219" s="15"/>
      <c r="AE219" s="15"/>
      <c r="AT219" s="277" t="s">
        <v>180</v>
      </c>
      <c r="AU219" s="277" t="s">
        <v>83</v>
      </c>
      <c r="AV219" s="15" t="s">
        <v>176</v>
      </c>
      <c r="AW219" s="15" t="s">
        <v>35</v>
      </c>
      <c r="AX219" s="15" t="s">
        <v>81</v>
      </c>
      <c r="AY219" s="277" t="s">
        <v>169</v>
      </c>
    </row>
    <row r="220" spans="1:65" s="2" customFormat="1" ht="21.75" customHeight="1">
      <c r="A220" s="41"/>
      <c r="B220" s="42"/>
      <c r="C220" s="229" t="s">
        <v>8</v>
      </c>
      <c r="D220" s="229" t="s">
        <v>171</v>
      </c>
      <c r="E220" s="230" t="s">
        <v>411</v>
      </c>
      <c r="F220" s="231" t="s">
        <v>412</v>
      </c>
      <c r="G220" s="232" t="s">
        <v>243</v>
      </c>
      <c r="H220" s="233">
        <v>18.911</v>
      </c>
      <c r="I220" s="234"/>
      <c r="J220" s="235">
        <f>ROUND(I220*H220,2)</f>
        <v>0</v>
      </c>
      <c r="K220" s="231" t="s">
        <v>175</v>
      </c>
      <c r="L220" s="47"/>
      <c r="M220" s="236" t="s">
        <v>19</v>
      </c>
      <c r="N220" s="237" t="s">
        <v>45</v>
      </c>
      <c r="O220" s="87"/>
      <c r="P220" s="238">
        <f>O220*H220</f>
        <v>0</v>
      </c>
      <c r="Q220" s="238">
        <v>0</v>
      </c>
      <c r="R220" s="238">
        <f>Q220*H220</f>
        <v>0</v>
      </c>
      <c r="S220" s="238">
        <v>1</v>
      </c>
      <c r="T220" s="239">
        <f>S220*H220</f>
        <v>18.911</v>
      </c>
      <c r="U220" s="41"/>
      <c r="V220" s="41"/>
      <c r="W220" s="41"/>
      <c r="X220" s="41"/>
      <c r="Y220" s="41"/>
      <c r="Z220" s="41"/>
      <c r="AA220" s="41"/>
      <c r="AB220" s="41"/>
      <c r="AC220" s="41"/>
      <c r="AD220" s="41"/>
      <c r="AE220" s="41"/>
      <c r="AR220" s="240" t="s">
        <v>176</v>
      </c>
      <c r="AT220" s="240" t="s">
        <v>171</v>
      </c>
      <c r="AU220" s="240" t="s">
        <v>83</v>
      </c>
      <c r="AY220" s="20" t="s">
        <v>169</v>
      </c>
      <c r="BE220" s="241">
        <f>IF(N220="základní",J220,0)</f>
        <v>0</v>
      </c>
      <c r="BF220" s="241">
        <f>IF(N220="snížená",J220,0)</f>
        <v>0</v>
      </c>
      <c r="BG220" s="241">
        <f>IF(N220="zákl. přenesená",J220,0)</f>
        <v>0</v>
      </c>
      <c r="BH220" s="241">
        <f>IF(N220="sníž. přenesená",J220,0)</f>
        <v>0</v>
      </c>
      <c r="BI220" s="241">
        <f>IF(N220="nulová",J220,0)</f>
        <v>0</v>
      </c>
      <c r="BJ220" s="20" t="s">
        <v>81</v>
      </c>
      <c r="BK220" s="241">
        <f>ROUND(I220*H220,2)</f>
        <v>0</v>
      </c>
      <c r="BL220" s="20" t="s">
        <v>176</v>
      </c>
      <c r="BM220" s="240" t="s">
        <v>413</v>
      </c>
    </row>
    <row r="221" spans="1:47" s="2" customFormat="1" ht="12">
      <c r="A221" s="41"/>
      <c r="B221" s="42"/>
      <c r="C221" s="43"/>
      <c r="D221" s="242" t="s">
        <v>178</v>
      </c>
      <c r="E221" s="43"/>
      <c r="F221" s="243" t="s">
        <v>414</v>
      </c>
      <c r="G221" s="43"/>
      <c r="H221" s="43"/>
      <c r="I221" s="149"/>
      <c r="J221" s="43"/>
      <c r="K221" s="43"/>
      <c r="L221" s="47"/>
      <c r="M221" s="244"/>
      <c r="N221" s="245"/>
      <c r="O221" s="87"/>
      <c r="P221" s="87"/>
      <c r="Q221" s="87"/>
      <c r="R221" s="87"/>
      <c r="S221" s="87"/>
      <c r="T221" s="88"/>
      <c r="U221" s="41"/>
      <c r="V221" s="41"/>
      <c r="W221" s="41"/>
      <c r="X221" s="41"/>
      <c r="Y221" s="41"/>
      <c r="Z221" s="41"/>
      <c r="AA221" s="41"/>
      <c r="AB221" s="41"/>
      <c r="AC221" s="41"/>
      <c r="AD221" s="41"/>
      <c r="AE221" s="41"/>
      <c r="AT221" s="20" t="s">
        <v>178</v>
      </c>
      <c r="AU221" s="20" t="s">
        <v>83</v>
      </c>
    </row>
    <row r="222" spans="1:51" s="13" customFormat="1" ht="12">
      <c r="A222" s="13"/>
      <c r="B222" s="246"/>
      <c r="C222" s="247"/>
      <c r="D222" s="242" t="s">
        <v>180</v>
      </c>
      <c r="E222" s="248" t="s">
        <v>19</v>
      </c>
      <c r="F222" s="249" t="s">
        <v>336</v>
      </c>
      <c r="G222" s="247"/>
      <c r="H222" s="248" t="s">
        <v>19</v>
      </c>
      <c r="I222" s="250"/>
      <c r="J222" s="247"/>
      <c r="K222" s="247"/>
      <c r="L222" s="251"/>
      <c r="M222" s="252"/>
      <c r="N222" s="253"/>
      <c r="O222" s="253"/>
      <c r="P222" s="253"/>
      <c r="Q222" s="253"/>
      <c r="R222" s="253"/>
      <c r="S222" s="253"/>
      <c r="T222" s="254"/>
      <c r="U222" s="13"/>
      <c r="V222" s="13"/>
      <c r="W222" s="13"/>
      <c r="X222" s="13"/>
      <c r="Y222" s="13"/>
      <c r="Z222" s="13"/>
      <c r="AA222" s="13"/>
      <c r="AB222" s="13"/>
      <c r="AC222" s="13"/>
      <c r="AD222" s="13"/>
      <c r="AE222" s="13"/>
      <c r="AT222" s="255" t="s">
        <v>180</v>
      </c>
      <c r="AU222" s="255" t="s">
        <v>83</v>
      </c>
      <c r="AV222" s="13" t="s">
        <v>81</v>
      </c>
      <c r="AW222" s="13" t="s">
        <v>35</v>
      </c>
      <c r="AX222" s="13" t="s">
        <v>74</v>
      </c>
      <c r="AY222" s="255" t="s">
        <v>169</v>
      </c>
    </row>
    <row r="223" spans="1:51" s="14" customFormat="1" ht="12">
      <c r="A223" s="14"/>
      <c r="B223" s="256"/>
      <c r="C223" s="257"/>
      <c r="D223" s="242" t="s">
        <v>180</v>
      </c>
      <c r="E223" s="258" t="s">
        <v>19</v>
      </c>
      <c r="F223" s="259" t="s">
        <v>415</v>
      </c>
      <c r="G223" s="257"/>
      <c r="H223" s="260">
        <v>3.394</v>
      </c>
      <c r="I223" s="261"/>
      <c r="J223" s="257"/>
      <c r="K223" s="257"/>
      <c r="L223" s="262"/>
      <c r="M223" s="263"/>
      <c r="N223" s="264"/>
      <c r="O223" s="264"/>
      <c r="P223" s="264"/>
      <c r="Q223" s="264"/>
      <c r="R223" s="264"/>
      <c r="S223" s="264"/>
      <c r="T223" s="265"/>
      <c r="U223" s="14"/>
      <c r="V223" s="14"/>
      <c r="W223" s="14"/>
      <c r="X223" s="14"/>
      <c r="Y223" s="14"/>
      <c r="Z223" s="14"/>
      <c r="AA223" s="14"/>
      <c r="AB223" s="14"/>
      <c r="AC223" s="14"/>
      <c r="AD223" s="14"/>
      <c r="AE223" s="14"/>
      <c r="AT223" s="266" t="s">
        <v>180</v>
      </c>
      <c r="AU223" s="266" t="s">
        <v>83</v>
      </c>
      <c r="AV223" s="14" t="s">
        <v>83</v>
      </c>
      <c r="AW223" s="14" t="s">
        <v>35</v>
      </c>
      <c r="AX223" s="14" t="s">
        <v>74</v>
      </c>
      <c r="AY223" s="266" t="s">
        <v>169</v>
      </c>
    </row>
    <row r="224" spans="1:51" s="14" customFormat="1" ht="12">
      <c r="A224" s="14"/>
      <c r="B224" s="256"/>
      <c r="C224" s="257"/>
      <c r="D224" s="242" t="s">
        <v>180</v>
      </c>
      <c r="E224" s="258" t="s">
        <v>19</v>
      </c>
      <c r="F224" s="259" t="s">
        <v>416</v>
      </c>
      <c r="G224" s="257"/>
      <c r="H224" s="260">
        <v>0.79</v>
      </c>
      <c r="I224" s="261"/>
      <c r="J224" s="257"/>
      <c r="K224" s="257"/>
      <c r="L224" s="262"/>
      <c r="M224" s="263"/>
      <c r="N224" s="264"/>
      <c r="O224" s="264"/>
      <c r="P224" s="264"/>
      <c r="Q224" s="264"/>
      <c r="R224" s="264"/>
      <c r="S224" s="264"/>
      <c r="T224" s="265"/>
      <c r="U224" s="14"/>
      <c r="V224" s="14"/>
      <c r="W224" s="14"/>
      <c r="X224" s="14"/>
      <c r="Y224" s="14"/>
      <c r="Z224" s="14"/>
      <c r="AA224" s="14"/>
      <c r="AB224" s="14"/>
      <c r="AC224" s="14"/>
      <c r="AD224" s="14"/>
      <c r="AE224" s="14"/>
      <c r="AT224" s="266" t="s">
        <v>180</v>
      </c>
      <c r="AU224" s="266" t="s">
        <v>83</v>
      </c>
      <c r="AV224" s="14" t="s">
        <v>83</v>
      </c>
      <c r="AW224" s="14" t="s">
        <v>35</v>
      </c>
      <c r="AX224" s="14" t="s">
        <v>74</v>
      </c>
      <c r="AY224" s="266" t="s">
        <v>169</v>
      </c>
    </row>
    <row r="225" spans="1:51" s="14" customFormat="1" ht="12">
      <c r="A225" s="14"/>
      <c r="B225" s="256"/>
      <c r="C225" s="257"/>
      <c r="D225" s="242" t="s">
        <v>180</v>
      </c>
      <c r="E225" s="258" t="s">
        <v>19</v>
      </c>
      <c r="F225" s="259" t="s">
        <v>417</v>
      </c>
      <c r="G225" s="257"/>
      <c r="H225" s="260">
        <v>1.105</v>
      </c>
      <c r="I225" s="261"/>
      <c r="J225" s="257"/>
      <c r="K225" s="257"/>
      <c r="L225" s="262"/>
      <c r="M225" s="263"/>
      <c r="N225" s="264"/>
      <c r="O225" s="264"/>
      <c r="P225" s="264"/>
      <c r="Q225" s="264"/>
      <c r="R225" s="264"/>
      <c r="S225" s="264"/>
      <c r="T225" s="265"/>
      <c r="U225" s="14"/>
      <c r="V225" s="14"/>
      <c r="W225" s="14"/>
      <c r="X225" s="14"/>
      <c r="Y225" s="14"/>
      <c r="Z225" s="14"/>
      <c r="AA225" s="14"/>
      <c r="AB225" s="14"/>
      <c r="AC225" s="14"/>
      <c r="AD225" s="14"/>
      <c r="AE225" s="14"/>
      <c r="AT225" s="266" t="s">
        <v>180</v>
      </c>
      <c r="AU225" s="266" t="s">
        <v>83</v>
      </c>
      <c r="AV225" s="14" t="s">
        <v>83</v>
      </c>
      <c r="AW225" s="14" t="s">
        <v>35</v>
      </c>
      <c r="AX225" s="14" t="s">
        <v>74</v>
      </c>
      <c r="AY225" s="266" t="s">
        <v>169</v>
      </c>
    </row>
    <row r="226" spans="1:51" s="14" customFormat="1" ht="12">
      <c r="A226" s="14"/>
      <c r="B226" s="256"/>
      <c r="C226" s="257"/>
      <c r="D226" s="242" t="s">
        <v>180</v>
      </c>
      <c r="E226" s="258" t="s">
        <v>19</v>
      </c>
      <c r="F226" s="259" t="s">
        <v>418</v>
      </c>
      <c r="G226" s="257"/>
      <c r="H226" s="260">
        <v>1.71</v>
      </c>
      <c r="I226" s="261"/>
      <c r="J226" s="257"/>
      <c r="K226" s="257"/>
      <c r="L226" s="262"/>
      <c r="M226" s="263"/>
      <c r="N226" s="264"/>
      <c r="O226" s="264"/>
      <c r="P226" s="264"/>
      <c r="Q226" s="264"/>
      <c r="R226" s="264"/>
      <c r="S226" s="264"/>
      <c r="T226" s="265"/>
      <c r="U226" s="14"/>
      <c r="V226" s="14"/>
      <c r="W226" s="14"/>
      <c r="X226" s="14"/>
      <c r="Y226" s="14"/>
      <c r="Z226" s="14"/>
      <c r="AA226" s="14"/>
      <c r="AB226" s="14"/>
      <c r="AC226" s="14"/>
      <c r="AD226" s="14"/>
      <c r="AE226" s="14"/>
      <c r="AT226" s="266" t="s">
        <v>180</v>
      </c>
      <c r="AU226" s="266" t="s">
        <v>83</v>
      </c>
      <c r="AV226" s="14" t="s">
        <v>83</v>
      </c>
      <c r="AW226" s="14" t="s">
        <v>35</v>
      </c>
      <c r="AX226" s="14" t="s">
        <v>74</v>
      </c>
      <c r="AY226" s="266" t="s">
        <v>169</v>
      </c>
    </row>
    <row r="227" spans="1:51" s="14" customFormat="1" ht="12">
      <c r="A227" s="14"/>
      <c r="B227" s="256"/>
      <c r="C227" s="257"/>
      <c r="D227" s="242" t="s">
        <v>180</v>
      </c>
      <c r="E227" s="258" t="s">
        <v>19</v>
      </c>
      <c r="F227" s="259" t="s">
        <v>419</v>
      </c>
      <c r="G227" s="257"/>
      <c r="H227" s="260">
        <v>1.304</v>
      </c>
      <c r="I227" s="261"/>
      <c r="J227" s="257"/>
      <c r="K227" s="257"/>
      <c r="L227" s="262"/>
      <c r="M227" s="263"/>
      <c r="N227" s="264"/>
      <c r="O227" s="264"/>
      <c r="P227" s="264"/>
      <c r="Q227" s="264"/>
      <c r="R227" s="264"/>
      <c r="S227" s="264"/>
      <c r="T227" s="265"/>
      <c r="U227" s="14"/>
      <c r="V227" s="14"/>
      <c r="W227" s="14"/>
      <c r="X227" s="14"/>
      <c r="Y227" s="14"/>
      <c r="Z227" s="14"/>
      <c r="AA227" s="14"/>
      <c r="AB227" s="14"/>
      <c r="AC227" s="14"/>
      <c r="AD227" s="14"/>
      <c r="AE227" s="14"/>
      <c r="AT227" s="266" t="s">
        <v>180</v>
      </c>
      <c r="AU227" s="266" t="s">
        <v>83</v>
      </c>
      <c r="AV227" s="14" t="s">
        <v>83</v>
      </c>
      <c r="AW227" s="14" t="s">
        <v>35</v>
      </c>
      <c r="AX227" s="14" t="s">
        <v>74</v>
      </c>
      <c r="AY227" s="266" t="s">
        <v>169</v>
      </c>
    </row>
    <row r="228" spans="1:51" s="14" customFormat="1" ht="12">
      <c r="A228" s="14"/>
      <c r="B228" s="256"/>
      <c r="C228" s="257"/>
      <c r="D228" s="242" t="s">
        <v>180</v>
      </c>
      <c r="E228" s="258" t="s">
        <v>19</v>
      </c>
      <c r="F228" s="259" t="s">
        <v>420</v>
      </c>
      <c r="G228" s="257"/>
      <c r="H228" s="260">
        <v>1.541</v>
      </c>
      <c r="I228" s="261"/>
      <c r="J228" s="257"/>
      <c r="K228" s="257"/>
      <c r="L228" s="262"/>
      <c r="M228" s="263"/>
      <c r="N228" s="264"/>
      <c r="O228" s="264"/>
      <c r="P228" s="264"/>
      <c r="Q228" s="264"/>
      <c r="R228" s="264"/>
      <c r="S228" s="264"/>
      <c r="T228" s="265"/>
      <c r="U228" s="14"/>
      <c r="V228" s="14"/>
      <c r="W228" s="14"/>
      <c r="X228" s="14"/>
      <c r="Y228" s="14"/>
      <c r="Z228" s="14"/>
      <c r="AA228" s="14"/>
      <c r="AB228" s="14"/>
      <c r="AC228" s="14"/>
      <c r="AD228" s="14"/>
      <c r="AE228" s="14"/>
      <c r="AT228" s="266" t="s">
        <v>180</v>
      </c>
      <c r="AU228" s="266" t="s">
        <v>83</v>
      </c>
      <c r="AV228" s="14" t="s">
        <v>83</v>
      </c>
      <c r="AW228" s="14" t="s">
        <v>35</v>
      </c>
      <c r="AX228" s="14" t="s">
        <v>74</v>
      </c>
      <c r="AY228" s="266" t="s">
        <v>169</v>
      </c>
    </row>
    <row r="229" spans="1:51" s="17" customFormat="1" ht="12">
      <c r="A229" s="17"/>
      <c r="B229" s="299"/>
      <c r="C229" s="300"/>
      <c r="D229" s="242" t="s">
        <v>180</v>
      </c>
      <c r="E229" s="301" t="s">
        <v>19</v>
      </c>
      <c r="F229" s="302" t="s">
        <v>340</v>
      </c>
      <c r="G229" s="300"/>
      <c r="H229" s="303">
        <v>9.844</v>
      </c>
      <c r="I229" s="304"/>
      <c r="J229" s="300"/>
      <c r="K229" s="300"/>
      <c r="L229" s="305"/>
      <c r="M229" s="306"/>
      <c r="N229" s="307"/>
      <c r="O229" s="307"/>
      <c r="P229" s="307"/>
      <c r="Q229" s="307"/>
      <c r="R229" s="307"/>
      <c r="S229" s="307"/>
      <c r="T229" s="308"/>
      <c r="U229" s="17"/>
      <c r="V229" s="17"/>
      <c r="W229" s="17"/>
      <c r="X229" s="17"/>
      <c r="Y229" s="17"/>
      <c r="Z229" s="17"/>
      <c r="AA229" s="17"/>
      <c r="AB229" s="17"/>
      <c r="AC229" s="17"/>
      <c r="AD229" s="17"/>
      <c r="AE229" s="17"/>
      <c r="AT229" s="309" t="s">
        <v>180</v>
      </c>
      <c r="AU229" s="309" t="s">
        <v>83</v>
      </c>
      <c r="AV229" s="17" t="s">
        <v>192</v>
      </c>
      <c r="AW229" s="17" t="s">
        <v>35</v>
      </c>
      <c r="AX229" s="17" t="s">
        <v>74</v>
      </c>
      <c r="AY229" s="309" t="s">
        <v>169</v>
      </c>
    </row>
    <row r="230" spans="1:51" s="13" customFormat="1" ht="12">
      <c r="A230" s="13"/>
      <c r="B230" s="246"/>
      <c r="C230" s="247"/>
      <c r="D230" s="242" t="s">
        <v>180</v>
      </c>
      <c r="E230" s="248" t="s">
        <v>19</v>
      </c>
      <c r="F230" s="249" t="s">
        <v>341</v>
      </c>
      <c r="G230" s="247"/>
      <c r="H230" s="248" t="s">
        <v>19</v>
      </c>
      <c r="I230" s="250"/>
      <c r="J230" s="247"/>
      <c r="K230" s="247"/>
      <c r="L230" s="251"/>
      <c r="M230" s="252"/>
      <c r="N230" s="253"/>
      <c r="O230" s="253"/>
      <c r="P230" s="253"/>
      <c r="Q230" s="253"/>
      <c r="R230" s="253"/>
      <c r="S230" s="253"/>
      <c r="T230" s="254"/>
      <c r="U230" s="13"/>
      <c r="V230" s="13"/>
      <c r="W230" s="13"/>
      <c r="X230" s="13"/>
      <c r="Y230" s="13"/>
      <c r="Z230" s="13"/>
      <c r="AA230" s="13"/>
      <c r="AB230" s="13"/>
      <c r="AC230" s="13"/>
      <c r="AD230" s="13"/>
      <c r="AE230" s="13"/>
      <c r="AT230" s="255" t="s">
        <v>180</v>
      </c>
      <c r="AU230" s="255" t="s">
        <v>83</v>
      </c>
      <c r="AV230" s="13" t="s">
        <v>81</v>
      </c>
      <c r="AW230" s="13" t="s">
        <v>35</v>
      </c>
      <c r="AX230" s="13" t="s">
        <v>74</v>
      </c>
      <c r="AY230" s="255" t="s">
        <v>169</v>
      </c>
    </row>
    <row r="231" spans="1:51" s="13" customFormat="1" ht="12">
      <c r="A231" s="13"/>
      <c r="B231" s="246"/>
      <c r="C231" s="247"/>
      <c r="D231" s="242" t="s">
        <v>180</v>
      </c>
      <c r="E231" s="248" t="s">
        <v>19</v>
      </c>
      <c r="F231" s="249" t="s">
        <v>342</v>
      </c>
      <c r="G231" s="247"/>
      <c r="H231" s="248" t="s">
        <v>19</v>
      </c>
      <c r="I231" s="250"/>
      <c r="J231" s="247"/>
      <c r="K231" s="247"/>
      <c r="L231" s="251"/>
      <c r="M231" s="252"/>
      <c r="N231" s="253"/>
      <c r="O231" s="253"/>
      <c r="P231" s="253"/>
      <c r="Q231" s="253"/>
      <c r="R231" s="253"/>
      <c r="S231" s="253"/>
      <c r="T231" s="254"/>
      <c r="U231" s="13"/>
      <c r="V231" s="13"/>
      <c r="W231" s="13"/>
      <c r="X231" s="13"/>
      <c r="Y231" s="13"/>
      <c r="Z231" s="13"/>
      <c r="AA231" s="13"/>
      <c r="AB231" s="13"/>
      <c r="AC231" s="13"/>
      <c r="AD231" s="13"/>
      <c r="AE231" s="13"/>
      <c r="AT231" s="255" t="s">
        <v>180</v>
      </c>
      <c r="AU231" s="255" t="s">
        <v>83</v>
      </c>
      <c r="AV231" s="13" t="s">
        <v>81</v>
      </c>
      <c r="AW231" s="13" t="s">
        <v>35</v>
      </c>
      <c r="AX231" s="13" t="s">
        <v>74</v>
      </c>
      <c r="AY231" s="255" t="s">
        <v>169</v>
      </c>
    </row>
    <row r="232" spans="1:51" s="14" customFormat="1" ht="12">
      <c r="A232" s="14"/>
      <c r="B232" s="256"/>
      <c r="C232" s="257"/>
      <c r="D232" s="242" t="s">
        <v>180</v>
      </c>
      <c r="E232" s="258" t="s">
        <v>19</v>
      </c>
      <c r="F232" s="259" t="s">
        <v>421</v>
      </c>
      <c r="G232" s="257"/>
      <c r="H232" s="260">
        <v>1.042</v>
      </c>
      <c r="I232" s="261"/>
      <c r="J232" s="257"/>
      <c r="K232" s="257"/>
      <c r="L232" s="262"/>
      <c r="M232" s="263"/>
      <c r="N232" s="264"/>
      <c r="O232" s="264"/>
      <c r="P232" s="264"/>
      <c r="Q232" s="264"/>
      <c r="R232" s="264"/>
      <c r="S232" s="264"/>
      <c r="T232" s="265"/>
      <c r="U232" s="14"/>
      <c r="V232" s="14"/>
      <c r="W232" s="14"/>
      <c r="X232" s="14"/>
      <c r="Y232" s="14"/>
      <c r="Z232" s="14"/>
      <c r="AA232" s="14"/>
      <c r="AB232" s="14"/>
      <c r="AC232" s="14"/>
      <c r="AD232" s="14"/>
      <c r="AE232" s="14"/>
      <c r="AT232" s="266" t="s">
        <v>180</v>
      </c>
      <c r="AU232" s="266" t="s">
        <v>83</v>
      </c>
      <c r="AV232" s="14" t="s">
        <v>83</v>
      </c>
      <c r="AW232" s="14" t="s">
        <v>35</v>
      </c>
      <c r="AX232" s="14" t="s">
        <v>74</v>
      </c>
      <c r="AY232" s="266" t="s">
        <v>169</v>
      </c>
    </row>
    <row r="233" spans="1:51" s="14" customFormat="1" ht="12">
      <c r="A233" s="14"/>
      <c r="B233" s="256"/>
      <c r="C233" s="257"/>
      <c r="D233" s="242" t="s">
        <v>180</v>
      </c>
      <c r="E233" s="258" t="s">
        <v>19</v>
      </c>
      <c r="F233" s="259" t="s">
        <v>422</v>
      </c>
      <c r="G233" s="257"/>
      <c r="H233" s="260">
        <v>1.084</v>
      </c>
      <c r="I233" s="261"/>
      <c r="J233" s="257"/>
      <c r="K233" s="257"/>
      <c r="L233" s="262"/>
      <c r="M233" s="263"/>
      <c r="N233" s="264"/>
      <c r="O233" s="264"/>
      <c r="P233" s="264"/>
      <c r="Q233" s="264"/>
      <c r="R233" s="264"/>
      <c r="S233" s="264"/>
      <c r="T233" s="265"/>
      <c r="U233" s="14"/>
      <c r="V233" s="14"/>
      <c r="W233" s="14"/>
      <c r="X233" s="14"/>
      <c r="Y233" s="14"/>
      <c r="Z233" s="14"/>
      <c r="AA233" s="14"/>
      <c r="AB233" s="14"/>
      <c r="AC233" s="14"/>
      <c r="AD233" s="14"/>
      <c r="AE233" s="14"/>
      <c r="AT233" s="266" t="s">
        <v>180</v>
      </c>
      <c r="AU233" s="266" t="s">
        <v>83</v>
      </c>
      <c r="AV233" s="14" t="s">
        <v>83</v>
      </c>
      <c r="AW233" s="14" t="s">
        <v>35</v>
      </c>
      <c r="AX233" s="14" t="s">
        <v>74</v>
      </c>
      <c r="AY233" s="266" t="s">
        <v>169</v>
      </c>
    </row>
    <row r="234" spans="1:51" s="14" customFormat="1" ht="12">
      <c r="A234" s="14"/>
      <c r="B234" s="256"/>
      <c r="C234" s="257"/>
      <c r="D234" s="242" t="s">
        <v>180</v>
      </c>
      <c r="E234" s="258" t="s">
        <v>19</v>
      </c>
      <c r="F234" s="259" t="s">
        <v>423</v>
      </c>
      <c r="G234" s="257"/>
      <c r="H234" s="260">
        <v>0.844</v>
      </c>
      <c r="I234" s="261"/>
      <c r="J234" s="257"/>
      <c r="K234" s="257"/>
      <c r="L234" s="262"/>
      <c r="M234" s="263"/>
      <c r="N234" s="264"/>
      <c r="O234" s="264"/>
      <c r="P234" s="264"/>
      <c r="Q234" s="264"/>
      <c r="R234" s="264"/>
      <c r="S234" s="264"/>
      <c r="T234" s="265"/>
      <c r="U234" s="14"/>
      <c r="V234" s="14"/>
      <c r="W234" s="14"/>
      <c r="X234" s="14"/>
      <c r="Y234" s="14"/>
      <c r="Z234" s="14"/>
      <c r="AA234" s="14"/>
      <c r="AB234" s="14"/>
      <c r="AC234" s="14"/>
      <c r="AD234" s="14"/>
      <c r="AE234" s="14"/>
      <c r="AT234" s="266" t="s">
        <v>180</v>
      </c>
      <c r="AU234" s="266" t="s">
        <v>83</v>
      </c>
      <c r="AV234" s="14" t="s">
        <v>83</v>
      </c>
      <c r="AW234" s="14" t="s">
        <v>35</v>
      </c>
      <c r="AX234" s="14" t="s">
        <v>74</v>
      </c>
      <c r="AY234" s="266" t="s">
        <v>169</v>
      </c>
    </row>
    <row r="235" spans="1:51" s="14" customFormat="1" ht="12">
      <c r="A235" s="14"/>
      <c r="B235" s="256"/>
      <c r="C235" s="257"/>
      <c r="D235" s="242" t="s">
        <v>180</v>
      </c>
      <c r="E235" s="258" t="s">
        <v>19</v>
      </c>
      <c r="F235" s="259" t="s">
        <v>424</v>
      </c>
      <c r="G235" s="257"/>
      <c r="H235" s="260">
        <v>1.342</v>
      </c>
      <c r="I235" s="261"/>
      <c r="J235" s="257"/>
      <c r="K235" s="257"/>
      <c r="L235" s="262"/>
      <c r="M235" s="263"/>
      <c r="N235" s="264"/>
      <c r="O235" s="264"/>
      <c r="P235" s="264"/>
      <c r="Q235" s="264"/>
      <c r="R235" s="264"/>
      <c r="S235" s="264"/>
      <c r="T235" s="265"/>
      <c r="U235" s="14"/>
      <c r="V235" s="14"/>
      <c r="W235" s="14"/>
      <c r="X235" s="14"/>
      <c r="Y235" s="14"/>
      <c r="Z235" s="14"/>
      <c r="AA235" s="14"/>
      <c r="AB235" s="14"/>
      <c r="AC235" s="14"/>
      <c r="AD235" s="14"/>
      <c r="AE235" s="14"/>
      <c r="AT235" s="266" t="s">
        <v>180</v>
      </c>
      <c r="AU235" s="266" t="s">
        <v>83</v>
      </c>
      <c r="AV235" s="14" t="s">
        <v>83</v>
      </c>
      <c r="AW235" s="14" t="s">
        <v>35</v>
      </c>
      <c r="AX235" s="14" t="s">
        <v>74</v>
      </c>
      <c r="AY235" s="266" t="s">
        <v>169</v>
      </c>
    </row>
    <row r="236" spans="1:51" s="14" customFormat="1" ht="12">
      <c r="A236" s="14"/>
      <c r="B236" s="256"/>
      <c r="C236" s="257"/>
      <c r="D236" s="242" t="s">
        <v>180</v>
      </c>
      <c r="E236" s="258" t="s">
        <v>19</v>
      </c>
      <c r="F236" s="259" t="s">
        <v>425</v>
      </c>
      <c r="G236" s="257"/>
      <c r="H236" s="260">
        <v>0.597</v>
      </c>
      <c r="I236" s="261"/>
      <c r="J236" s="257"/>
      <c r="K236" s="257"/>
      <c r="L236" s="262"/>
      <c r="M236" s="263"/>
      <c r="N236" s="264"/>
      <c r="O236" s="264"/>
      <c r="P236" s="264"/>
      <c r="Q236" s="264"/>
      <c r="R236" s="264"/>
      <c r="S236" s="264"/>
      <c r="T236" s="265"/>
      <c r="U236" s="14"/>
      <c r="V236" s="14"/>
      <c r="W236" s="14"/>
      <c r="X236" s="14"/>
      <c r="Y236" s="14"/>
      <c r="Z236" s="14"/>
      <c r="AA236" s="14"/>
      <c r="AB236" s="14"/>
      <c r="AC236" s="14"/>
      <c r="AD236" s="14"/>
      <c r="AE236" s="14"/>
      <c r="AT236" s="266" t="s">
        <v>180</v>
      </c>
      <c r="AU236" s="266" t="s">
        <v>83</v>
      </c>
      <c r="AV236" s="14" t="s">
        <v>83</v>
      </c>
      <c r="AW236" s="14" t="s">
        <v>35</v>
      </c>
      <c r="AX236" s="14" t="s">
        <v>74</v>
      </c>
      <c r="AY236" s="266" t="s">
        <v>169</v>
      </c>
    </row>
    <row r="237" spans="1:51" s="17" customFormat="1" ht="12">
      <c r="A237" s="17"/>
      <c r="B237" s="299"/>
      <c r="C237" s="300"/>
      <c r="D237" s="242" t="s">
        <v>180</v>
      </c>
      <c r="E237" s="301" t="s">
        <v>19</v>
      </c>
      <c r="F237" s="302" t="s">
        <v>346</v>
      </c>
      <c r="G237" s="300"/>
      <c r="H237" s="303">
        <v>4.909</v>
      </c>
      <c r="I237" s="304"/>
      <c r="J237" s="300"/>
      <c r="K237" s="300"/>
      <c r="L237" s="305"/>
      <c r="M237" s="306"/>
      <c r="N237" s="307"/>
      <c r="O237" s="307"/>
      <c r="P237" s="307"/>
      <c r="Q237" s="307"/>
      <c r="R237" s="307"/>
      <c r="S237" s="307"/>
      <c r="T237" s="308"/>
      <c r="U237" s="17"/>
      <c r="V237" s="17"/>
      <c r="W237" s="17"/>
      <c r="X237" s="17"/>
      <c r="Y237" s="17"/>
      <c r="Z237" s="17"/>
      <c r="AA237" s="17"/>
      <c r="AB237" s="17"/>
      <c r="AC237" s="17"/>
      <c r="AD237" s="17"/>
      <c r="AE237" s="17"/>
      <c r="AT237" s="309" t="s">
        <v>180</v>
      </c>
      <c r="AU237" s="309" t="s">
        <v>83</v>
      </c>
      <c r="AV237" s="17" t="s">
        <v>192</v>
      </c>
      <c r="AW237" s="17" t="s">
        <v>35</v>
      </c>
      <c r="AX237" s="17" t="s">
        <v>74</v>
      </c>
      <c r="AY237" s="309" t="s">
        <v>169</v>
      </c>
    </row>
    <row r="238" spans="1:51" s="13" customFormat="1" ht="12">
      <c r="A238" s="13"/>
      <c r="B238" s="246"/>
      <c r="C238" s="247"/>
      <c r="D238" s="242" t="s">
        <v>180</v>
      </c>
      <c r="E238" s="248" t="s">
        <v>19</v>
      </c>
      <c r="F238" s="249" t="s">
        <v>347</v>
      </c>
      <c r="G238" s="247"/>
      <c r="H238" s="248" t="s">
        <v>19</v>
      </c>
      <c r="I238" s="250"/>
      <c r="J238" s="247"/>
      <c r="K238" s="247"/>
      <c r="L238" s="251"/>
      <c r="M238" s="252"/>
      <c r="N238" s="253"/>
      <c r="O238" s="253"/>
      <c r="P238" s="253"/>
      <c r="Q238" s="253"/>
      <c r="R238" s="253"/>
      <c r="S238" s="253"/>
      <c r="T238" s="254"/>
      <c r="U238" s="13"/>
      <c r="V238" s="13"/>
      <c r="W238" s="13"/>
      <c r="X238" s="13"/>
      <c r="Y238" s="13"/>
      <c r="Z238" s="13"/>
      <c r="AA238" s="13"/>
      <c r="AB238" s="13"/>
      <c r="AC238" s="13"/>
      <c r="AD238" s="13"/>
      <c r="AE238" s="13"/>
      <c r="AT238" s="255" t="s">
        <v>180</v>
      </c>
      <c r="AU238" s="255" t="s">
        <v>83</v>
      </c>
      <c r="AV238" s="13" t="s">
        <v>81</v>
      </c>
      <c r="AW238" s="13" t="s">
        <v>35</v>
      </c>
      <c r="AX238" s="13" t="s">
        <v>74</v>
      </c>
      <c r="AY238" s="255" t="s">
        <v>169</v>
      </c>
    </row>
    <row r="239" spans="1:51" s="14" customFormat="1" ht="12">
      <c r="A239" s="14"/>
      <c r="B239" s="256"/>
      <c r="C239" s="257"/>
      <c r="D239" s="242" t="s">
        <v>180</v>
      </c>
      <c r="E239" s="258" t="s">
        <v>19</v>
      </c>
      <c r="F239" s="259" t="s">
        <v>426</v>
      </c>
      <c r="G239" s="257"/>
      <c r="H239" s="260">
        <v>0.941</v>
      </c>
      <c r="I239" s="261"/>
      <c r="J239" s="257"/>
      <c r="K239" s="257"/>
      <c r="L239" s="262"/>
      <c r="M239" s="263"/>
      <c r="N239" s="264"/>
      <c r="O239" s="264"/>
      <c r="P239" s="264"/>
      <c r="Q239" s="264"/>
      <c r="R239" s="264"/>
      <c r="S239" s="264"/>
      <c r="T239" s="265"/>
      <c r="U239" s="14"/>
      <c r="V239" s="14"/>
      <c r="W239" s="14"/>
      <c r="X239" s="14"/>
      <c r="Y239" s="14"/>
      <c r="Z239" s="14"/>
      <c r="AA239" s="14"/>
      <c r="AB239" s="14"/>
      <c r="AC239" s="14"/>
      <c r="AD239" s="14"/>
      <c r="AE239" s="14"/>
      <c r="AT239" s="266" t="s">
        <v>180</v>
      </c>
      <c r="AU239" s="266" t="s">
        <v>83</v>
      </c>
      <c r="AV239" s="14" t="s">
        <v>83</v>
      </c>
      <c r="AW239" s="14" t="s">
        <v>35</v>
      </c>
      <c r="AX239" s="14" t="s">
        <v>74</v>
      </c>
      <c r="AY239" s="266" t="s">
        <v>169</v>
      </c>
    </row>
    <row r="240" spans="1:51" s="14" customFormat="1" ht="12">
      <c r="A240" s="14"/>
      <c r="B240" s="256"/>
      <c r="C240" s="257"/>
      <c r="D240" s="242" t="s">
        <v>180</v>
      </c>
      <c r="E240" s="258" t="s">
        <v>19</v>
      </c>
      <c r="F240" s="259" t="s">
        <v>427</v>
      </c>
      <c r="G240" s="257"/>
      <c r="H240" s="260">
        <v>0.978</v>
      </c>
      <c r="I240" s="261"/>
      <c r="J240" s="257"/>
      <c r="K240" s="257"/>
      <c r="L240" s="262"/>
      <c r="M240" s="263"/>
      <c r="N240" s="264"/>
      <c r="O240" s="264"/>
      <c r="P240" s="264"/>
      <c r="Q240" s="264"/>
      <c r="R240" s="264"/>
      <c r="S240" s="264"/>
      <c r="T240" s="265"/>
      <c r="U240" s="14"/>
      <c r="V240" s="14"/>
      <c r="W240" s="14"/>
      <c r="X240" s="14"/>
      <c r="Y240" s="14"/>
      <c r="Z240" s="14"/>
      <c r="AA240" s="14"/>
      <c r="AB240" s="14"/>
      <c r="AC240" s="14"/>
      <c r="AD240" s="14"/>
      <c r="AE240" s="14"/>
      <c r="AT240" s="266" t="s">
        <v>180</v>
      </c>
      <c r="AU240" s="266" t="s">
        <v>83</v>
      </c>
      <c r="AV240" s="14" t="s">
        <v>83</v>
      </c>
      <c r="AW240" s="14" t="s">
        <v>35</v>
      </c>
      <c r="AX240" s="14" t="s">
        <v>74</v>
      </c>
      <c r="AY240" s="266" t="s">
        <v>169</v>
      </c>
    </row>
    <row r="241" spans="1:51" s="14" customFormat="1" ht="12">
      <c r="A241" s="14"/>
      <c r="B241" s="256"/>
      <c r="C241" s="257"/>
      <c r="D241" s="242" t="s">
        <v>180</v>
      </c>
      <c r="E241" s="258" t="s">
        <v>19</v>
      </c>
      <c r="F241" s="259" t="s">
        <v>428</v>
      </c>
      <c r="G241" s="257"/>
      <c r="H241" s="260">
        <v>0.682</v>
      </c>
      <c r="I241" s="261"/>
      <c r="J241" s="257"/>
      <c r="K241" s="257"/>
      <c r="L241" s="262"/>
      <c r="M241" s="263"/>
      <c r="N241" s="264"/>
      <c r="O241" s="264"/>
      <c r="P241" s="264"/>
      <c r="Q241" s="264"/>
      <c r="R241" s="264"/>
      <c r="S241" s="264"/>
      <c r="T241" s="265"/>
      <c r="U241" s="14"/>
      <c r="V241" s="14"/>
      <c r="W241" s="14"/>
      <c r="X241" s="14"/>
      <c r="Y241" s="14"/>
      <c r="Z241" s="14"/>
      <c r="AA241" s="14"/>
      <c r="AB241" s="14"/>
      <c r="AC241" s="14"/>
      <c r="AD241" s="14"/>
      <c r="AE241" s="14"/>
      <c r="AT241" s="266" t="s">
        <v>180</v>
      </c>
      <c r="AU241" s="266" t="s">
        <v>83</v>
      </c>
      <c r="AV241" s="14" t="s">
        <v>83</v>
      </c>
      <c r="AW241" s="14" t="s">
        <v>35</v>
      </c>
      <c r="AX241" s="14" t="s">
        <v>74</v>
      </c>
      <c r="AY241" s="266" t="s">
        <v>169</v>
      </c>
    </row>
    <row r="242" spans="1:51" s="14" customFormat="1" ht="12">
      <c r="A242" s="14"/>
      <c r="B242" s="256"/>
      <c r="C242" s="257"/>
      <c r="D242" s="242" t="s">
        <v>180</v>
      </c>
      <c r="E242" s="258" t="s">
        <v>19</v>
      </c>
      <c r="F242" s="259" t="s">
        <v>429</v>
      </c>
      <c r="G242" s="257"/>
      <c r="H242" s="260">
        <v>1.083</v>
      </c>
      <c r="I242" s="261"/>
      <c r="J242" s="257"/>
      <c r="K242" s="257"/>
      <c r="L242" s="262"/>
      <c r="M242" s="263"/>
      <c r="N242" s="264"/>
      <c r="O242" s="264"/>
      <c r="P242" s="264"/>
      <c r="Q242" s="264"/>
      <c r="R242" s="264"/>
      <c r="S242" s="264"/>
      <c r="T242" s="265"/>
      <c r="U242" s="14"/>
      <c r="V242" s="14"/>
      <c r="W242" s="14"/>
      <c r="X242" s="14"/>
      <c r="Y242" s="14"/>
      <c r="Z242" s="14"/>
      <c r="AA242" s="14"/>
      <c r="AB242" s="14"/>
      <c r="AC242" s="14"/>
      <c r="AD242" s="14"/>
      <c r="AE242" s="14"/>
      <c r="AT242" s="266" t="s">
        <v>180</v>
      </c>
      <c r="AU242" s="266" t="s">
        <v>83</v>
      </c>
      <c r="AV242" s="14" t="s">
        <v>83</v>
      </c>
      <c r="AW242" s="14" t="s">
        <v>35</v>
      </c>
      <c r="AX242" s="14" t="s">
        <v>74</v>
      </c>
      <c r="AY242" s="266" t="s">
        <v>169</v>
      </c>
    </row>
    <row r="243" spans="1:51" s="14" customFormat="1" ht="12">
      <c r="A243" s="14"/>
      <c r="B243" s="256"/>
      <c r="C243" s="257"/>
      <c r="D243" s="242" t="s">
        <v>180</v>
      </c>
      <c r="E243" s="258" t="s">
        <v>19</v>
      </c>
      <c r="F243" s="259" t="s">
        <v>430</v>
      </c>
      <c r="G243" s="257"/>
      <c r="H243" s="260">
        <v>0.474</v>
      </c>
      <c r="I243" s="261"/>
      <c r="J243" s="257"/>
      <c r="K243" s="257"/>
      <c r="L243" s="262"/>
      <c r="M243" s="263"/>
      <c r="N243" s="264"/>
      <c r="O243" s="264"/>
      <c r="P243" s="264"/>
      <c r="Q243" s="264"/>
      <c r="R243" s="264"/>
      <c r="S243" s="264"/>
      <c r="T243" s="265"/>
      <c r="U243" s="14"/>
      <c r="V243" s="14"/>
      <c r="W243" s="14"/>
      <c r="X243" s="14"/>
      <c r="Y243" s="14"/>
      <c r="Z243" s="14"/>
      <c r="AA243" s="14"/>
      <c r="AB243" s="14"/>
      <c r="AC243" s="14"/>
      <c r="AD243" s="14"/>
      <c r="AE243" s="14"/>
      <c r="AT243" s="266" t="s">
        <v>180</v>
      </c>
      <c r="AU243" s="266" t="s">
        <v>83</v>
      </c>
      <c r="AV243" s="14" t="s">
        <v>83</v>
      </c>
      <c r="AW243" s="14" t="s">
        <v>35</v>
      </c>
      <c r="AX243" s="14" t="s">
        <v>74</v>
      </c>
      <c r="AY243" s="266" t="s">
        <v>169</v>
      </c>
    </row>
    <row r="244" spans="1:51" s="17" customFormat="1" ht="12">
      <c r="A244" s="17"/>
      <c r="B244" s="299"/>
      <c r="C244" s="300"/>
      <c r="D244" s="242" t="s">
        <v>180</v>
      </c>
      <c r="E244" s="301" t="s">
        <v>19</v>
      </c>
      <c r="F244" s="302" t="s">
        <v>350</v>
      </c>
      <c r="G244" s="300"/>
      <c r="H244" s="303">
        <v>4.158</v>
      </c>
      <c r="I244" s="304"/>
      <c r="J244" s="300"/>
      <c r="K244" s="300"/>
      <c r="L244" s="305"/>
      <c r="M244" s="306"/>
      <c r="N244" s="307"/>
      <c r="O244" s="307"/>
      <c r="P244" s="307"/>
      <c r="Q244" s="307"/>
      <c r="R244" s="307"/>
      <c r="S244" s="307"/>
      <c r="T244" s="308"/>
      <c r="U244" s="17"/>
      <c r="V244" s="17"/>
      <c r="W244" s="17"/>
      <c r="X244" s="17"/>
      <c r="Y244" s="17"/>
      <c r="Z244" s="17"/>
      <c r="AA244" s="17"/>
      <c r="AB244" s="17"/>
      <c r="AC244" s="17"/>
      <c r="AD244" s="17"/>
      <c r="AE244" s="17"/>
      <c r="AT244" s="309" t="s">
        <v>180</v>
      </c>
      <c r="AU244" s="309" t="s">
        <v>83</v>
      </c>
      <c r="AV244" s="17" t="s">
        <v>192</v>
      </c>
      <c r="AW244" s="17" t="s">
        <v>35</v>
      </c>
      <c r="AX244" s="17" t="s">
        <v>74</v>
      </c>
      <c r="AY244" s="309" t="s">
        <v>169</v>
      </c>
    </row>
    <row r="245" spans="1:51" s="15" customFormat="1" ht="12">
      <c r="A245" s="15"/>
      <c r="B245" s="267"/>
      <c r="C245" s="268"/>
      <c r="D245" s="242" t="s">
        <v>180</v>
      </c>
      <c r="E245" s="269" t="s">
        <v>19</v>
      </c>
      <c r="F245" s="270" t="s">
        <v>185</v>
      </c>
      <c r="G245" s="268"/>
      <c r="H245" s="271">
        <v>18.911</v>
      </c>
      <c r="I245" s="272"/>
      <c r="J245" s="268"/>
      <c r="K245" s="268"/>
      <c r="L245" s="273"/>
      <c r="M245" s="274"/>
      <c r="N245" s="275"/>
      <c r="O245" s="275"/>
      <c r="P245" s="275"/>
      <c r="Q245" s="275"/>
      <c r="R245" s="275"/>
      <c r="S245" s="275"/>
      <c r="T245" s="276"/>
      <c r="U245" s="15"/>
      <c r="V245" s="15"/>
      <c r="W245" s="15"/>
      <c r="X245" s="15"/>
      <c r="Y245" s="15"/>
      <c r="Z245" s="15"/>
      <c r="AA245" s="15"/>
      <c r="AB245" s="15"/>
      <c r="AC245" s="15"/>
      <c r="AD245" s="15"/>
      <c r="AE245" s="15"/>
      <c r="AT245" s="277" t="s">
        <v>180</v>
      </c>
      <c r="AU245" s="277" t="s">
        <v>83</v>
      </c>
      <c r="AV245" s="15" t="s">
        <v>176</v>
      </c>
      <c r="AW245" s="15" t="s">
        <v>35</v>
      </c>
      <c r="AX245" s="15" t="s">
        <v>81</v>
      </c>
      <c r="AY245" s="277" t="s">
        <v>169</v>
      </c>
    </row>
    <row r="246" spans="1:65" s="2" customFormat="1" ht="21.75" customHeight="1">
      <c r="A246" s="41"/>
      <c r="B246" s="42"/>
      <c r="C246" s="229" t="s">
        <v>236</v>
      </c>
      <c r="D246" s="229" t="s">
        <v>171</v>
      </c>
      <c r="E246" s="230" t="s">
        <v>431</v>
      </c>
      <c r="F246" s="231" t="s">
        <v>432</v>
      </c>
      <c r="G246" s="232" t="s">
        <v>243</v>
      </c>
      <c r="H246" s="233">
        <v>19.45</v>
      </c>
      <c r="I246" s="234"/>
      <c r="J246" s="235">
        <f>ROUND(I246*H246,2)</f>
        <v>0</v>
      </c>
      <c r="K246" s="231" t="s">
        <v>175</v>
      </c>
      <c r="L246" s="47"/>
      <c r="M246" s="236" t="s">
        <v>19</v>
      </c>
      <c r="N246" s="237" t="s">
        <v>45</v>
      </c>
      <c r="O246" s="87"/>
      <c r="P246" s="238">
        <f>O246*H246</f>
        <v>0</v>
      </c>
      <c r="Q246" s="238">
        <v>0</v>
      </c>
      <c r="R246" s="238">
        <f>Q246*H246</f>
        <v>0</v>
      </c>
      <c r="S246" s="238">
        <v>1</v>
      </c>
      <c r="T246" s="239">
        <f>S246*H246</f>
        <v>19.45</v>
      </c>
      <c r="U246" s="41"/>
      <c r="V246" s="41"/>
      <c r="W246" s="41"/>
      <c r="X246" s="41"/>
      <c r="Y246" s="41"/>
      <c r="Z246" s="41"/>
      <c r="AA246" s="41"/>
      <c r="AB246" s="41"/>
      <c r="AC246" s="41"/>
      <c r="AD246" s="41"/>
      <c r="AE246" s="41"/>
      <c r="AR246" s="240" t="s">
        <v>176</v>
      </c>
      <c r="AT246" s="240" t="s">
        <v>171</v>
      </c>
      <c r="AU246" s="240" t="s">
        <v>83</v>
      </c>
      <c r="AY246" s="20" t="s">
        <v>169</v>
      </c>
      <c r="BE246" s="241">
        <f>IF(N246="základní",J246,0)</f>
        <v>0</v>
      </c>
      <c r="BF246" s="241">
        <f>IF(N246="snížená",J246,0)</f>
        <v>0</v>
      </c>
      <c r="BG246" s="241">
        <f>IF(N246="zákl. přenesená",J246,0)</f>
        <v>0</v>
      </c>
      <c r="BH246" s="241">
        <f>IF(N246="sníž. přenesená",J246,0)</f>
        <v>0</v>
      </c>
      <c r="BI246" s="241">
        <f>IF(N246="nulová",J246,0)</f>
        <v>0</v>
      </c>
      <c r="BJ246" s="20" t="s">
        <v>81</v>
      </c>
      <c r="BK246" s="241">
        <f>ROUND(I246*H246,2)</f>
        <v>0</v>
      </c>
      <c r="BL246" s="20" t="s">
        <v>176</v>
      </c>
      <c r="BM246" s="240" t="s">
        <v>433</v>
      </c>
    </row>
    <row r="247" spans="1:47" s="2" customFormat="1" ht="12">
      <c r="A247" s="41"/>
      <c r="B247" s="42"/>
      <c r="C247" s="43"/>
      <c r="D247" s="242" t="s">
        <v>178</v>
      </c>
      <c r="E247" s="43"/>
      <c r="F247" s="243" t="s">
        <v>414</v>
      </c>
      <c r="G247" s="43"/>
      <c r="H247" s="43"/>
      <c r="I247" s="149"/>
      <c r="J247" s="43"/>
      <c r="K247" s="43"/>
      <c r="L247" s="47"/>
      <c r="M247" s="244"/>
      <c r="N247" s="245"/>
      <c r="O247" s="87"/>
      <c r="P247" s="87"/>
      <c r="Q247" s="87"/>
      <c r="R247" s="87"/>
      <c r="S247" s="87"/>
      <c r="T247" s="88"/>
      <c r="U247" s="41"/>
      <c r="V247" s="41"/>
      <c r="W247" s="41"/>
      <c r="X247" s="41"/>
      <c r="Y247" s="41"/>
      <c r="Z247" s="41"/>
      <c r="AA247" s="41"/>
      <c r="AB247" s="41"/>
      <c r="AC247" s="41"/>
      <c r="AD247" s="41"/>
      <c r="AE247" s="41"/>
      <c r="AT247" s="20" t="s">
        <v>178</v>
      </c>
      <c r="AU247" s="20" t="s">
        <v>83</v>
      </c>
    </row>
    <row r="248" spans="1:51" s="13" customFormat="1" ht="12">
      <c r="A248" s="13"/>
      <c r="B248" s="246"/>
      <c r="C248" s="247"/>
      <c r="D248" s="242" t="s">
        <v>180</v>
      </c>
      <c r="E248" s="248" t="s">
        <v>19</v>
      </c>
      <c r="F248" s="249" t="s">
        <v>336</v>
      </c>
      <c r="G248" s="247"/>
      <c r="H248" s="248" t="s">
        <v>19</v>
      </c>
      <c r="I248" s="250"/>
      <c r="J248" s="247"/>
      <c r="K248" s="247"/>
      <c r="L248" s="251"/>
      <c r="M248" s="252"/>
      <c r="N248" s="253"/>
      <c r="O248" s="253"/>
      <c r="P248" s="253"/>
      <c r="Q248" s="253"/>
      <c r="R248" s="253"/>
      <c r="S248" s="253"/>
      <c r="T248" s="254"/>
      <c r="U248" s="13"/>
      <c r="V248" s="13"/>
      <c r="W248" s="13"/>
      <c r="X248" s="13"/>
      <c r="Y248" s="13"/>
      <c r="Z248" s="13"/>
      <c r="AA248" s="13"/>
      <c r="AB248" s="13"/>
      <c r="AC248" s="13"/>
      <c r="AD248" s="13"/>
      <c r="AE248" s="13"/>
      <c r="AT248" s="255" t="s">
        <v>180</v>
      </c>
      <c r="AU248" s="255" t="s">
        <v>83</v>
      </c>
      <c r="AV248" s="13" t="s">
        <v>81</v>
      </c>
      <c r="AW248" s="13" t="s">
        <v>35</v>
      </c>
      <c r="AX248" s="13" t="s">
        <v>74</v>
      </c>
      <c r="AY248" s="255" t="s">
        <v>169</v>
      </c>
    </row>
    <row r="249" spans="1:51" s="14" customFormat="1" ht="12">
      <c r="A249" s="14"/>
      <c r="B249" s="256"/>
      <c r="C249" s="257"/>
      <c r="D249" s="242" t="s">
        <v>180</v>
      </c>
      <c r="E249" s="258" t="s">
        <v>19</v>
      </c>
      <c r="F249" s="259" t="s">
        <v>434</v>
      </c>
      <c r="G249" s="257"/>
      <c r="H249" s="260">
        <v>7.207</v>
      </c>
      <c r="I249" s="261"/>
      <c r="J249" s="257"/>
      <c r="K249" s="257"/>
      <c r="L249" s="262"/>
      <c r="M249" s="263"/>
      <c r="N249" s="264"/>
      <c r="O249" s="264"/>
      <c r="P249" s="264"/>
      <c r="Q249" s="264"/>
      <c r="R249" s="264"/>
      <c r="S249" s="264"/>
      <c r="T249" s="265"/>
      <c r="U249" s="14"/>
      <c r="V249" s="14"/>
      <c r="W249" s="14"/>
      <c r="X249" s="14"/>
      <c r="Y249" s="14"/>
      <c r="Z249" s="14"/>
      <c r="AA249" s="14"/>
      <c r="AB249" s="14"/>
      <c r="AC249" s="14"/>
      <c r="AD249" s="14"/>
      <c r="AE249" s="14"/>
      <c r="AT249" s="266" t="s">
        <v>180</v>
      </c>
      <c r="AU249" s="266" t="s">
        <v>83</v>
      </c>
      <c r="AV249" s="14" t="s">
        <v>83</v>
      </c>
      <c r="AW249" s="14" t="s">
        <v>35</v>
      </c>
      <c r="AX249" s="14" t="s">
        <v>74</v>
      </c>
      <c r="AY249" s="266" t="s">
        <v>169</v>
      </c>
    </row>
    <row r="250" spans="1:51" s="17" customFormat="1" ht="12">
      <c r="A250" s="17"/>
      <c r="B250" s="299"/>
      <c r="C250" s="300"/>
      <c r="D250" s="242" t="s">
        <v>180</v>
      </c>
      <c r="E250" s="301" t="s">
        <v>19</v>
      </c>
      <c r="F250" s="302" t="s">
        <v>340</v>
      </c>
      <c r="G250" s="300"/>
      <c r="H250" s="303">
        <v>7.207</v>
      </c>
      <c r="I250" s="304"/>
      <c r="J250" s="300"/>
      <c r="K250" s="300"/>
      <c r="L250" s="305"/>
      <c r="M250" s="306"/>
      <c r="N250" s="307"/>
      <c r="O250" s="307"/>
      <c r="P250" s="307"/>
      <c r="Q250" s="307"/>
      <c r="R250" s="307"/>
      <c r="S250" s="307"/>
      <c r="T250" s="308"/>
      <c r="U250" s="17"/>
      <c r="V250" s="17"/>
      <c r="W250" s="17"/>
      <c r="X250" s="17"/>
      <c r="Y250" s="17"/>
      <c r="Z250" s="17"/>
      <c r="AA250" s="17"/>
      <c r="AB250" s="17"/>
      <c r="AC250" s="17"/>
      <c r="AD250" s="17"/>
      <c r="AE250" s="17"/>
      <c r="AT250" s="309" t="s">
        <v>180</v>
      </c>
      <c r="AU250" s="309" t="s">
        <v>83</v>
      </c>
      <c r="AV250" s="17" t="s">
        <v>192</v>
      </c>
      <c r="AW250" s="17" t="s">
        <v>35</v>
      </c>
      <c r="AX250" s="17" t="s">
        <v>74</v>
      </c>
      <c r="AY250" s="309" t="s">
        <v>169</v>
      </c>
    </row>
    <row r="251" spans="1:51" s="13" customFormat="1" ht="12">
      <c r="A251" s="13"/>
      <c r="B251" s="246"/>
      <c r="C251" s="247"/>
      <c r="D251" s="242" t="s">
        <v>180</v>
      </c>
      <c r="E251" s="248" t="s">
        <v>19</v>
      </c>
      <c r="F251" s="249" t="s">
        <v>341</v>
      </c>
      <c r="G251" s="247"/>
      <c r="H251" s="248" t="s">
        <v>19</v>
      </c>
      <c r="I251" s="250"/>
      <c r="J251" s="247"/>
      <c r="K251" s="247"/>
      <c r="L251" s="251"/>
      <c r="M251" s="252"/>
      <c r="N251" s="253"/>
      <c r="O251" s="253"/>
      <c r="P251" s="253"/>
      <c r="Q251" s="253"/>
      <c r="R251" s="253"/>
      <c r="S251" s="253"/>
      <c r="T251" s="254"/>
      <c r="U251" s="13"/>
      <c r="V251" s="13"/>
      <c r="W251" s="13"/>
      <c r="X251" s="13"/>
      <c r="Y251" s="13"/>
      <c r="Z251" s="13"/>
      <c r="AA251" s="13"/>
      <c r="AB251" s="13"/>
      <c r="AC251" s="13"/>
      <c r="AD251" s="13"/>
      <c r="AE251" s="13"/>
      <c r="AT251" s="255" t="s">
        <v>180</v>
      </c>
      <c r="AU251" s="255" t="s">
        <v>83</v>
      </c>
      <c r="AV251" s="13" t="s">
        <v>81</v>
      </c>
      <c r="AW251" s="13" t="s">
        <v>35</v>
      </c>
      <c r="AX251" s="13" t="s">
        <v>74</v>
      </c>
      <c r="AY251" s="255" t="s">
        <v>169</v>
      </c>
    </row>
    <row r="252" spans="1:51" s="13" customFormat="1" ht="12">
      <c r="A252" s="13"/>
      <c r="B252" s="246"/>
      <c r="C252" s="247"/>
      <c r="D252" s="242" t="s">
        <v>180</v>
      </c>
      <c r="E252" s="248" t="s">
        <v>19</v>
      </c>
      <c r="F252" s="249" t="s">
        <v>342</v>
      </c>
      <c r="G252" s="247"/>
      <c r="H252" s="248" t="s">
        <v>19</v>
      </c>
      <c r="I252" s="250"/>
      <c r="J252" s="247"/>
      <c r="K252" s="247"/>
      <c r="L252" s="251"/>
      <c r="M252" s="252"/>
      <c r="N252" s="253"/>
      <c r="O252" s="253"/>
      <c r="P252" s="253"/>
      <c r="Q252" s="253"/>
      <c r="R252" s="253"/>
      <c r="S252" s="253"/>
      <c r="T252" s="254"/>
      <c r="U252" s="13"/>
      <c r="V252" s="13"/>
      <c r="W252" s="13"/>
      <c r="X252" s="13"/>
      <c r="Y252" s="13"/>
      <c r="Z252" s="13"/>
      <c r="AA252" s="13"/>
      <c r="AB252" s="13"/>
      <c r="AC252" s="13"/>
      <c r="AD252" s="13"/>
      <c r="AE252" s="13"/>
      <c r="AT252" s="255" t="s">
        <v>180</v>
      </c>
      <c r="AU252" s="255" t="s">
        <v>83</v>
      </c>
      <c r="AV252" s="13" t="s">
        <v>81</v>
      </c>
      <c r="AW252" s="13" t="s">
        <v>35</v>
      </c>
      <c r="AX252" s="13" t="s">
        <v>74</v>
      </c>
      <c r="AY252" s="255" t="s">
        <v>169</v>
      </c>
    </row>
    <row r="253" spans="1:51" s="14" customFormat="1" ht="12">
      <c r="A253" s="14"/>
      <c r="B253" s="256"/>
      <c r="C253" s="257"/>
      <c r="D253" s="242" t="s">
        <v>180</v>
      </c>
      <c r="E253" s="258" t="s">
        <v>19</v>
      </c>
      <c r="F253" s="259" t="s">
        <v>435</v>
      </c>
      <c r="G253" s="257"/>
      <c r="H253" s="260">
        <v>1.652</v>
      </c>
      <c r="I253" s="261"/>
      <c r="J253" s="257"/>
      <c r="K253" s="257"/>
      <c r="L253" s="262"/>
      <c r="M253" s="263"/>
      <c r="N253" s="264"/>
      <c r="O253" s="264"/>
      <c r="P253" s="264"/>
      <c r="Q253" s="264"/>
      <c r="R253" s="264"/>
      <c r="S253" s="264"/>
      <c r="T253" s="265"/>
      <c r="U253" s="14"/>
      <c r="V253" s="14"/>
      <c r="W253" s="14"/>
      <c r="X253" s="14"/>
      <c r="Y253" s="14"/>
      <c r="Z253" s="14"/>
      <c r="AA253" s="14"/>
      <c r="AB253" s="14"/>
      <c r="AC253" s="14"/>
      <c r="AD253" s="14"/>
      <c r="AE253" s="14"/>
      <c r="AT253" s="266" t="s">
        <v>180</v>
      </c>
      <c r="AU253" s="266" t="s">
        <v>83</v>
      </c>
      <c r="AV253" s="14" t="s">
        <v>83</v>
      </c>
      <c r="AW253" s="14" t="s">
        <v>35</v>
      </c>
      <c r="AX253" s="14" t="s">
        <v>74</v>
      </c>
      <c r="AY253" s="266" t="s">
        <v>169</v>
      </c>
    </row>
    <row r="254" spans="1:51" s="14" customFormat="1" ht="12">
      <c r="A254" s="14"/>
      <c r="B254" s="256"/>
      <c r="C254" s="257"/>
      <c r="D254" s="242" t="s">
        <v>180</v>
      </c>
      <c r="E254" s="258" t="s">
        <v>19</v>
      </c>
      <c r="F254" s="259" t="s">
        <v>436</v>
      </c>
      <c r="G254" s="257"/>
      <c r="H254" s="260">
        <v>3.06</v>
      </c>
      <c r="I254" s="261"/>
      <c r="J254" s="257"/>
      <c r="K254" s="257"/>
      <c r="L254" s="262"/>
      <c r="M254" s="263"/>
      <c r="N254" s="264"/>
      <c r="O254" s="264"/>
      <c r="P254" s="264"/>
      <c r="Q254" s="264"/>
      <c r="R254" s="264"/>
      <c r="S254" s="264"/>
      <c r="T254" s="265"/>
      <c r="U254" s="14"/>
      <c r="V254" s="14"/>
      <c r="W254" s="14"/>
      <c r="X254" s="14"/>
      <c r="Y254" s="14"/>
      <c r="Z254" s="14"/>
      <c r="AA254" s="14"/>
      <c r="AB254" s="14"/>
      <c r="AC254" s="14"/>
      <c r="AD254" s="14"/>
      <c r="AE254" s="14"/>
      <c r="AT254" s="266" t="s">
        <v>180</v>
      </c>
      <c r="AU254" s="266" t="s">
        <v>83</v>
      </c>
      <c r="AV254" s="14" t="s">
        <v>83</v>
      </c>
      <c r="AW254" s="14" t="s">
        <v>35</v>
      </c>
      <c r="AX254" s="14" t="s">
        <v>74</v>
      </c>
      <c r="AY254" s="266" t="s">
        <v>169</v>
      </c>
    </row>
    <row r="255" spans="1:51" s="14" customFormat="1" ht="12">
      <c r="A255" s="14"/>
      <c r="B255" s="256"/>
      <c r="C255" s="257"/>
      <c r="D255" s="242" t="s">
        <v>180</v>
      </c>
      <c r="E255" s="258" t="s">
        <v>19</v>
      </c>
      <c r="F255" s="259" t="s">
        <v>437</v>
      </c>
      <c r="G255" s="257"/>
      <c r="H255" s="260">
        <v>3.032</v>
      </c>
      <c r="I255" s="261"/>
      <c r="J255" s="257"/>
      <c r="K255" s="257"/>
      <c r="L255" s="262"/>
      <c r="M255" s="263"/>
      <c r="N255" s="264"/>
      <c r="O255" s="264"/>
      <c r="P255" s="264"/>
      <c r="Q255" s="264"/>
      <c r="R255" s="264"/>
      <c r="S255" s="264"/>
      <c r="T255" s="265"/>
      <c r="U255" s="14"/>
      <c r="V255" s="14"/>
      <c r="W255" s="14"/>
      <c r="X255" s="14"/>
      <c r="Y255" s="14"/>
      <c r="Z255" s="14"/>
      <c r="AA255" s="14"/>
      <c r="AB255" s="14"/>
      <c r="AC255" s="14"/>
      <c r="AD255" s="14"/>
      <c r="AE255" s="14"/>
      <c r="AT255" s="266" t="s">
        <v>180</v>
      </c>
      <c r="AU255" s="266" t="s">
        <v>83</v>
      </c>
      <c r="AV255" s="14" t="s">
        <v>83</v>
      </c>
      <c r="AW255" s="14" t="s">
        <v>35</v>
      </c>
      <c r="AX255" s="14" t="s">
        <v>74</v>
      </c>
      <c r="AY255" s="266" t="s">
        <v>169</v>
      </c>
    </row>
    <row r="256" spans="1:51" s="17" customFormat="1" ht="12">
      <c r="A256" s="17"/>
      <c r="B256" s="299"/>
      <c r="C256" s="300"/>
      <c r="D256" s="242" t="s">
        <v>180</v>
      </c>
      <c r="E256" s="301" t="s">
        <v>19</v>
      </c>
      <c r="F256" s="302" t="s">
        <v>346</v>
      </c>
      <c r="G256" s="300"/>
      <c r="H256" s="303">
        <v>7.744</v>
      </c>
      <c r="I256" s="304"/>
      <c r="J256" s="300"/>
      <c r="K256" s="300"/>
      <c r="L256" s="305"/>
      <c r="M256" s="306"/>
      <c r="N256" s="307"/>
      <c r="O256" s="307"/>
      <c r="P256" s="307"/>
      <c r="Q256" s="307"/>
      <c r="R256" s="307"/>
      <c r="S256" s="307"/>
      <c r="T256" s="308"/>
      <c r="U256" s="17"/>
      <c r="V256" s="17"/>
      <c r="W256" s="17"/>
      <c r="X256" s="17"/>
      <c r="Y256" s="17"/>
      <c r="Z256" s="17"/>
      <c r="AA256" s="17"/>
      <c r="AB256" s="17"/>
      <c r="AC256" s="17"/>
      <c r="AD256" s="17"/>
      <c r="AE256" s="17"/>
      <c r="AT256" s="309" t="s">
        <v>180</v>
      </c>
      <c r="AU256" s="309" t="s">
        <v>83</v>
      </c>
      <c r="AV256" s="17" t="s">
        <v>192</v>
      </c>
      <c r="AW256" s="17" t="s">
        <v>35</v>
      </c>
      <c r="AX256" s="17" t="s">
        <v>74</v>
      </c>
      <c r="AY256" s="309" t="s">
        <v>169</v>
      </c>
    </row>
    <row r="257" spans="1:51" s="13" customFormat="1" ht="12">
      <c r="A257" s="13"/>
      <c r="B257" s="246"/>
      <c r="C257" s="247"/>
      <c r="D257" s="242" t="s">
        <v>180</v>
      </c>
      <c r="E257" s="248" t="s">
        <v>19</v>
      </c>
      <c r="F257" s="249" t="s">
        <v>347</v>
      </c>
      <c r="G257" s="247"/>
      <c r="H257" s="248" t="s">
        <v>19</v>
      </c>
      <c r="I257" s="250"/>
      <c r="J257" s="247"/>
      <c r="K257" s="247"/>
      <c r="L257" s="251"/>
      <c r="M257" s="252"/>
      <c r="N257" s="253"/>
      <c r="O257" s="253"/>
      <c r="P257" s="253"/>
      <c r="Q257" s="253"/>
      <c r="R257" s="253"/>
      <c r="S257" s="253"/>
      <c r="T257" s="254"/>
      <c r="U257" s="13"/>
      <c r="V257" s="13"/>
      <c r="W257" s="13"/>
      <c r="X257" s="13"/>
      <c r="Y257" s="13"/>
      <c r="Z257" s="13"/>
      <c r="AA257" s="13"/>
      <c r="AB257" s="13"/>
      <c r="AC257" s="13"/>
      <c r="AD257" s="13"/>
      <c r="AE257" s="13"/>
      <c r="AT257" s="255" t="s">
        <v>180</v>
      </c>
      <c r="AU257" s="255" t="s">
        <v>83</v>
      </c>
      <c r="AV257" s="13" t="s">
        <v>81</v>
      </c>
      <c r="AW257" s="13" t="s">
        <v>35</v>
      </c>
      <c r="AX257" s="13" t="s">
        <v>74</v>
      </c>
      <c r="AY257" s="255" t="s">
        <v>169</v>
      </c>
    </row>
    <row r="258" spans="1:51" s="14" customFormat="1" ht="12">
      <c r="A258" s="14"/>
      <c r="B258" s="256"/>
      <c r="C258" s="257"/>
      <c r="D258" s="242" t="s">
        <v>180</v>
      </c>
      <c r="E258" s="258" t="s">
        <v>19</v>
      </c>
      <c r="F258" s="259" t="s">
        <v>435</v>
      </c>
      <c r="G258" s="257"/>
      <c r="H258" s="260">
        <v>1.652</v>
      </c>
      <c r="I258" s="261"/>
      <c r="J258" s="257"/>
      <c r="K258" s="257"/>
      <c r="L258" s="262"/>
      <c r="M258" s="263"/>
      <c r="N258" s="264"/>
      <c r="O258" s="264"/>
      <c r="P258" s="264"/>
      <c r="Q258" s="264"/>
      <c r="R258" s="264"/>
      <c r="S258" s="264"/>
      <c r="T258" s="265"/>
      <c r="U258" s="14"/>
      <c r="V258" s="14"/>
      <c r="W258" s="14"/>
      <c r="X258" s="14"/>
      <c r="Y258" s="14"/>
      <c r="Z258" s="14"/>
      <c r="AA258" s="14"/>
      <c r="AB258" s="14"/>
      <c r="AC258" s="14"/>
      <c r="AD258" s="14"/>
      <c r="AE258" s="14"/>
      <c r="AT258" s="266" t="s">
        <v>180</v>
      </c>
      <c r="AU258" s="266" t="s">
        <v>83</v>
      </c>
      <c r="AV258" s="14" t="s">
        <v>83</v>
      </c>
      <c r="AW258" s="14" t="s">
        <v>35</v>
      </c>
      <c r="AX258" s="14" t="s">
        <v>74</v>
      </c>
      <c r="AY258" s="266" t="s">
        <v>169</v>
      </c>
    </row>
    <row r="259" spans="1:51" s="14" customFormat="1" ht="12">
      <c r="A259" s="14"/>
      <c r="B259" s="256"/>
      <c r="C259" s="257"/>
      <c r="D259" s="242" t="s">
        <v>180</v>
      </c>
      <c r="E259" s="258" t="s">
        <v>19</v>
      </c>
      <c r="F259" s="259" t="s">
        <v>438</v>
      </c>
      <c r="G259" s="257"/>
      <c r="H259" s="260">
        <v>1.836</v>
      </c>
      <c r="I259" s="261"/>
      <c r="J259" s="257"/>
      <c r="K259" s="257"/>
      <c r="L259" s="262"/>
      <c r="M259" s="263"/>
      <c r="N259" s="264"/>
      <c r="O259" s="264"/>
      <c r="P259" s="264"/>
      <c r="Q259" s="264"/>
      <c r="R259" s="264"/>
      <c r="S259" s="264"/>
      <c r="T259" s="265"/>
      <c r="U259" s="14"/>
      <c r="V259" s="14"/>
      <c r="W259" s="14"/>
      <c r="X259" s="14"/>
      <c r="Y259" s="14"/>
      <c r="Z259" s="14"/>
      <c r="AA259" s="14"/>
      <c r="AB259" s="14"/>
      <c r="AC259" s="14"/>
      <c r="AD259" s="14"/>
      <c r="AE259" s="14"/>
      <c r="AT259" s="266" t="s">
        <v>180</v>
      </c>
      <c r="AU259" s="266" t="s">
        <v>83</v>
      </c>
      <c r="AV259" s="14" t="s">
        <v>83</v>
      </c>
      <c r="AW259" s="14" t="s">
        <v>35</v>
      </c>
      <c r="AX259" s="14" t="s">
        <v>74</v>
      </c>
      <c r="AY259" s="266" t="s">
        <v>169</v>
      </c>
    </row>
    <row r="260" spans="1:51" s="14" customFormat="1" ht="12">
      <c r="A260" s="14"/>
      <c r="B260" s="256"/>
      <c r="C260" s="257"/>
      <c r="D260" s="242" t="s">
        <v>180</v>
      </c>
      <c r="E260" s="258" t="s">
        <v>19</v>
      </c>
      <c r="F260" s="259" t="s">
        <v>439</v>
      </c>
      <c r="G260" s="257"/>
      <c r="H260" s="260">
        <v>1.011</v>
      </c>
      <c r="I260" s="261"/>
      <c r="J260" s="257"/>
      <c r="K260" s="257"/>
      <c r="L260" s="262"/>
      <c r="M260" s="263"/>
      <c r="N260" s="264"/>
      <c r="O260" s="264"/>
      <c r="P260" s="264"/>
      <c r="Q260" s="264"/>
      <c r="R260" s="264"/>
      <c r="S260" s="264"/>
      <c r="T260" s="265"/>
      <c r="U260" s="14"/>
      <c r="V260" s="14"/>
      <c r="W260" s="14"/>
      <c r="X260" s="14"/>
      <c r="Y260" s="14"/>
      <c r="Z260" s="14"/>
      <c r="AA260" s="14"/>
      <c r="AB260" s="14"/>
      <c r="AC260" s="14"/>
      <c r="AD260" s="14"/>
      <c r="AE260" s="14"/>
      <c r="AT260" s="266" t="s">
        <v>180</v>
      </c>
      <c r="AU260" s="266" t="s">
        <v>83</v>
      </c>
      <c r="AV260" s="14" t="s">
        <v>83</v>
      </c>
      <c r="AW260" s="14" t="s">
        <v>35</v>
      </c>
      <c r="AX260" s="14" t="s">
        <v>74</v>
      </c>
      <c r="AY260" s="266" t="s">
        <v>169</v>
      </c>
    </row>
    <row r="261" spans="1:51" s="17" customFormat="1" ht="12">
      <c r="A261" s="17"/>
      <c r="B261" s="299"/>
      <c r="C261" s="300"/>
      <c r="D261" s="242" t="s">
        <v>180</v>
      </c>
      <c r="E261" s="301" t="s">
        <v>19</v>
      </c>
      <c r="F261" s="302" t="s">
        <v>350</v>
      </c>
      <c r="G261" s="300"/>
      <c r="H261" s="303">
        <v>4.499</v>
      </c>
      <c r="I261" s="304"/>
      <c r="J261" s="300"/>
      <c r="K261" s="300"/>
      <c r="L261" s="305"/>
      <c r="M261" s="306"/>
      <c r="N261" s="307"/>
      <c r="O261" s="307"/>
      <c r="P261" s="307"/>
      <c r="Q261" s="307"/>
      <c r="R261" s="307"/>
      <c r="S261" s="307"/>
      <c r="T261" s="308"/>
      <c r="U261" s="17"/>
      <c r="V261" s="17"/>
      <c r="W261" s="17"/>
      <c r="X261" s="17"/>
      <c r="Y261" s="17"/>
      <c r="Z261" s="17"/>
      <c r="AA261" s="17"/>
      <c r="AB261" s="17"/>
      <c r="AC261" s="17"/>
      <c r="AD261" s="17"/>
      <c r="AE261" s="17"/>
      <c r="AT261" s="309" t="s">
        <v>180</v>
      </c>
      <c r="AU261" s="309" t="s">
        <v>83</v>
      </c>
      <c r="AV261" s="17" t="s">
        <v>192</v>
      </c>
      <c r="AW261" s="17" t="s">
        <v>35</v>
      </c>
      <c r="AX261" s="17" t="s">
        <v>74</v>
      </c>
      <c r="AY261" s="309" t="s">
        <v>169</v>
      </c>
    </row>
    <row r="262" spans="1:51" s="15" customFormat="1" ht="12">
      <c r="A262" s="15"/>
      <c r="B262" s="267"/>
      <c r="C262" s="268"/>
      <c r="D262" s="242" t="s">
        <v>180</v>
      </c>
      <c r="E262" s="269" t="s">
        <v>19</v>
      </c>
      <c r="F262" s="270" t="s">
        <v>185</v>
      </c>
      <c r="G262" s="268"/>
      <c r="H262" s="271">
        <v>19.45</v>
      </c>
      <c r="I262" s="272"/>
      <c r="J262" s="268"/>
      <c r="K262" s="268"/>
      <c r="L262" s="273"/>
      <c r="M262" s="274"/>
      <c r="N262" s="275"/>
      <c r="O262" s="275"/>
      <c r="P262" s="275"/>
      <c r="Q262" s="275"/>
      <c r="R262" s="275"/>
      <c r="S262" s="275"/>
      <c r="T262" s="276"/>
      <c r="U262" s="15"/>
      <c r="V262" s="15"/>
      <c r="W262" s="15"/>
      <c r="X262" s="15"/>
      <c r="Y262" s="15"/>
      <c r="Z262" s="15"/>
      <c r="AA262" s="15"/>
      <c r="AB262" s="15"/>
      <c r="AC262" s="15"/>
      <c r="AD262" s="15"/>
      <c r="AE262" s="15"/>
      <c r="AT262" s="277" t="s">
        <v>180</v>
      </c>
      <c r="AU262" s="277" t="s">
        <v>83</v>
      </c>
      <c r="AV262" s="15" t="s">
        <v>176</v>
      </c>
      <c r="AW262" s="15" t="s">
        <v>35</v>
      </c>
      <c r="AX262" s="15" t="s">
        <v>81</v>
      </c>
      <c r="AY262" s="277" t="s">
        <v>169</v>
      </c>
    </row>
    <row r="263" spans="1:65" s="2" customFormat="1" ht="21.75" customHeight="1">
      <c r="A263" s="41"/>
      <c r="B263" s="42"/>
      <c r="C263" s="229" t="s">
        <v>440</v>
      </c>
      <c r="D263" s="229" t="s">
        <v>171</v>
      </c>
      <c r="E263" s="230" t="s">
        <v>441</v>
      </c>
      <c r="F263" s="231" t="s">
        <v>442</v>
      </c>
      <c r="G263" s="232" t="s">
        <v>188</v>
      </c>
      <c r="H263" s="233">
        <v>2</v>
      </c>
      <c r="I263" s="234"/>
      <c r="J263" s="235">
        <f>ROUND(I263*H263,2)</f>
        <v>0</v>
      </c>
      <c r="K263" s="231" t="s">
        <v>175</v>
      </c>
      <c r="L263" s="47"/>
      <c r="M263" s="236" t="s">
        <v>19</v>
      </c>
      <c r="N263" s="237" t="s">
        <v>45</v>
      </c>
      <c r="O263" s="87"/>
      <c r="P263" s="238">
        <f>O263*H263</f>
        <v>0</v>
      </c>
      <c r="Q263" s="238">
        <v>0</v>
      </c>
      <c r="R263" s="238">
        <f>Q263*H263</f>
        <v>0</v>
      </c>
      <c r="S263" s="238">
        <v>0.21</v>
      </c>
      <c r="T263" s="239">
        <f>S263*H263</f>
        <v>0.42</v>
      </c>
      <c r="U263" s="41"/>
      <c r="V263" s="41"/>
      <c r="W263" s="41"/>
      <c r="X263" s="41"/>
      <c r="Y263" s="41"/>
      <c r="Z263" s="41"/>
      <c r="AA263" s="41"/>
      <c r="AB263" s="41"/>
      <c r="AC263" s="41"/>
      <c r="AD263" s="41"/>
      <c r="AE263" s="41"/>
      <c r="AR263" s="240" t="s">
        <v>176</v>
      </c>
      <c r="AT263" s="240" t="s">
        <v>171</v>
      </c>
      <c r="AU263" s="240" t="s">
        <v>83</v>
      </c>
      <c r="AY263" s="20" t="s">
        <v>169</v>
      </c>
      <c r="BE263" s="241">
        <f>IF(N263="základní",J263,0)</f>
        <v>0</v>
      </c>
      <c r="BF263" s="241">
        <f>IF(N263="snížená",J263,0)</f>
        <v>0</v>
      </c>
      <c r="BG263" s="241">
        <f>IF(N263="zákl. přenesená",J263,0)</f>
        <v>0</v>
      </c>
      <c r="BH263" s="241">
        <f>IF(N263="sníž. přenesená",J263,0)</f>
        <v>0</v>
      </c>
      <c r="BI263" s="241">
        <f>IF(N263="nulová",J263,0)</f>
        <v>0</v>
      </c>
      <c r="BJ263" s="20" t="s">
        <v>81</v>
      </c>
      <c r="BK263" s="241">
        <f>ROUND(I263*H263,2)</f>
        <v>0</v>
      </c>
      <c r="BL263" s="20" t="s">
        <v>176</v>
      </c>
      <c r="BM263" s="240" t="s">
        <v>443</v>
      </c>
    </row>
    <row r="264" spans="1:47" s="2" customFormat="1" ht="12">
      <c r="A264" s="41"/>
      <c r="B264" s="42"/>
      <c r="C264" s="43"/>
      <c r="D264" s="242" t="s">
        <v>178</v>
      </c>
      <c r="E264" s="43"/>
      <c r="F264" s="243" t="s">
        <v>444</v>
      </c>
      <c r="G264" s="43"/>
      <c r="H264" s="43"/>
      <c r="I264" s="149"/>
      <c r="J264" s="43"/>
      <c r="K264" s="43"/>
      <c r="L264" s="47"/>
      <c r="M264" s="244"/>
      <c r="N264" s="245"/>
      <c r="O264" s="87"/>
      <c r="P264" s="87"/>
      <c r="Q264" s="87"/>
      <c r="R264" s="87"/>
      <c r="S264" s="87"/>
      <c r="T264" s="88"/>
      <c r="U264" s="41"/>
      <c r="V264" s="41"/>
      <c r="W264" s="41"/>
      <c r="X264" s="41"/>
      <c r="Y264" s="41"/>
      <c r="Z264" s="41"/>
      <c r="AA264" s="41"/>
      <c r="AB264" s="41"/>
      <c r="AC264" s="41"/>
      <c r="AD264" s="41"/>
      <c r="AE264" s="41"/>
      <c r="AT264" s="20" t="s">
        <v>178</v>
      </c>
      <c r="AU264" s="20" t="s">
        <v>83</v>
      </c>
    </row>
    <row r="265" spans="1:51" s="13" customFormat="1" ht="12">
      <c r="A265" s="13"/>
      <c r="B265" s="246"/>
      <c r="C265" s="247"/>
      <c r="D265" s="242" t="s">
        <v>180</v>
      </c>
      <c r="E265" s="248" t="s">
        <v>19</v>
      </c>
      <c r="F265" s="249" t="s">
        <v>341</v>
      </c>
      <c r="G265" s="247"/>
      <c r="H265" s="248" t="s">
        <v>19</v>
      </c>
      <c r="I265" s="250"/>
      <c r="J265" s="247"/>
      <c r="K265" s="247"/>
      <c r="L265" s="251"/>
      <c r="M265" s="252"/>
      <c r="N265" s="253"/>
      <c r="O265" s="253"/>
      <c r="P265" s="253"/>
      <c r="Q265" s="253"/>
      <c r="R265" s="253"/>
      <c r="S265" s="253"/>
      <c r="T265" s="254"/>
      <c r="U265" s="13"/>
      <c r="V265" s="13"/>
      <c r="W265" s="13"/>
      <c r="X265" s="13"/>
      <c r="Y265" s="13"/>
      <c r="Z265" s="13"/>
      <c r="AA265" s="13"/>
      <c r="AB265" s="13"/>
      <c r="AC265" s="13"/>
      <c r="AD265" s="13"/>
      <c r="AE265" s="13"/>
      <c r="AT265" s="255" t="s">
        <v>180</v>
      </c>
      <c r="AU265" s="255" t="s">
        <v>83</v>
      </c>
      <c r="AV265" s="13" t="s">
        <v>81</v>
      </c>
      <c r="AW265" s="13" t="s">
        <v>35</v>
      </c>
      <c r="AX265" s="13" t="s">
        <v>74</v>
      </c>
      <c r="AY265" s="255" t="s">
        <v>169</v>
      </c>
    </row>
    <row r="266" spans="1:51" s="13" customFormat="1" ht="12">
      <c r="A266" s="13"/>
      <c r="B266" s="246"/>
      <c r="C266" s="247"/>
      <c r="D266" s="242" t="s">
        <v>180</v>
      </c>
      <c r="E266" s="248" t="s">
        <v>19</v>
      </c>
      <c r="F266" s="249" t="s">
        <v>342</v>
      </c>
      <c r="G266" s="247"/>
      <c r="H266" s="248" t="s">
        <v>19</v>
      </c>
      <c r="I266" s="250"/>
      <c r="J266" s="247"/>
      <c r="K266" s="247"/>
      <c r="L266" s="251"/>
      <c r="M266" s="252"/>
      <c r="N266" s="253"/>
      <c r="O266" s="253"/>
      <c r="P266" s="253"/>
      <c r="Q266" s="253"/>
      <c r="R266" s="253"/>
      <c r="S266" s="253"/>
      <c r="T266" s="254"/>
      <c r="U266" s="13"/>
      <c r="V266" s="13"/>
      <c r="W266" s="13"/>
      <c r="X266" s="13"/>
      <c r="Y266" s="13"/>
      <c r="Z266" s="13"/>
      <c r="AA266" s="13"/>
      <c r="AB266" s="13"/>
      <c r="AC266" s="13"/>
      <c r="AD266" s="13"/>
      <c r="AE266" s="13"/>
      <c r="AT266" s="255" t="s">
        <v>180</v>
      </c>
      <c r="AU266" s="255" t="s">
        <v>83</v>
      </c>
      <c r="AV266" s="13" t="s">
        <v>81</v>
      </c>
      <c r="AW266" s="13" t="s">
        <v>35</v>
      </c>
      <c r="AX266" s="13" t="s">
        <v>74</v>
      </c>
      <c r="AY266" s="255" t="s">
        <v>169</v>
      </c>
    </row>
    <row r="267" spans="1:51" s="14" customFormat="1" ht="12">
      <c r="A267" s="14"/>
      <c r="B267" s="256"/>
      <c r="C267" s="257"/>
      <c r="D267" s="242" t="s">
        <v>180</v>
      </c>
      <c r="E267" s="258" t="s">
        <v>19</v>
      </c>
      <c r="F267" s="259" t="s">
        <v>445</v>
      </c>
      <c r="G267" s="257"/>
      <c r="H267" s="260">
        <v>2</v>
      </c>
      <c r="I267" s="261"/>
      <c r="J267" s="257"/>
      <c r="K267" s="257"/>
      <c r="L267" s="262"/>
      <c r="M267" s="263"/>
      <c r="N267" s="264"/>
      <c r="O267" s="264"/>
      <c r="P267" s="264"/>
      <c r="Q267" s="264"/>
      <c r="R267" s="264"/>
      <c r="S267" s="264"/>
      <c r="T267" s="265"/>
      <c r="U267" s="14"/>
      <c r="V267" s="14"/>
      <c r="W267" s="14"/>
      <c r="X267" s="14"/>
      <c r="Y267" s="14"/>
      <c r="Z267" s="14"/>
      <c r="AA267" s="14"/>
      <c r="AB267" s="14"/>
      <c r="AC267" s="14"/>
      <c r="AD267" s="14"/>
      <c r="AE267" s="14"/>
      <c r="AT267" s="266" t="s">
        <v>180</v>
      </c>
      <c r="AU267" s="266" t="s">
        <v>83</v>
      </c>
      <c r="AV267" s="14" t="s">
        <v>83</v>
      </c>
      <c r="AW267" s="14" t="s">
        <v>35</v>
      </c>
      <c r="AX267" s="14" t="s">
        <v>81</v>
      </c>
      <c r="AY267" s="266" t="s">
        <v>169</v>
      </c>
    </row>
    <row r="268" spans="1:65" s="2" customFormat="1" ht="21.75" customHeight="1">
      <c r="A268" s="41"/>
      <c r="B268" s="42"/>
      <c r="C268" s="229" t="s">
        <v>446</v>
      </c>
      <c r="D268" s="229" t="s">
        <v>171</v>
      </c>
      <c r="E268" s="230" t="s">
        <v>447</v>
      </c>
      <c r="F268" s="231" t="s">
        <v>448</v>
      </c>
      <c r="G268" s="232" t="s">
        <v>174</v>
      </c>
      <c r="H268" s="233">
        <v>12.632</v>
      </c>
      <c r="I268" s="234"/>
      <c r="J268" s="235">
        <f>ROUND(I268*H268,2)</f>
        <v>0</v>
      </c>
      <c r="K268" s="231" t="s">
        <v>175</v>
      </c>
      <c r="L268" s="47"/>
      <c r="M268" s="236" t="s">
        <v>19</v>
      </c>
      <c r="N268" s="237" t="s">
        <v>45</v>
      </c>
      <c r="O268" s="87"/>
      <c r="P268" s="238">
        <f>O268*H268</f>
        <v>0</v>
      </c>
      <c r="Q268" s="238">
        <v>0</v>
      </c>
      <c r="R268" s="238">
        <f>Q268*H268</f>
        <v>0</v>
      </c>
      <c r="S268" s="238">
        <v>0.076</v>
      </c>
      <c r="T268" s="239">
        <f>S268*H268</f>
        <v>0.960032</v>
      </c>
      <c r="U268" s="41"/>
      <c r="V268" s="41"/>
      <c r="W268" s="41"/>
      <c r="X268" s="41"/>
      <c r="Y268" s="41"/>
      <c r="Z268" s="41"/>
      <c r="AA268" s="41"/>
      <c r="AB268" s="41"/>
      <c r="AC268" s="41"/>
      <c r="AD268" s="41"/>
      <c r="AE268" s="41"/>
      <c r="AR268" s="240" t="s">
        <v>176</v>
      </c>
      <c r="AT268" s="240" t="s">
        <v>171</v>
      </c>
      <c r="AU268" s="240" t="s">
        <v>83</v>
      </c>
      <c r="AY268" s="20" t="s">
        <v>169</v>
      </c>
      <c r="BE268" s="241">
        <f>IF(N268="základní",J268,0)</f>
        <v>0</v>
      </c>
      <c r="BF268" s="241">
        <f>IF(N268="snížená",J268,0)</f>
        <v>0</v>
      </c>
      <c r="BG268" s="241">
        <f>IF(N268="zákl. přenesená",J268,0)</f>
        <v>0</v>
      </c>
      <c r="BH268" s="241">
        <f>IF(N268="sníž. přenesená",J268,0)</f>
        <v>0</v>
      </c>
      <c r="BI268" s="241">
        <f>IF(N268="nulová",J268,0)</f>
        <v>0</v>
      </c>
      <c r="BJ268" s="20" t="s">
        <v>81</v>
      </c>
      <c r="BK268" s="241">
        <f>ROUND(I268*H268,2)</f>
        <v>0</v>
      </c>
      <c r="BL268" s="20" t="s">
        <v>176</v>
      </c>
      <c r="BM268" s="240" t="s">
        <v>449</v>
      </c>
    </row>
    <row r="269" spans="1:51" s="13" customFormat="1" ht="12">
      <c r="A269" s="13"/>
      <c r="B269" s="246"/>
      <c r="C269" s="247"/>
      <c r="D269" s="242" t="s">
        <v>180</v>
      </c>
      <c r="E269" s="248" t="s">
        <v>19</v>
      </c>
      <c r="F269" s="249" t="s">
        <v>336</v>
      </c>
      <c r="G269" s="247"/>
      <c r="H269" s="248" t="s">
        <v>19</v>
      </c>
      <c r="I269" s="250"/>
      <c r="J269" s="247"/>
      <c r="K269" s="247"/>
      <c r="L269" s="251"/>
      <c r="M269" s="252"/>
      <c r="N269" s="253"/>
      <c r="O269" s="253"/>
      <c r="P269" s="253"/>
      <c r="Q269" s="253"/>
      <c r="R269" s="253"/>
      <c r="S269" s="253"/>
      <c r="T269" s="254"/>
      <c r="U269" s="13"/>
      <c r="V269" s="13"/>
      <c r="W269" s="13"/>
      <c r="X269" s="13"/>
      <c r="Y269" s="13"/>
      <c r="Z269" s="13"/>
      <c r="AA269" s="13"/>
      <c r="AB269" s="13"/>
      <c r="AC269" s="13"/>
      <c r="AD269" s="13"/>
      <c r="AE269" s="13"/>
      <c r="AT269" s="255" t="s">
        <v>180</v>
      </c>
      <c r="AU269" s="255" t="s">
        <v>83</v>
      </c>
      <c r="AV269" s="13" t="s">
        <v>81</v>
      </c>
      <c r="AW269" s="13" t="s">
        <v>35</v>
      </c>
      <c r="AX269" s="13" t="s">
        <v>74</v>
      </c>
      <c r="AY269" s="255" t="s">
        <v>169</v>
      </c>
    </row>
    <row r="270" spans="1:51" s="14" customFormat="1" ht="12">
      <c r="A270" s="14"/>
      <c r="B270" s="256"/>
      <c r="C270" s="257"/>
      <c r="D270" s="242" t="s">
        <v>180</v>
      </c>
      <c r="E270" s="258" t="s">
        <v>19</v>
      </c>
      <c r="F270" s="259" t="s">
        <v>450</v>
      </c>
      <c r="G270" s="257"/>
      <c r="H270" s="260">
        <v>9.456</v>
      </c>
      <c r="I270" s="261"/>
      <c r="J270" s="257"/>
      <c r="K270" s="257"/>
      <c r="L270" s="262"/>
      <c r="M270" s="263"/>
      <c r="N270" s="264"/>
      <c r="O270" s="264"/>
      <c r="P270" s="264"/>
      <c r="Q270" s="264"/>
      <c r="R270" s="264"/>
      <c r="S270" s="264"/>
      <c r="T270" s="265"/>
      <c r="U270" s="14"/>
      <c r="V270" s="14"/>
      <c r="W270" s="14"/>
      <c r="X270" s="14"/>
      <c r="Y270" s="14"/>
      <c r="Z270" s="14"/>
      <c r="AA270" s="14"/>
      <c r="AB270" s="14"/>
      <c r="AC270" s="14"/>
      <c r="AD270" s="14"/>
      <c r="AE270" s="14"/>
      <c r="AT270" s="266" t="s">
        <v>180</v>
      </c>
      <c r="AU270" s="266" t="s">
        <v>83</v>
      </c>
      <c r="AV270" s="14" t="s">
        <v>83</v>
      </c>
      <c r="AW270" s="14" t="s">
        <v>35</v>
      </c>
      <c r="AX270" s="14" t="s">
        <v>74</v>
      </c>
      <c r="AY270" s="266" t="s">
        <v>169</v>
      </c>
    </row>
    <row r="271" spans="1:51" s="14" customFormat="1" ht="12">
      <c r="A271" s="14"/>
      <c r="B271" s="256"/>
      <c r="C271" s="257"/>
      <c r="D271" s="242" t="s">
        <v>180</v>
      </c>
      <c r="E271" s="258" t="s">
        <v>19</v>
      </c>
      <c r="F271" s="259" t="s">
        <v>451</v>
      </c>
      <c r="G271" s="257"/>
      <c r="H271" s="260">
        <v>1.6</v>
      </c>
      <c r="I271" s="261"/>
      <c r="J271" s="257"/>
      <c r="K271" s="257"/>
      <c r="L271" s="262"/>
      <c r="M271" s="263"/>
      <c r="N271" s="264"/>
      <c r="O271" s="264"/>
      <c r="P271" s="264"/>
      <c r="Q271" s="264"/>
      <c r="R271" s="264"/>
      <c r="S271" s="264"/>
      <c r="T271" s="265"/>
      <c r="U271" s="14"/>
      <c r="V271" s="14"/>
      <c r="W271" s="14"/>
      <c r="X271" s="14"/>
      <c r="Y271" s="14"/>
      <c r="Z271" s="14"/>
      <c r="AA271" s="14"/>
      <c r="AB271" s="14"/>
      <c r="AC271" s="14"/>
      <c r="AD271" s="14"/>
      <c r="AE271" s="14"/>
      <c r="AT271" s="266" t="s">
        <v>180</v>
      </c>
      <c r="AU271" s="266" t="s">
        <v>83</v>
      </c>
      <c r="AV271" s="14" t="s">
        <v>83</v>
      </c>
      <c r="AW271" s="14" t="s">
        <v>35</v>
      </c>
      <c r="AX271" s="14" t="s">
        <v>74</v>
      </c>
      <c r="AY271" s="266" t="s">
        <v>169</v>
      </c>
    </row>
    <row r="272" spans="1:51" s="13" customFormat="1" ht="12">
      <c r="A272" s="13"/>
      <c r="B272" s="246"/>
      <c r="C272" s="247"/>
      <c r="D272" s="242" t="s">
        <v>180</v>
      </c>
      <c r="E272" s="248" t="s">
        <v>19</v>
      </c>
      <c r="F272" s="249" t="s">
        <v>341</v>
      </c>
      <c r="G272" s="247"/>
      <c r="H272" s="248" t="s">
        <v>19</v>
      </c>
      <c r="I272" s="250"/>
      <c r="J272" s="247"/>
      <c r="K272" s="247"/>
      <c r="L272" s="251"/>
      <c r="M272" s="252"/>
      <c r="N272" s="253"/>
      <c r="O272" s="253"/>
      <c r="P272" s="253"/>
      <c r="Q272" s="253"/>
      <c r="R272" s="253"/>
      <c r="S272" s="253"/>
      <c r="T272" s="254"/>
      <c r="U272" s="13"/>
      <c r="V272" s="13"/>
      <c r="W272" s="13"/>
      <c r="X272" s="13"/>
      <c r="Y272" s="13"/>
      <c r="Z272" s="13"/>
      <c r="AA272" s="13"/>
      <c r="AB272" s="13"/>
      <c r="AC272" s="13"/>
      <c r="AD272" s="13"/>
      <c r="AE272" s="13"/>
      <c r="AT272" s="255" t="s">
        <v>180</v>
      </c>
      <c r="AU272" s="255" t="s">
        <v>83</v>
      </c>
      <c r="AV272" s="13" t="s">
        <v>81</v>
      </c>
      <c r="AW272" s="13" t="s">
        <v>35</v>
      </c>
      <c r="AX272" s="13" t="s">
        <v>74</v>
      </c>
      <c r="AY272" s="255" t="s">
        <v>169</v>
      </c>
    </row>
    <row r="273" spans="1:51" s="13" customFormat="1" ht="12">
      <c r="A273" s="13"/>
      <c r="B273" s="246"/>
      <c r="C273" s="247"/>
      <c r="D273" s="242" t="s">
        <v>180</v>
      </c>
      <c r="E273" s="248" t="s">
        <v>19</v>
      </c>
      <c r="F273" s="249" t="s">
        <v>342</v>
      </c>
      <c r="G273" s="247"/>
      <c r="H273" s="248" t="s">
        <v>19</v>
      </c>
      <c r="I273" s="250"/>
      <c r="J273" s="247"/>
      <c r="K273" s="247"/>
      <c r="L273" s="251"/>
      <c r="M273" s="252"/>
      <c r="N273" s="253"/>
      <c r="O273" s="253"/>
      <c r="P273" s="253"/>
      <c r="Q273" s="253"/>
      <c r="R273" s="253"/>
      <c r="S273" s="253"/>
      <c r="T273" s="254"/>
      <c r="U273" s="13"/>
      <c r="V273" s="13"/>
      <c r="W273" s="13"/>
      <c r="X273" s="13"/>
      <c r="Y273" s="13"/>
      <c r="Z273" s="13"/>
      <c r="AA273" s="13"/>
      <c r="AB273" s="13"/>
      <c r="AC273" s="13"/>
      <c r="AD273" s="13"/>
      <c r="AE273" s="13"/>
      <c r="AT273" s="255" t="s">
        <v>180</v>
      </c>
      <c r="AU273" s="255" t="s">
        <v>83</v>
      </c>
      <c r="AV273" s="13" t="s">
        <v>81</v>
      </c>
      <c r="AW273" s="13" t="s">
        <v>35</v>
      </c>
      <c r="AX273" s="13" t="s">
        <v>74</v>
      </c>
      <c r="AY273" s="255" t="s">
        <v>169</v>
      </c>
    </row>
    <row r="274" spans="1:51" s="14" customFormat="1" ht="12">
      <c r="A274" s="14"/>
      <c r="B274" s="256"/>
      <c r="C274" s="257"/>
      <c r="D274" s="242" t="s">
        <v>180</v>
      </c>
      <c r="E274" s="258" t="s">
        <v>19</v>
      </c>
      <c r="F274" s="259" t="s">
        <v>452</v>
      </c>
      <c r="G274" s="257"/>
      <c r="H274" s="260">
        <v>1.576</v>
      </c>
      <c r="I274" s="261"/>
      <c r="J274" s="257"/>
      <c r="K274" s="257"/>
      <c r="L274" s="262"/>
      <c r="M274" s="263"/>
      <c r="N274" s="264"/>
      <c r="O274" s="264"/>
      <c r="P274" s="264"/>
      <c r="Q274" s="264"/>
      <c r="R274" s="264"/>
      <c r="S274" s="264"/>
      <c r="T274" s="265"/>
      <c r="U274" s="14"/>
      <c r="V274" s="14"/>
      <c r="W274" s="14"/>
      <c r="X274" s="14"/>
      <c r="Y274" s="14"/>
      <c r="Z274" s="14"/>
      <c r="AA274" s="14"/>
      <c r="AB274" s="14"/>
      <c r="AC274" s="14"/>
      <c r="AD274" s="14"/>
      <c r="AE274" s="14"/>
      <c r="AT274" s="266" t="s">
        <v>180</v>
      </c>
      <c r="AU274" s="266" t="s">
        <v>83</v>
      </c>
      <c r="AV274" s="14" t="s">
        <v>83</v>
      </c>
      <c r="AW274" s="14" t="s">
        <v>35</v>
      </c>
      <c r="AX274" s="14" t="s">
        <v>74</v>
      </c>
      <c r="AY274" s="266" t="s">
        <v>169</v>
      </c>
    </row>
    <row r="275" spans="1:51" s="15" customFormat="1" ht="12">
      <c r="A275" s="15"/>
      <c r="B275" s="267"/>
      <c r="C275" s="268"/>
      <c r="D275" s="242" t="s">
        <v>180</v>
      </c>
      <c r="E275" s="269" t="s">
        <v>19</v>
      </c>
      <c r="F275" s="270" t="s">
        <v>185</v>
      </c>
      <c r="G275" s="268"/>
      <c r="H275" s="271">
        <v>12.632</v>
      </c>
      <c r="I275" s="272"/>
      <c r="J275" s="268"/>
      <c r="K275" s="268"/>
      <c r="L275" s="273"/>
      <c r="M275" s="274"/>
      <c r="N275" s="275"/>
      <c r="O275" s="275"/>
      <c r="P275" s="275"/>
      <c r="Q275" s="275"/>
      <c r="R275" s="275"/>
      <c r="S275" s="275"/>
      <c r="T275" s="276"/>
      <c r="U275" s="15"/>
      <c r="V275" s="15"/>
      <c r="W275" s="15"/>
      <c r="X275" s="15"/>
      <c r="Y275" s="15"/>
      <c r="Z275" s="15"/>
      <c r="AA275" s="15"/>
      <c r="AB275" s="15"/>
      <c r="AC275" s="15"/>
      <c r="AD275" s="15"/>
      <c r="AE275" s="15"/>
      <c r="AT275" s="277" t="s">
        <v>180</v>
      </c>
      <c r="AU275" s="277" t="s">
        <v>83</v>
      </c>
      <c r="AV275" s="15" t="s">
        <v>176</v>
      </c>
      <c r="AW275" s="15" t="s">
        <v>35</v>
      </c>
      <c r="AX275" s="15" t="s">
        <v>81</v>
      </c>
      <c r="AY275" s="277" t="s">
        <v>169</v>
      </c>
    </row>
    <row r="276" spans="1:65" s="2" customFormat="1" ht="21.75" customHeight="1">
      <c r="A276" s="41"/>
      <c r="B276" s="42"/>
      <c r="C276" s="229" t="s">
        <v>453</v>
      </c>
      <c r="D276" s="229" t="s">
        <v>171</v>
      </c>
      <c r="E276" s="230" t="s">
        <v>454</v>
      </c>
      <c r="F276" s="231" t="s">
        <v>455</v>
      </c>
      <c r="G276" s="232" t="s">
        <v>174</v>
      </c>
      <c r="H276" s="233">
        <v>11.88</v>
      </c>
      <c r="I276" s="234"/>
      <c r="J276" s="235">
        <f>ROUND(I276*H276,2)</f>
        <v>0</v>
      </c>
      <c r="K276" s="231" t="s">
        <v>175</v>
      </c>
      <c r="L276" s="47"/>
      <c r="M276" s="236" t="s">
        <v>19</v>
      </c>
      <c r="N276" s="237" t="s">
        <v>45</v>
      </c>
      <c r="O276" s="87"/>
      <c r="P276" s="238">
        <f>O276*H276</f>
        <v>0</v>
      </c>
      <c r="Q276" s="238">
        <v>0</v>
      </c>
      <c r="R276" s="238">
        <f>Q276*H276</f>
        <v>0</v>
      </c>
      <c r="S276" s="238">
        <v>0.066</v>
      </c>
      <c r="T276" s="239">
        <f>S276*H276</f>
        <v>0.7840800000000001</v>
      </c>
      <c r="U276" s="41"/>
      <c r="V276" s="41"/>
      <c r="W276" s="41"/>
      <c r="X276" s="41"/>
      <c r="Y276" s="41"/>
      <c r="Z276" s="41"/>
      <c r="AA276" s="41"/>
      <c r="AB276" s="41"/>
      <c r="AC276" s="41"/>
      <c r="AD276" s="41"/>
      <c r="AE276" s="41"/>
      <c r="AR276" s="240" t="s">
        <v>176</v>
      </c>
      <c r="AT276" s="240" t="s">
        <v>171</v>
      </c>
      <c r="AU276" s="240" t="s">
        <v>83</v>
      </c>
      <c r="AY276" s="20" t="s">
        <v>169</v>
      </c>
      <c r="BE276" s="241">
        <f>IF(N276="základní",J276,0)</f>
        <v>0</v>
      </c>
      <c r="BF276" s="241">
        <f>IF(N276="snížená",J276,0)</f>
        <v>0</v>
      </c>
      <c r="BG276" s="241">
        <f>IF(N276="zákl. přenesená",J276,0)</f>
        <v>0</v>
      </c>
      <c r="BH276" s="241">
        <f>IF(N276="sníž. přenesená",J276,0)</f>
        <v>0</v>
      </c>
      <c r="BI276" s="241">
        <f>IF(N276="nulová",J276,0)</f>
        <v>0</v>
      </c>
      <c r="BJ276" s="20" t="s">
        <v>81</v>
      </c>
      <c r="BK276" s="241">
        <f>ROUND(I276*H276,2)</f>
        <v>0</v>
      </c>
      <c r="BL276" s="20" t="s">
        <v>176</v>
      </c>
      <c r="BM276" s="240" t="s">
        <v>456</v>
      </c>
    </row>
    <row r="277" spans="1:51" s="13" customFormat="1" ht="12">
      <c r="A277" s="13"/>
      <c r="B277" s="246"/>
      <c r="C277" s="247"/>
      <c r="D277" s="242" t="s">
        <v>180</v>
      </c>
      <c r="E277" s="248" t="s">
        <v>19</v>
      </c>
      <c r="F277" s="249" t="s">
        <v>457</v>
      </c>
      <c r="G277" s="247"/>
      <c r="H277" s="248" t="s">
        <v>19</v>
      </c>
      <c r="I277" s="250"/>
      <c r="J277" s="247"/>
      <c r="K277" s="247"/>
      <c r="L277" s="251"/>
      <c r="M277" s="252"/>
      <c r="N277" s="253"/>
      <c r="O277" s="253"/>
      <c r="P277" s="253"/>
      <c r="Q277" s="253"/>
      <c r="R277" s="253"/>
      <c r="S277" s="253"/>
      <c r="T277" s="254"/>
      <c r="U277" s="13"/>
      <c r="V277" s="13"/>
      <c r="W277" s="13"/>
      <c r="X277" s="13"/>
      <c r="Y277" s="13"/>
      <c r="Z277" s="13"/>
      <c r="AA277" s="13"/>
      <c r="AB277" s="13"/>
      <c r="AC277" s="13"/>
      <c r="AD277" s="13"/>
      <c r="AE277" s="13"/>
      <c r="AT277" s="255" t="s">
        <v>180</v>
      </c>
      <c r="AU277" s="255" t="s">
        <v>83</v>
      </c>
      <c r="AV277" s="13" t="s">
        <v>81</v>
      </c>
      <c r="AW277" s="13" t="s">
        <v>35</v>
      </c>
      <c r="AX277" s="13" t="s">
        <v>74</v>
      </c>
      <c r="AY277" s="255" t="s">
        <v>169</v>
      </c>
    </row>
    <row r="278" spans="1:51" s="14" customFormat="1" ht="12">
      <c r="A278" s="14"/>
      <c r="B278" s="256"/>
      <c r="C278" s="257"/>
      <c r="D278" s="242" t="s">
        <v>180</v>
      </c>
      <c r="E278" s="258" t="s">
        <v>19</v>
      </c>
      <c r="F278" s="259" t="s">
        <v>458</v>
      </c>
      <c r="G278" s="257"/>
      <c r="H278" s="260">
        <v>11.88</v>
      </c>
      <c r="I278" s="261"/>
      <c r="J278" s="257"/>
      <c r="K278" s="257"/>
      <c r="L278" s="262"/>
      <c r="M278" s="263"/>
      <c r="N278" s="264"/>
      <c r="O278" s="264"/>
      <c r="P278" s="264"/>
      <c r="Q278" s="264"/>
      <c r="R278" s="264"/>
      <c r="S278" s="264"/>
      <c r="T278" s="265"/>
      <c r="U278" s="14"/>
      <c r="V278" s="14"/>
      <c r="W278" s="14"/>
      <c r="X278" s="14"/>
      <c r="Y278" s="14"/>
      <c r="Z278" s="14"/>
      <c r="AA278" s="14"/>
      <c r="AB278" s="14"/>
      <c r="AC278" s="14"/>
      <c r="AD278" s="14"/>
      <c r="AE278" s="14"/>
      <c r="AT278" s="266" t="s">
        <v>180</v>
      </c>
      <c r="AU278" s="266" t="s">
        <v>83</v>
      </c>
      <c r="AV278" s="14" t="s">
        <v>83</v>
      </c>
      <c r="AW278" s="14" t="s">
        <v>35</v>
      </c>
      <c r="AX278" s="14" t="s">
        <v>81</v>
      </c>
      <c r="AY278" s="266" t="s">
        <v>169</v>
      </c>
    </row>
    <row r="279" spans="1:65" s="2" customFormat="1" ht="21.75" customHeight="1">
      <c r="A279" s="41"/>
      <c r="B279" s="42"/>
      <c r="C279" s="229" t="s">
        <v>459</v>
      </c>
      <c r="D279" s="229" t="s">
        <v>171</v>
      </c>
      <c r="E279" s="230" t="s">
        <v>460</v>
      </c>
      <c r="F279" s="231" t="s">
        <v>461</v>
      </c>
      <c r="G279" s="232" t="s">
        <v>462</v>
      </c>
      <c r="H279" s="233">
        <v>11.65</v>
      </c>
      <c r="I279" s="234"/>
      <c r="J279" s="235">
        <f>ROUND(I279*H279,2)</f>
        <v>0</v>
      </c>
      <c r="K279" s="231" t="s">
        <v>19</v>
      </c>
      <c r="L279" s="47"/>
      <c r="M279" s="236" t="s">
        <v>19</v>
      </c>
      <c r="N279" s="237" t="s">
        <v>45</v>
      </c>
      <c r="O279" s="87"/>
      <c r="P279" s="238">
        <f>O279*H279</f>
        <v>0</v>
      </c>
      <c r="Q279" s="238">
        <v>0</v>
      </c>
      <c r="R279" s="238">
        <f>Q279*H279</f>
        <v>0</v>
      </c>
      <c r="S279" s="238">
        <v>0</v>
      </c>
      <c r="T279" s="239">
        <f>S279*H279</f>
        <v>0</v>
      </c>
      <c r="U279" s="41"/>
      <c r="V279" s="41"/>
      <c r="W279" s="41"/>
      <c r="X279" s="41"/>
      <c r="Y279" s="41"/>
      <c r="Z279" s="41"/>
      <c r="AA279" s="41"/>
      <c r="AB279" s="41"/>
      <c r="AC279" s="41"/>
      <c r="AD279" s="41"/>
      <c r="AE279" s="41"/>
      <c r="AR279" s="240" t="s">
        <v>176</v>
      </c>
      <c r="AT279" s="240" t="s">
        <v>171</v>
      </c>
      <c r="AU279" s="240" t="s">
        <v>83</v>
      </c>
      <c r="AY279" s="20" t="s">
        <v>169</v>
      </c>
      <c r="BE279" s="241">
        <f>IF(N279="základní",J279,0)</f>
        <v>0</v>
      </c>
      <c r="BF279" s="241">
        <f>IF(N279="snížená",J279,0)</f>
        <v>0</v>
      </c>
      <c r="BG279" s="241">
        <f>IF(N279="zákl. přenesená",J279,0)</f>
        <v>0</v>
      </c>
      <c r="BH279" s="241">
        <f>IF(N279="sníž. přenesená",J279,0)</f>
        <v>0</v>
      </c>
      <c r="BI279" s="241">
        <f>IF(N279="nulová",J279,0)</f>
        <v>0</v>
      </c>
      <c r="BJ279" s="20" t="s">
        <v>81</v>
      </c>
      <c r="BK279" s="241">
        <f>ROUND(I279*H279,2)</f>
        <v>0</v>
      </c>
      <c r="BL279" s="20" t="s">
        <v>176</v>
      </c>
      <c r="BM279" s="240" t="s">
        <v>463</v>
      </c>
    </row>
    <row r="280" spans="1:65" s="2" customFormat="1" ht="21.75" customHeight="1">
      <c r="A280" s="41"/>
      <c r="B280" s="42"/>
      <c r="C280" s="229" t="s">
        <v>7</v>
      </c>
      <c r="D280" s="229" t="s">
        <v>171</v>
      </c>
      <c r="E280" s="230" t="s">
        <v>464</v>
      </c>
      <c r="F280" s="231" t="s">
        <v>465</v>
      </c>
      <c r="G280" s="232" t="s">
        <v>296</v>
      </c>
      <c r="H280" s="233">
        <v>1</v>
      </c>
      <c r="I280" s="234"/>
      <c r="J280" s="235">
        <f>ROUND(I280*H280,2)</f>
        <v>0</v>
      </c>
      <c r="K280" s="231" t="s">
        <v>19</v>
      </c>
      <c r="L280" s="47"/>
      <c r="M280" s="236" t="s">
        <v>19</v>
      </c>
      <c r="N280" s="237" t="s">
        <v>45</v>
      </c>
      <c r="O280" s="87"/>
      <c r="P280" s="238">
        <f>O280*H280</f>
        <v>0</v>
      </c>
      <c r="Q280" s="238">
        <v>0</v>
      </c>
      <c r="R280" s="238">
        <f>Q280*H280</f>
        <v>0</v>
      </c>
      <c r="S280" s="238">
        <v>0</v>
      </c>
      <c r="T280" s="239">
        <f>S280*H280</f>
        <v>0</v>
      </c>
      <c r="U280" s="41"/>
      <c r="V280" s="41"/>
      <c r="W280" s="41"/>
      <c r="X280" s="41"/>
      <c r="Y280" s="41"/>
      <c r="Z280" s="41"/>
      <c r="AA280" s="41"/>
      <c r="AB280" s="41"/>
      <c r="AC280" s="41"/>
      <c r="AD280" s="41"/>
      <c r="AE280" s="41"/>
      <c r="AR280" s="240" t="s">
        <v>176</v>
      </c>
      <c r="AT280" s="240" t="s">
        <v>171</v>
      </c>
      <c r="AU280" s="240" t="s">
        <v>83</v>
      </c>
      <c r="AY280" s="20" t="s">
        <v>169</v>
      </c>
      <c r="BE280" s="241">
        <f>IF(N280="základní",J280,0)</f>
        <v>0</v>
      </c>
      <c r="BF280" s="241">
        <f>IF(N280="snížená",J280,0)</f>
        <v>0</v>
      </c>
      <c r="BG280" s="241">
        <f>IF(N280="zákl. přenesená",J280,0)</f>
        <v>0</v>
      </c>
      <c r="BH280" s="241">
        <f>IF(N280="sníž. přenesená",J280,0)</f>
        <v>0</v>
      </c>
      <c r="BI280" s="241">
        <f>IF(N280="nulová",J280,0)</f>
        <v>0</v>
      </c>
      <c r="BJ280" s="20" t="s">
        <v>81</v>
      </c>
      <c r="BK280" s="241">
        <f>ROUND(I280*H280,2)</f>
        <v>0</v>
      </c>
      <c r="BL280" s="20" t="s">
        <v>176</v>
      </c>
      <c r="BM280" s="240" t="s">
        <v>466</v>
      </c>
    </row>
    <row r="281" spans="1:65" s="2" customFormat="1" ht="21.75" customHeight="1">
      <c r="A281" s="41"/>
      <c r="B281" s="42"/>
      <c r="C281" s="229" t="s">
        <v>467</v>
      </c>
      <c r="D281" s="229" t="s">
        <v>171</v>
      </c>
      <c r="E281" s="230" t="s">
        <v>468</v>
      </c>
      <c r="F281" s="231" t="s">
        <v>469</v>
      </c>
      <c r="G281" s="232" t="s">
        <v>296</v>
      </c>
      <c r="H281" s="233">
        <v>1</v>
      </c>
      <c r="I281" s="234"/>
      <c r="J281" s="235">
        <f>ROUND(I281*H281,2)</f>
        <v>0</v>
      </c>
      <c r="K281" s="231" t="s">
        <v>19</v>
      </c>
      <c r="L281" s="47"/>
      <c r="M281" s="236" t="s">
        <v>19</v>
      </c>
      <c r="N281" s="237" t="s">
        <v>45</v>
      </c>
      <c r="O281" s="87"/>
      <c r="P281" s="238">
        <f>O281*H281</f>
        <v>0</v>
      </c>
      <c r="Q281" s="238">
        <v>0</v>
      </c>
      <c r="R281" s="238">
        <f>Q281*H281</f>
        <v>0</v>
      </c>
      <c r="S281" s="238">
        <v>0</v>
      </c>
      <c r="T281" s="239">
        <f>S281*H281</f>
        <v>0</v>
      </c>
      <c r="U281" s="41"/>
      <c r="V281" s="41"/>
      <c r="W281" s="41"/>
      <c r="X281" s="41"/>
      <c r="Y281" s="41"/>
      <c r="Z281" s="41"/>
      <c r="AA281" s="41"/>
      <c r="AB281" s="41"/>
      <c r="AC281" s="41"/>
      <c r="AD281" s="41"/>
      <c r="AE281" s="41"/>
      <c r="AR281" s="240" t="s">
        <v>176</v>
      </c>
      <c r="AT281" s="240" t="s">
        <v>171</v>
      </c>
      <c r="AU281" s="240" t="s">
        <v>83</v>
      </c>
      <c r="AY281" s="20" t="s">
        <v>169</v>
      </c>
      <c r="BE281" s="241">
        <f>IF(N281="základní",J281,0)</f>
        <v>0</v>
      </c>
      <c r="BF281" s="241">
        <f>IF(N281="snížená",J281,0)</f>
        <v>0</v>
      </c>
      <c r="BG281" s="241">
        <f>IF(N281="zákl. přenesená",J281,0)</f>
        <v>0</v>
      </c>
      <c r="BH281" s="241">
        <f>IF(N281="sníž. přenesená",J281,0)</f>
        <v>0</v>
      </c>
      <c r="BI281" s="241">
        <f>IF(N281="nulová",J281,0)</f>
        <v>0</v>
      </c>
      <c r="BJ281" s="20" t="s">
        <v>81</v>
      </c>
      <c r="BK281" s="241">
        <f>ROUND(I281*H281,2)</f>
        <v>0</v>
      </c>
      <c r="BL281" s="20" t="s">
        <v>176</v>
      </c>
      <c r="BM281" s="240" t="s">
        <v>470</v>
      </c>
    </row>
    <row r="282" spans="1:63" s="12" customFormat="1" ht="22.8" customHeight="1">
      <c r="A282" s="12"/>
      <c r="B282" s="213"/>
      <c r="C282" s="214"/>
      <c r="D282" s="215" t="s">
        <v>73</v>
      </c>
      <c r="E282" s="227" t="s">
        <v>255</v>
      </c>
      <c r="F282" s="227" t="s">
        <v>256</v>
      </c>
      <c r="G282" s="214"/>
      <c r="H282" s="214"/>
      <c r="I282" s="217"/>
      <c r="J282" s="228">
        <f>BK282</f>
        <v>0</v>
      </c>
      <c r="K282" s="214"/>
      <c r="L282" s="219"/>
      <c r="M282" s="220"/>
      <c r="N282" s="221"/>
      <c r="O282" s="221"/>
      <c r="P282" s="222">
        <f>SUM(P283:P333)</f>
        <v>0</v>
      </c>
      <c r="Q282" s="221"/>
      <c r="R282" s="222">
        <f>SUM(R283:R333)</f>
        <v>0</v>
      </c>
      <c r="S282" s="221"/>
      <c r="T282" s="223">
        <f>SUM(T283:T333)</f>
        <v>0</v>
      </c>
      <c r="U282" s="12"/>
      <c r="V282" s="12"/>
      <c r="W282" s="12"/>
      <c r="X282" s="12"/>
      <c r="Y282" s="12"/>
      <c r="Z282" s="12"/>
      <c r="AA282" s="12"/>
      <c r="AB282" s="12"/>
      <c r="AC282" s="12"/>
      <c r="AD282" s="12"/>
      <c r="AE282" s="12"/>
      <c r="AR282" s="224" t="s">
        <v>81</v>
      </c>
      <c r="AT282" s="225" t="s">
        <v>73</v>
      </c>
      <c r="AU282" s="225" t="s">
        <v>81</v>
      </c>
      <c r="AY282" s="224" t="s">
        <v>169</v>
      </c>
      <c r="BK282" s="226">
        <f>SUM(BK283:BK333)</f>
        <v>0</v>
      </c>
    </row>
    <row r="283" spans="1:65" s="2" customFormat="1" ht="33" customHeight="1">
      <c r="A283" s="41"/>
      <c r="B283" s="42"/>
      <c r="C283" s="229" t="s">
        <v>471</v>
      </c>
      <c r="D283" s="229" t="s">
        <v>171</v>
      </c>
      <c r="E283" s="230" t="s">
        <v>472</v>
      </c>
      <c r="F283" s="231" t="s">
        <v>473</v>
      </c>
      <c r="G283" s="232" t="s">
        <v>243</v>
      </c>
      <c r="H283" s="233">
        <v>310.32</v>
      </c>
      <c r="I283" s="234"/>
      <c r="J283" s="235">
        <f>ROUND(I283*H283,2)</f>
        <v>0</v>
      </c>
      <c r="K283" s="231" t="s">
        <v>474</v>
      </c>
      <c r="L283" s="47"/>
      <c r="M283" s="236" t="s">
        <v>19</v>
      </c>
      <c r="N283" s="237" t="s">
        <v>45</v>
      </c>
      <c r="O283" s="87"/>
      <c r="P283" s="238">
        <f>O283*H283</f>
        <v>0</v>
      </c>
      <c r="Q283" s="238">
        <v>0</v>
      </c>
      <c r="R283" s="238">
        <f>Q283*H283</f>
        <v>0</v>
      </c>
      <c r="S283" s="238">
        <v>0</v>
      </c>
      <c r="T283" s="239">
        <f>S283*H283</f>
        <v>0</v>
      </c>
      <c r="U283" s="41"/>
      <c r="V283" s="41"/>
      <c r="W283" s="41"/>
      <c r="X283" s="41"/>
      <c r="Y283" s="41"/>
      <c r="Z283" s="41"/>
      <c r="AA283" s="41"/>
      <c r="AB283" s="41"/>
      <c r="AC283" s="41"/>
      <c r="AD283" s="41"/>
      <c r="AE283" s="41"/>
      <c r="AR283" s="240" t="s">
        <v>176</v>
      </c>
      <c r="AT283" s="240" t="s">
        <v>171</v>
      </c>
      <c r="AU283" s="240" t="s">
        <v>83</v>
      </c>
      <c r="AY283" s="20" t="s">
        <v>169</v>
      </c>
      <c r="BE283" s="241">
        <f>IF(N283="základní",J283,0)</f>
        <v>0</v>
      </c>
      <c r="BF283" s="241">
        <f>IF(N283="snížená",J283,0)</f>
        <v>0</v>
      </c>
      <c r="BG283" s="241">
        <f>IF(N283="zákl. přenesená",J283,0)</f>
        <v>0</v>
      </c>
      <c r="BH283" s="241">
        <f>IF(N283="sníž. přenesená",J283,0)</f>
        <v>0</v>
      </c>
      <c r="BI283" s="241">
        <f>IF(N283="nulová",J283,0)</f>
        <v>0</v>
      </c>
      <c r="BJ283" s="20" t="s">
        <v>81</v>
      </c>
      <c r="BK283" s="241">
        <f>ROUND(I283*H283,2)</f>
        <v>0</v>
      </c>
      <c r="BL283" s="20" t="s">
        <v>176</v>
      </c>
      <c r="BM283" s="240" t="s">
        <v>475</v>
      </c>
    </row>
    <row r="284" spans="1:47" s="2" customFormat="1" ht="12">
      <c r="A284" s="41"/>
      <c r="B284" s="42"/>
      <c r="C284" s="43"/>
      <c r="D284" s="242" t="s">
        <v>178</v>
      </c>
      <c r="E284" s="43"/>
      <c r="F284" s="243" t="s">
        <v>476</v>
      </c>
      <c r="G284" s="43"/>
      <c r="H284" s="43"/>
      <c r="I284" s="149"/>
      <c r="J284" s="43"/>
      <c r="K284" s="43"/>
      <c r="L284" s="47"/>
      <c r="M284" s="244"/>
      <c r="N284" s="245"/>
      <c r="O284" s="87"/>
      <c r="P284" s="87"/>
      <c r="Q284" s="87"/>
      <c r="R284" s="87"/>
      <c r="S284" s="87"/>
      <c r="T284" s="88"/>
      <c r="U284" s="41"/>
      <c r="V284" s="41"/>
      <c r="W284" s="41"/>
      <c r="X284" s="41"/>
      <c r="Y284" s="41"/>
      <c r="Z284" s="41"/>
      <c r="AA284" s="41"/>
      <c r="AB284" s="41"/>
      <c r="AC284" s="41"/>
      <c r="AD284" s="41"/>
      <c r="AE284" s="41"/>
      <c r="AT284" s="20" t="s">
        <v>178</v>
      </c>
      <c r="AU284" s="20" t="s">
        <v>83</v>
      </c>
    </row>
    <row r="285" spans="1:51" s="14" customFormat="1" ht="12">
      <c r="A285" s="14"/>
      <c r="B285" s="256"/>
      <c r="C285" s="257"/>
      <c r="D285" s="242" t="s">
        <v>180</v>
      </c>
      <c r="E285" s="258" t="s">
        <v>19</v>
      </c>
      <c r="F285" s="259" t="s">
        <v>477</v>
      </c>
      <c r="G285" s="257"/>
      <c r="H285" s="260">
        <v>310.32</v>
      </c>
      <c r="I285" s="261"/>
      <c r="J285" s="257"/>
      <c r="K285" s="257"/>
      <c r="L285" s="262"/>
      <c r="M285" s="263"/>
      <c r="N285" s="264"/>
      <c r="O285" s="264"/>
      <c r="P285" s="264"/>
      <c r="Q285" s="264"/>
      <c r="R285" s="264"/>
      <c r="S285" s="264"/>
      <c r="T285" s="265"/>
      <c r="U285" s="14"/>
      <c r="V285" s="14"/>
      <c r="W285" s="14"/>
      <c r="X285" s="14"/>
      <c r="Y285" s="14"/>
      <c r="Z285" s="14"/>
      <c r="AA285" s="14"/>
      <c r="AB285" s="14"/>
      <c r="AC285" s="14"/>
      <c r="AD285" s="14"/>
      <c r="AE285" s="14"/>
      <c r="AT285" s="266" t="s">
        <v>180</v>
      </c>
      <c r="AU285" s="266" t="s">
        <v>83</v>
      </c>
      <c r="AV285" s="14" t="s">
        <v>83</v>
      </c>
      <c r="AW285" s="14" t="s">
        <v>35</v>
      </c>
      <c r="AX285" s="14" t="s">
        <v>81</v>
      </c>
      <c r="AY285" s="266" t="s">
        <v>169</v>
      </c>
    </row>
    <row r="286" spans="1:65" s="2" customFormat="1" ht="33" customHeight="1">
      <c r="A286" s="41"/>
      <c r="B286" s="42"/>
      <c r="C286" s="229" t="s">
        <v>478</v>
      </c>
      <c r="D286" s="229" t="s">
        <v>171</v>
      </c>
      <c r="E286" s="230" t="s">
        <v>479</v>
      </c>
      <c r="F286" s="231" t="s">
        <v>480</v>
      </c>
      <c r="G286" s="232" t="s">
        <v>243</v>
      </c>
      <c r="H286" s="233">
        <v>1216.959</v>
      </c>
      <c r="I286" s="234"/>
      <c r="J286" s="235">
        <f>ROUND(I286*H286,2)</f>
        <v>0</v>
      </c>
      <c r="K286" s="231" t="s">
        <v>474</v>
      </c>
      <c r="L286" s="47"/>
      <c r="M286" s="236" t="s">
        <v>19</v>
      </c>
      <c r="N286" s="237" t="s">
        <v>45</v>
      </c>
      <c r="O286" s="87"/>
      <c r="P286" s="238">
        <f>O286*H286</f>
        <v>0</v>
      </c>
      <c r="Q286" s="238">
        <v>0</v>
      </c>
      <c r="R286" s="238">
        <f>Q286*H286</f>
        <v>0</v>
      </c>
      <c r="S286" s="238">
        <v>0</v>
      </c>
      <c r="T286" s="239">
        <f>S286*H286</f>
        <v>0</v>
      </c>
      <c r="U286" s="41"/>
      <c r="V286" s="41"/>
      <c r="W286" s="41"/>
      <c r="X286" s="41"/>
      <c r="Y286" s="41"/>
      <c r="Z286" s="41"/>
      <c r="AA286" s="41"/>
      <c r="AB286" s="41"/>
      <c r="AC286" s="41"/>
      <c r="AD286" s="41"/>
      <c r="AE286" s="41"/>
      <c r="AR286" s="240" t="s">
        <v>176</v>
      </c>
      <c r="AT286" s="240" t="s">
        <v>171</v>
      </c>
      <c r="AU286" s="240" t="s">
        <v>83</v>
      </c>
      <c r="AY286" s="20" t="s">
        <v>169</v>
      </c>
      <c r="BE286" s="241">
        <f>IF(N286="základní",J286,0)</f>
        <v>0</v>
      </c>
      <c r="BF286" s="241">
        <f>IF(N286="snížená",J286,0)</f>
        <v>0</v>
      </c>
      <c r="BG286" s="241">
        <f>IF(N286="zákl. přenesená",J286,0)</f>
        <v>0</v>
      </c>
      <c r="BH286" s="241">
        <f>IF(N286="sníž. přenesená",J286,0)</f>
        <v>0</v>
      </c>
      <c r="BI286" s="241">
        <f>IF(N286="nulová",J286,0)</f>
        <v>0</v>
      </c>
      <c r="BJ286" s="20" t="s">
        <v>81</v>
      </c>
      <c r="BK286" s="241">
        <f>ROUND(I286*H286,2)</f>
        <v>0</v>
      </c>
      <c r="BL286" s="20" t="s">
        <v>176</v>
      </c>
      <c r="BM286" s="240" t="s">
        <v>481</v>
      </c>
    </row>
    <row r="287" spans="1:47" s="2" customFormat="1" ht="12">
      <c r="A287" s="41"/>
      <c r="B287" s="42"/>
      <c r="C287" s="43"/>
      <c r="D287" s="242" t="s">
        <v>178</v>
      </c>
      <c r="E287" s="43"/>
      <c r="F287" s="243" t="s">
        <v>476</v>
      </c>
      <c r="G287" s="43"/>
      <c r="H287" s="43"/>
      <c r="I287" s="149"/>
      <c r="J287" s="43"/>
      <c r="K287" s="43"/>
      <c r="L287" s="47"/>
      <c r="M287" s="244"/>
      <c r="N287" s="245"/>
      <c r="O287" s="87"/>
      <c r="P287" s="87"/>
      <c r="Q287" s="87"/>
      <c r="R287" s="87"/>
      <c r="S287" s="87"/>
      <c r="T287" s="88"/>
      <c r="U287" s="41"/>
      <c r="V287" s="41"/>
      <c r="W287" s="41"/>
      <c r="X287" s="41"/>
      <c r="Y287" s="41"/>
      <c r="Z287" s="41"/>
      <c r="AA287" s="41"/>
      <c r="AB287" s="41"/>
      <c r="AC287" s="41"/>
      <c r="AD287" s="41"/>
      <c r="AE287" s="41"/>
      <c r="AT287" s="20" t="s">
        <v>178</v>
      </c>
      <c r="AU287" s="20" t="s">
        <v>83</v>
      </c>
    </row>
    <row r="288" spans="1:51" s="14" customFormat="1" ht="12">
      <c r="A288" s="14"/>
      <c r="B288" s="256"/>
      <c r="C288" s="257"/>
      <c r="D288" s="242" t="s">
        <v>180</v>
      </c>
      <c r="E288" s="258" t="s">
        <v>19</v>
      </c>
      <c r="F288" s="259" t="s">
        <v>482</v>
      </c>
      <c r="G288" s="257"/>
      <c r="H288" s="260">
        <v>1216.959</v>
      </c>
      <c r="I288" s="261"/>
      <c r="J288" s="257"/>
      <c r="K288" s="257"/>
      <c r="L288" s="262"/>
      <c r="M288" s="263"/>
      <c r="N288" s="264"/>
      <c r="O288" s="264"/>
      <c r="P288" s="264"/>
      <c r="Q288" s="264"/>
      <c r="R288" s="264"/>
      <c r="S288" s="264"/>
      <c r="T288" s="265"/>
      <c r="U288" s="14"/>
      <c r="V288" s="14"/>
      <c r="W288" s="14"/>
      <c r="X288" s="14"/>
      <c r="Y288" s="14"/>
      <c r="Z288" s="14"/>
      <c r="AA288" s="14"/>
      <c r="AB288" s="14"/>
      <c r="AC288" s="14"/>
      <c r="AD288" s="14"/>
      <c r="AE288" s="14"/>
      <c r="AT288" s="266" t="s">
        <v>180</v>
      </c>
      <c r="AU288" s="266" t="s">
        <v>83</v>
      </c>
      <c r="AV288" s="14" t="s">
        <v>83</v>
      </c>
      <c r="AW288" s="14" t="s">
        <v>35</v>
      </c>
      <c r="AX288" s="14" t="s">
        <v>81</v>
      </c>
      <c r="AY288" s="266" t="s">
        <v>169</v>
      </c>
    </row>
    <row r="289" spans="1:65" s="2" customFormat="1" ht="16.5" customHeight="1">
      <c r="A289" s="41"/>
      <c r="B289" s="42"/>
      <c r="C289" s="229" t="s">
        <v>483</v>
      </c>
      <c r="D289" s="229" t="s">
        <v>171</v>
      </c>
      <c r="E289" s="230" t="s">
        <v>258</v>
      </c>
      <c r="F289" s="231" t="s">
        <v>259</v>
      </c>
      <c r="G289" s="232" t="s">
        <v>243</v>
      </c>
      <c r="H289" s="233">
        <v>838.029</v>
      </c>
      <c r="I289" s="234"/>
      <c r="J289" s="235">
        <f>ROUND(I289*H289,2)</f>
        <v>0</v>
      </c>
      <c r="K289" s="231" t="s">
        <v>175</v>
      </c>
      <c r="L289" s="47"/>
      <c r="M289" s="236" t="s">
        <v>19</v>
      </c>
      <c r="N289" s="237" t="s">
        <v>45</v>
      </c>
      <c r="O289" s="87"/>
      <c r="P289" s="238">
        <f>O289*H289</f>
        <v>0</v>
      </c>
      <c r="Q289" s="238">
        <v>0</v>
      </c>
      <c r="R289" s="238">
        <f>Q289*H289</f>
        <v>0</v>
      </c>
      <c r="S289" s="238">
        <v>0</v>
      </c>
      <c r="T289" s="239">
        <f>S289*H289</f>
        <v>0</v>
      </c>
      <c r="U289" s="41"/>
      <c r="V289" s="41"/>
      <c r="W289" s="41"/>
      <c r="X289" s="41"/>
      <c r="Y289" s="41"/>
      <c r="Z289" s="41"/>
      <c r="AA289" s="41"/>
      <c r="AB289" s="41"/>
      <c r="AC289" s="41"/>
      <c r="AD289" s="41"/>
      <c r="AE289" s="41"/>
      <c r="AR289" s="240" t="s">
        <v>176</v>
      </c>
      <c r="AT289" s="240" t="s">
        <v>171</v>
      </c>
      <c r="AU289" s="240" t="s">
        <v>83</v>
      </c>
      <c r="AY289" s="20" t="s">
        <v>169</v>
      </c>
      <c r="BE289" s="241">
        <f>IF(N289="základní",J289,0)</f>
        <v>0</v>
      </c>
      <c r="BF289" s="241">
        <f>IF(N289="snížená",J289,0)</f>
        <v>0</v>
      </c>
      <c r="BG289" s="241">
        <f>IF(N289="zákl. přenesená",J289,0)</f>
        <v>0</v>
      </c>
      <c r="BH289" s="241">
        <f>IF(N289="sníž. přenesená",J289,0)</f>
        <v>0</v>
      </c>
      <c r="BI289" s="241">
        <f>IF(N289="nulová",J289,0)</f>
        <v>0</v>
      </c>
      <c r="BJ289" s="20" t="s">
        <v>81</v>
      </c>
      <c r="BK289" s="241">
        <f>ROUND(I289*H289,2)</f>
        <v>0</v>
      </c>
      <c r="BL289" s="20" t="s">
        <v>176</v>
      </c>
      <c r="BM289" s="240" t="s">
        <v>484</v>
      </c>
    </row>
    <row r="290" spans="1:51" s="14" customFormat="1" ht="12">
      <c r="A290" s="14"/>
      <c r="B290" s="256"/>
      <c r="C290" s="257"/>
      <c r="D290" s="242" t="s">
        <v>180</v>
      </c>
      <c r="E290" s="258" t="s">
        <v>19</v>
      </c>
      <c r="F290" s="259" t="s">
        <v>485</v>
      </c>
      <c r="G290" s="257"/>
      <c r="H290" s="260">
        <v>310.32</v>
      </c>
      <c r="I290" s="261"/>
      <c r="J290" s="257"/>
      <c r="K290" s="257"/>
      <c r="L290" s="262"/>
      <c r="M290" s="263"/>
      <c r="N290" s="264"/>
      <c r="O290" s="264"/>
      <c r="P290" s="264"/>
      <c r="Q290" s="264"/>
      <c r="R290" s="264"/>
      <c r="S290" s="264"/>
      <c r="T290" s="265"/>
      <c r="U290" s="14"/>
      <c r="V290" s="14"/>
      <c r="W290" s="14"/>
      <c r="X290" s="14"/>
      <c r="Y290" s="14"/>
      <c r="Z290" s="14"/>
      <c r="AA290" s="14"/>
      <c r="AB290" s="14"/>
      <c r="AC290" s="14"/>
      <c r="AD290" s="14"/>
      <c r="AE290" s="14"/>
      <c r="AT290" s="266" t="s">
        <v>180</v>
      </c>
      <c r="AU290" s="266" t="s">
        <v>83</v>
      </c>
      <c r="AV290" s="14" t="s">
        <v>83</v>
      </c>
      <c r="AW290" s="14" t="s">
        <v>35</v>
      </c>
      <c r="AX290" s="14" t="s">
        <v>74</v>
      </c>
      <c r="AY290" s="266" t="s">
        <v>169</v>
      </c>
    </row>
    <row r="291" spans="1:51" s="14" customFormat="1" ht="12">
      <c r="A291" s="14"/>
      <c r="B291" s="256"/>
      <c r="C291" s="257"/>
      <c r="D291" s="242" t="s">
        <v>180</v>
      </c>
      <c r="E291" s="258" t="s">
        <v>19</v>
      </c>
      <c r="F291" s="259" t="s">
        <v>486</v>
      </c>
      <c r="G291" s="257"/>
      <c r="H291" s="260">
        <v>1216.959</v>
      </c>
      <c r="I291" s="261"/>
      <c r="J291" s="257"/>
      <c r="K291" s="257"/>
      <c r="L291" s="262"/>
      <c r="M291" s="263"/>
      <c r="N291" s="264"/>
      <c r="O291" s="264"/>
      <c r="P291" s="264"/>
      <c r="Q291" s="264"/>
      <c r="R291" s="264"/>
      <c r="S291" s="264"/>
      <c r="T291" s="265"/>
      <c r="U291" s="14"/>
      <c r="V291" s="14"/>
      <c r="W291" s="14"/>
      <c r="X291" s="14"/>
      <c r="Y291" s="14"/>
      <c r="Z291" s="14"/>
      <c r="AA291" s="14"/>
      <c r="AB291" s="14"/>
      <c r="AC291" s="14"/>
      <c r="AD291" s="14"/>
      <c r="AE291" s="14"/>
      <c r="AT291" s="266" t="s">
        <v>180</v>
      </c>
      <c r="AU291" s="266" t="s">
        <v>83</v>
      </c>
      <c r="AV291" s="14" t="s">
        <v>83</v>
      </c>
      <c r="AW291" s="14" t="s">
        <v>35</v>
      </c>
      <c r="AX291" s="14" t="s">
        <v>74</v>
      </c>
      <c r="AY291" s="266" t="s">
        <v>169</v>
      </c>
    </row>
    <row r="292" spans="1:51" s="14" customFormat="1" ht="12">
      <c r="A292" s="14"/>
      <c r="B292" s="256"/>
      <c r="C292" s="257"/>
      <c r="D292" s="242" t="s">
        <v>180</v>
      </c>
      <c r="E292" s="258" t="s">
        <v>19</v>
      </c>
      <c r="F292" s="259" t="s">
        <v>487</v>
      </c>
      <c r="G292" s="257"/>
      <c r="H292" s="260">
        <v>314.058</v>
      </c>
      <c r="I292" s="261"/>
      <c r="J292" s="257"/>
      <c r="K292" s="257"/>
      <c r="L292" s="262"/>
      <c r="M292" s="263"/>
      <c r="N292" s="264"/>
      <c r="O292" s="264"/>
      <c r="P292" s="264"/>
      <c r="Q292" s="264"/>
      <c r="R292" s="264"/>
      <c r="S292" s="264"/>
      <c r="T292" s="265"/>
      <c r="U292" s="14"/>
      <c r="V292" s="14"/>
      <c r="W292" s="14"/>
      <c r="X292" s="14"/>
      <c r="Y292" s="14"/>
      <c r="Z292" s="14"/>
      <c r="AA292" s="14"/>
      <c r="AB292" s="14"/>
      <c r="AC292" s="14"/>
      <c r="AD292" s="14"/>
      <c r="AE292" s="14"/>
      <c r="AT292" s="266" t="s">
        <v>180</v>
      </c>
      <c r="AU292" s="266" t="s">
        <v>83</v>
      </c>
      <c r="AV292" s="14" t="s">
        <v>83</v>
      </c>
      <c r="AW292" s="14" t="s">
        <v>35</v>
      </c>
      <c r="AX292" s="14" t="s">
        <v>74</v>
      </c>
      <c r="AY292" s="266" t="s">
        <v>169</v>
      </c>
    </row>
    <row r="293" spans="1:51" s="13" customFormat="1" ht="12">
      <c r="A293" s="13"/>
      <c r="B293" s="246"/>
      <c r="C293" s="247"/>
      <c r="D293" s="242" t="s">
        <v>180</v>
      </c>
      <c r="E293" s="248" t="s">
        <v>19</v>
      </c>
      <c r="F293" s="249" t="s">
        <v>488</v>
      </c>
      <c r="G293" s="247"/>
      <c r="H293" s="248" t="s">
        <v>19</v>
      </c>
      <c r="I293" s="250"/>
      <c r="J293" s="247"/>
      <c r="K293" s="247"/>
      <c r="L293" s="251"/>
      <c r="M293" s="252"/>
      <c r="N293" s="253"/>
      <c r="O293" s="253"/>
      <c r="P293" s="253"/>
      <c r="Q293" s="253"/>
      <c r="R293" s="253"/>
      <c r="S293" s="253"/>
      <c r="T293" s="254"/>
      <c r="U293" s="13"/>
      <c r="V293" s="13"/>
      <c r="W293" s="13"/>
      <c r="X293" s="13"/>
      <c r="Y293" s="13"/>
      <c r="Z293" s="13"/>
      <c r="AA293" s="13"/>
      <c r="AB293" s="13"/>
      <c r="AC293" s="13"/>
      <c r="AD293" s="13"/>
      <c r="AE293" s="13"/>
      <c r="AT293" s="255" t="s">
        <v>180</v>
      </c>
      <c r="AU293" s="255" t="s">
        <v>83</v>
      </c>
      <c r="AV293" s="13" t="s">
        <v>81</v>
      </c>
      <c r="AW293" s="13" t="s">
        <v>35</v>
      </c>
      <c r="AX293" s="13" t="s">
        <v>74</v>
      </c>
      <c r="AY293" s="255" t="s">
        <v>169</v>
      </c>
    </row>
    <row r="294" spans="1:51" s="14" customFormat="1" ht="12">
      <c r="A294" s="14"/>
      <c r="B294" s="256"/>
      <c r="C294" s="257"/>
      <c r="D294" s="242" t="s">
        <v>180</v>
      </c>
      <c r="E294" s="258" t="s">
        <v>19</v>
      </c>
      <c r="F294" s="259" t="s">
        <v>489</v>
      </c>
      <c r="G294" s="257"/>
      <c r="H294" s="260">
        <v>-1307.192</v>
      </c>
      <c r="I294" s="261"/>
      <c r="J294" s="257"/>
      <c r="K294" s="257"/>
      <c r="L294" s="262"/>
      <c r="M294" s="263"/>
      <c r="N294" s="264"/>
      <c r="O294" s="264"/>
      <c r="P294" s="264"/>
      <c r="Q294" s="264"/>
      <c r="R294" s="264"/>
      <c r="S294" s="264"/>
      <c r="T294" s="265"/>
      <c r="U294" s="14"/>
      <c r="V294" s="14"/>
      <c r="W294" s="14"/>
      <c r="X294" s="14"/>
      <c r="Y294" s="14"/>
      <c r="Z294" s="14"/>
      <c r="AA294" s="14"/>
      <c r="AB294" s="14"/>
      <c r="AC294" s="14"/>
      <c r="AD294" s="14"/>
      <c r="AE294" s="14"/>
      <c r="AT294" s="266" t="s">
        <v>180</v>
      </c>
      <c r="AU294" s="266" t="s">
        <v>83</v>
      </c>
      <c r="AV294" s="14" t="s">
        <v>83</v>
      </c>
      <c r="AW294" s="14" t="s">
        <v>35</v>
      </c>
      <c r="AX294" s="14" t="s">
        <v>74</v>
      </c>
      <c r="AY294" s="266" t="s">
        <v>169</v>
      </c>
    </row>
    <row r="295" spans="1:51" s="13" customFormat="1" ht="12">
      <c r="A295" s="13"/>
      <c r="B295" s="246"/>
      <c r="C295" s="247"/>
      <c r="D295" s="242" t="s">
        <v>180</v>
      </c>
      <c r="E295" s="248" t="s">
        <v>19</v>
      </c>
      <c r="F295" s="249" t="s">
        <v>490</v>
      </c>
      <c r="G295" s="247"/>
      <c r="H295" s="248" t="s">
        <v>19</v>
      </c>
      <c r="I295" s="250"/>
      <c r="J295" s="247"/>
      <c r="K295" s="247"/>
      <c r="L295" s="251"/>
      <c r="M295" s="252"/>
      <c r="N295" s="253"/>
      <c r="O295" s="253"/>
      <c r="P295" s="253"/>
      <c r="Q295" s="253"/>
      <c r="R295" s="253"/>
      <c r="S295" s="253"/>
      <c r="T295" s="254"/>
      <c r="U295" s="13"/>
      <c r="V295" s="13"/>
      <c r="W295" s="13"/>
      <c r="X295" s="13"/>
      <c r="Y295" s="13"/>
      <c r="Z295" s="13"/>
      <c r="AA295" s="13"/>
      <c r="AB295" s="13"/>
      <c r="AC295" s="13"/>
      <c r="AD295" s="13"/>
      <c r="AE295" s="13"/>
      <c r="AT295" s="255" t="s">
        <v>180</v>
      </c>
      <c r="AU295" s="255" t="s">
        <v>83</v>
      </c>
      <c r="AV295" s="13" t="s">
        <v>81</v>
      </c>
      <c r="AW295" s="13" t="s">
        <v>35</v>
      </c>
      <c r="AX295" s="13" t="s">
        <v>74</v>
      </c>
      <c r="AY295" s="255" t="s">
        <v>169</v>
      </c>
    </row>
    <row r="296" spans="1:51" s="14" customFormat="1" ht="12">
      <c r="A296" s="14"/>
      <c r="B296" s="256"/>
      <c r="C296" s="257"/>
      <c r="D296" s="242" t="s">
        <v>180</v>
      </c>
      <c r="E296" s="258" t="s">
        <v>19</v>
      </c>
      <c r="F296" s="259" t="s">
        <v>491</v>
      </c>
      <c r="G296" s="257"/>
      <c r="H296" s="260">
        <v>244.544</v>
      </c>
      <c r="I296" s="261"/>
      <c r="J296" s="257"/>
      <c r="K296" s="257"/>
      <c r="L296" s="262"/>
      <c r="M296" s="263"/>
      <c r="N296" s="264"/>
      <c r="O296" s="264"/>
      <c r="P296" s="264"/>
      <c r="Q296" s="264"/>
      <c r="R296" s="264"/>
      <c r="S296" s="264"/>
      <c r="T296" s="265"/>
      <c r="U296" s="14"/>
      <c r="V296" s="14"/>
      <c r="W296" s="14"/>
      <c r="X296" s="14"/>
      <c r="Y296" s="14"/>
      <c r="Z296" s="14"/>
      <c r="AA296" s="14"/>
      <c r="AB296" s="14"/>
      <c r="AC296" s="14"/>
      <c r="AD296" s="14"/>
      <c r="AE296" s="14"/>
      <c r="AT296" s="266" t="s">
        <v>180</v>
      </c>
      <c r="AU296" s="266" t="s">
        <v>83</v>
      </c>
      <c r="AV296" s="14" t="s">
        <v>83</v>
      </c>
      <c r="AW296" s="14" t="s">
        <v>35</v>
      </c>
      <c r="AX296" s="14" t="s">
        <v>74</v>
      </c>
      <c r="AY296" s="266" t="s">
        <v>169</v>
      </c>
    </row>
    <row r="297" spans="1:51" s="13" customFormat="1" ht="12">
      <c r="A297" s="13"/>
      <c r="B297" s="246"/>
      <c r="C297" s="247"/>
      <c r="D297" s="242" t="s">
        <v>180</v>
      </c>
      <c r="E297" s="248" t="s">
        <v>19</v>
      </c>
      <c r="F297" s="249" t="s">
        <v>492</v>
      </c>
      <c r="G297" s="247"/>
      <c r="H297" s="248" t="s">
        <v>19</v>
      </c>
      <c r="I297" s="250"/>
      <c r="J297" s="247"/>
      <c r="K297" s="247"/>
      <c r="L297" s="251"/>
      <c r="M297" s="252"/>
      <c r="N297" s="253"/>
      <c r="O297" s="253"/>
      <c r="P297" s="253"/>
      <c r="Q297" s="253"/>
      <c r="R297" s="253"/>
      <c r="S297" s="253"/>
      <c r="T297" s="254"/>
      <c r="U297" s="13"/>
      <c r="V297" s="13"/>
      <c r="W297" s="13"/>
      <c r="X297" s="13"/>
      <c r="Y297" s="13"/>
      <c r="Z297" s="13"/>
      <c r="AA297" s="13"/>
      <c r="AB297" s="13"/>
      <c r="AC297" s="13"/>
      <c r="AD297" s="13"/>
      <c r="AE297" s="13"/>
      <c r="AT297" s="255" t="s">
        <v>180</v>
      </c>
      <c r="AU297" s="255" t="s">
        <v>83</v>
      </c>
      <c r="AV297" s="13" t="s">
        <v>81</v>
      </c>
      <c r="AW297" s="13" t="s">
        <v>35</v>
      </c>
      <c r="AX297" s="13" t="s">
        <v>74</v>
      </c>
      <c r="AY297" s="255" t="s">
        <v>169</v>
      </c>
    </row>
    <row r="298" spans="1:51" s="14" customFormat="1" ht="12">
      <c r="A298" s="14"/>
      <c r="B298" s="256"/>
      <c r="C298" s="257"/>
      <c r="D298" s="242" t="s">
        <v>180</v>
      </c>
      <c r="E298" s="258" t="s">
        <v>19</v>
      </c>
      <c r="F298" s="259" t="s">
        <v>493</v>
      </c>
      <c r="G298" s="257"/>
      <c r="H298" s="260">
        <v>44.606</v>
      </c>
      <c r="I298" s="261"/>
      <c r="J298" s="257"/>
      <c r="K298" s="257"/>
      <c r="L298" s="262"/>
      <c r="M298" s="263"/>
      <c r="N298" s="264"/>
      <c r="O298" s="264"/>
      <c r="P298" s="264"/>
      <c r="Q298" s="264"/>
      <c r="R298" s="264"/>
      <c r="S298" s="264"/>
      <c r="T298" s="265"/>
      <c r="U298" s="14"/>
      <c r="V298" s="14"/>
      <c r="W298" s="14"/>
      <c r="X298" s="14"/>
      <c r="Y298" s="14"/>
      <c r="Z298" s="14"/>
      <c r="AA298" s="14"/>
      <c r="AB298" s="14"/>
      <c r="AC298" s="14"/>
      <c r="AD298" s="14"/>
      <c r="AE298" s="14"/>
      <c r="AT298" s="266" t="s">
        <v>180</v>
      </c>
      <c r="AU298" s="266" t="s">
        <v>83</v>
      </c>
      <c r="AV298" s="14" t="s">
        <v>83</v>
      </c>
      <c r="AW298" s="14" t="s">
        <v>35</v>
      </c>
      <c r="AX298" s="14" t="s">
        <v>74</v>
      </c>
      <c r="AY298" s="266" t="s">
        <v>169</v>
      </c>
    </row>
    <row r="299" spans="1:51" s="13" customFormat="1" ht="12">
      <c r="A299" s="13"/>
      <c r="B299" s="246"/>
      <c r="C299" s="247"/>
      <c r="D299" s="242" t="s">
        <v>180</v>
      </c>
      <c r="E299" s="248" t="s">
        <v>19</v>
      </c>
      <c r="F299" s="249" t="s">
        <v>494</v>
      </c>
      <c r="G299" s="247"/>
      <c r="H299" s="248" t="s">
        <v>19</v>
      </c>
      <c r="I299" s="250"/>
      <c r="J299" s="247"/>
      <c r="K299" s="247"/>
      <c r="L299" s="251"/>
      <c r="M299" s="252"/>
      <c r="N299" s="253"/>
      <c r="O299" s="253"/>
      <c r="P299" s="253"/>
      <c r="Q299" s="253"/>
      <c r="R299" s="253"/>
      <c r="S299" s="253"/>
      <c r="T299" s="254"/>
      <c r="U299" s="13"/>
      <c r="V299" s="13"/>
      <c r="W299" s="13"/>
      <c r="X299" s="13"/>
      <c r="Y299" s="13"/>
      <c r="Z299" s="13"/>
      <c r="AA299" s="13"/>
      <c r="AB299" s="13"/>
      <c r="AC299" s="13"/>
      <c r="AD299" s="13"/>
      <c r="AE299" s="13"/>
      <c r="AT299" s="255" t="s">
        <v>180</v>
      </c>
      <c r="AU299" s="255" t="s">
        <v>83</v>
      </c>
      <c r="AV299" s="13" t="s">
        <v>81</v>
      </c>
      <c r="AW299" s="13" t="s">
        <v>35</v>
      </c>
      <c r="AX299" s="13" t="s">
        <v>74</v>
      </c>
      <c r="AY299" s="255" t="s">
        <v>169</v>
      </c>
    </row>
    <row r="300" spans="1:51" s="14" customFormat="1" ht="12">
      <c r="A300" s="14"/>
      <c r="B300" s="256"/>
      <c r="C300" s="257"/>
      <c r="D300" s="242" t="s">
        <v>180</v>
      </c>
      <c r="E300" s="258" t="s">
        <v>19</v>
      </c>
      <c r="F300" s="259" t="s">
        <v>495</v>
      </c>
      <c r="G300" s="257"/>
      <c r="H300" s="260">
        <v>1.207</v>
      </c>
      <c r="I300" s="261"/>
      <c r="J300" s="257"/>
      <c r="K300" s="257"/>
      <c r="L300" s="262"/>
      <c r="M300" s="263"/>
      <c r="N300" s="264"/>
      <c r="O300" s="264"/>
      <c r="P300" s="264"/>
      <c r="Q300" s="264"/>
      <c r="R300" s="264"/>
      <c r="S300" s="264"/>
      <c r="T300" s="265"/>
      <c r="U300" s="14"/>
      <c r="V300" s="14"/>
      <c r="W300" s="14"/>
      <c r="X300" s="14"/>
      <c r="Y300" s="14"/>
      <c r="Z300" s="14"/>
      <c r="AA300" s="14"/>
      <c r="AB300" s="14"/>
      <c r="AC300" s="14"/>
      <c r="AD300" s="14"/>
      <c r="AE300" s="14"/>
      <c r="AT300" s="266" t="s">
        <v>180</v>
      </c>
      <c r="AU300" s="266" t="s">
        <v>83</v>
      </c>
      <c r="AV300" s="14" t="s">
        <v>83</v>
      </c>
      <c r="AW300" s="14" t="s">
        <v>35</v>
      </c>
      <c r="AX300" s="14" t="s">
        <v>74</v>
      </c>
      <c r="AY300" s="266" t="s">
        <v>169</v>
      </c>
    </row>
    <row r="301" spans="1:51" s="13" customFormat="1" ht="12">
      <c r="A301" s="13"/>
      <c r="B301" s="246"/>
      <c r="C301" s="247"/>
      <c r="D301" s="242" t="s">
        <v>180</v>
      </c>
      <c r="E301" s="248" t="s">
        <v>19</v>
      </c>
      <c r="F301" s="249" t="s">
        <v>496</v>
      </c>
      <c r="G301" s="247"/>
      <c r="H301" s="248" t="s">
        <v>19</v>
      </c>
      <c r="I301" s="250"/>
      <c r="J301" s="247"/>
      <c r="K301" s="247"/>
      <c r="L301" s="251"/>
      <c r="M301" s="252"/>
      <c r="N301" s="253"/>
      <c r="O301" s="253"/>
      <c r="P301" s="253"/>
      <c r="Q301" s="253"/>
      <c r="R301" s="253"/>
      <c r="S301" s="253"/>
      <c r="T301" s="254"/>
      <c r="U301" s="13"/>
      <c r="V301" s="13"/>
      <c r="W301" s="13"/>
      <c r="X301" s="13"/>
      <c r="Y301" s="13"/>
      <c r="Z301" s="13"/>
      <c r="AA301" s="13"/>
      <c r="AB301" s="13"/>
      <c r="AC301" s="13"/>
      <c r="AD301" s="13"/>
      <c r="AE301" s="13"/>
      <c r="AT301" s="255" t="s">
        <v>180</v>
      </c>
      <c r="AU301" s="255" t="s">
        <v>83</v>
      </c>
      <c r="AV301" s="13" t="s">
        <v>81</v>
      </c>
      <c r="AW301" s="13" t="s">
        <v>35</v>
      </c>
      <c r="AX301" s="13" t="s">
        <v>74</v>
      </c>
      <c r="AY301" s="255" t="s">
        <v>169</v>
      </c>
    </row>
    <row r="302" spans="1:51" s="14" customFormat="1" ht="12">
      <c r="A302" s="14"/>
      <c r="B302" s="256"/>
      <c r="C302" s="257"/>
      <c r="D302" s="242" t="s">
        <v>180</v>
      </c>
      <c r="E302" s="258" t="s">
        <v>19</v>
      </c>
      <c r="F302" s="259" t="s">
        <v>497</v>
      </c>
      <c r="G302" s="257"/>
      <c r="H302" s="260">
        <v>0.287</v>
      </c>
      <c r="I302" s="261"/>
      <c r="J302" s="257"/>
      <c r="K302" s="257"/>
      <c r="L302" s="262"/>
      <c r="M302" s="263"/>
      <c r="N302" s="264"/>
      <c r="O302" s="264"/>
      <c r="P302" s="264"/>
      <c r="Q302" s="264"/>
      <c r="R302" s="264"/>
      <c r="S302" s="264"/>
      <c r="T302" s="265"/>
      <c r="U302" s="14"/>
      <c r="V302" s="14"/>
      <c r="W302" s="14"/>
      <c r="X302" s="14"/>
      <c r="Y302" s="14"/>
      <c r="Z302" s="14"/>
      <c r="AA302" s="14"/>
      <c r="AB302" s="14"/>
      <c r="AC302" s="14"/>
      <c r="AD302" s="14"/>
      <c r="AE302" s="14"/>
      <c r="AT302" s="266" t="s">
        <v>180</v>
      </c>
      <c r="AU302" s="266" t="s">
        <v>83</v>
      </c>
      <c r="AV302" s="14" t="s">
        <v>83</v>
      </c>
      <c r="AW302" s="14" t="s">
        <v>35</v>
      </c>
      <c r="AX302" s="14" t="s">
        <v>74</v>
      </c>
      <c r="AY302" s="266" t="s">
        <v>169</v>
      </c>
    </row>
    <row r="303" spans="1:51" s="13" customFormat="1" ht="12">
      <c r="A303" s="13"/>
      <c r="B303" s="246"/>
      <c r="C303" s="247"/>
      <c r="D303" s="242" t="s">
        <v>180</v>
      </c>
      <c r="E303" s="248" t="s">
        <v>19</v>
      </c>
      <c r="F303" s="249" t="s">
        <v>498</v>
      </c>
      <c r="G303" s="247"/>
      <c r="H303" s="248" t="s">
        <v>19</v>
      </c>
      <c r="I303" s="250"/>
      <c r="J303" s="247"/>
      <c r="K303" s="247"/>
      <c r="L303" s="251"/>
      <c r="M303" s="252"/>
      <c r="N303" s="253"/>
      <c r="O303" s="253"/>
      <c r="P303" s="253"/>
      <c r="Q303" s="253"/>
      <c r="R303" s="253"/>
      <c r="S303" s="253"/>
      <c r="T303" s="254"/>
      <c r="U303" s="13"/>
      <c r="V303" s="13"/>
      <c r="W303" s="13"/>
      <c r="X303" s="13"/>
      <c r="Y303" s="13"/>
      <c r="Z303" s="13"/>
      <c r="AA303" s="13"/>
      <c r="AB303" s="13"/>
      <c r="AC303" s="13"/>
      <c r="AD303" s="13"/>
      <c r="AE303" s="13"/>
      <c r="AT303" s="255" t="s">
        <v>180</v>
      </c>
      <c r="AU303" s="255" t="s">
        <v>83</v>
      </c>
      <c r="AV303" s="13" t="s">
        <v>81</v>
      </c>
      <c r="AW303" s="13" t="s">
        <v>35</v>
      </c>
      <c r="AX303" s="13" t="s">
        <v>74</v>
      </c>
      <c r="AY303" s="255" t="s">
        <v>169</v>
      </c>
    </row>
    <row r="304" spans="1:51" s="14" customFormat="1" ht="12">
      <c r="A304" s="14"/>
      <c r="B304" s="256"/>
      <c r="C304" s="257"/>
      <c r="D304" s="242" t="s">
        <v>180</v>
      </c>
      <c r="E304" s="258" t="s">
        <v>19</v>
      </c>
      <c r="F304" s="259" t="s">
        <v>499</v>
      </c>
      <c r="G304" s="257"/>
      <c r="H304" s="260">
        <v>1.24</v>
      </c>
      <c r="I304" s="261"/>
      <c r="J304" s="257"/>
      <c r="K304" s="257"/>
      <c r="L304" s="262"/>
      <c r="M304" s="263"/>
      <c r="N304" s="264"/>
      <c r="O304" s="264"/>
      <c r="P304" s="264"/>
      <c r="Q304" s="264"/>
      <c r="R304" s="264"/>
      <c r="S304" s="264"/>
      <c r="T304" s="265"/>
      <c r="U304" s="14"/>
      <c r="V304" s="14"/>
      <c r="W304" s="14"/>
      <c r="X304" s="14"/>
      <c r="Y304" s="14"/>
      <c r="Z304" s="14"/>
      <c r="AA304" s="14"/>
      <c r="AB304" s="14"/>
      <c r="AC304" s="14"/>
      <c r="AD304" s="14"/>
      <c r="AE304" s="14"/>
      <c r="AT304" s="266" t="s">
        <v>180</v>
      </c>
      <c r="AU304" s="266" t="s">
        <v>83</v>
      </c>
      <c r="AV304" s="14" t="s">
        <v>83</v>
      </c>
      <c r="AW304" s="14" t="s">
        <v>35</v>
      </c>
      <c r="AX304" s="14" t="s">
        <v>74</v>
      </c>
      <c r="AY304" s="266" t="s">
        <v>169</v>
      </c>
    </row>
    <row r="305" spans="1:51" s="13" customFormat="1" ht="12">
      <c r="A305" s="13"/>
      <c r="B305" s="246"/>
      <c r="C305" s="247"/>
      <c r="D305" s="242" t="s">
        <v>180</v>
      </c>
      <c r="E305" s="248" t="s">
        <v>19</v>
      </c>
      <c r="F305" s="249" t="s">
        <v>500</v>
      </c>
      <c r="G305" s="247"/>
      <c r="H305" s="248" t="s">
        <v>19</v>
      </c>
      <c r="I305" s="250"/>
      <c r="J305" s="247"/>
      <c r="K305" s="247"/>
      <c r="L305" s="251"/>
      <c r="M305" s="252"/>
      <c r="N305" s="253"/>
      <c r="O305" s="253"/>
      <c r="P305" s="253"/>
      <c r="Q305" s="253"/>
      <c r="R305" s="253"/>
      <c r="S305" s="253"/>
      <c r="T305" s="254"/>
      <c r="U305" s="13"/>
      <c r="V305" s="13"/>
      <c r="W305" s="13"/>
      <c r="X305" s="13"/>
      <c r="Y305" s="13"/>
      <c r="Z305" s="13"/>
      <c r="AA305" s="13"/>
      <c r="AB305" s="13"/>
      <c r="AC305" s="13"/>
      <c r="AD305" s="13"/>
      <c r="AE305" s="13"/>
      <c r="AT305" s="255" t="s">
        <v>180</v>
      </c>
      <c r="AU305" s="255" t="s">
        <v>83</v>
      </c>
      <c r="AV305" s="13" t="s">
        <v>81</v>
      </c>
      <c r="AW305" s="13" t="s">
        <v>35</v>
      </c>
      <c r="AX305" s="13" t="s">
        <v>74</v>
      </c>
      <c r="AY305" s="255" t="s">
        <v>169</v>
      </c>
    </row>
    <row r="306" spans="1:51" s="14" customFormat="1" ht="12">
      <c r="A306" s="14"/>
      <c r="B306" s="256"/>
      <c r="C306" s="257"/>
      <c r="D306" s="242" t="s">
        <v>180</v>
      </c>
      <c r="E306" s="258" t="s">
        <v>19</v>
      </c>
      <c r="F306" s="259" t="s">
        <v>246</v>
      </c>
      <c r="G306" s="257"/>
      <c r="H306" s="260">
        <v>12</v>
      </c>
      <c r="I306" s="261"/>
      <c r="J306" s="257"/>
      <c r="K306" s="257"/>
      <c r="L306" s="262"/>
      <c r="M306" s="263"/>
      <c r="N306" s="264"/>
      <c r="O306" s="264"/>
      <c r="P306" s="264"/>
      <c r="Q306" s="264"/>
      <c r="R306" s="264"/>
      <c r="S306" s="264"/>
      <c r="T306" s="265"/>
      <c r="U306" s="14"/>
      <c r="V306" s="14"/>
      <c r="W306" s="14"/>
      <c r="X306" s="14"/>
      <c r="Y306" s="14"/>
      <c r="Z306" s="14"/>
      <c r="AA306" s="14"/>
      <c r="AB306" s="14"/>
      <c r="AC306" s="14"/>
      <c r="AD306" s="14"/>
      <c r="AE306" s="14"/>
      <c r="AT306" s="266" t="s">
        <v>180</v>
      </c>
      <c r="AU306" s="266" t="s">
        <v>83</v>
      </c>
      <c r="AV306" s="14" t="s">
        <v>83</v>
      </c>
      <c r="AW306" s="14" t="s">
        <v>35</v>
      </c>
      <c r="AX306" s="14" t="s">
        <v>74</v>
      </c>
      <c r="AY306" s="266" t="s">
        <v>169</v>
      </c>
    </row>
    <row r="307" spans="1:51" s="15" customFormat="1" ht="12">
      <c r="A307" s="15"/>
      <c r="B307" s="267"/>
      <c r="C307" s="268"/>
      <c r="D307" s="242" t="s">
        <v>180</v>
      </c>
      <c r="E307" s="269" t="s">
        <v>19</v>
      </c>
      <c r="F307" s="270" t="s">
        <v>185</v>
      </c>
      <c r="G307" s="268"/>
      <c r="H307" s="271">
        <v>838.029</v>
      </c>
      <c r="I307" s="272"/>
      <c r="J307" s="268"/>
      <c r="K307" s="268"/>
      <c r="L307" s="273"/>
      <c r="M307" s="274"/>
      <c r="N307" s="275"/>
      <c r="O307" s="275"/>
      <c r="P307" s="275"/>
      <c r="Q307" s="275"/>
      <c r="R307" s="275"/>
      <c r="S307" s="275"/>
      <c r="T307" s="276"/>
      <c r="U307" s="15"/>
      <c r="V307" s="15"/>
      <c r="W307" s="15"/>
      <c r="X307" s="15"/>
      <c r="Y307" s="15"/>
      <c r="Z307" s="15"/>
      <c r="AA307" s="15"/>
      <c r="AB307" s="15"/>
      <c r="AC307" s="15"/>
      <c r="AD307" s="15"/>
      <c r="AE307" s="15"/>
      <c r="AT307" s="277" t="s">
        <v>180</v>
      </c>
      <c r="AU307" s="277" t="s">
        <v>83</v>
      </c>
      <c r="AV307" s="15" t="s">
        <v>176</v>
      </c>
      <c r="AW307" s="15" t="s">
        <v>35</v>
      </c>
      <c r="AX307" s="15" t="s">
        <v>81</v>
      </c>
      <c r="AY307" s="277" t="s">
        <v>169</v>
      </c>
    </row>
    <row r="308" spans="1:65" s="2" customFormat="1" ht="21.75" customHeight="1">
      <c r="A308" s="41"/>
      <c r="B308" s="42"/>
      <c r="C308" s="229" t="s">
        <v>501</v>
      </c>
      <c r="D308" s="229" t="s">
        <v>171</v>
      </c>
      <c r="E308" s="230" t="s">
        <v>263</v>
      </c>
      <c r="F308" s="231" t="s">
        <v>264</v>
      </c>
      <c r="G308" s="232" t="s">
        <v>243</v>
      </c>
      <c r="H308" s="233">
        <v>838.029</v>
      </c>
      <c r="I308" s="234"/>
      <c r="J308" s="235">
        <f>ROUND(I308*H308,2)</f>
        <v>0</v>
      </c>
      <c r="K308" s="231" t="s">
        <v>175</v>
      </c>
      <c r="L308" s="47"/>
      <c r="M308" s="236" t="s">
        <v>19</v>
      </c>
      <c r="N308" s="237" t="s">
        <v>45</v>
      </c>
      <c r="O308" s="87"/>
      <c r="P308" s="238">
        <f>O308*H308</f>
        <v>0</v>
      </c>
      <c r="Q308" s="238">
        <v>0</v>
      </c>
      <c r="R308" s="238">
        <f>Q308*H308</f>
        <v>0</v>
      </c>
      <c r="S308" s="238">
        <v>0</v>
      </c>
      <c r="T308" s="239">
        <f>S308*H308</f>
        <v>0</v>
      </c>
      <c r="U308" s="41"/>
      <c r="V308" s="41"/>
      <c r="W308" s="41"/>
      <c r="X308" s="41"/>
      <c r="Y308" s="41"/>
      <c r="Z308" s="41"/>
      <c r="AA308" s="41"/>
      <c r="AB308" s="41"/>
      <c r="AC308" s="41"/>
      <c r="AD308" s="41"/>
      <c r="AE308" s="41"/>
      <c r="AR308" s="240" t="s">
        <v>176</v>
      </c>
      <c r="AT308" s="240" t="s">
        <v>171</v>
      </c>
      <c r="AU308" s="240" t="s">
        <v>83</v>
      </c>
      <c r="AY308" s="20" t="s">
        <v>169</v>
      </c>
      <c r="BE308" s="241">
        <f>IF(N308="základní",J308,0)</f>
        <v>0</v>
      </c>
      <c r="BF308" s="241">
        <f>IF(N308="snížená",J308,0)</f>
        <v>0</v>
      </c>
      <c r="BG308" s="241">
        <f>IF(N308="zákl. přenesená",J308,0)</f>
        <v>0</v>
      </c>
      <c r="BH308" s="241">
        <f>IF(N308="sníž. přenesená",J308,0)</f>
        <v>0</v>
      </c>
      <c r="BI308" s="241">
        <f>IF(N308="nulová",J308,0)</f>
        <v>0</v>
      </c>
      <c r="BJ308" s="20" t="s">
        <v>81</v>
      </c>
      <c r="BK308" s="241">
        <f>ROUND(I308*H308,2)</f>
        <v>0</v>
      </c>
      <c r="BL308" s="20" t="s">
        <v>176</v>
      </c>
      <c r="BM308" s="240" t="s">
        <v>502</v>
      </c>
    </row>
    <row r="309" spans="1:65" s="2" customFormat="1" ht="21.75" customHeight="1">
      <c r="A309" s="41"/>
      <c r="B309" s="42"/>
      <c r="C309" s="229" t="s">
        <v>503</v>
      </c>
      <c r="D309" s="229" t="s">
        <v>171</v>
      </c>
      <c r="E309" s="230" t="s">
        <v>504</v>
      </c>
      <c r="F309" s="231" t="s">
        <v>505</v>
      </c>
      <c r="G309" s="232" t="s">
        <v>243</v>
      </c>
      <c r="H309" s="233">
        <v>314.058</v>
      </c>
      <c r="I309" s="234"/>
      <c r="J309" s="235">
        <f>ROUND(I309*H309,2)</f>
        <v>0</v>
      </c>
      <c r="K309" s="231" t="s">
        <v>175</v>
      </c>
      <c r="L309" s="47"/>
      <c r="M309" s="236" t="s">
        <v>19</v>
      </c>
      <c r="N309" s="237" t="s">
        <v>45</v>
      </c>
      <c r="O309" s="87"/>
      <c r="P309" s="238">
        <f>O309*H309</f>
        <v>0</v>
      </c>
      <c r="Q309" s="238">
        <v>0</v>
      </c>
      <c r="R309" s="238">
        <f>Q309*H309</f>
        <v>0</v>
      </c>
      <c r="S309" s="238">
        <v>0</v>
      </c>
      <c r="T309" s="239">
        <f>S309*H309</f>
        <v>0</v>
      </c>
      <c r="U309" s="41"/>
      <c r="V309" s="41"/>
      <c r="W309" s="41"/>
      <c r="X309" s="41"/>
      <c r="Y309" s="41"/>
      <c r="Z309" s="41"/>
      <c r="AA309" s="41"/>
      <c r="AB309" s="41"/>
      <c r="AC309" s="41"/>
      <c r="AD309" s="41"/>
      <c r="AE309" s="41"/>
      <c r="AR309" s="240" t="s">
        <v>176</v>
      </c>
      <c r="AT309" s="240" t="s">
        <v>171</v>
      </c>
      <c r="AU309" s="240" t="s">
        <v>83</v>
      </c>
      <c r="AY309" s="20" t="s">
        <v>169</v>
      </c>
      <c r="BE309" s="241">
        <f>IF(N309="základní",J309,0)</f>
        <v>0</v>
      </c>
      <c r="BF309" s="241">
        <f>IF(N309="snížená",J309,0)</f>
        <v>0</v>
      </c>
      <c r="BG309" s="241">
        <f>IF(N309="zákl. přenesená",J309,0)</f>
        <v>0</v>
      </c>
      <c r="BH309" s="241">
        <f>IF(N309="sníž. přenesená",J309,0)</f>
        <v>0</v>
      </c>
      <c r="BI309" s="241">
        <f>IF(N309="nulová",J309,0)</f>
        <v>0</v>
      </c>
      <c r="BJ309" s="20" t="s">
        <v>81</v>
      </c>
      <c r="BK309" s="241">
        <f>ROUND(I309*H309,2)</f>
        <v>0</v>
      </c>
      <c r="BL309" s="20" t="s">
        <v>176</v>
      </c>
      <c r="BM309" s="240" t="s">
        <v>506</v>
      </c>
    </row>
    <row r="310" spans="1:51" s="14" customFormat="1" ht="12">
      <c r="A310" s="14"/>
      <c r="B310" s="256"/>
      <c r="C310" s="257"/>
      <c r="D310" s="242" t="s">
        <v>180</v>
      </c>
      <c r="E310" s="258" t="s">
        <v>19</v>
      </c>
      <c r="F310" s="259" t="s">
        <v>487</v>
      </c>
      <c r="G310" s="257"/>
      <c r="H310" s="260">
        <v>314.058</v>
      </c>
      <c r="I310" s="261"/>
      <c r="J310" s="257"/>
      <c r="K310" s="257"/>
      <c r="L310" s="262"/>
      <c r="M310" s="263"/>
      <c r="N310" s="264"/>
      <c r="O310" s="264"/>
      <c r="P310" s="264"/>
      <c r="Q310" s="264"/>
      <c r="R310" s="264"/>
      <c r="S310" s="264"/>
      <c r="T310" s="265"/>
      <c r="U310" s="14"/>
      <c r="V310" s="14"/>
      <c r="W310" s="14"/>
      <c r="X310" s="14"/>
      <c r="Y310" s="14"/>
      <c r="Z310" s="14"/>
      <c r="AA310" s="14"/>
      <c r="AB310" s="14"/>
      <c r="AC310" s="14"/>
      <c r="AD310" s="14"/>
      <c r="AE310" s="14"/>
      <c r="AT310" s="266" t="s">
        <v>180</v>
      </c>
      <c r="AU310" s="266" t="s">
        <v>83</v>
      </c>
      <c r="AV310" s="14" t="s">
        <v>83</v>
      </c>
      <c r="AW310" s="14" t="s">
        <v>35</v>
      </c>
      <c r="AX310" s="14" t="s">
        <v>81</v>
      </c>
      <c r="AY310" s="266" t="s">
        <v>169</v>
      </c>
    </row>
    <row r="311" spans="1:65" s="2" customFormat="1" ht="21.75" customHeight="1">
      <c r="A311" s="41"/>
      <c r="B311" s="42"/>
      <c r="C311" s="229" t="s">
        <v>507</v>
      </c>
      <c r="D311" s="229" t="s">
        <v>171</v>
      </c>
      <c r="E311" s="230" t="s">
        <v>508</v>
      </c>
      <c r="F311" s="231" t="s">
        <v>509</v>
      </c>
      <c r="G311" s="232" t="s">
        <v>243</v>
      </c>
      <c r="H311" s="233">
        <v>1.24</v>
      </c>
      <c r="I311" s="234"/>
      <c r="J311" s="235">
        <f>ROUND(I311*H311,2)</f>
        <v>0</v>
      </c>
      <c r="K311" s="231" t="s">
        <v>175</v>
      </c>
      <c r="L311" s="47"/>
      <c r="M311" s="236" t="s">
        <v>19</v>
      </c>
      <c r="N311" s="237" t="s">
        <v>45</v>
      </c>
      <c r="O311" s="87"/>
      <c r="P311" s="238">
        <f>O311*H311</f>
        <v>0</v>
      </c>
      <c r="Q311" s="238">
        <v>0</v>
      </c>
      <c r="R311" s="238">
        <f>Q311*H311</f>
        <v>0</v>
      </c>
      <c r="S311" s="238">
        <v>0</v>
      </c>
      <c r="T311" s="239">
        <f>S311*H311</f>
        <v>0</v>
      </c>
      <c r="U311" s="41"/>
      <c r="V311" s="41"/>
      <c r="W311" s="41"/>
      <c r="X311" s="41"/>
      <c r="Y311" s="41"/>
      <c r="Z311" s="41"/>
      <c r="AA311" s="41"/>
      <c r="AB311" s="41"/>
      <c r="AC311" s="41"/>
      <c r="AD311" s="41"/>
      <c r="AE311" s="41"/>
      <c r="AR311" s="240" t="s">
        <v>176</v>
      </c>
      <c r="AT311" s="240" t="s">
        <v>171</v>
      </c>
      <c r="AU311" s="240" t="s">
        <v>83</v>
      </c>
      <c r="AY311" s="20" t="s">
        <v>169</v>
      </c>
      <c r="BE311" s="241">
        <f>IF(N311="základní",J311,0)</f>
        <v>0</v>
      </c>
      <c r="BF311" s="241">
        <f>IF(N311="snížená",J311,0)</f>
        <v>0</v>
      </c>
      <c r="BG311" s="241">
        <f>IF(N311="zákl. přenesená",J311,0)</f>
        <v>0</v>
      </c>
      <c r="BH311" s="241">
        <f>IF(N311="sníž. přenesená",J311,0)</f>
        <v>0</v>
      </c>
      <c r="BI311" s="241">
        <f>IF(N311="nulová",J311,0)</f>
        <v>0</v>
      </c>
      <c r="BJ311" s="20" t="s">
        <v>81</v>
      </c>
      <c r="BK311" s="241">
        <f>ROUND(I311*H311,2)</f>
        <v>0</v>
      </c>
      <c r="BL311" s="20" t="s">
        <v>176</v>
      </c>
      <c r="BM311" s="240" t="s">
        <v>510</v>
      </c>
    </row>
    <row r="312" spans="1:47" s="2" customFormat="1" ht="12">
      <c r="A312" s="41"/>
      <c r="B312" s="42"/>
      <c r="C312" s="43"/>
      <c r="D312" s="242" t="s">
        <v>178</v>
      </c>
      <c r="E312" s="43"/>
      <c r="F312" s="243" t="s">
        <v>511</v>
      </c>
      <c r="G312" s="43"/>
      <c r="H312" s="43"/>
      <c r="I312" s="149"/>
      <c r="J312" s="43"/>
      <c r="K312" s="43"/>
      <c r="L312" s="47"/>
      <c r="M312" s="244"/>
      <c r="N312" s="245"/>
      <c r="O312" s="87"/>
      <c r="P312" s="87"/>
      <c r="Q312" s="87"/>
      <c r="R312" s="87"/>
      <c r="S312" s="87"/>
      <c r="T312" s="88"/>
      <c r="U312" s="41"/>
      <c r="V312" s="41"/>
      <c r="W312" s="41"/>
      <c r="X312" s="41"/>
      <c r="Y312" s="41"/>
      <c r="Z312" s="41"/>
      <c r="AA312" s="41"/>
      <c r="AB312" s="41"/>
      <c r="AC312" s="41"/>
      <c r="AD312" s="41"/>
      <c r="AE312" s="41"/>
      <c r="AT312" s="20" t="s">
        <v>178</v>
      </c>
      <c r="AU312" s="20" t="s">
        <v>83</v>
      </c>
    </row>
    <row r="313" spans="1:51" s="13" customFormat="1" ht="12">
      <c r="A313" s="13"/>
      <c r="B313" s="246"/>
      <c r="C313" s="247"/>
      <c r="D313" s="242" t="s">
        <v>180</v>
      </c>
      <c r="E313" s="248" t="s">
        <v>19</v>
      </c>
      <c r="F313" s="249" t="s">
        <v>498</v>
      </c>
      <c r="G313" s="247"/>
      <c r="H313" s="248" t="s">
        <v>19</v>
      </c>
      <c r="I313" s="250"/>
      <c r="J313" s="247"/>
      <c r="K313" s="247"/>
      <c r="L313" s="251"/>
      <c r="M313" s="252"/>
      <c r="N313" s="253"/>
      <c r="O313" s="253"/>
      <c r="P313" s="253"/>
      <c r="Q313" s="253"/>
      <c r="R313" s="253"/>
      <c r="S313" s="253"/>
      <c r="T313" s="254"/>
      <c r="U313" s="13"/>
      <c r="V313" s="13"/>
      <c r="W313" s="13"/>
      <c r="X313" s="13"/>
      <c r="Y313" s="13"/>
      <c r="Z313" s="13"/>
      <c r="AA313" s="13"/>
      <c r="AB313" s="13"/>
      <c r="AC313" s="13"/>
      <c r="AD313" s="13"/>
      <c r="AE313" s="13"/>
      <c r="AT313" s="255" t="s">
        <v>180</v>
      </c>
      <c r="AU313" s="255" t="s">
        <v>83</v>
      </c>
      <c r="AV313" s="13" t="s">
        <v>81</v>
      </c>
      <c r="AW313" s="13" t="s">
        <v>35</v>
      </c>
      <c r="AX313" s="13" t="s">
        <v>74</v>
      </c>
      <c r="AY313" s="255" t="s">
        <v>169</v>
      </c>
    </row>
    <row r="314" spans="1:51" s="14" customFormat="1" ht="12">
      <c r="A314" s="14"/>
      <c r="B314" s="256"/>
      <c r="C314" s="257"/>
      <c r="D314" s="242" t="s">
        <v>180</v>
      </c>
      <c r="E314" s="258" t="s">
        <v>19</v>
      </c>
      <c r="F314" s="259" t="s">
        <v>499</v>
      </c>
      <c r="G314" s="257"/>
      <c r="H314" s="260">
        <v>1.24</v>
      </c>
      <c r="I314" s="261"/>
      <c r="J314" s="257"/>
      <c r="K314" s="257"/>
      <c r="L314" s="262"/>
      <c r="M314" s="263"/>
      <c r="N314" s="264"/>
      <c r="O314" s="264"/>
      <c r="P314" s="264"/>
      <c r="Q314" s="264"/>
      <c r="R314" s="264"/>
      <c r="S314" s="264"/>
      <c r="T314" s="265"/>
      <c r="U314" s="14"/>
      <c r="V314" s="14"/>
      <c r="W314" s="14"/>
      <c r="X314" s="14"/>
      <c r="Y314" s="14"/>
      <c r="Z314" s="14"/>
      <c r="AA314" s="14"/>
      <c r="AB314" s="14"/>
      <c r="AC314" s="14"/>
      <c r="AD314" s="14"/>
      <c r="AE314" s="14"/>
      <c r="AT314" s="266" t="s">
        <v>180</v>
      </c>
      <c r="AU314" s="266" t="s">
        <v>83</v>
      </c>
      <c r="AV314" s="14" t="s">
        <v>83</v>
      </c>
      <c r="AW314" s="14" t="s">
        <v>35</v>
      </c>
      <c r="AX314" s="14" t="s">
        <v>81</v>
      </c>
      <c r="AY314" s="266" t="s">
        <v>169</v>
      </c>
    </row>
    <row r="315" spans="1:65" s="2" customFormat="1" ht="21.75" customHeight="1">
      <c r="A315" s="41"/>
      <c r="B315" s="42"/>
      <c r="C315" s="229" t="s">
        <v>512</v>
      </c>
      <c r="D315" s="229" t="s">
        <v>171</v>
      </c>
      <c r="E315" s="230" t="s">
        <v>513</v>
      </c>
      <c r="F315" s="231" t="s">
        <v>514</v>
      </c>
      <c r="G315" s="232" t="s">
        <v>243</v>
      </c>
      <c r="H315" s="233">
        <v>1.207</v>
      </c>
      <c r="I315" s="234"/>
      <c r="J315" s="235">
        <f>ROUND(I315*H315,2)</f>
        <v>0</v>
      </c>
      <c r="K315" s="231" t="s">
        <v>175</v>
      </c>
      <c r="L315" s="47"/>
      <c r="M315" s="236" t="s">
        <v>19</v>
      </c>
      <c r="N315" s="237" t="s">
        <v>45</v>
      </c>
      <c r="O315" s="87"/>
      <c r="P315" s="238">
        <f>O315*H315</f>
        <v>0</v>
      </c>
      <c r="Q315" s="238">
        <v>0</v>
      </c>
      <c r="R315" s="238">
        <f>Q315*H315</f>
        <v>0</v>
      </c>
      <c r="S315" s="238">
        <v>0</v>
      </c>
      <c r="T315" s="239">
        <f>S315*H315</f>
        <v>0</v>
      </c>
      <c r="U315" s="41"/>
      <c r="V315" s="41"/>
      <c r="W315" s="41"/>
      <c r="X315" s="41"/>
      <c r="Y315" s="41"/>
      <c r="Z315" s="41"/>
      <c r="AA315" s="41"/>
      <c r="AB315" s="41"/>
      <c r="AC315" s="41"/>
      <c r="AD315" s="41"/>
      <c r="AE315" s="41"/>
      <c r="AR315" s="240" t="s">
        <v>176</v>
      </c>
      <c r="AT315" s="240" t="s">
        <v>171</v>
      </c>
      <c r="AU315" s="240" t="s">
        <v>83</v>
      </c>
      <c r="AY315" s="20" t="s">
        <v>169</v>
      </c>
      <c r="BE315" s="241">
        <f>IF(N315="základní",J315,0)</f>
        <v>0</v>
      </c>
      <c r="BF315" s="241">
        <f>IF(N315="snížená",J315,0)</f>
        <v>0</v>
      </c>
      <c r="BG315" s="241">
        <f>IF(N315="zákl. přenesená",J315,0)</f>
        <v>0</v>
      </c>
      <c r="BH315" s="241">
        <f>IF(N315="sníž. přenesená",J315,0)</f>
        <v>0</v>
      </c>
      <c r="BI315" s="241">
        <f>IF(N315="nulová",J315,0)</f>
        <v>0</v>
      </c>
      <c r="BJ315" s="20" t="s">
        <v>81</v>
      </c>
      <c r="BK315" s="241">
        <f>ROUND(I315*H315,2)</f>
        <v>0</v>
      </c>
      <c r="BL315" s="20" t="s">
        <v>176</v>
      </c>
      <c r="BM315" s="240" t="s">
        <v>515</v>
      </c>
    </row>
    <row r="316" spans="1:47" s="2" customFormat="1" ht="12">
      <c r="A316" s="41"/>
      <c r="B316" s="42"/>
      <c r="C316" s="43"/>
      <c r="D316" s="242" t="s">
        <v>178</v>
      </c>
      <c r="E316" s="43"/>
      <c r="F316" s="243" t="s">
        <v>511</v>
      </c>
      <c r="G316" s="43"/>
      <c r="H316" s="43"/>
      <c r="I316" s="149"/>
      <c r="J316" s="43"/>
      <c r="K316" s="43"/>
      <c r="L316" s="47"/>
      <c r="M316" s="244"/>
      <c r="N316" s="245"/>
      <c r="O316" s="87"/>
      <c r="P316" s="87"/>
      <c r="Q316" s="87"/>
      <c r="R316" s="87"/>
      <c r="S316" s="87"/>
      <c r="T316" s="88"/>
      <c r="U316" s="41"/>
      <c r="V316" s="41"/>
      <c r="W316" s="41"/>
      <c r="X316" s="41"/>
      <c r="Y316" s="41"/>
      <c r="Z316" s="41"/>
      <c r="AA316" s="41"/>
      <c r="AB316" s="41"/>
      <c r="AC316" s="41"/>
      <c r="AD316" s="41"/>
      <c r="AE316" s="41"/>
      <c r="AT316" s="20" t="s">
        <v>178</v>
      </c>
      <c r="AU316" s="20" t="s">
        <v>83</v>
      </c>
    </row>
    <row r="317" spans="1:51" s="13" customFormat="1" ht="12">
      <c r="A317" s="13"/>
      <c r="B317" s="246"/>
      <c r="C317" s="247"/>
      <c r="D317" s="242" t="s">
        <v>180</v>
      </c>
      <c r="E317" s="248" t="s">
        <v>19</v>
      </c>
      <c r="F317" s="249" t="s">
        <v>494</v>
      </c>
      <c r="G317" s="247"/>
      <c r="H317" s="248" t="s">
        <v>19</v>
      </c>
      <c r="I317" s="250"/>
      <c r="J317" s="247"/>
      <c r="K317" s="247"/>
      <c r="L317" s="251"/>
      <c r="M317" s="252"/>
      <c r="N317" s="253"/>
      <c r="O317" s="253"/>
      <c r="P317" s="253"/>
      <c r="Q317" s="253"/>
      <c r="R317" s="253"/>
      <c r="S317" s="253"/>
      <c r="T317" s="254"/>
      <c r="U317" s="13"/>
      <c r="V317" s="13"/>
      <c r="W317" s="13"/>
      <c r="X317" s="13"/>
      <c r="Y317" s="13"/>
      <c r="Z317" s="13"/>
      <c r="AA317" s="13"/>
      <c r="AB317" s="13"/>
      <c r="AC317" s="13"/>
      <c r="AD317" s="13"/>
      <c r="AE317" s="13"/>
      <c r="AT317" s="255" t="s">
        <v>180</v>
      </c>
      <c r="AU317" s="255" t="s">
        <v>83</v>
      </c>
      <c r="AV317" s="13" t="s">
        <v>81</v>
      </c>
      <c r="AW317" s="13" t="s">
        <v>35</v>
      </c>
      <c r="AX317" s="13" t="s">
        <v>74</v>
      </c>
      <c r="AY317" s="255" t="s">
        <v>169</v>
      </c>
    </row>
    <row r="318" spans="1:51" s="14" customFormat="1" ht="12">
      <c r="A318" s="14"/>
      <c r="B318" s="256"/>
      <c r="C318" s="257"/>
      <c r="D318" s="242" t="s">
        <v>180</v>
      </c>
      <c r="E318" s="258" t="s">
        <v>19</v>
      </c>
      <c r="F318" s="259" t="s">
        <v>495</v>
      </c>
      <c r="G318" s="257"/>
      <c r="H318" s="260">
        <v>1.207</v>
      </c>
      <c r="I318" s="261"/>
      <c r="J318" s="257"/>
      <c r="K318" s="257"/>
      <c r="L318" s="262"/>
      <c r="M318" s="263"/>
      <c r="N318" s="264"/>
      <c r="O318" s="264"/>
      <c r="P318" s="264"/>
      <c r="Q318" s="264"/>
      <c r="R318" s="264"/>
      <c r="S318" s="264"/>
      <c r="T318" s="265"/>
      <c r="U318" s="14"/>
      <c r="V318" s="14"/>
      <c r="W318" s="14"/>
      <c r="X318" s="14"/>
      <c r="Y318" s="14"/>
      <c r="Z318" s="14"/>
      <c r="AA318" s="14"/>
      <c r="AB318" s="14"/>
      <c r="AC318" s="14"/>
      <c r="AD318" s="14"/>
      <c r="AE318" s="14"/>
      <c r="AT318" s="266" t="s">
        <v>180</v>
      </c>
      <c r="AU318" s="266" t="s">
        <v>83</v>
      </c>
      <c r="AV318" s="14" t="s">
        <v>83</v>
      </c>
      <c r="AW318" s="14" t="s">
        <v>35</v>
      </c>
      <c r="AX318" s="14" t="s">
        <v>81</v>
      </c>
      <c r="AY318" s="266" t="s">
        <v>169</v>
      </c>
    </row>
    <row r="319" spans="1:65" s="2" customFormat="1" ht="21.75" customHeight="1">
      <c r="A319" s="41"/>
      <c r="B319" s="42"/>
      <c r="C319" s="229" t="s">
        <v>516</v>
      </c>
      <c r="D319" s="229" t="s">
        <v>171</v>
      </c>
      <c r="E319" s="230" t="s">
        <v>517</v>
      </c>
      <c r="F319" s="231" t="s">
        <v>518</v>
      </c>
      <c r="G319" s="232" t="s">
        <v>243</v>
      </c>
      <c r="H319" s="233">
        <v>0.287</v>
      </c>
      <c r="I319" s="234"/>
      <c r="J319" s="235">
        <f>ROUND(I319*H319,2)</f>
        <v>0</v>
      </c>
      <c r="K319" s="231" t="s">
        <v>175</v>
      </c>
      <c r="L319" s="47"/>
      <c r="M319" s="236" t="s">
        <v>19</v>
      </c>
      <c r="N319" s="237" t="s">
        <v>45</v>
      </c>
      <c r="O319" s="87"/>
      <c r="P319" s="238">
        <f>O319*H319</f>
        <v>0</v>
      </c>
      <c r="Q319" s="238">
        <v>0</v>
      </c>
      <c r="R319" s="238">
        <f>Q319*H319</f>
        <v>0</v>
      </c>
      <c r="S319" s="238">
        <v>0</v>
      </c>
      <c r="T319" s="239">
        <f>S319*H319</f>
        <v>0</v>
      </c>
      <c r="U319" s="41"/>
      <c r="V319" s="41"/>
      <c r="W319" s="41"/>
      <c r="X319" s="41"/>
      <c r="Y319" s="41"/>
      <c r="Z319" s="41"/>
      <c r="AA319" s="41"/>
      <c r="AB319" s="41"/>
      <c r="AC319" s="41"/>
      <c r="AD319" s="41"/>
      <c r="AE319" s="41"/>
      <c r="AR319" s="240" t="s">
        <v>176</v>
      </c>
      <c r="AT319" s="240" t="s">
        <v>171</v>
      </c>
      <c r="AU319" s="240" t="s">
        <v>83</v>
      </c>
      <c r="AY319" s="20" t="s">
        <v>169</v>
      </c>
      <c r="BE319" s="241">
        <f>IF(N319="základní",J319,0)</f>
        <v>0</v>
      </c>
      <c r="BF319" s="241">
        <f>IF(N319="snížená",J319,0)</f>
        <v>0</v>
      </c>
      <c r="BG319" s="241">
        <f>IF(N319="zákl. přenesená",J319,0)</f>
        <v>0</v>
      </c>
      <c r="BH319" s="241">
        <f>IF(N319="sníž. přenesená",J319,0)</f>
        <v>0</v>
      </c>
      <c r="BI319" s="241">
        <f>IF(N319="nulová",J319,0)</f>
        <v>0</v>
      </c>
      <c r="BJ319" s="20" t="s">
        <v>81</v>
      </c>
      <c r="BK319" s="241">
        <f>ROUND(I319*H319,2)</f>
        <v>0</v>
      </c>
      <c r="BL319" s="20" t="s">
        <v>176</v>
      </c>
      <c r="BM319" s="240" t="s">
        <v>519</v>
      </c>
    </row>
    <row r="320" spans="1:51" s="13" customFormat="1" ht="12">
      <c r="A320" s="13"/>
      <c r="B320" s="246"/>
      <c r="C320" s="247"/>
      <c r="D320" s="242" t="s">
        <v>180</v>
      </c>
      <c r="E320" s="248" t="s">
        <v>19</v>
      </c>
      <c r="F320" s="249" t="s">
        <v>496</v>
      </c>
      <c r="G320" s="247"/>
      <c r="H320" s="248" t="s">
        <v>19</v>
      </c>
      <c r="I320" s="250"/>
      <c r="J320" s="247"/>
      <c r="K320" s="247"/>
      <c r="L320" s="251"/>
      <c r="M320" s="252"/>
      <c r="N320" s="253"/>
      <c r="O320" s="253"/>
      <c r="P320" s="253"/>
      <c r="Q320" s="253"/>
      <c r="R320" s="253"/>
      <c r="S320" s="253"/>
      <c r="T320" s="254"/>
      <c r="U320" s="13"/>
      <c r="V320" s="13"/>
      <c r="W320" s="13"/>
      <c r="X320" s="13"/>
      <c r="Y320" s="13"/>
      <c r="Z320" s="13"/>
      <c r="AA320" s="13"/>
      <c r="AB320" s="13"/>
      <c r="AC320" s="13"/>
      <c r="AD320" s="13"/>
      <c r="AE320" s="13"/>
      <c r="AT320" s="255" t="s">
        <v>180</v>
      </c>
      <c r="AU320" s="255" t="s">
        <v>83</v>
      </c>
      <c r="AV320" s="13" t="s">
        <v>81</v>
      </c>
      <c r="AW320" s="13" t="s">
        <v>35</v>
      </c>
      <c r="AX320" s="13" t="s">
        <v>74</v>
      </c>
      <c r="AY320" s="255" t="s">
        <v>169</v>
      </c>
    </row>
    <row r="321" spans="1:51" s="14" customFormat="1" ht="12">
      <c r="A321" s="14"/>
      <c r="B321" s="256"/>
      <c r="C321" s="257"/>
      <c r="D321" s="242" t="s">
        <v>180</v>
      </c>
      <c r="E321" s="258" t="s">
        <v>19</v>
      </c>
      <c r="F321" s="259" t="s">
        <v>497</v>
      </c>
      <c r="G321" s="257"/>
      <c r="H321" s="260">
        <v>0.287</v>
      </c>
      <c r="I321" s="261"/>
      <c r="J321" s="257"/>
      <c r="K321" s="257"/>
      <c r="L321" s="262"/>
      <c r="M321" s="263"/>
      <c r="N321" s="264"/>
      <c r="O321" s="264"/>
      <c r="P321" s="264"/>
      <c r="Q321" s="264"/>
      <c r="R321" s="264"/>
      <c r="S321" s="264"/>
      <c r="T321" s="265"/>
      <c r="U321" s="14"/>
      <c r="V321" s="14"/>
      <c r="W321" s="14"/>
      <c r="X321" s="14"/>
      <c r="Y321" s="14"/>
      <c r="Z321" s="14"/>
      <c r="AA321" s="14"/>
      <c r="AB321" s="14"/>
      <c r="AC321" s="14"/>
      <c r="AD321" s="14"/>
      <c r="AE321" s="14"/>
      <c r="AT321" s="266" t="s">
        <v>180</v>
      </c>
      <c r="AU321" s="266" t="s">
        <v>83</v>
      </c>
      <c r="AV321" s="14" t="s">
        <v>83</v>
      </c>
      <c r="AW321" s="14" t="s">
        <v>35</v>
      </c>
      <c r="AX321" s="14" t="s">
        <v>81</v>
      </c>
      <c r="AY321" s="266" t="s">
        <v>169</v>
      </c>
    </row>
    <row r="322" spans="1:65" s="2" customFormat="1" ht="21.75" customHeight="1">
      <c r="A322" s="41"/>
      <c r="B322" s="42"/>
      <c r="C322" s="229" t="s">
        <v>520</v>
      </c>
      <c r="D322" s="229" t="s">
        <v>171</v>
      </c>
      <c r="E322" s="230" t="s">
        <v>521</v>
      </c>
      <c r="F322" s="231" t="s">
        <v>522</v>
      </c>
      <c r="G322" s="232" t="s">
        <v>243</v>
      </c>
      <c r="H322" s="233">
        <v>220.087</v>
      </c>
      <c r="I322" s="234"/>
      <c r="J322" s="235">
        <f>ROUND(I322*H322,2)</f>
        <v>0</v>
      </c>
      <c r="K322" s="231" t="s">
        <v>175</v>
      </c>
      <c r="L322" s="47"/>
      <c r="M322" s="236" t="s">
        <v>19</v>
      </c>
      <c r="N322" s="237" t="s">
        <v>45</v>
      </c>
      <c r="O322" s="87"/>
      <c r="P322" s="238">
        <f>O322*H322</f>
        <v>0</v>
      </c>
      <c r="Q322" s="238">
        <v>0</v>
      </c>
      <c r="R322" s="238">
        <f>Q322*H322</f>
        <v>0</v>
      </c>
      <c r="S322" s="238">
        <v>0</v>
      </c>
      <c r="T322" s="239">
        <f>S322*H322</f>
        <v>0</v>
      </c>
      <c r="U322" s="41"/>
      <c r="V322" s="41"/>
      <c r="W322" s="41"/>
      <c r="X322" s="41"/>
      <c r="Y322" s="41"/>
      <c r="Z322" s="41"/>
      <c r="AA322" s="41"/>
      <c r="AB322" s="41"/>
      <c r="AC322" s="41"/>
      <c r="AD322" s="41"/>
      <c r="AE322" s="41"/>
      <c r="AR322" s="240" t="s">
        <v>176</v>
      </c>
      <c r="AT322" s="240" t="s">
        <v>171</v>
      </c>
      <c r="AU322" s="240" t="s">
        <v>83</v>
      </c>
      <c r="AY322" s="20" t="s">
        <v>169</v>
      </c>
      <c r="BE322" s="241">
        <f>IF(N322="základní",J322,0)</f>
        <v>0</v>
      </c>
      <c r="BF322" s="241">
        <f>IF(N322="snížená",J322,0)</f>
        <v>0</v>
      </c>
      <c r="BG322" s="241">
        <f>IF(N322="zákl. přenesená",J322,0)</f>
        <v>0</v>
      </c>
      <c r="BH322" s="241">
        <f>IF(N322="sníž. přenesená",J322,0)</f>
        <v>0</v>
      </c>
      <c r="BI322" s="241">
        <f>IF(N322="nulová",J322,0)</f>
        <v>0</v>
      </c>
      <c r="BJ322" s="20" t="s">
        <v>81</v>
      </c>
      <c r="BK322" s="241">
        <f>ROUND(I322*H322,2)</f>
        <v>0</v>
      </c>
      <c r="BL322" s="20" t="s">
        <v>176</v>
      </c>
      <c r="BM322" s="240" t="s">
        <v>523</v>
      </c>
    </row>
    <row r="323" spans="1:51" s="14" customFormat="1" ht="12">
      <c r="A323" s="14"/>
      <c r="B323" s="256"/>
      <c r="C323" s="257"/>
      <c r="D323" s="242" t="s">
        <v>180</v>
      </c>
      <c r="E323" s="258" t="s">
        <v>19</v>
      </c>
      <c r="F323" s="259" t="s">
        <v>485</v>
      </c>
      <c r="G323" s="257"/>
      <c r="H323" s="260">
        <v>310.32</v>
      </c>
      <c r="I323" s="261"/>
      <c r="J323" s="257"/>
      <c r="K323" s="257"/>
      <c r="L323" s="262"/>
      <c r="M323" s="263"/>
      <c r="N323" s="264"/>
      <c r="O323" s="264"/>
      <c r="P323" s="264"/>
      <c r="Q323" s="264"/>
      <c r="R323" s="264"/>
      <c r="S323" s="264"/>
      <c r="T323" s="265"/>
      <c r="U323" s="14"/>
      <c r="V323" s="14"/>
      <c r="W323" s="14"/>
      <c r="X323" s="14"/>
      <c r="Y323" s="14"/>
      <c r="Z323" s="14"/>
      <c r="AA323" s="14"/>
      <c r="AB323" s="14"/>
      <c r="AC323" s="14"/>
      <c r="AD323" s="14"/>
      <c r="AE323" s="14"/>
      <c r="AT323" s="266" t="s">
        <v>180</v>
      </c>
      <c r="AU323" s="266" t="s">
        <v>83</v>
      </c>
      <c r="AV323" s="14" t="s">
        <v>83</v>
      </c>
      <c r="AW323" s="14" t="s">
        <v>35</v>
      </c>
      <c r="AX323" s="14" t="s">
        <v>74</v>
      </c>
      <c r="AY323" s="266" t="s">
        <v>169</v>
      </c>
    </row>
    <row r="324" spans="1:51" s="14" customFormat="1" ht="12">
      <c r="A324" s="14"/>
      <c r="B324" s="256"/>
      <c r="C324" s="257"/>
      <c r="D324" s="242" t="s">
        <v>180</v>
      </c>
      <c r="E324" s="258" t="s">
        <v>19</v>
      </c>
      <c r="F324" s="259" t="s">
        <v>486</v>
      </c>
      <c r="G324" s="257"/>
      <c r="H324" s="260">
        <v>1216.959</v>
      </c>
      <c r="I324" s="261"/>
      <c r="J324" s="257"/>
      <c r="K324" s="257"/>
      <c r="L324" s="262"/>
      <c r="M324" s="263"/>
      <c r="N324" s="264"/>
      <c r="O324" s="264"/>
      <c r="P324" s="264"/>
      <c r="Q324" s="264"/>
      <c r="R324" s="264"/>
      <c r="S324" s="264"/>
      <c r="T324" s="265"/>
      <c r="U324" s="14"/>
      <c r="V324" s="14"/>
      <c r="W324" s="14"/>
      <c r="X324" s="14"/>
      <c r="Y324" s="14"/>
      <c r="Z324" s="14"/>
      <c r="AA324" s="14"/>
      <c r="AB324" s="14"/>
      <c r="AC324" s="14"/>
      <c r="AD324" s="14"/>
      <c r="AE324" s="14"/>
      <c r="AT324" s="266" t="s">
        <v>180</v>
      </c>
      <c r="AU324" s="266" t="s">
        <v>83</v>
      </c>
      <c r="AV324" s="14" t="s">
        <v>83</v>
      </c>
      <c r="AW324" s="14" t="s">
        <v>35</v>
      </c>
      <c r="AX324" s="14" t="s">
        <v>74</v>
      </c>
      <c r="AY324" s="266" t="s">
        <v>169</v>
      </c>
    </row>
    <row r="325" spans="1:51" s="14" customFormat="1" ht="12">
      <c r="A325" s="14"/>
      <c r="B325" s="256"/>
      <c r="C325" s="257"/>
      <c r="D325" s="242" t="s">
        <v>180</v>
      </c>
      <c r="E325" s="258" t="s">
        <v>19</v>
      </c>
      <c r="F325" s="259" t="s">
        <v>524</v>
      </c>
      <c r="G325" s="257"/>
      <c r="H325" s="260">
        <v>-1307.192</v>
      </c>
      <c r="I325" s="261"/>
      <c r="J325" s="257"/>
      <c r="K325" s="257"/>
      <c r="L325" s="262"/>
      <c r="M325" s="263"/>
      <c r="N325" s="264"/>
      <c r="O325" s="264"/>
      <c r="P325" s="264"/>
      <c r="Q325" s="264"/>
      <c r="R325" s="264"/>
      <c r="S325" s="264"/>
      <c r="T325" s="265"/>
      <c r="U325" s="14"/>
      <c r="V325" s="14"/>
      <c r="W325" s="14"/>
      <c r="X325" s="14"/>
      <c r="Y325" s="14"/>
      <c r="Z325" s="14"/>
      <c r="AA325" s="14"/>
      <c r="AB325" s="14"/>
      <c r="AC325" s="14"/>
      <c r="AD325" s="14"/>
      <c r="AE325" s="14"/>
      <c r="AT325" s="266" t="s">
        <v>180</v>
      </c>
      <c r="AU325" s="266" t="s">
        <v>83</v>
      </c>
      <c r="AV325" s="14" t="s">
        <v>83</v>
      </c>
      <c r="AW325" s="14" t="s">
        <v>35</v>
      </c>
      <c r="AX325" s="14" t="s">
        <v>74</v>
      </c>
      <c r="AY325" s="266" t="s">
        <v>169</v>
      </c>
    </row>
    <row r="326" spans="1:51" s="15" customFormat="1" ht="12">
      <c r="A326" s="15"/>
      <c r="B326" s="267"/>
      <c r="C326" s="268"/>
      <c r="D326" s="242" t="s">
        <v>180</v>
      </c>
      <c r="E326" s="269" t="s">
        <v>19</v>
      </c>
      <c r="F326" s="270" t="s">
        <v>185</v>
      </c>
      <c r="G326" s="268"/>
      <c r="H326" s="271">
        <v>220.087</v>
      </c>
      <c r="I326" s="272"/>
      <c r="J326" s="268"/>
      <c r="K326" s="268"/>
      <c r="L326" s="273"/>
      <c r="M326" s="274"/>
      <c r="N326" s="275"/>
      <c r="O326" s="275"/>
      <c r="P326" s="275"/>
      <c r="Q326" s="275"/>
      <c r="R326" s="275"/>
      <c r="S326" s="275"/>
      <c r="T326" s="276"/>
      <c r="U326" s="15"/>
      <c r="V326" s="15"/>
      <c r="W326" s="15"/>
      <c r="X326" s="15"/>
      <c r="Y326" s="15"/>
      <c r="Z326" s="15"/>
      <c r="AA326" s="15"/>
      <c r="AB326" s="15"/>
      <c r="AC326" s="15"/>
      <c r="AD326" s="15"/>
      <c r="AE326" s="15"/>
      <c r="AT326" s="277" t="s">
        <v>180</v>
      </c>
      <c r="AU326" s="277" t="s">
        <v>83</v>
      </c>
      <c r="AV326" s="15" t="s">
        <v>176</v>
      </c>
      <c r="AW326" s="15" t="s">
        <v>35</v>
      </c>
      <c r="AX326" s="15" t="s">
        <v>81</v>
      </c>
      <c r="AY326" s="277" t="s">
        <v>169</v>
      </c>
    </row>
    <row r="327" spans="1:65" s="2" customFormat="1" ht="16.5" customHeight="1">
      <c r="A327" s="41"/>
      <c r="B327" s="42"/>
      <c r="C327" s="229" t="s">
        <v>525</v>
      </c>
      <c r="D327" s="229" t="s">
        <v>171</v>
      </c>
      <c r="E327" s="230" t="s">
        <v>526</v>
      </c>
      <c r="F327" s="231" t="s">
        <v>527</v>
      </c>
      <c r="G327" s="232" t="s">
        <v>243</v>
      </c>
      <c r="H327" s="233">
        <v>44.606</v>
      </c>
      <c r="I327" s="234"/>
      <c r="J327" s="235">
        <f>ROUND(I327*H327,2)</f>
        <v>0</v>
      </c>
      <c r="K327" s="231" t="s">
        <v>19</v>
      </c>
      <c r="L327" s="47"/>
      <c r="M327" s="236" t="s">
        <v>19</v>
      </c>
      <c r="N327" s="237" t="s">
        <v>45</v>
      </c>
      <c r="O327" s="87"/>
      <c r="P327" s="238">
        <f>O327*H327</f>
        <v>0</v>
      </c>
      <c r="Q327" s="238">
        <v>0</v>
      </c>
      <c r="R327" s="238">
        <f>Q327*H327</f>
        <v>0</v>
      </c>
      <c r="S327" s="238">
        <v>0</v>
      </c>
      <c r="T327" s="239">
        <f>S327*H327</f>
        <v>0</v>
      </c>
      <c r="U327" s="41"/>
      <c r="V327" s="41"/>
      <c r="W327" s="41"/>
      <c r="X327" s="41"/>
      <c r="Y327" s="41"/>
      <c r="Z327" s="41"/>
      <c r="AA327" s="41"/>
      <c r="AB327" s="41"/>
      <c r="AC327" s="41"/>
      <c r="AD327" s="41"/>
      <c r="AE327" s="41"/>
      <c r="AR327" s="240" t="s">
        <v>176</v>
      </c>
      <c r="AT327" s="240" t="s">
        <v>171</v>
      </c>
      <c r="AU327" s="240" t="s">
        <v>83</v>
      </c>
      <c r="AY327" s="20" t="s">
        <v>169</v>
      </c>
      <c r="BE327" s="241">
        <f>IF(N327="základní",J327,0)</f>
        <v>0</v>
      </c>
      <c r="BF327" s="241">
        <f>IF(N327="snížená",J327,0)</f>
        <v>0</v>
      </c>
      <c r="BG327" s="241">
        <f>IF(N327="zákl. přenesená",J327,0)</f>
        <v>0</v>
      </c>
      <c r="BH327" s="241">
        <f>IF(N327="sníž. přenesená",J327,0)</f>
        <v>0</v>
      </c>
      <c r="BI327" s="241">
        <f>IF(N327="nulová",J327,0)</f>
        <v>0</v>
      </c>
      <c r="BJ327" s="20" t="s">
        <v>81</v>
      </c>
      <c r="BK327" s="241">
        <f>ROUND(I327*H327,2)</f>
        <v>0</v>
      </c>
      <c r="BL327" s="20" t="s">
        <v>176</v>
      </c>
      <c r="BM327" s="240" t="s">
        <v>528</v>
      </c>
    </row>
    <row r="328" spans="1:51" s="13" customFormat="1" ht="12">
      <c r="A328" s="13"/>
      <c r="B328" s="246"/>
      <c r="C328" s="247"/>
      <c r="D328" s="242" t="s">
        <v>180</v>
      </c>
      <c r="E328" s="248" t="s">
        <v>19</v>
      </c>
      <c r="F328" s="249" t="s">
        <v>529</v>
      </c>
      <c r="G328" s="247"/>
      <c r="H328" s="248" t="s">
        <v>19</v>
      </c>
      <c r="I328" s="250"/>
      <c r="J328" s="247"/>
      <c r="K328" s="247"/>
      <c r="L328" s="251"/>
      <c r="M328" s="252"/>
      <c r="N328" s="253"/>
      <c r="O328" s="253"/>
      <c r="P328" s="253"/>
      <c r="Q328" s="253"/>
      <c r="R328" s="253"/>
      <c r="S328" s="253"/>
      <c r="T328" s="254"/>
      <c r="U328" s="13"/>
      <c r="V328" s="13"/>
      <c r="W328" s="13"/>
      <c r="X328" s="13"/>
      <c r="Y328" s="13"/>
      <c r="Z328" s="13"/>
      <c r="AA328" s="13"/>
      <c r="AB328" s="13"/>
      <c r="AC328" s="13"/>
      <c r="AD328" s="13"/>
      <c r="AE328" s="13"/>
      <c r="AT328" s="255" t="s">
        <v>180</v>
      </c>
      <c r="AU328" s="255" t="s">
        <v>83</v>
      </c>
      <c r="AV328" s="13" t="s">
        <v>81</v>
      </c>
      <c r="AW328" s="13" t="s">
        <v>35</v>
      </c>
      <c r="AX328" s="13" t="s">
        <v>74</v>
      </c>
      <c r="AY328" s="255" t="s">
        <v>169</v>
      </c>
    </row>
    <row r="329" spans="1:51" s="14" customFormat="1" ht="12">
      <c r="A329" s="14"/>
      <c r="B329" s="256"/>
      <c r="C329" s="257"/>
      <c r="D329" s="242" t="s">
        <v>180</v>
      </c>
      <c r="E329" s="258" t="s">
        <v>19</v>
      </c>
      <c r="F329" s="259" t="s">
        <v>493</v>
      </c>
      <c r="G329" s="257"/>
      <c r="H329" s="260">
        <v>44.606</v>
      </c>
      <c r="I329" s="261"/>
      <c r="J329" s="257"/>
      <c r="K329" s="257"/>
      <c r="L329" s="262"/>
      <c r="M329" s="263"/>
      <c r="N329" s="264"/>
      <c r="O329" s="264"/>
      <c r="P329" s="264"/>
      <c r="Q329" s="264"/>
      <c r="R329" s="264"/>
      <c r="S329" s="264"/>
      <c r="T329" s="265"/>
      <c r="U329" s="14"/>
      <c r="V329" s="14"/>
      <c r="W329" s="14"/>
      <c r="X329" s="14"/>
      <c r="Y329" s="14"/>
      <c r="Z329" s="14"/>
      <c r="AA329" s="14"/>
      <c r="AB329" s="14"/>
      <c r="AC329" s="14"/>
      <c r="AD329" s="14"/>
      <c r="AE329" s="14"/>
      <c r="AT329" s="266" t="s">
        <v>180</v>
      </c>
      <c r="AU329" s="266" t="s">
        <v>83</v>
      </c>
      <c r="AV329" s="14" t="s">
        <v>83</v>
      </c>
      <c r="AW329" s="14" t="s">
        <v>35</v>
      </c>
      <c r="AX329" s="14" t="s">
        <v>81</v>
      </c>
      <c r="AY329" s="266" t="s">
        <v>169</v>
      </c>
    </row>
    <row r="330" spans="1:65" s="2" customFormat="1" ht="21.75" customHeight="1">
      <c r="A330" s="41"/>
      <c r="B330" s="42"/>
      <c r="C330" s="229" t="s">
        <v>530</v>
      </c>
      <c r="D330" s="229" t="s">
        <v>171</v>
      </c>
      <c r="E330" s="230" t="s">
        <v>531</v>
      </c>
      <c r="F330" s="231" t="s">
        <v>532</v>
      </c>
      <c r="G330" s="232" t="s">
        <v>533</v>
      </c>
      <c r="H330" s="233">
        <v>12</v>
      </c>
      <c r="I330" s="234"/>
      <c r="J330" s="235">
        <f>ROUND(I330*H330,2)</f>
        <v>0</v>
      </c>
      <c r="K330" s="231" t="s">
        <v>19</v>
      </c>
      <c r="L330" s="47"/>
      <c r="M330" s="236" t="s">
        <v>19</v>
      </c>
      <c r="N330" s="237" t="s">
        <v>45</v>
      </c>
      <c r="O330" s="87"/>
      <c r="P330" s="238">
        <f>O330*H330</f>
        <v>0</v>
      </c>
      <c r="Q330" s="238">
        <v>0</v>
      </c>
      <c r="R330" s="238">
        <f>Q330*H330</f>
        <v>0</v>
      </c>
      <c r="S330" s="238">
        <v>0</v>
      </c>
      <c r="T330" s="239">
        <f>S330*H330</f>
        <v>0</v>
      </c>
      <c r="U330" s="41"/>
      <c r="V330" s="41"/>
      <c r="W330" s="41"/>
      <c r="X330" s="41"/>
      <c r="Y330" s="41"/>
      <c r="Z330" s="41"/>
      <c r="AA330" s="41"/>
      <c r="AB330" s="41"/>
      <c r="AC330" s="41"/>
      <c r="AD330" s="41"/>
      <c r="AE330" s="41"/>
      <c r="AR330" s="240" t="s">
        <v>176</v>
      </c>
      <c r="AT330" s="240" t="s">
        <v>171</v>
      </c>
      <c r="AU330" s="240" t="s">
        <v>83</v>
      </c>
      <c r="AY330" s="20" t="s">
        <v>169</v>
      </c>
      <c r="BE330" s="241">
        <f>IF(N330="základní",J330,0)</f>
        <v>0</v>
      </c>
      <c r="BF330" s="241">
        <f>IF(N330="snížená",J330,0)</f>
        <v>0</v>
      </c>
      <c r="BG330" s="241">
        <f>IF(N330="zákl. přenesená",J330,0)</f>
        <v>0</v>
      </c>
      <c r="BH330" s="241">
        <f>IF(N330="sníž. přenesená",J330,0)</f>
        <v>0</v>
      </c>
      <c r="BI330" s="241">
        <f>IF(N330="nulová",J330,0)</f>
        <v>0</v>
      </c>
      <c r="BJ330" s="20" t="s">
        <v>81</v>
      </c>
      <c r="BK330" s="241">
        <f>ROUND(I330*H330,2)</f>
        <v>0</v>
      </c>
      <c r="BL330" s="20" t="s">
        <v>176</v>
      </c>
      <c r="BM330" s="240" t="s">
        <v>534</v>
      </c>
    </row>
    <row r="331" spans="1:47" s="2" customFormat="1" ht="12">
      <c r="A331" s="41"/>
      <c r="B331" s="42"/>
      <c r="C331" s="43"/>
      <c r="D331" s="242" t="s">
        <v>178</v>
      </c>
      <c r="E331" s="43"/>
      <c r="F331" s="243" t="s">
        <v>511</v>
      </c>
      <c r="G331" s="43"/>
      <c r="H331" s="43"/>
      <c r="I331" s="149"/>
      <c r="J331" s="43"/>
      <c r="K331" s="43"/>
      <c r="L331" s="47"/>
      <c r="M331" s="244"/>
      <c r="N331" s="245"/>
      <c r="O331" s="87"/>
      <c r="P331" s="87"/>
      <c r="Q331" s="87"/>
      <c r="R331" s="87"/>
      <c r="S331" s="87"/>
      <c r="T331" s="88"/>
      <c r="U331" s="41"/>
      <c r="V331" s="41"/>
      <c r="W331" s="41"/>
      <c r="X331" s="41"/>
      <c r="Y331" s="41"/>
      <c r="Z331" s="41"/>
      <c r="AA331" s="41"/>
      <c r="AB331" s="41"/>
      <c r="AC331" s="41"/>
      <c r="AD331" s="41"/>
      <c r="AE331" s="41"/>
      <c r="AT331" s="20" t="s">
        <v>178</v>
      </c>
      <c r="AU331" s="20" t="s">
        <v>83</v>
      </c>
    </row>
    <row r="332" spans="1:51" s="13" customFormat="1" ht="12">
      <c r="A332" s="13"/>
      <c r="B332" s="246"/>
      <c r="C332" s="247"/>
      <c r="D332" s="242" t="s">
        <v>180</v>
      </c>
      <c r="E332" s="248" t="s">
        <v>19</v>
      </c>
      <c r="F332" s="249" t="s">
        <v>535</v>
      </c>
      <c r="G332" s="247"/>
      <c r="H332" s="248" t="s">
        <v>19</v>
      </c>
      <c r="I332" s="250"/>
      <c r="J332" s="247"/>
      <c r="K332" s="247"/>
      <c r="L332" s="251"/>
      <c r="M332" s="252"/>
      <c r="N332" s="253"/>
      <c r="O332" s="253"/>
      <c r="P332" s="253"/>
      <c r="Q332" s="253"/>
      <c r="R332" s="253"/>
      <c r="S332" s="253"/>
      <c r="T332" s="254"/>
      <c r="U332" s="13"/>
      <c r="V332" s="13"/>
      <c r="W332" s="13"/>
      <c r="X332" s="13"/>
      <c r="Y332" s="13"/>
      <c r="Z332" s="13"/>
      <c r="AA332" s="13"/>
      <c r="AB332" s="13"/>
      <c r="AC332" s="13"/>
      <c r="AD332" s="13"/>
      <c r="AE332" s="13"/>
      <c r="AT332" s="255" t="s">
        <v>180</v>
      </c>
      <c r="AU332" s="255" t="s">
        <v>83</v>
      </c>
      <c r="AV332" s="13" t="s">
        <v>81</v>
      </c>
      <c r="AW332" s="13" t="s">
        <v>35</v>
      </c>
      <c r="AX332" s="13" t="s">
        <v>74</v>
      </c>
      <c r="AY332" s="255" t="s">
        <v>169</v>
      </c>
    </row>
    <row r="333" spans="1:51" s="14" customFormat="1" ht="12">
      <c r="A333" s="14"/>
      <c r="B333" s="256"/>
      <c r="C333" s="257"/>
      <c r="D333" s="242" t="s">
        <v>180</v>
      </c>
      <c r="E333" s="258" t="s">
        <v>19</v>
      </c>
      <c r="F333" s="259" t="s">
        <v>246</v>
      </c>
      <c r="G333" s="257"/>
      <c r="H333" s="260">
        <v>12</v>
      </c>
      <c r="I333" s="261"/>
      <c r="J333" s="257"/>
      <c r="K333" s="257"/>
      <c r="L333" s="262"/>
      <c r="M333" s="263"/>
      <c r="N333" s="264"/>
      <c r="O333" s="264"/>
      <c r="P333" s="264"/>
      <c r="Q333" s="264"/>
      <c r="R333" s="264"/>
      <c r="S333" s="264"/>
      <c r="T333" s="265"/>
      <c r="U333" s="14"/>
      <c r="V333" s="14"/>
      <c r="W333" s="14"/>
      <c r="X333" s="14"/>
      <c r="Y333" s="14"/>
      <c r="Z333" s="14"/>
      <c r="AA333" s="14"/>
      <c r="AB333" s="14"/>
      <c r="AC333" s="14"/>
      <c r="AD333" s="14"/>
      <c r="AE333" s="14"/>
      <c r="AT333" s="266" t="s">
        <v>180</v>
      </c>
      <c r="AU333" s="266" t="s">
        <v>83</v>
      </c>
      <c r="AV333" s="14" t="s">
        <v>83</v>
      </c>
      <c r="AW333" s="14" t="s">
        <v>35</v>
      </c>
      <c r="AX333" s="14" t="s">
        <v>81</v>
      </c>
      <c r="AY333" s="266" t="s">
        <v>169</v>
      </c>
    </row>
    <row r="334" spans="1:63" s="12" customFormat="1" ht="25.9" customHeight="1">
      <c r="A334" s="12"/>
      <c r="B334" s="213"/>
      <c r="C334" s="214"/>
      <c r="D334" s="215" t="s">
        <v>73</v>
      </c>
      <c r="E334" s="216" t="s">
        <v>275</v>
      </c>
      <c r="F334" s="216" t="s">
        <v>276</v>
      </c>
      <c r="G334" s="214"/>
      <c r="H334" s="214"/>
      <c r="I334" s="217"/>
      <c r="J334" s="218">
        <f>BK334</f>
        <v>0</v>
      </c>
      <c r="K334" s="214"/>
      <c r="L334" s="219"/>
      <c r="M334" s="220"/>
      <c r="N334" s="221"/>
      <c r="O334" s="221"/>
      <c r="P334" s="222">
        <f>P335+P348+P353+P379+P383+P387</f>
        <v>0</v>
      </c>
      <c r="Q334" s="221"/>
      <c r="R334" s="222">
        <f>R335+R348+R353+R379+R383+R387</f>
        <v>0</v>
      </c>
      <c r="S334" s="221"/>
      <c r="T334" s="223">
        <f>T335+T348+T353+T379+T383+T387</f>
        <v>6.819279</v>
      </c>
      <c r="U334" s="12"/>
      <c r="V334" s="12"/>
      <c r="W334" s="12"/>
      <c r="X334" s="12"/>
      <c r="Y334" s="12"/>
      <c r="Z334" s="12"/>
      <c r="AA334" s="12"/>
      <c r="AB334" s="12"/>
      <c r="AC334" s="12"/>
      <c r="AD334" s="12"/>
      <c r="AE334" s="12"/>
      <c r="AR334" s="224" t="s">
        <v>83</v>
      </c>
      <c r="AT334" s="225" t="s">
        <v>73</v>
      </c>
      <c r="AU334" s="225" t="s">
        <v>74</v>
      </c>
      <c r="AY334" s="224" t="s">
        <v>169</v>
      </c>
      <c r="BK334" s="226">
        <f>BK335+BK348+BK353+BK379+BK383+BK387</f>
        <v>0</v>
      </c>
    </row>
    <row r="335" spans="1:63" s="12" customFormat="1" ht="22.8" customHeight="1">
      <c r="A335" s="12"/>
      <c r="B335" s="213"/>
      <c r="C335" s="214"/>
      <c r="D335" s="215" t="s">
        <v>73</v>
      </c>
      <c r="E335" s="227" t="s">
        <v>536</v>
      </c>
      <c r="F335" s="227" t="s">
        <v>537</v>
      </c>
      <c r="G335" s="214"/>
      <c r="H335" s="214"/>
      <c r="I335" s="217"/>
      <c r="J335" s="228">
        <f>BK335</f>
        <v>0</v>
      </c>
      <c r="K335" s="214"/>
      <c r="L335" s="219"/>
      <c r="M335" s="220"/>
      <c r="N335" s="221"/>
      <c r="O335" s="221"/>
      <c r="P335" s="222">
        <f>SUM(P336:P347)</f>
        <v>0</v>
      </c>
      <c r="Q335" s="221"/>
      <c r="R335" s="222">
        <f>SUM(R336:R347)</f>
        <v>0</v>
      </c>
      <c r="S335" s="221"/>
      <c r="T335" s="223">
        <f>SUM(T336:T347)</f>
        <v>1.20696</v>
      </c>
      <c r="U335" s="12"/>
      <c r="V335" s="12"/>
      <c r="W335" s="12"/>
      <c r="X335" s="12"/>
      <c r="Y335" s="12"/>
      <c r="Z335" s="12"/>
      <c r="AA335" s="12"/>
      <c r="AB335" s="12"/>
      <c r="AC335" s="12"/>
      <c r="AD335" s="12"/>
      <c r="AE335" s="12"/>
      <c r="AR335" s="224" t="s">
        <v>83</v>
      </c>
      <c r="AT335" s="225" t="s">
        <v>73</v>
      </c>
      <c r="AU335" s="225" t="s">
        <v>81</v>
      </c>
      <c r="AY335" s="224" t="s">
        <v>169</v>
      </c>
      <c r="BK335" s="226">
        <f>SUM(BK336:BK347)</f>
        <v>0</v>
      </c>
    </row>
    <row r="336" spans="1:65" s="2" customFormat="1" ht="21.75" customHeight="1">
      <c r="A336" s="41"/>
      <c r="B336" s="42"/>
      <c r="C336" s="229" t="s">
        <v>538</v>
      </c>
      <c r="D336" s="229" t="s">
        <v>171</v>
      </c>
      <c r="E336" s="230" t="s">
        <v>539</v>
      </c>
      <c r="F336" s="231" t="s">
        <v>540</v>
      </c>
      <c r="G336" s="232" t="s">
        <v>174</v>
      </c>
      <c r="H336" s="233">
        <v>603.48</v>
      </c>
      <c r="I336" s="234"/>
      <c r="J336" s="235">
        <f>ROUND(I336*H336,2)</f>
        <v>0</v>
      </c>
      <c r="K336" s="231" t="s">
        <v>175</v>
      </c>
      <c r="L336" s="47"/>
      <c r="M336" s="236" t="s">
        <v>19</v>
      </c>
      <c r="N336" s="237" t="s">
        <v>45</v>
      </c>
      <c r="O336" s="87"/>
      <c r="P336" s="238">
        <f>O336*H336</f>
        <v>0</v>
      </c>
      <c r="Q336" s="238">
        <v>0</v>
      </c>
      <c r="R336" s="238">
        <f>Q336*H336</f>
        <v>0</v>
      </c>
      <c r="S336" s="238">
        <v>0.002</v>
      </c>
      <c r="T336" s="239">
        <f>S336*H336</f>
        <v>1.20696</v>
      </c>
      <c r="U336" s="41"/>
      <c r="V336" s="41"/>
      <c r="W336" s="41"/>
      <c r="X336" s="41"/>
      <c r="Y336" s="41"/>
      <c r="Z336" s="41"/>
      <c r="AA336" s="41"/>
      <c r="AB336" s="41"/>
      <c r="AC336" s="41"/>
      <c r="AD336" s="41"/>
      <c r="AE336" s="41"/>
      <c r="AR336" s="240" t="s">
        <v>236</v>
      </c>
      <c r="AT336" s="240" t="s">
        <v>171</v>
      </c>
      <c r="AU336" s="240" t="s">
        <v>83</v>
      </c>
      <c r="AY336" s="20" t="s">
        <v>169</v>
      </c>
      <c r="BE336" s="241">
        <f>IF(N336="základní",J336,0)</f>
        <v>0</v>
      </c>
      <c r="BF336" s="241">
        <f>IF(N336="snížená",J336,0)</f>
        <v>0</v>
      </c>
      <c r="BG336" s="241">
        <f>IF(N336="zákl. přenesená",J336,0)</f>
        <v>0</v>
      </c>
      <c r="BH336" s="241">
        <f>IF(N336="sníž. přenesená",J336,0)</f>
        <v>0</v>
      </c>
      <c r="BI336" s="241">
        <f>IF(N336="nulová",J336,0)</f>
        <v>0</v>
      </c>
      <c r="BJ336" s="20" t="s">
        <v>81</v>
      </c>
      <c r="BK336" s="241">
        <f>ROUND(I336*H336,2)</f>
        <v>0</v>
      </c>
      <c r="BL336" s="20" t="s">
        <v>236</v>
      </c>
      <c r="BM336" s="240" t="s">
        <v>541</v>
      </c>
    </row>
    <row r="337" spans="1:51" s="13" customFormat="1" ht="12">
      <c r="A337" s="13"/>
      <c r="B337" s="246"/>
      <c r="C337" s="247"/>
      <c r="D337" s="242" t="s">
        <v>180</v>
      </c>
      <c r="E337" s="248" t="s">
        <v>19</v>
      </c>
      <c r="F337" s="249" t="s">
        <v>542</v>
      </c>
      <c r="G337" s="247"/>
      <c r="H337" s="248" t="s">
        <v>19</v>
      </c>
      <c r="I337" s="250"/>
      <c r="J337" s="247"/>
      <c r="K337" s="247"/>
      <c r="L337" s="251"/>
      <c r="M337" s="252"/>
      <c r="N337" s="253"/>
      <c r="O337" s="253"/>
      <c r="P337" s="253"/>
      <c r="Q337" s="253"/>
      <c r="R337" s="253"/>
      <c r="S337" s="253"/>
      <c r="T337" s="254"/>
      <c r="U337" s="13"/>
      <c r="V337" s="13"/>
      <c r="W337" s="13"/>
      <c r="X337" s="13"/>
      <c r="Y337" s="13"/>
      <c r="Z337" s="13"/>
      <c r="AA337" s="13"/>
      <c r="AB337" s="13"/>
      <c r="AC337" s="13"/>
      <c r="AD337" s="13"/>
      <c r="AE337" s="13"/>
      <c r="AT337" s="255" t="s">
        <v>180</v>
      </c>
      <c r="AU337" s="255" t="s">
        <v>83</v>
      </c>
      <c r="AV337" s="13" t="s">
        <v>81</v>
      </c>
      <c r="AW337" s="13" t="s">
        <v>35</v>
      </c>
      <c r="AX337" s="13" t="s">
        <v>74</v>
      </c>
      <c r="AY337" s="255" t="s">
        <v>169</v>
      </c>
    </row>
    <row r="338" spans="1:51" s="14" customFormat="1" ht="12">
      <c r="A338" s="14"/>
      <c r="B338" s="256"/>
      <c r="C338" s="257"/>
      <c r="D338" s="242" t="s">
        <v>180</v>
      </c>
      <c r="E338" s="258" t="s">
        <v>19</v>
      </c>
      <c r="F338" s="259" t="s">
        <v>543</v>
      </c>
      <c r="G338" s="257"/>
      <c r="H338" s="260">
        <v>223.68</v>
      </c>
      <c r="I338" s="261"/>
      <c r="J338" s="257"/>
      <c r="K338" s="257"/>
      <c r="L338" s="262"/>
      <c r="M338" s="263"/>
      <c r="N338" s="264"/>
      <c r="O338" s="264"/>
      <c r="P338" s="264"/>
      <c r="Q338" s="264"/>
      <c r="R338" s="264"/>
      <c r="S338" s="264"/>
      <c r="T338" s="265"/>
      <c r="U338" s="14"/>
      <c r="V338" s="14"/>
      <c r="W338" s="14"/>
      <c r="X338" s="14"/>
      <c r="Y338" s="14"/>
      <c r="Z338" s="14"/>
      <c r="AA338" s="14"/>
      <c r="AB338" s="14"/>
      <c r="AC338" s="14"/>
      <c r="AD338" s="14"/>
      <c r="AE338" s="14"/>
      <c r="AT338" s="266" t="s">
        <v>180</v>
      </c>
      <c r="AU338" s="266" t="s">
        <v>83</v>
      </c>
      <c r="AV338" s="14" t="s">
        <v>83</v>
      </c>
      <c r="AW338" s="14" t="s">
        <v>35</v>
      </c>
      <c r="AX338" s="14" t="s">
        <v>74</v>
      </c>
      <c r="AY338" s="266" t="s">
        <v>169</v>
      </c>
    </row>
    <row r="339" spans="1:51" s="17" customFormat="1" ht="12">
      <c r="A339" s="17"/>
      <c r="B339" s="299"/>
      <c r="C339" s="300"/>
      <c r="D339" s="242" t="s">
        <v>180</v>
      </c>
      <c r="E339" s="301" t="s">
        <v>19</v>
      </c>
      <c r="F339" s="302" t="s">
        <v>340</v>
      </c>
      <c r="G339" s="300"/>
      <c r="H339" s="303">
        <v>223.68</v>
      </c>
      <c r="I339" s="304"/>
      <c r="J339" s="300"/>
      <c r="K339" s="300"/>
      <c r="L339" s="305"/>
      <c r="M339" s="306"/>
      <c r="N339" s="307"/>
      <c r="O339" s="307"/>
      <c r="P339" s="307"/>
      <c r="Q339" s="307"/>
      <c r="R339" s="307"/>
      <c r="S339" s="307"/>
      <c r="T339" s="308"/>
      <c r="U339" s="17"/>
      <c r="V339" s="17"/>
      <c r="W339" s="17"/>
      <c r="X339" s="17"/>
      <c r="Y339" s="17"/>
      <c r="Z339" s="17"/>
      <c r="AA339" s="17"/>
      <c r="AB339" s="17"/>
      <c r="AC339" s="17"/>
      <c r="AD339" s="17"/>
      <c r="AE339" s="17"/>
      <c r="AT339" s="309" t="s">
        <v>180</v>
      </c>
      <c r="AU339" s="309" t="s">
        <v>83</v>
      </c>
      <c r="AV339" s="17" t="s">
        <v>192</v>
      </c>
      <c r="AW339" s="17" t="s">
        <v>35</v>
      </c>
      <c r="AX339" s="17" t="s">
        <v>74</v>
      </c>
      <c r="AY339" s="309" t="s">
        <v>169</v>
      </c>
    </row>
    <row r="340" spans="1:51" s="13" customFormat="1" ht="12">
      <c r="A340" s="13"/>
      <c r="B340" s="246"/>
      <c r="C340" s="247"/>
      <c r="D340" s="242" t="s">
        <v>180</v>
      </c>
      <c r="E340" s="248" t="s">
        <v>19</v>
      </c>
      <c r="F340" s="249" t="s">
        <v>341</v>
      </c>
      <c r="G340" s="247"/>
      <c r="H340" s="248" t="s">
        <v>19</v>
      </c>
      <c r="I340" s="250"/>
      <c r="J340" s="247"/>
      <c r="K340" s="247"/>
      <c r="L340" s="251"/>
      <c r="M340" s="252"/>
      <c r="N340" s="253"/>
      <c r="O340" s="253"/>
      <c r="P340" s="253"/>
      <c r="Q340" s="253"/>
      <c r="R340" s="253"/>
      <c r="S340" s="253"/>
      <c r="T340" s="254"/>
      <c r="U340" s="13"/>
      <c r="V340" s="13"/>
      <c r="W340" s="13"/>
      <c r="X340" s="13"/>
      <c r="Y340" s="13"/>
      <c r="Z340" s="13"/>
      <c r="AA340" s="13"/>
      <c r="AB340" s="13"/>
      <c r="AC340" s="13"/>
      <c r="AD340" s="13"/>
      <c r="AE340" s="13"/>
      <c r="AT340" s="255" t="s">
        <v>180</v>
      </c>
      <c r="AU340" s="255" t="s">
        <v>83</v>
      </c>
      <c r="AV340" s="13" t="s">
        <v>81</v>
      </c>
      <c r="AW340" s="13" t="s">
        <v>35</v>
      </c>
      <c r="AX340" s="13" t="s">
        <v>74</v>
      </c>
      <c r="AY340" s="255" t="s">
        <v>169</v>
      </c>
    </row>
    <row r="341" spans="1:51" s="13" customFormat="1" ht="12">
      <c r="A341" s="13"/>
      <c r="B341" s="246"/>
      <c r="C341" s="247"/>
      <c r="D341" s="242" t="s">
        <v>180</v>
      </c>
      <c r="E341" s="248" t="s">
        <v>19</v>
      </c>
      <c r="F341" s="249" t="s">
        <v>342</v>
      </c>
      <c r="G341" s="247"/>
      <c r="H341" s="248" t="s">
        <v>19</v>
      </c>
      <c r="I341" s="250"/>
      <c r="J341" s="247"/>
      <c r="K341" s="247"/>
      <c r="L341" s="251"/>
      <c r="M341" s="252"/>
      <c r="N341" s="253"/>
      <c r="O341" s="253"/>
      <c r="P341" s="253"/>
      <c r="Q341" s="253"/>
      <c r="R341" s="253"/>
      <c r="S341" s="253"/>
      <c r="T341" s="254"/>
      <c r="U341" s="13"/>
      <c r="V341" s="13"/>
      <c r="W341" s="13"/>
      <c r="X341" s="13"/>
      <c r="Y341" s="13"/>
      <c r="Z341" s="13"/>
      <c r="AA341" s="13"/>
      <c r="AB341" s="13"/>
      <c r="AC341" s="13"/>
      <c r="AD341" s="13"/>
      <c r="AE341" s="13"/>
      <c r="AT341" s="255" t="s">
        <v>180</v>
      </c>
      <c r="AU341" s="255" t="s">
        <v>83</v>
      </c>
      <c r="AV341" s="13" t="s">
        <v>81</v>
      </c>
      <c r="AW341" s="13" t="s">
        <v>35</v>
      </c>
      <c r="AX341" s="13" t="s">
        <v>74</v>
      </c>
      <c r="AY341" s="255" t="s">
        <v>169</v>
      </c>
    </row>
    <row r="342" spans="1:51" s="14" customFormat="1" ht="12">
      <c r="A342" s="14"/>
      <c r="B342" s="256"/>
      <c r="C342" s="257"/>
      <c r="D342" s="242" t="s">
        <v>180</v>
      </c>
      <c r="E342" s="258" t="s">
        <v>19</v>
      </c>
      <c r="F342" s="259" t="s">
        <v>544</v>
      </c>
      <c r="G342" s="257"/>
      <c r="H342" s="260">
        <v>212.4</v>
      </c>
      <c r="I342" s="261"/>
      <c r="J342" s="257"/>
      <c r="K342" s="257"/>
      <c r="L342" s="262"/>
      <c r="M342" s="263"/>
      <c r="N342" s="264"/>
      <c r="O342" s="264"/>
      <c r="P342" s="264"/>
      <c r="Q342" s="264"/>
      <c r="R342" s="264"/>
      <c r="S342" s="264"/>
      <c r="T342" s="265"/>
      <c r="U342" s="14"/>
      <c r="V342" s="14"/>
      <c r="W342" s="14"/>
      <c r="X342" s="14"/>
      <c r="Y342" s="14"/>
      <c r="Z342" s="14"/>
      <c r="AA342" s="14"/>
      <c r="AB342" s="14"/>
      <c r="AC342" s="14"/>
      <c r="AD342" s="14"/>
      <c r="AE342" s="14"/>
      <c r="AT342" s="266" t="s">
        <v>180</v>
      </c>
      <c r="AU342" s="266" t="s">
        <v>83</v>
      </c>
      <c r="AV342" s="14" t="s">
        <v>83</v>
      </c>
      <c r="AW342" s="14" t="s">
        <v>35</v>
      </c>
      <c r="AX342" s="14" t="s">
        <v>74</v>
      </c>
      <c r="AY342" s="266" t="s">
        <v>169</v>
      </c>
    </row>
    <row r="343" spans="1:51" s="17" customFormat="1" ht="12">
      <c r="A343" s="17"/>
      <c r="B343" s="299"/>
      <c r="C343" s="300"/>
      <c r="D343" s="242" t="s">
        <v>180</v>
      </c>
      <c r="E343" s="301" t="s">
        <v>19</v>
      </c>
      <c r="F343" s="302" t="s">
        <v>346</v>
      </c>
      <c r="G343" s="300"/>
      <c r="H343" s="303">
        <v>212.4</v>
      </c>
      <c r="I343" s="304"/>
      <c r="J343" s="300"/>
      <c r="K343" s="300"/>
      <c r="L343" s="305"/>
      <c r="M343" s="306"/>
      <c r="N343" s="307"/>
      <c r="O343" s="307"/>
      <c r="P343" s="307"/>
      <c r="Q343" s="307"/>
      <c r="R343" s="307"/>
      <c r="S343" s="307"/>
      <c r="T343" s="308"/>
      <c r="U343" s="17"/>
      <c r="V343" s="17"/>
      <c r="W343" s="17"/>
      <c r="X343" s="17"/>
      <c r="Y343" s="17"/>
      <c r="Z343" s="17"/>
      <c r="AA343" s="17"/>
      <c r="AB343" s="17"/>
      <c r="AC343" s="17"/>
      <c r="AD343" s="17"/>
      <c r="AE343" s="17"/>
      <c r="AT343" s="309" t="s">
        <v>180</v>
      </c>
      <c r="AU343" s="309" t="s">
        <v>83</v>
      </c>
      <c r="AV343" s="17" t="s">
        <v>192</v>
      </c>
      <c r="AW343" s="17" t="s">
        <v>35</v>
      </c>
      <c r="AX343" s="17" t="s">
        <v>74</v>
      </c>
      <c r="AY343" s="309" t="s">
        <v>169</v>
      </c>
    </row>
    <row r="344" spans="1:51" s="13" customFormat="1" ht="12">
      <c r="A344" s="13"/>
      <c r="B344" s="246"/>
      <c r="C344" s="247"/>
      <c r="D344" s="242" t="s">
        <v>180</v>
      </c>
      <c r="E344" s="248" t="s">
        <v>19</v>
      </c>
      <c r="F344" s="249" t="s">
        <v>347</v>
      </c>
      <c r="G344" s="247"/>
      <c r="H344" s="248" t="s">
        <v>19</v>
      </c>
      <c r="I344" s="250"/>
      <c r="J344" s="247"/>
      <c r="K344" s="247"/>
      <c r="L344" s="251"/>
      <c r="M344" s="252"/>
      <c r="N344" s="253"/>
      <c r="O344" s="253"/>
      <c r="P344" s="253"/>
      <c r="Q344" s="253"/>
      <c r="R344" s="253"/>
      <c r="S344" s="253"/>
      <c r="T344" s="254"/>
      <c r="U344" s="13"/>
      <c r="V344" s="13"/>
      <c r="W344" s="13"/>
      <c r="X344" s="13"/>
      <c r="Y344" s="13"/>
      <c r="Z344" s="13"/>
      <c r="AA344" s="13"/>
      <c r="AB344" s="13"/>
      <c r="AC344" s="13"/>
      <c r="AD344" s="13"/>
      <c r="AE344" s="13"/>
      <c r="AT344" s="255" t="s">
        <v>180</v>
      </c>
      <c r="AU344" s="255" t="s">
        <v>83</v>
      </c>
      <c r="AV344" s="13" t="s">
        <v>81</v>
      </c>
      <c r="AW344" s="13" t="s">
        <v>35</v>
      </c>
      <c r="AX344" s="13" t="s">
        <v>74</v>
      </c>
      <c r="AY344" s="255" t="s">
        <v>169</v>
      </c>
    </row>
    <row r="345" spans="1:51" s="14" customFormat="1" ht="12">
      <c r="A345" s="14"/>
      <c r="B345" s="256"/>
      <c r="C345" s="257"/>
      <c r="D345" s="242" t="s">
        <v>180</v>
      </c>
      <c r="E345" s="258" t="s">
        <v>19</v>
      </c>
      <c r="F345" s="259" t="s">
        <v>545</v>
      </c>
      <c r="G345" s="257"/>
      <c r="H345" s="260">
        <v>167.4</v>
      </c>
      <c r="I345" s="261"/>
      <c r="J345" s="257"/>
      <c r="K345" s="257"/>
      <c r="L345" s="262"/>
      <c r="M345" s="263"/>
      <c r="N345" s="264"/>
      <c r="O345" s="264"/>
      <c r="P345" s="264"/>
      <c r="Q345" s="264"/>
      <c r="R345" s="264"/>
      <c r="S345" s="264"/>
      <c r="T345" s="265"/>
      <c r="U345" s="14"/>
      <c r="V345" s="14"/>
      <c r="W345" s="14"/>
      <c r="X345" s="14"/>
      <c r="Y345" s="14"/>
      <c r="Z345" s="14"/>
      <c r="AA345" s="14"/>
      <c r="AB345" s="14"/>
      <c r="AC345" s="14"/>
      <c r="AD345" s="14"/>
      <c r="AE345" s="14"/>
      <c r="AT345" s="266" t="s">
        <v>180</v>
      </c>
      <c r="AU345" s="266" t="s">
        <v>83</v>
      </c>
      <c r="AV345" s="14" t="s">
        <v>83</v>
      </c>
      <c r="AW345" s="14" t="s">
        <v>35</v>
      </c>
      <c r="AX345" s="14" t="s">
        <v>74</v>
      </c>
      <c r="AY345" s="266" t="s">
        <v>169</v>
      </c>
    </row>
    <row r="346" spans="1:51" s="17" customFormat="1" ht="12">
      <c r="A346" s="17"/>
      <c r="B346" s="299"/>
      <c r="C346" s="300"/>
      <c r="D346" s="242" t="s">
        <v>180</v>
      </c>
      <c r="E346" s="301" t="s">
        <v>19</v>
      </c>
      <c r="F346" s="302" t="s">
        <v>350</v>
      </c>
      <c r="G346" s="300"/>
      <c r="H346" s="303">
        <v>167.4</v>
      </c>
      <c r="I346" s="304"/>
      <c r="J346" s="300"/>
      <c r="K346" s="300"/>
      <c r="L346" s="305"/>
      <c r="M346" s="306"/>
      <c r="N346" s="307"/>
      <c r="O346" s="307"/>
      <c r="P346" s="307"/>
      <c r="Q346" s="307"/>
      <c r="R346" s="307"/>
      <c r="S346" s="307"/>
      <c r="T346" s="308"/>
      <c r="U346" s="17"/>
      <c r="V346" s="17"/>
      <c r="W346" s="17"/>
      <c r="X346" s="17"/>
      <c r="Y346" s="17"/>
      <c r="Z346" s="17"/>
      <c r="AA346" s="17"/>
      <c r="AB346" s="17"/>
      <c r="AC346" s="17"/>
      <c r="AD346" s="17"/>
      <c r="AE346" s="17"/>
      <c r="AT346" s="309" t="s">
        <v>180</v>
      </c>
      <c r="AU346" s="309" t="s">
        <v>83</v>
      </c>
      <c r="AV346" s="17" t="s">
        <v>192</v>
      </c>
      <c r="AW346" s="17" t="s">
        <v>35</v>
      </c>
      <c r="AX346" s="17" t="s">
        <v>74</v>
      </c>
      <c r="AY346" s="309" t="s">
        <v>169</v>
      </c>
    </row>
    <row r="347" spans="1:51" s="15" customFormat="1" ht="12">
      <c r="A347" s="15"/>
      <c r="B347" s="267"/>
      <c r="C347" s="268"/>
      <c r="D347" s="242" t="s">
        <v>180</v>
      </c>
      <c r="E347" s="269" t="s">
        <v>19</v>
      </c>
      <c r="F347" s="270" t="s">
        <v>185</v>
      </c>
      <c r="G347" s="268"/>
      <c r="H347" s="271">
        <v>603.48</v>
      </c>
      <c r="I347" s="272"/>
      <c r="J347" s="268"/>
      <c r="K347" s="268"/>
      <c r="L347" s="273"/>
      <c r="M347" s="274"/>
      <c r="N347" s="275"/>
      <c r="O347" s="275"/>
      <c r="P347" s="275"/>
      <c r="Q347" s="275"/>
      <c r="R347" s="275"/>
      <c r="S347" s="275"/>
      <c r="T347" s="276"/>
      <c r="U347" s="15"/>
      <c r="V347" s="15"/>
      <c r="W347" s="15"/>
      <c r="X347" s="15"/>
      <c r="Y347" s="15"/>
      <c r="Z347" s="15"/>
      <c r="AA347" s="15"/>
      <c r="AB347" s="15"/>
      <c r="AC347" s="15"/>
      <c r="AD347" s="15"/>
      <c r="AE347" s="15"/>
      <c r="AT347" s="277" t="s">
        <v>180</v>
      </c>
      <c r="AU347" s="277" t="s">
        <v>83</v>
      </c>
      <c r="AV347" s="15" t="s">
        <v>176</v>
      </c>
      <c r="AW347" s="15" t="s">
        <v>35</v>
      </c>
      <c r="AX347" s="15" t="s">
        <v>81</v>
      </c>
      <c r="AY347" s="277" t="s">
        <v>169</v>
      </c>
    </row>
    <row r="348" spans="1:63" s="12" customFormat="1" ht="22.8" customHeight="1">
      <c r="A348" s="12"/>
      <c r="B348" s="213"/>
      <c r="C348" s="214"/>
      <c r="D348" s="215" t="s">
        <v>73</v>
      </c>
      <c r="E348" s="227" t="s">
        <v>546</v>
      </c>
      <c r="F348" s="227" t="s">
        <v>547</v>
      </c>
      <c r="G348" s="214"/>
      <c r="H348" s="214"/>
      <c r="I348" s="217"/>
      <c r="J348" s="228">
        <f>BK348</f>
        <v>0</v>
      </c>
      <c r="K348" s="214"/>
      <c r="L348" s="219"/>
      <c r="M348" s="220"/>
      <c r="N348" s="221"/>
      <c r="O348" s="221"/>
      <c r="P348" s="222">
        <f>SUM(P349:P352)</f>
        <v>0</v>
      </c>
      <c r="Q348" s="221"/>
      <c r="R348" s="222">
        <f>SUM(R349:R352)</f>
        <v>0</v>
      </c>
      <c r="S348" s="221"/>
      <c r="T348" s="223">
        <f>SUM(T349:T352)</f>
        <v>0.063</v>
      </c>
      <c r="U348" s="12"/>
      <c r="V348" s="12"/>
      <c r="W348" s="12"/>
      <c r="X348" s="12"/>
      <c r="Y348" s="12"/>
      <c r="Z348" s="12"/>
      <c r="AA348" s="12"/>
      <c r="AB348" s="12"/>
      <c r="AC348" s="12"/>
      <c r="AD348" s="12"/>
      <c r="AE348" s="12"/>
      <c r="AR348" s="224" t="s">
        <v>83</v>
      </c>
      <c r="AT348" s="225" t="s">
        <v>73</v>
      </c>
      <c r="AU348" s="225" t="s">
        <v>81</v>
      </c>
      <c r="AY348" s="224" t="s">
        <v>169</v>
      </c>
      <c r="BK348" s="226">
        <f>SUM(BK349:BK352)</f>
        <v>0</v>
      </c>
    </row>
    <row r="349" spans="1:65" s="2" customFormat="1" ht="21.75" customHeight="1">
      <c r="A349" s="41"/>
      <c r="B349" s="42"/>
      <c r="C349" s="229" t="s">
        <v>548</v>
      </c>
      <c r="D349" s="229" t="s">
        <v>171</v>
      </c>
      <c r="E349" s="230" t="s">
        <v>549</v>
      </c>
      <c r="F349" s="231" t="s">
        <v>550</v>
      </c>
      <c r="G349" s="232" t="s">
        <v>188</v>
      </c>
      <c r="H349" s="233">
        <v>18</v>
      </c>
      <c r="I349" s="234"/>
      <c r="J349" s="235">
        <f>ROUND(I349*H349,2)</f>
        <v>0</v>
      </c>
      <c r="K349" s="231" t="s">
        <v>175</v>
      </c>
      <c r="L349" s="47"/>
      <c r="M349" s="236" t="s">
        <v>19</v>
      </c>
      <c r="N349" s="237" t="s">
        <v>45</v>
      </c>
      <c r="O349" s="87"/>
      <c r="P349" s="238">
        <f>O349*H349</f>
        <v>0</v>
      </c>
      <c r="Q349" s="238">
        <v>0</v>
      </c>
      <c r="R349" s="238">
        <f>Q349*H349</f>
        <v>0</v>
      </c>
      <c r="S349" s="238">
        <v>0.0035</v>
      </c>
      <c r="T349" s="239">
        <f>S349*H349</f>
        <v>0.063</v>
      </c>
      <c r="U349" s="41"/>
      <c r="V349" s="41"/>
      <c r="W349" s="41"/>
      <c r="X349" s="41"/>
      <c r="Y349" s="41"/>
      <c r="Z349" s="41"/>
      <c r="AA349" s="41"/>
      <c r="AB349" s="41"/>
      <c r="AC349" s="41"/>
      <c r="AD349" s="41"/>
      <c r="AE349" s="41"/>
      <c r="AR349" s="240" t="s">
        <v>236</v>
      </c>
      <c r="AT349" s="240" t="s">
        <v>171</v>
      </c>
      <c r="AU349" s="240" t="s">
        <v>83</v>
      </c>
      <c r="AY349" s="20" t="s">
        <v>169</v>
      </c>
      <c r="BE349" s="241">
        <f>IF(N349="základní",J349,0)</f>
        <v>0</v>
      </c>
      <c r="BF349" s="241">
        <f>IF(N349="snížená",J349,0)</f>
        <v>0</v>
      </c>
      <c r="BG349" s="241">
        <f>IF(N349="zákl. přenesená",J349,0)</f>
        <v>0</v>
      </c>
      <c r="BH349" s="241">
        <f>IF(N349="sníž. přenesená",J349,0)</f>
        <v>0</v>
      </c>
      <c r="BI349" s="241">
        <f>IF(N349="nulová",J349,0)</f>
        <v>0</v>
      </c>
      <c r="BJ349" s="20" t="s">
        <v>81</v>
      </c>
      <c r="BK349" s="241">
        <f>ROUND(I349*H349,2)</f>
        <v>0</v>
      </c>
      <c r="BL349" s="20" t="s">
        <v>236</v>
      </c>
      <c r="BM349" s="240" t="s">
        <v>551</v>
      </c>
    </row>
    <row r="350" spans="1:51" s="13" customFormat="1" ht="12">
      <c r="A350" s="13"/>
      <c r="B350" s="246"/>
      <c r="C350" s="247"/>
      <c r="D350" s="242" t="s">
        <v>180</v>
      </c>
      <c r="E350" s="248" t="s">
        <v>19</v>
      </c>
      <c r="F350" s="249" t="s">
        <v>457</v>
      </c>
      <c r="G350" s="247"/>
      <c r="H350" s="248" t="s">
        <v>19</v>
      </c>
      <c r="I350" s="250"/>
      <c r="J350" s="247"/>
      <c r="K350" s="247"/>
      <c r="L350" s="251"/>
      <c r="M350" s="252"/>
      <c r="N350" s="253"/>
      <c r="O350" s="253"/>
      <c r="P350" s="253"/>
      <c r="Q350" s="253"/>
      <c r="R350" s="253"/>
      <c r="S350" s="253"/>
      <c r="T350" s="254"/>
      <c r="U350" s="13"/>
      <c r="V350" s="13"/>
      <c r="W350" s="13"/>
      <c r="X350" s="13"/>
      <c r="Y350" s="13"/>
      <c r="Z350" s="13"/>
      <c r="AA350" s="13"/>
      <c r="AB350" s="13"/>
      <c r="AC350" s="13"/>
      <c r="AD350" s="13"/>
      <c r="AE350" s="13"/>
      <c r="AT350" s="255" t="s">
        <v>180</v>
      </c>
      <c r="AU350" s="255" t="s">
        <v>83</v>
      </c>
      <c r="AV350" s="13" t="s">
        <v>81</v>
      </c>
      <c r="AW350" s="13" t="s">
        <v>35</v>
      </c>
      <c r="AX350" s="13" t="s">
        <v>74</v>
      </c>
      <c r="AY350" s="255" t="s">
        <v>169</v>
      </c>
    </row>
    <row r="351" spans="1:51" s="13" customFormat="1" ht="12">
      <c r="A351" s="13"/>
      <c r="B351" s="246"/>
      <c r="C351" s="247"/>
      <c r="D351" s="242" t="s">
        <v>180</v>
      </c>
      <c r="E351" s="248" t="s">
        <v>19</v>
      </c>
      <c r="F351" s="249" t="s">
        <v>552</v>
      </c>
      <c r="G351" s="247"/>
      <c r="H351" s="248" t="s">
        <v>19</v>
      </c>
      <c r="I351" s="250"/>
      <c r="J351" s="247"/>
      <c r="K351" s="247"/>
      <c r="L351" s="251"/>
      <c r="M351" s="252"/>
      <c r="N351" s="253"/>
      <c r="O351" s="253"/>
      <c r="P351" s="253"/>
      <c r="Q351" s="253"/>
      <c r="R351" s="253"/>
      <c r="S351" s="253"/>
      <c r="T351" s="254"/>
      <c r="U351" s="13"/>
      <c r="V351" s="13"/>
      <c r="W351" s="13"/>
      <c r="X351" s="13"/>
      <c r="Y351" s="13"/>
      <c r="Z351" s="13"/>
      <c r="AA351" s="13"/>
      <c r="AB351" s="13"/>
      <c r="AC351" s="13"/>
      <c r="AD351" s="13"/>
      <c r="AE351" s="13"/>
      <c r="AT351" s="255" t="s">
        <v>180</v>
      </c>
      <c r="AU351" s="255" t="s">
        <v>83</v>
      </c>
      <c r="AV351" s="13" t="s">
        <v>81</v>
      </c>
      <c r="AW351" s="13" t="s">
        <v>35</v>
      </c>
      <c r="AX351" s="13" t="s">
        <v>74</v>
      </c>
      <c r="AY351" s="255" t="s">
        <v>169</v>
      </c>
    </row>
    <row r="352" spans="1:51" s="14" customFormat="1" ht="12">
      <c r="A352" s="14"/>
      <c r="B352" s="256"/>
      <c r="C352" s="257"/>
      <c r="D352" s="242" t="s">
        <v>180</v>
      </c>
      <c r="E352" s="258" t="s">
        <v>19</v>
      </c>
      <c r="F352" s="259" t="s">
        <v>553</v>
      </c>
      <c r="G352" s="257"/>
      <c r="H352" s="260">
        <v>18</v>
      </c>
      <c r="I352" s="261"/>
      <c r="J352" s="257"/>
      <c r="K352" s="257"/>
      <c r="L352" s="262"/>
      <c r="M352" s="263"/>
      <c r="N352" s="264"/>
      <c r="O352" s="264"/>
      <c r="P352" s="264"/>
      <c r="Q352" s="264"/>
      <c r="R352" s="264"/>
      <c r="S352" s="264"/>
      <c r="T352" s="265"/>
      <c r="U352" s="14"/>
      <c r="V352" s="14"/>
      <c r="W352" s="14"/>
      <c r="X352" s="14"/>
      <c r="Y352" s="14"/>
      <c r="Z352" s="14"/>
      <c r="AA352" s="14"/>
      <c r="AB352" s="14"/>
      <c r="AC352" s="14"/>
      <c r="AD352" s="14"/>
      <c r="AE352" s="14"/>
      <c r="AT352" s="266" t="s">
        <v>180</v>
      </c>
      <c r="AU352" s="266" t="s">
        <v>83</v>
      </c>
      <c r="AV352" s="14" t="s">
        <v>83</v>
      </c>
      <c r="AW352" s="14" t="s">
        <v>35</v>
      </c>
      <c r="AX352" s="14" t="s">
        <v>81</v>
      </c>
      <c r="AY352" s="266" t="s">
        <v>169</v>
      </c>
    </row>
    <row r="353" spans="1:63" s="12" customFormat="1" ht="22.8" customHeight="1">
      <c r="A353" s="12"/>
      <c r="B353" s="213"/>
      <c r="C353" s="214"/>
      <c r="D353" s="215" t="s">
        <v>73</v>
      </c>
      <c r="E353" s="227" t="s">
        <v>554</v>
      </c>
      <c r="F353" s="227" t="s">
        <v>555</v>
      </c>
      <c r="G353" s="214"/>
      <c r="H353" s="214"/>
      <c r="I353" s="217"/>
      <c r="J353" s="228">
        <f>BK353</f>
        <v>0</v>
      </c>
      <c r="K353" s="214"/>
      <c r="L353" s="219"/>
      <c r="M353" s="220"/>
      <c r="N353" s="221"/>
      <c r="O353" s="221"/>
      <c r="P353" s="222">
        <f>SUM(P354:P378)</f>
        <v>0</v>
      </c>
      <c r="Q353" s="221"/>
      <c r="R353" s="222">
        <f>SUM(R354:R378)</f>
        <v>0</v>
      </c>
      <c r="S353" s="221"/>
      <c r="T353" s="223">
        <f>SUM(T354:T378)</f>
        <v>0.27784139999999996</v>
      </c>
      <c r="U353" s="12"/>
      <c r="V353" s="12"/>
      <c r="W353" s="12"/>
      <c r="X353" s="12"/>
      <c r="Y353" s="12"/>
      <c r="Z353" s="12"/>
      <c r="AA353" s="12"/>
      <c r="AB353" s="12"/>
      <c r="AC353" s="12"/>
      <c r="AD353" s="12"/>
      <c r="AE353" s="12"/>
      <c r="AR353" s="224" t="s">
        <v>83</v>
      </c>
      <c r="AT353" s="225" t="s">
        <v>73</v>
      </c>
      <c r="AU353" s="225" t="s">
        <v>81</v>
      </c>
      <c r="AY353" s="224" t="s">
        <v>169</v>
      </c>
      <c r="BK353" s="226">
        <f>SUM(BK354:BK378)</f>
        <v>0</v>
      </c>
    </row>
    <row r="354" spans="1:65" s="2" customFormat="1" ht="21.75" customHeight="1">
      <c r="A354" s="41"/>
      <c r="B354" s="42"/>
      <c r="C354" s="229" t="s">
        <v>556</v>
      </c>
      <c r="D354" s="229" t="s">
        <v>171</v>
      </c>
      <c r="E354" s="230" t="s">
        <v>557</v>
      </c>
      <c r="F354" s="231" t="s">
        <v>558</v>
      </c>
      <c r="G354" s="232" t="s">
        <v>462</v>
      </c>
      <c r="H354" s="233">
        <v>43.54</v>
      </c>
      <c r="I354" s="234"/>
      <c r="J354" s="235">
        <f>ROUND(I354*H354,2)</f>
        <v>0</v>
      </c>
      <c r="K354" s="231" t="s">
        <v>175</v>
      </c>
      <c r="L354" s="47"/>
      <c r="M354" s="236" t="s">
        <v>19</v>
      </c>
      <c r="N354" s="237" t="s">
        <v>45</v>
      </c>
      <c r="O354" s="87"/>
      <c r="P354" s="238">
        <f>O354*H354</f>
        <v>0</v>
      </c>
      <c r="Q354" s="238">
        <v>0</v>
      </c>
      <c r="R354" s="238">
        <f>Q354*H354</f>
        <v>0</v>
      </c>
      <c r="S354" s="238">
        <v>0.00191</v>
      </c>
      <c r="T354" s="239">
        <f>S354*H354</f>
        <v>0.0831614</v>
      </c>
      <c r="U354" s="41"/>
      <c r="V354" s="41"/>
      <c r="W354" s="41"/>
      <c r="X354" s="41"/>
      <c r="Y354" s="41"/>
      <c r="Z354" s="41"/>
      <c r="AA354" s="41"/>
      <c r="AB354" s="41"/>
      <c r="AC354" s="41"/>
      <c r="AD354" s="41"/>
      <c r="AE354" s="41"/>
      <c r="AR354" s="240" t="s">
        <v>236</v>
      </c>
      <c r="AT354" s="240" t="s">
        <v>171</v>
      </c>
      <c r="AU354" s="240" t="s">
        <v>83</v>
      </c>
      <c r="AY354" s="20" t="s">
        <v>169</v>
      </c>
      <c r="BE354" s="241">
        <f>IF(N354="základní",J354,0)</f>
        <v>0</v>
      </c>
      <c r="BF354" s="241">
        <f>IF(N354="snížená",J354,0)</f>
        <v>0</v>
      </c>
      <c r="BG354" s="241">
        <f>IF(N354="zákl. přenesená",J354,0)</f>
        <v>0</v>
      </c>
      <c r="BH354" s="241">
        <f>IF(N354="sníž. přenesená",J354,0)</f>
        <v>0</v>
      </c>
      <c r="BI354" s="241">
        <f>IF(N354="nulová",J354,0)</f>
        <v>0</v>
      </c>
      <c r="BJ354" s="20" t="s">
        <v>81</v>
      </c>
      <c r="BK354" s="241">
        <f>ROUND(I354*H354,2)</f>
        <v>0</v>
      </c>
      <c r="BL354" s="20" t="s">
        <v>236</v>
      </c>
      <c r="BM354" s="240" t="s">
        <v>559</v>
      </c>
    </row>
    <row r="355" spans="1:51" s="13" customFormat="1" ht="12">
      <c r="A355" s="13"/>
      <c r="B355" s="246"/>
      <c r="C355" s="247"/>
      <c r="D355" s="242" t="s">
        <v>180</v>
      </c>
      <c r="E355" s="248" t="s">
        <v>19</v>
      </c>
      <c r="F355" s="249" t="s">
        <v>542</v>
      </c>
      <c r="G355" s="247"/>
      <c r="H355" s="248" t="s">
        <v>19</v>
      </c>
      <c r="I355" s="250"/>
      <c r="J355" s="247"/>
      <c r="K355" s="247"/>
      <c r="L355" s="251"/>
      <c r="M355" s="252"/>
      <c r="N355" s="253"/>
      <c r="O355" s="253"/>
      <c r="P355" s="253"/>
      <c r="Q355" s="253"/>
      <c r="R355" s="253"/>
      <c r="S355" s="253"/>
      <c r="T355" s="254"/>
      <c r="U355" s="13"/>
      <c r="V355" s="13"/>
      <c r="W355" s="13"/>
      <c r="X355" s="13"/>
      <c r="Y355" s="13"/>
      <c r="Z355" s="13"/>
      <c r="AA355" s="13"/>
      <c r="AB355" s="13"/>
      <c r="AC355" s="13"/>
      <c r="AD355" s="13"/>
      <c r="AE355" s="13"/>
      <c r="AT355" s="255" t="s">
        <v>180</v>
      </c>
      <c r="AU355" s="255" t="s">
        <v>83</v>
      </c>
      <c r="AV355" s="13" t="s">
        <v>81</v>
      </c>
      <c r="AW355" s="13" t="s">
        <v>35</v>
      </c>
      <c r="AX355" s="13" t="s">
        <v>74</v>
      </c>
      <c r="AY355" s="255" t="s">
        <v>169</v>
      </c>
    </row>
    <row r="356" spans="1:51" s="14" customFormat="1" ht="12">
      <c r="A356" s="14"/>
      <c r="B356" s="256"/>
      <c r="C356" s="257"/>
      <c r="D356" s="242" t="s">
        <v>180</v>
      </c>
      <c r="E356" s="258" t="s">
        <v>19</v>
      </c>
      <c r="F356" s="259" t="s">
        <v>560</v>
      </c>
      <c r="G356" s="257"/>
      <c r="H356" s="260">
        <v>43.54</v>
      </c>
      <c r="I356" s="261"/>
      <c r="J356" s="257"/>
      <c r="K356" s="257"/>
      <c r="L356" s="262"/>
      <c r="M356" s="263"/>
      <c r="N356" s="264"/>
      <c r="O356" s="264"/>
      <c r="P356" s="264"/>
      <c r="Q356" s="264"/>
      <c r="R356" s="264"/>
      <c r="S356" s="264"/>
      <c r="T356" s="265"/>
      <c r="U356" s="14"/>
      <c r="V356" s="14"/>
      <c r="W356" s="14"/>
      <c r="X356" s="14"/>
      <c r="Y356" s="14"/>
      <c r="Z356" s="14"/>
      <c r="AA356" s="14"/>
      <c r="AB356" s="14"/>
      <c r="AC356" s="14"/>
      <c r="AD356" s="14"/>
      <c r="AE356" s="14"/>
      <c r="AT356" s="266" t="s">
        <v>180</v>
      </c>
      <c r="AU356" s="266" t="s">
        <v>83</v>
      </c>
      <c r="AV356" s="14" t="s">
        <v>83</v>
      </c>
      <c r="AW356" s="14" t="s">
        <v>35</v>
      </c>
      <c r="AX356" s="14" t="s">
        <v>81</v>
      </c>
      <c r="AY356" s="266" t="s">
        <v>169</v>
      </c>
    </row>
    <row r="357" spans="1:65" s="2" customFormat="1" ht="21.75" customHeight="1">
      <c r="A357" s="41"/>
      <c r="B357" s="42"/>
      <c r="C357" s="229" t="s">
        <v>561</v>
      </c>
      <c r="D357" s="229" t="s">
        <v>171</v>
      </c>
      <c r="E357" s="230" t="s">
        <v>562</v>
      </c>
      <c r="F357" s="231" t="s">
        <v>563</v>
      </c>
      <c r="G357" s="232" t="s">
        <v>462</v>
      </c>
      <c r="H357" s="233">
        <v>47.6</v>
      </c>
      <c r="I357" s="234"/>
      <c r="J357" s="235">
        <f>ROUND(I357*H357,2)</f>
        <v>0</v>
      </c>
      <c r="K357" s="231" t="s">
        <v>175</v>
      </c>
      <c r="L357" s="47"/>
      <c r="M357" s="236" t="s">
        <v>19</v>
      </c>
      <c r="N357" s="237" t="s">
        <v>45</v>
      </c>
      <c r="O357" s="87"/>
      <c r="P357" s="238">
        <f>O357*H357</f>
        <v>0</v>
      </c>
      <c r="Q357" s="238">
        <v>0</v>
      </c>
      <c r="R357" s="238">
        <f>Q357*H357</f>
        <v>0</v>
      </c>
      <c r="S357" s="238">
        <v>0.0026</v>
      </c>
      <c r="T357" s="239">
        <f>S357*H357</f>
        <v>0.12376</v>
      </c>
      <c r="U357" s="41"/>
      <c r="V357" s="41"/>
      <c r="W357" s="41"/>
      <c r="X357" s="41"/>
      <c r="Y357" s="41"/>
      <c r="Z357" s="41"/>
      <c r="AA357" s="41"/>
      <c r="AB357" s="41"/>
      <c r="AC357" s="41"/>
      <c r="AD357" s="41"/>
      <c r="AE357" s="41"/>
      <c r="AR357" s="240" t="s">
        <v>236</v>
      </c>
      <c r="AT357" s="240" t="s">
        <v>171</v>
      </c>
      <c r="AU357" s="240" t="s">
        <v>83</v>
      </c>
      <c r="AY357" s="20" t="s">
        <v>169</v>
      </c>
      <c r="BE357" s="241">
        <f>IF(N357="základní",J357,0)</f>
        <v>0</v>
      </c>
      <c r="BF357" s="241">
        <f>IF(N357="snížená",J357,0)</f>
        <v>0</v>
      </c>
      <c r="BG357" s="241">
        <f>IF(N357="zákl. přenesená",J357,0)</f>
        <v>0</v>
      </c>
      <c r="BH357" s="241">
        <f>IF(N357="sníž. přenesená",J357,0)</f>
        <v>0</v>
      </c>
      <c r="BI357" s="241">
        <f>IF(N357="nulová",J357,0)</f>
        <v>0</v>
      </c>
      <c r="BJ357" s="20" t="s">
        <v>81</v>
      </c>
      <c r="BK357" s="241">
        <f>ROUND(I357*H357,2)</f>
        <v>0</v>
      </c>
      <c r="BL357" s="20" t="s">
        <v>236</v>
      </c>
      <c r="BM357" s="240" t="s">
        <v>564</v>
      </c>
    </row>
    <row r="358" spans="1:51" s="13" customFormat="1" ht="12">
      <c r="A358" s="13"/>
      <c r="B358" s="246"/>
      <c r="C358" s="247"/>
      <c r="D358" s="242" t="s">
        <v>180</v>
      </c>
      <c r="E358" s="248" t="s">
        <v>19</v>
      </c>
      <c r="F358" s="249" t="s">
        <v>542</v>
      </c>
      <c r="G358" s="247"/>
      <c r="H358" s="248" t="s">
        <v>19</v>
      </c>
      <c r="I358" s="250"/>
      <c r="J358" s="247"/>
      <c r="K358" s="247"/>
      <c r="L358" s="251"/>
      <c r="M358" s="252"/>
      <c r="N358" s="253"/>
      <c r="O358" s="253"/>
      <c r="P358" s="253"/>
      <c r="Q358" s="253"/>
      <c r="R358" s="253"/>
      <c r="S358" s="253"/>
      <c r="T358" s="254"/>
      <c r="U358" s="13"/>
      <c r="V358" s="13"/>
      <c r="W358" s="13"/>
      <c r="X358" s="13"/>
      <c r="Y358" s="13"/>
      <c r="Z358" s="13"/>
      <c r="AA358" s="13"/>
      <c r="AB358" s="13"/>
      <c r="AC358" s="13"/>
      <c r="AD358" s="13"/>
      <c r="AE358" s="13"/>
      <c r="AT358" s="255" t="s">
        <v>180</v>
      </c>
      <c r="AU358" s="255" t="s">
        <v>83</v>
      </c>
      <c r="AV358" s="13" t="s">
        <v>81</v>
      </c>
      <c r="AW358" s="13" t="s">
        <v>35</v>
      </c>
      <c r="AX358" s="13" t="s">
        <v>74</v>
      </c>
      <c r="AY358" s="255" t="s">
        <v>169</v>
      </c>
    </row>
    <row r="359" spans="1:51" s="14" customFormat="1" ht="12">
      <c r="A359" s="14"/>
      <c r="B359" s="256"/>
      <c r="C359" s="257"/>
      <c r="D359" s="242" t="s">
        <v>180</v>
      </c>
      <c r="E359" s="258" t="s">
        <v>19</v>
      </c>
      <c r="F359" s="259" t="s">
        <v>478</v>
      </c>
      <c r="G359" s="257"/>
      <c r="H359" s="260">
        <v>24</v>
      </c>
      <c r="I359" s="261"/>
      <c r="J359" s="257"/>
      <c r="K359" s="257"/>
      <c r="L359" s="262"/>
      <c r="M359" s="263"/>
      <c r="N359" s="264"/>
      <c r="O359" s="264"/>
      <c r="P359" s="264"/>
      <c r="Q359" s="264"/>
      <c r="R359" s="264"/>
      <c r="S359" s="264"/>
      <c r="T359" s="265"/>
      <c r="U359" s="14"/>
      <c r="V359" s="14"/>
      <c r="W359" s="14"/>
      <c r="X359" s="14"/>
      <c r="Y359" s="14"/>
      <c r="Z359" s="14"/>
      <c r="AA359" s="14"/>
      <c r="AB359" s="14"/>
      <c r="AC359" s="14"/>
      <c r="AD359" s="14"/>
      <c r="AE359" s="14"/>
      <c r="AT359" s="266" t="s">
        <v>180</v>
      </c>
      <c r="AU359" s="266" t="s">
        <v>83</v>
      </c>
      <c r="AV359" s="14" t="s">
        <v>83</v>
      </c>
      <c r="AW359" s="14" t="s">
        <v>35</v>
      </c>
      <c r="AX359" s="14" t="s">
        <v>74</v>
      </c>
      <c r="AY359" s="266" t="s">
        <v>169</v>
      </c>
    </row>
    <row r="360" spans="1:51" s="17" customFormat="1" ht="12">
      <c r="A360" s="17"/>
      <c r="B360" s="299"/>
      <c r="C360" s="300"/>
      <c r="D360" s="242" t="s">
        <v>180</v>
      </c>
      <c r="E360" s="301" t="s">
        <v>19</v>
      </c>
      <c r="F360" s="302" t="s">
        <v>340</v>
      </c>
      <c r="G360" s="300"/>
      <c r="H360" s="303">
        <v>24</v>
      </c>
      <c r="I360" s="304"/>
      <c r="J360" s="300"/>
      <c r="K360" s="300"/>
      <c r="L360" s="305"/>
      <c r="M360" s="306"/>
      <c r="N360" s="307"/>
      <c r="O360" s="307"/>
      <c r="P360" s="307"/>
      <c r="Q360" s="307"/>
      <c r="R360" s="307"/>
      <c r="S360" s="307"/>
      <c r="T360" s="308"/>
      <c r="U360" s="17"/>
      <c r="V360" s="17"/>
      <c r="W360" s="17"/>
      <c r="X360" s="17"/>
      <c r="Y360" s="17"/>
      <c r="Z360" s="17"/>
      <c r="AA360" s="17"/>
      <c r="AB360" s="17"/>
      <c r="AC360" s="17"/>
      <c r="AD360" s="17"/>
      <c r="AE360" s="17"/>
      <c r="AT360" s="309" t="s">
        <v>180</v>
      </c>
      <c r="AU360" s="309" t="s">
        <v>83</v>
      </c>
      <c r="AV360" s="17" t="s">
        <v>192</v>
      </c>
      <c r="AW360" s="17" t="s">
        <v>35</v>
      </c>
      <c r="AX360" s="17" t="s">
        <v>74</v>
      </c>
      <c r="AY360" s="309" t="s">
        <v>169</v>
      </c>
    </row>
    <row r="361" spans="1:51" s="13" customFormat="1" ht="12">
      <c r="A361" s="13"/>
      <c r="B361" s="246"/>
      <c r="C361" s="247"/>
      <c r="D361" s="242" t="s">
        <v>180</v>
      </c>
      <c r="E361" s="248" t="s">
        <v>19</v>
      </c>
      <c r="F361" s="249" t="s">
        <v>341</v>
      </c>
      <c r="G361" s="247"/>
      <c r="H361" s="248" t="s">
        <v>19</v>
      </c>
      <c r="I361" s="250"/>
      <c r="J361" s="247"/>
      <c r="K361" s="247"/>
      <c r="L361" s="251"/>
      <c r="M361" s="252"/>
      <c r="N361" s="253"/>
      <c r="O361" s="253"/>
      <c r="P361" s="253"/>
      <c r="Q361" s="253"/>
      <c r="R361" s="253"/>
      <c r="S361" s="253"/>
      <c r="T361" s="254"/>
      <c r="U361" s="13"/>
      <c r="V361" s="13"/>
      <c r="W361" s="13"/>
      <c r="X361" s="13"/>
      <c r="Y361" s="13"/>
      <c r="Z361" s="13"/>
      <c r="AA361" s="13"/>
      <c r="AB361" s="13"/>
      <c r="AC361" s="13"/>
      <c r="AD361" s="13"/>
      <c r="AE361" s="13"/>
      <c r="AT361" s="255" t="s">
        <v>180</v>
      </c>
      <c r="AU361" s="255" t="s">
        <v>83</v>
      </c>
      <c r="AV361" s="13" t="s">
        <v>81</v>
      </c>
      <c r="AW361" s="13" t="s">
        <v>35</v>
      </c>
      <c r="AX361" s="13" t="s">
        <v>74</v>
      </c>
      <c r="AY361" s="255" t="s">
        <v>169</v>
      </c>
    </row>
    <row r="362" spans="1:51" s="14" customFormat="1" ht="12">
      <c r="A362" s="14"/>
      <c r="B362" s="256"/>
      <c r="C362" s="257"/>
      <c r="D362" s="242" t="s">
        <v>180</v>
      </c>
      <c r="E362" s="258" t="s">
        <v>19</v>
      </c>
      <c r="F362" s="259" t="s">
        <v>565</v>
      </c>
      <c r="G362" s="257"/>
      <c r="H362" s="260">
        <v>23.6</v>
      </c>
      <c r="I362" s="261"/>
      <c r="J362" s="257"/>
      <c r="K362" s="257"/>
      <c r="L362" s="262"/>
      <c r="M362" s="263"/>
      <c r="N362" s="264"/>
      <c r="O362" s="264"/>
      <c r="P362" s="264"/>
      <c r="Q362" s="264"/>
      <c r="R362" s="264"/>
      <c r="S362" s="264"/>
      <c r="T362" s="265"/>
      <c r="U362" s="14"/>
      <c r="V362" s="14"/>
      <c r="W362" s="14"/>
      <c r="X362" s="14"/>
      <c r="Y362" s="14"/>
      <c r="Z362" s="14"/>
      <c r="AA362" s="14"/>
      <c r="AB362" s="14"/>
      <c r="AC362" s="14"/>
      <c r="AD362" s="14"/>
      <c r="AE362" s="14"/>
      <c r="AT362" s="266" t="s">
        <v>180</v>
      </c>
      <c r="AU362" s="266" t="s">
        <v>83</v>
      </c>
      <c r="AV362" s="14" t="s">
        <v>83</v>
      </c>
      <c r="AW362" s="14" t="s">
        <v>35</v>
      </c>
      <c r="AX362" s="14" t="s">
        <v>74</v>
      </c>
      <c r="AY362" s="266" t="s">
        <v>169</v>
      </c>
    </row>
    <row r="363" spans="1:51" s="13" customFormat="1" ht="12">
      <c r="A363" s="13"/>
      <c r="B363" s="246"/>
      <c r="C363" s="247"/>
      <c r="D363" s="242" t="s">
        <v>180</v>
      </c>
      <c r="E363" s="248" t="s">
        <v>19</v>
      </c>
      <c r="F363" s="249" t="s">
        <v>342</v>
      </c>
      <c r="G363" s="247"/>
      <c r="H363" s="248" t="s">
        <v>19</v>
      </c>
      <c r="I363" s="250"/>
      <c r="J363" s="247"/>
      <c r="K363" s="247"/>
      <c r="L363" s="251"/>
      <c r="M363" s="252"/>
      <c r="N363" s="253"/>
      <c r="O363" s="253"/>
      <c r="P363" s="253"/>
      <c r="Q363" s="253"/>
      <c r="R363" s="253"/>
      <c r="S363" s="253"/>
      <c r="T363" s="254"/>
      <c r="U363" s="13"/>
      <c r="V363" s="13"/>
      <c r="W363" s="13"/>
      <c r="X363" s="13"/>
      <c r="Y363" s="13"/>
      <c r="Z363" s="13"/>
      <c r="AA363" s="13"/>
      <c r="AB363" s="13"/>
      <c r="AC363" s="13"/>
      <c r="AD363" s="13"/>
      <c r="AE363" s="13"/>
      <c r="AT363" s="255" t="s">
        <v>180</v>
      </c>
      <c r="AU363" s="255" t="s">
        <v>83</v>
      </c>
      <c r="AV363" s="13" t="s">
        <v>81</v>
      </c>
      <c r="AW363" s="13" t="s">
        <v>35</v>
      </c>
      <c r="AX363" s="13" t="s">
        <v>74</v>
      </c>
      <c r="AY363" s="255" t="s">
        <v>169</v>
      </c>
    </row>
    <row r="364" spans="1:51" s="17" customFormat="1" ht="12">
      <c r="A364" s="17"/>
      <c r="B364" s="299"/>
      <c r="C364" s="300"/>
      <c r="D364" s="242" t="s">
        <v>180</v>
      </c>
      <c r="E364" s="301" t="s">
        <v>19</v>
      </c>
      <c r="F364" s="302" t="s">
        <v>346</v>
      </c>
      <c r="G364" s="300"/>
      <c r="H364" s="303">
        <v>23.6</v>
      </c>
      <c r="I364" s="304"/>
      <c r="J364" s="300"/>
      <c r="K364" s="300"/>
      <c r="L364" s="305"/>
      <c r="M364" s="306"/>
      <c r="N364" s="307"/>
      <c r="O364" s="307"/>
      <c r="P364" s="307"/>
      <c r="Q364" s="307"/>
      <c r="R364" s="307"/>
      <c r="S364" s="307"/>
      <c r="T364" s="308"/>
      <c r="U364" s="17"/>
      <c r="V364" s="17"/>
      <c r="W364" s="17"/>
      <c r="X364" s="17"/>
      <c r="Y364" s="17"/>
      <c r="Z364" s="17"/>
      <c r="AA364" s="17"/>
      <c r="AB364" s="17"/>
      <c r="AC364" s="17"/>
      <c r="AD364" s="17"/>
      <c r="AE364" s="17"/>
      <c r="AT364" s="309" t="s">
        <v>180</v>
      </c>
      <c r="AU364" s="309" t="s">
        <v>83</v>
      </c>
      <c r="AV364" s="17" t="s">
        <v>192</v>
      </c>
      <c r="AW364" s="17" t="s">
        <v>35</v>
      </c>
      <c r="AX364" s="17" t="s">
        <v>74</v>
      </c>
      <c r="AY364" s="309" t="s">
        <v>169</v>
      </c>
    </row>
    <row r="365" spans="1:51" s="13" customFormat="1" ht="12">
      <c r="A365" s="13"/>
      <c r="B365" s="246"/>
      <c r="C365" s="247"/>
      <c r="D365" s="242" t="s">
        <v>180</v>
      </c>
      <c r="E365" s="248" t="s">
        <v>19</v>
      </c>
      <c r="F365" s="249" t="s">
        <v>347</v>
      </c>
      <c r="G365" s="247"/>
      <c r="H365" s="248" t="s">
        <v>19</v>
      </c>
      <c r="I365" s="250"/>
      <c r="J365" s="247"/>
      <c r="K365" s="247"/>
      <c r="L365" s="251"/>
      <c r="M365" s="252"/>
      <c r="N365" s="253"/>
      <c r="O365" s="253"/>
      <c r="P365" s="253"/>
      <c r="Q365" s="253"/>
      <c r="R365" s="253"/>
      <c r="S365" s="253"/>
      <c r="T365" s="254"/>
      <c r="U365" s="13"/>
      <c r="V365" s="13"/>
      <c r="W365" s="13"/>
      <c r="X365" s="13"/>
      <c r="Y365" s="13"/>
      <c r="Z365" s="13"/>
      <c r="AA365" s="13"/>
      <c r="AB365" s="13"/>
      <c r="AC365" s="13"/>
      <c r="AD365" s="13"/>
      <c r="AE365" s="13"/>
      <c r="AT365" s="255" t="s">
        <v>180</v>
      </c>
      <c r="AU365" s="255" t="s">
        <v>83</v>
      </c>
      <c r="AV365" s="13" t="s">
        <v>81</v>
      </c>
      <c r="AW365" s="13" t="s">
        <v>35</v>
      </c>
      <c r="AX365" s="13" t="s">
        <v>74</v>
      </c>
      <c r="AY365" s="255" t="s">
        <v>169</v>
      </c>
    </row>
    <row r="366" spans="1:51" s="17" customFormat="1" ht="12">
      <c r="A366" s="17"/>
      <c r="B366" s="299"/>
      <c r="C366" s="300"/>
      <c r="D366" s="242" t="s">
        <v>180</v>
      </c>
      <c r="E366" s="301" t="s">
        <v>19</v>
      </c>
      <c r="F366" s="302" t="s">
        <v>350</v>
      </c>
      <c r="G366" s="300"/>
      <c r="H366" s="303">
        <v>0</v>
      </c>
      <c r="I366" s="304"/>
      <c r="J366" s="300"/>
      <c r="K366" s="300"/>
      <c r="L366" s="305"/>
      <c r="M366" s="306"/>
      <c r="N366" s="307"/>
      <c r="O366" s="307"/>
      <c r="P366" s="307"/>
      <c r="Q366" s="307"/>
      <c r="R366" s="307"/>
      <c r="S366" s="307"/>
      <c r="T366" s="308"/>
      <c r="U366" s="17"/>
      <c r="V366" s="17"/>
      <c r="W366" s="17"/>
      <c r="X366" s="17"/>
      <c r="Y366" s="17"/>
      <c r="Z366" s="17"/>
      <c r="AA366" s="17"/>
      <c r="AB366" s="17"/>
      <c r="AC366" s="17"/>
      <c r="AD366" s="17"/>
      <c r="AE366" s="17"/>
      <c r="AT366" s="309" t="s">
        <v>180</v>
      </c>
      <c r="AU366" s="309" t="s">
        <v>83</v>
      </c>
      <c r="AV366" s="17" t="s">
        <v>192</v>
      </c>
      <c r="AW366" s="17" t="s">
        <v>35</v>
      </c>
      <c r="AX366" s="17" t="s">
        <v>74</v>
      </c>
      <c r="AY366" s="309" t="s">
        <v>169</v>
      </c>
    </row>
    <row r="367" spans="1:51" s="15" customFormat="1" ht="12">
      <c r="A367" s="15"/>
      <c r="B367" s="267"/>
      <c r="C367" s="268"/>
      <c r="D367" s="242" t="s">
        <v>180</v>
      </c>
      <c r="E367" s="269" t="s">
        <v>19</v>
      </c>
      <c r="F367" s="270" t="s">
        <v>185</v>
      </c>
      <c r="G367" s="268"/>
      <c r="H367" s="271">
        <v>47.6</v>
      </c>
      <c r="I367" s="272"/>
      <c r="J367" s="268"/>
      <c r="K367" s="268"/>
      <c r="L367" s="273"/>
      <c r="M367" s="274"/>
      <c r="N367" s="275"/>
      <c r="O367" s="275"/>
      <c r="P367" s="275"/>
      <c r="Q367" s="275"/>
      <c r="R367" s="275"/>
      <c r="S367" s="275"/>
      <c r="T367" s="276"/>
      <c r="U367" s="15"/>
      <c r="V367" s="15"/>
      <c r="W367" s="15"/>
      <c r="X367" s="15"/>
      <c r="Y367" s="15"/>
      <c r="Z367" s="15"/>
      <c r="AA367" s="15"/>
      <c r="AB367" s="15"/>
      <c r="AC367" s="15"/>
      <c r="AD367" s="15"/>
      <c r="AE367" s="15"/>
      <c r="AT367" s="277" t="s">
        <v>180</v>
      </c>
      <c r="AU367" s="277" t="s">
        <v>83</v>
      </c>
      <c r="AV367" s="15" t="s">
        <v>176</v>
      </c>
      <c r="AW367" s="15" t="s">
        <v>35</v>
      </c>
      <c r="AX367" s="15" t="s">
        <v>81</v>
      </c>
      <c r="AY367" s="277" t="s">
        <v>169</v>
      </c>
    </row>
    <row r="368" spans="1:65" s="2" customFormat="1" ht="16.5" customHeight="1">
      <c r="A368" s="41"/>
      <c r="B368" s="42"/>
      <c r="C368" s="229" t="s">
        <v>566</v>
      </c>
      <c r="D368" s="229" t="s">
        <v>171</v>
      </c>
      <c r="E368" s="230" t="s">
        <v>567</v>
      </c>
      <c r="F368" s="231" t="s">
        <v>568</v>
      </c>
      <c r="G368" s="232" t="s">
        <v>462</v>
      </c>
      <c r="H368" s="233">
        <v>18</v>
      </c>
      <c r="I368" s="234"/>
      <c r="J368" s="235">
        <f>ROUND(I368*H368,2)</f>
        <v>0</v>
      </c>
      <c r="K368" s="231" t="s">
        <v>175</v>
      </c>
      <c r="L368" s="47"/>
      <c r="M368" s="236" t="s">
        <v>19</v>
      </c>
      <c r="N368" s="237" t="s">
        <v>45</v>
      </c>
      <c r="O368" s="87"/>
      <c r="P368" s="238">
        <f>O368*H368</f>
        <v>0</v>
      </c>
      <c r="Q368" s="238">
        <v>0</v>
      </c>
      <c r="R368" s="238">
        <f>Q368*H368</f>
        <v>0</v>
      </c>
      <c r="S368" s="238">
        <v>0.00394</v>
      </c>
      <c r="T368" s="239">
        <f>S368*H368</f>
        <v>0.07092</v>
      </c>
      <c r="U368" s="41"/>
      <c r="V368" s="41"/>
      <c r="W368" s="41"/>
      <c r="X368" s="41"/>
      <c r="Y368" s="41"/>
      <c r="Z368" s="41"/>
      <c r="AA368" s="41"/>
      <c r="AB368" s="41"/>
      <c r="AC368" s="41"/>
      <c r="AD368" s="41"/>
      <c r="AE368" s="41"/>
      <c r="AR368" s="240" t="s">
        <v>236</v>
      </c>
      <c r="AT368" s="240" t="s">
        <v>171</v>
      </c>
      <c r="AU368" s="240" t="s">
        <v>83</v>
      </c>
      <c r="AY368" s="20" t="s">
        <v>169</v>
      </c>
      <c r="BE368" s="241">
        <f>IF(N368="základní",J368,0)</f>
        <v>0</v>
      </c>
      <c r="BF368" s="241">
        <f>IF(N368="snížená",J368,0)</f>
        <v>0</v>
      </c>
      <c r="BG368" s="241">
        <f>IF(N368="zákl. přenesená",J368,0)</f>
        <v>0</v>
      </c>
      <c r="BH368" s="241">
        <f>IF(N368="sníž. přenesená",J368,0)</f>
        <v>0</v>
      </c>
      <c r="BI368" s="241">
        <f>IF(N368="nulová",J368,0)</f>
        <v>0</v>
      </c>
      <c r="BJ368" s="20" t="s">
        <v>81</v>
      </c>
      <c r="BK368" s="241">
        <f>ROUND(I368*H368,2)</f>
        <v>0</v>
      </c>
      <c r="BL368" s="20" t="s">
        <v>236</v>
      </c>
      <c r="BM368" s="240" t="s">
        <v>569</v>
      </c>
    </row>
    <row r="369" spans="1:51" s="13" customFormat="1" ht="12">
      <c r="A369" s="13"/>
      <c r="B369" s="246"/>
      <c r="C369" s="247"/>
      <c r="D369" s="242" t="s">
        <v>180</v>
      </c>
      <c r="E369" s="248" t="s">
        <v>19</v>
      </c>
      <c r="F369" s="249" t="s">
        <v>542</v>
      </c>
      <c r="G369" s="247"/>
      <c r="H369" s="248" t="s">
        <v>19</v>
      </c>
      <c r="I369" s="250"/>
      <c r="J369" s="247"/>
      <c r="K369" s="247"/>
      <c r="L369" s="251"/>
      <c r="M369" s="252"/>
      <c r="N369" s="253"/>
      <c r="O369" s="253"/>
      <c r="P369" s="253"/>
      <c r="Q369" s="253"/>
      <c r="R369" s="253"/>
      <c r="S369" s="253"/>
      <c r="T369" s="254"/>
      <c r="U369" s="13"/>
      <c r="V369" s="13"/>
      <c r="W369" s="13"/>
      <c r="X369" s="13"/>
      <c r="Y369" s="13"/>
      <c r="Z369" s="13"/>
      <c r="AA369" s="13"/>
      <c r="AB369" s="13"/>
      <c r="AC369" s="13"/>
      <c r="AD369" s="13"/>
      <c r="AE369" s="13"/>
      <c r="AT369" s="255" t="s">
        <v>180</v>
      </c>
      <c r="AU369" s="255" t="s">
        <v>83</v>
      </c>
      <c r="AV369" s="13" t="s">
        <v>81</v>
      </c>
      <c r="AW369" s="13" t="s">
        <v>35</v>
      </c>
      <c r="AX369" s="13" t="s">
        <v>74</v>
      </c>
      <c r="AY369" s="255" t="s">
        <v>169</v>
      </c>
    </row>
    <row r="370" spans="1:51" s="14" customFormat="1" ht="12">
      <c r="A370" s="14"/>
      <c r="B370" s="256"/>
      <c r="C370" s="257"/>
      <c r="D370" s="242" t="s">
        <v>180</v>
      </c>
      <c r="E370" s="258" t="s">
        <v>19</v>
      </c>
      <c r="F370" s="259" t="s">
        <v>205</v>
      </c>
      <c r="G370" s="257"/>
      <c r="H370" s="260">
        <v>6</v>
      </c>
      <c r="I370" s="261"/>
      <c r="J370" s="257"/>
      <c r="K370" s="257"/>
      <c r="L370" s="262"/>
      <c r="M370" s="263"/>
      <c r="N370" s="264"/>
      <c r="O370" s="264"/>
      <c r="P370" s="264"/>
      <c r="Q370" s="264"/>
      <c r="R370" s="264"/>
      <c r="S370" s="264"/>
      <c r="T370" s="265"/>
      <c r="U370" s="14"/>
      <c r="V370" s="14"/>
      <c r="W370" s="14"/>
      <c r="X370" s="14"/>
      <c r="Y370" s="14"/>
      <c r="Z370" s="14"/>
      <c r="AA370" s="14"/>
      <c r="AB370" s="14"/>
      <c r="AC370" s="14"/>
      <c r="AD370" s="14"/>
      <c r="AE370" s="14"/>
      <c r="AT370" s="266" t="s">
        <v>180</v>
      </c>
      <c r="AU370" s="266" t="s">
        <v>83</v>
      </c>
      <c r="AV370" s="14" t="s">
        <v>83</v>
      </c>
      <c r="AW370" s="14" t="s">
        <v>35</v>
      </c>
      <c r="AX370" s="14" t="s">
        <v>74</v>
      </c>
      <c r="AY370" s="266" t="s">
        <v>169</v>
      </c>
    </row>
    <row r="371" spans="1:51" s="17" customFormat="1" ht="12">
      <c r="A371" s="17"/>
      <c r="B371" s="299"/>
      <c r="C371" s="300"/>
      <c r="D371" s="242" t="s">
        <v>180</v>
      </c>
      <c r="E371" s="301" t="s">
        <v>19</v>
      </c>
      <c r="F371" s="302" t="s">
        <v>340</v>
      </c>
      <c r="G371" s="300"/>
      <c r="H371" s="303">
        <v>6</v>
      </c>
      <c r="I371" s="304"/>
      <c r="J371" s="300"/>
      <c r="K371" s="300"/>
      <c r="L371" s="305"/>
      <c r="M371" s="306"/>
      <c r="N371" s="307"/>
      <c r="O371" s="307"/>
      <c r="P371" s="307"/>
      <c r="Q371" s="307"/>
      <c r="R371" s="307"/>
      <c r="S371" s="307"/>
      <c r="T371" s="308"/>
      <c r="U371" s="17"/>
      <c r="V371" s="17"/>
      <c r="W371" s="17"/>
      <c r="X371" s="17"/>
      <c r="Y371" s="17"/>
      <c r="Z371" s="17"/>
      <c r="AA371" s="17"/>
      <c r="AB371" s="17"/>
      <c r="AC371" s="17"/>
      <c r="AD371" s="17"/>
      <c r="AE371" s="17"/>
      <c r="AT371" s="309" t="s">
        <v>180</v>
      </c>
      <c r="AU371" s="309" t="s">
        <v>83</v>
      </c>
      <c r="AV371" s="17" t="s">
        <v>192</v>
      </c>
      <c r="AW371" s="17" t="s">
        <v>35</v>
      </c>
      <c r="AX371" s="17" t="s">
        <v>74</v>
      </c>
      <c r="AY371" s="309" t="s">
        <v>169</v>
      </c>
    </row>
    <row r="372" spans="1:51" s="13" customFormat="1" ht="12">
      <c r="A372" s="13"/>
      <c r="B372" s="246"/>
      <c r="C372" s="247"/>
      <c r="D372" s="242" t="s">
        <v>180</v>
      </c>
      <c r="E372" s="248" t="s">
        <v>19</v>
      </c>
      <c r="F372" s="249" t="s">
        <v>341</v>
      </c>
      <c r="G372" s="247"/>
      <c r="H372" s="248" t="s">
        <v>19</v>
      </c>
      <c r="I372" s="250"/>
      <c r="J372" s="247"/>
      <c r="K372" s="247"/>
      <c r="L372" s="251"/>
      <c r="M372" s="252"/>
      <c r="N372" s="253"/>
      <c r="O372" s="253"/>
      <c r="P372" s="253"/>
      <c r="Q372" s="253"/>
      <c r="R372" s="253"/>
      <c r="S372" s="253"/>
      <c r="T372" s="254"/>
      <c r="U372" s="13"/>
      <c r="V372" s="13"/>
      <c r="W372" s="13"/>
      <c r="X372" s="13"/>
      <c r="Y372" s="13"/>
      <c r="Z372" s="13"/>
      <c r="AA372" s="13"/>
      <c r="AB372" s="13"/>
      <c r="AC372" s="13"/>
      <c r="AD372" s="13"/>
      <c r="AE372" s="13"/>
      <c r="AT372" s="255" t="s">
        <v>180</v>
      </c>
      <c r="AU372" s="255" t="s">
        <v>83</v>
      </c>
      <c r="AV372" s="13" t="s">
        <v>81</v>
      </c>
      <c r="AW372" s="13" t="s">
        <v>35</v>
      </c>
      <c r="AX372" s="13" t="s">
        <v>74</v>
      </c>
      <c r="AY372" s="255" t="s">
        <v>169</v>
      </c>
    </row>
    <row r="373" spans="1:51" s="14" customFormat="1" ht="12">
      <c r="A373" s="14"/>
      <c r="B373" s="256"/>
      <c r="C373" s="257"/>
      <c r="D373" s="242" t="s">
        <v>180</v>
      </c>
      <c r="E373" s="258" t="s">
        <v>19</v>
      </c>
      <c r="F373" s="259" t="s">
        <v>570</v>
      </c>
      <c r="G373" s="257"/>
      <c r="H373" s="260">
        <v>12</v>
      </c>
      <c r="I373" s="261"/>
      <c r="J373" s="257"/>
      <c r="K373" s="257"/>
      <c r="L373" s="262"/>
      <c r="M373" s="263"/>
      <c r="N373" s="264"/>
      <c r="O373" s="264"/>
      <c r="P373" s="264"/>
      <c r="Q373" s="264"/>
      <c r="R373" s="264"/>
      <c r="S373" s="264"/>
      <c r="T373" s="265"/>
      <c r="U373" s="14"/>
      <c r="V373" s="14"/>
      <c r="W373" s="14"/>
      <c r="X373" s="14"/>
      <c r="Y373" s="14"/>
      <c r="Z373" s="14"/>
      <c r="AA373" s="14"/>
      <c r="AB373" s="14"/>
      <c r="AC373" s="14"/>
      <c r="AD373" s="14"/>
      <c r="AE373" s="14"/>
      <c r="AT373" s="266" t="s">
        <v>180</v>
      </c>
      <c r="AU373" s="266" t="s">
        <v>83</v>
      </c>
      <c r="AV373" s="14" t="s">
        <v>83</v>
      </c>
      <c r="AW373" s="14" t="s">
        <v>35</v>
      </c>
      <c r="AX373" s="14" t="s">
        <v>74</v>
      </c>
      <c r="AY373" s="266" t="s">
        <v>169</v>
      </c>
    </row>
    <row r="374" spans="1:51" s="13" customFormat="1" ht="12">
      <c r="A374" s="13"/>
      <c r="B374" s="246"/>
      <c r="C374" s="247"/>
      <c r="D374" s="242" t="s">
        <v>180</v>
      </c>
      <c r="E374" s="248" t="s">
        <v>19</v>
      </c>
      <c r="F374" s="249" t="s">
        <v>342</v>
      </c>
      <c r="G374" s="247"/>
      <c r="H374" s="248" t="s">
        <v>19</v>
      </c>
      <c r="I374" s="250"/>
      <c r="J374" s="247"/>
      <c r="K374" s="247"/>
      <c r="L374" s="251"/>
      <c r="M374" s="252"/>
      <c r="N374" s="253"/>
      <c r="O374" s="253"/>
      <c r="P374" s="253"/>
      <c r="Q374" s="253"/>
      <c r="R374" s="253"/>
      <c r="S374" s="253"/>
      <c r="T374" s="254"/>
      <c r="U374" s="13"/>
      <c r="V374" s="13"/>
      <c r="W374" s="13"/>
      <c r="X374" s="13"/>
      <c r="Y374" s="13"/>
      <c r="Z374" s="13"/>
      <c r="AA374" s="13"/>
      <c r="AB374" s="13"/>
      <c r="AC374" s="13"/>
      <c r="AD374" s="13"/>
      <c r="AE374" s="13"/>
      <c r="AT374" s="255" t="s">
        <v>180</v>
      </c>
      <c r="AU374" s="255" t="s">
        <v>83</v>
      </c>
      <c r="AV374" s="13" t="s">
        <v>81</v>
      </c>
      <c r="AW374" s="13" t="s">
        <v>35</v>
      </c>
      <c r="AX374" s="13" t="s">
        <v>74</v>
      </c>
      <c r="AY374" s="255" t="s">
        <v>169</v>
      </c>
    </row>
    <row r="375" spans="1:51" s="17" customFormat="1" ht="12">
      <c r="A375" s="17"/>
      <c r="B375" s="299"/>
      <c r="C375" s="300"/>
      <c r="D375" s="242" t="s">
        <v>180</v>
      </c>
      <c r="E375" s="301" t="s">
        <v>19</v>
      </c>
      <c r="F375" s="302" t="s">
        <v>346</v>
      </c>
      <c r="G375" s="300"/>
      <c r="H375" s="303">
        <v>12</v>
      </c>
      <c r="I375" s="304"/>
      <c r="J375" s="300"/>
      <c r="K375" s="300"/>
      <c r="L375" s="305"/>
      <c r="M375" s="306"/>
      <c r="N375" s="307"/>
      <c r="O375" s="307"/>
      <c r="P375" s="307"/>
      <c r="Q375" s="307"/>
      <c r="R375" s="307"/>
      <c r="S375" s="307"/>
      <c r="T375" s="308"/>
      <c r="U375" s="17"/>
      <c r="V375" s="17"/>
      <c r="W375" s="17"/>
      <c r="X375" s="17"/>
      <c r="Y375" s="17"/>
      <c r="Z375" s="17"/>
      <c r="AA375" s="17"/>
      <c r="AB375" s="17"/>
      <c r="AC375" s="17"/>
      <c r="AD375" s="17"/>
      <c r="AE375" s="17"/>
      <c r="AT375" s="309" t="s">
        <v>180</v>
      </c>
      <c r="AU375" s="309" t="s">
        <v>83</v>
      </c>
      <c r="AV375" s="17" t="s">
        <v>192</v>
      </c>
      <c r="AW375" s="17" t="s">
        <v>35</v>
      </c>
      <c r="AX375" s="17" t="s">
        <v>74</v>
      </c>
      <c r="AY375" s="309" t="s">
        <v>169</v>
      </c>
    </row>
    <row r="376" spans="1:51" s="13" customFormat="1" ht="12">
      <c r="A376" s="13"/>
      <c r="B376" s="246"/>
      <c r="C376" s="247"/>
      <c r="D376" s="242" t="s">
        <v>180</v>
      </c>
      <c r="E376" s="248" t="s">
        <v>19</v>
      </c>
      <c r="F376" s="249" t="s">
        <v>347</v>
      </c>
      <c r="G376" s="247"/>
      <c r="H376" s="248" t="s">
        <v>19</v>
      </c>
      <c r="I376" s="250"/>
      <c r="J376" s="247"/>
      <c r="K376" s="247"/>
      <c r="L376" s="251"/>
      <c r="M376" s="252"/>
      <c r="N376" s="253"/>
      <c r="O376" s="253"/>
      <c r="P376" s="253"/>
      <c r="Q376" s="253"/>
      <c r="R376" s="253"/>
      <c r="S376" s="253"/>
      <c r="T376" s="254"/>
      <c r="U376" s="13"/>
      <c r="V376" s="13"/>
      <c r="W376" s="13"/>
      <c r="X376" s="13"/>
      <c r="Y376" s="13"/>
      <c r="Z376" s="13"/>
      <c r="AA376" s="13"/>
      <c r="AB376" s="13"/>
      <c r="AC376" s="13"/>
      <c r="AD376" s="13"/>
      <c r="AE376" s="13"/>
      <c r="AT376" s="255" t="s">
        <v>180</v>
      </c>
      <c r="AU376" s="255" t="s">
        <v>83</v>
      </c>
      <c r="AV376" s="13" t="s">
        <v>81</v>
      </c>
      <c r="AW376" s="13" t="s">
        <v>35</v>
      </c>
      <c r="AX376" s="13" t="s">
        <v>74</v>
      </c>
      <c r="AY376" s="255" t="s">
        <v>169</v>
      </c>
    </row>
    <row r="377" spans="1:51" s="17" customFormat="1" ht="12">
      <c r="A377" s="17"/>
      <c r="B377" s="299"/>
      <c r="C377" s="300"/>
      <c r="D377" s="242" t="s">
        <v>180</v>
      </c>
      <c r="E377" s="301" t="s">
        <v>19</v>
      </c>
      <c r="F377" s="302" t="s">
        <v>350</v>
      </c>
      <c r="G377" s="300"/>
      <c r="H377" s="303">
        <v>0</v>
      </c>
      <c r="I377" s="304"/>
      <c r="J377" s="300"/>
      <c r="K377" s="300"/>
      <c r="L377" s="305"/>
      <c r="M377" s="306"/>
      <c r="N377" s="307"/>
      <c r="O377" s="307"/>
      <c r="P377" s="307"/>
      <c r="Q377" s="307"/>
      <c r="R377" s="307"/>
      <c r="S377" s="307"/>
      <c r="T377" s="308"/>
      <c r="U377" s="17"/>
      <c r="V377" s="17"/>
      <c r="W377" s="17"/>
      <c r="X377" s="17"/>
      <c r="Y377" s="17"/>
      <c r="Z377" s="17"/>
      <c r="AA377" s="17"/>
      <c r="AB377" s="17"/>
      <c r="AC377" s="17"/>
      <c r="AD377" s="17"/>
      <c r="AE377" s="17"/>
      <c r="AT377" s="309" t="s">
        <v>180</v>
      </c>
      <c r="AU377" s="309" t="s">
        <v>83</v>
      </c>
      <c r="AV377" s="17" t="s">
        <v>192</v>
      </c>
      <c r="AW377" s="17" t="s">
        <v>35</v>
      </c>
      <c r="AX377" s="17" t="s">
        <v>74</v>
      </c>
      <c r="AY377" s="309" t="s">
        <v>169</v>
      </c>
    </row>
    <row r="378" spans="1:51" s="15" customFormat="1" ht="12">
      <c r="A378" s="15"/>
      <c r="B378" s="267"/>
      <c r="C378" s="268"/>
      <c r="D378" s="242" t="s">
        <v>180</v>
      </c>
      <c r="E378" s="269" t="s">
        <v>19</v>
      </c>
      <c r="F378" s="270" t="s">
        <v>185</v>
      </c>
      <c r="G378" s="268"/>
      <c r="H378" s="271">
        <v>18</v>
      </c>
      <c r="I378" s="272"/>
      <c r="J378" s="268"/>
      <c r="K378" s="268"/>
      <c r="L378" s="273"/>
      <c r="M378" s="274"/>
      <c r="N378" s="275"/>
      <c r="O378" s="275"/>
      <c r="P378" s="275"/>
      <c r="Q378" s="275"/>
      <c r="R378" s="275"/>
      <c r="S378" s="275"/>
      <c r="T378" s="276"/>
      <c r="U378" s="15"/>
      <c r="V378" s="15"/>
      <c r="W378" s="15"/>
      <c r="X378" s="15"/>
      <c r="Y378" s="15"/>
      <c r="Z378" s="15"/>
      <c r="AA378" s="15"/>
      <c r="AB378" s="15"/>
      <c r="AC378" s="15"/>
      <c r="AD378" s="15"/>
      <c r="AE378" s="15"/>
      <c r="AT378" s="277" t="s">
        <v>180</v>
      </c>
      <c r="AU378" s="277" t="s">
        <v>83</v>
      </c>
      <c r="AV378" s="15" t="s">
        <v>176</v>
      </c>
      <c r="AW378" s="15" t="s">
        <v>35</v>
      </c>
      <c r="AX378" s="15" t="s">
        <v>81</v>
      </c>
      <c r="AY378" s="277" t="s">
        <v>169</v>
      </c>
    </row>
    <row r="379" spans="1:63" s="12" customFormat="1" ht="22.8" customHeight="1">
      <c r="A379" s="12"/>
      <c r="B379" s="213"/>
      <c r="C379" s="214"/>
      <c r="D379" s="215" t="s">
        <v>73</v>
      </c>
      <c r="E379" s="227" t="s">
        <v>571</v>
      </c>
      <c r="F379" s="227" t="s">
        <v>572</v>
      </c>
      <c r="G379" s="214"/>
      <c r="H379" s="214"/>
      <c r="I379" s="217"/>
      <c r="J379" s="228">
        <f>BK379</f>
        <v>0</v>
      </c>
      <c r="K379" s="214"/>
      <c r="L379" s="219"/>
      <c r="M379" s="220"/>
      <c r="N379" s="221"/>
      <c r="O379" s="221"/>
      <c r="P379" s="222">
        <f>SUM(P380:P382)</f>
        <v>0</v>
      </c>
      <c r="Q379" s="221"/>
      <c r="R379" s="222">
        <f>SUM(R380:R382)</f>
        <v>0</v>
      </c>
      <c r="S379" s="221"/>
      <c r="T379" s="223">
        <f>SUM(T380:T382)</f>
        <v>0.2869776</v>
      </c>
      <c r="U379" s="12"/>
      <c r="V379" s="12"/>
      <c r="W379" s="12"/>
      <c r="X379" s="12"/>
      <c r="Y379" s="12"/>
      <c r="Z379" s="12"/>
      <c r="AA379" s="12"/>
      <c r="AB379" s="12"/>
      <c r="AC379" s="12"/>
      <c r="AD379" s="12"/>
      <c r="AE379" s="12"/>
      <c r="AR379" s="224" t="s">
        <v>83</v>
      </c>
      <c r="AT379" s="225" t="s">
        <v>73</v>
      </c>
      <c r="AU379" s="225" t="s">
        <v>81</v>
      </c>
      <c r="AY379" s="224" t="s">
        <v>169</v>
      </c>
      <c r="BK379" s="226">
        <f>SUM(BK380:BK382)</f>
        <v>0</v>
      </c>
    </row>
    <row r="380" spans="1:65" s="2" customFormat="1" ht="33.75" customHeight="1">
      <c r="A380" s="41"/>
      <c r="B380" s="42"/>
      <c r="C380" s="229" t="s">
        <v>573</v>
      </c>
      <c r="D380" s="229" t="s">
        <v>171</v>
      </c>
      <c r="E380" s="230" t="s">
        <v>574</v>
      </c>
      <c r="F380" s="231" t="s">
        <v>575</v>
      </c>
      <c r="G380" s="232" t="s">
        <v>174</v>
      </c>
      <c r="H380" s="233">
        <v>18.72</v>
      </c>
      <c r="I380" s="234"/>
      <c r="J380" s="235">
        <f>ROUND(I380*H380,2)</f>
        <v>0</v>
      </c>
      <c r="K380" s="231" t="s">
        <v>175</v>
      </c>
      <c r="L380" s="47"/>
      <c r="M380" s="236" t="s">
        <v>19</v>
      </c>
      <c r="N380" s="237" t="s">
        <v>45</v>
      </c>
      <c r="O380" s="87"/>
      <c r="P380" s="238">
        <f>O380*H380</f>
        <v>0</v>
      </c>
      <c r="Q380" s="238">
        <v>0</v>
      </c>
      <c r="R380" s="238">
        <f>Q380*H380</f>
        <v>0</v>
      </c>
      <c r="S380" s="238">
        <v>0.01533</v>
      </c>
      <c r="T380" s="239">
        <f>S380*H380</f>
        <v>0.2869776</v>
      </c>
      <c r="U380" s="41"/>
      <c r="V380" s="41"/>
      <c r="W380" s="41"/>
      <c r="X380" s="41"/>
      <c r="Y380" s="41"/>
      <c r="Z380" s="41"/>
      <c r="AA380" s="41"/>
      <c r="AB380" s="41"/>
      <c r="AC380" s="41"/>
      <c r="AD380" s="41"/>
      <c r="AE380" s="41"/>
      <c r="AR380" s="240" t="s">
        <v>236</v>
      </c>
      <c r="AT380" s="240" t="s">
        <v>171</v>
      </c>
      <c r="AU380" s="240" t="s">
        <v>83</v>
      </c>
      <c r="AY380" s="20" t="s">
        <v>169</v>
      </c>
      <c r="BE380" s="241">
        <f>IF(N380="základní",J380,0)</f>
        <v>0</v>
      </c>
      <c r="BF380" s="241">
        <f>IF(N380="snížená",J380,0)</f>
        <v>0</v>
      </c>
      <c r="BG380" s="241">
        <f>IF(N380="zákl. přenesená",J380,0)</f>
        <v>0</v>
      </c>
      <c r="BH380" s="241">
        <f>IF(N380="sníž. přenesená",J380,0)</f>
        <v>0</v>
      </c>
      <c r="BI380" s="241">
        <f>IF(N380="nulová",J380,0)</f>
        <v>0</v>
      </c>
      <c r="BJ380" s="20" t="s">
        <v>81</v>
      </c>
      <c r="BK380" s="241">
        <f>ROUND(I380*H380,2)</f>
        <v>0</v>
      </c>
      <c r="BL380" s="20" t="s">
        <v>236</v>
      </c>
      <c r="BM380" s="240" t="s">
        <v>576</v>
      </c>
    </row>
    <row r="381" spans="1:51" s="13" customFormat="1" ht="12">
      <c r="A381" s="13"/>
      <c r="B381" s="246"/>
      <c r="C381" s="247"/>
      <c r="D381" s="242" t="s">
        <v>180</v>
      </c>
      <c r="E381" s="248" t="s">
        <v>19</v>
      </c>
      <c r="F381" s="249" t="s">
        <v>577</v>
      </c>
      <c r="G381" s="247"/>
      <c r="H381" s="248" t="s">
        <v>19</v>
      </c>
      <c r="I381" s="250"/>
      <c r="J381" s="247"/>
      <c r="K381" s="247"/>
      <c r="L381" s="251"/>
      <c r="M381" s="252"/>
      <c r="N381" s="253"/>
      <c r="O381" s="253"/>
      <c r="P381" s="253"/>
      <c r="Q381" s="253"/>
      <c r="R381" s="253"/>
      <c r="S381" s="253"/>
      <c r="T381" s="254"/>
      <c r="U381" s="13"/>
      <c r="V381" s="13"/>
      <c r="W381" s="13"/>
      <c r="X381" s="13"/>
      <c r="Y381" s="13"/>
      <c r="Z381" s="13"/>
      <c r="AA381" s="13"/>
      <c r="AB381" s="13"/>
      <c r="AC381" s="13"/>
      <c r="AD381" s="13"/>
      <c r="AE381" s="13"/>
      <c r="AT381" s="255" t="s">
        <v>180</v>
      </c>
      <c r="AU381" s="255" t="s">
        <v>83</v>
      </c>
      <c r="AV381" s="13" t="s">
        <v>81</v>
      </c>
      <c r="AW381" s="13" t="s">
        <v>35</v>
      </c>
      <c r="AX381" s="13" t="s">
        <v>74</v>
      </c>
      <c r="AY381" s="255" t="s">
        <v>169</v>
      </c>
    </row>
    <row r="382" spans="1:51" s="14" customFormat="1" ht="12">
      <c r="A382" s="14"/>
      <c r="B382" s="256"/>
      <c r="C382" s="257"/>
      <c r="D382" s="242" t="s">
        <v>180</v>
      </c>
      <c r="E382" s="258" t="s">
        <v>19</v>
      </c>
      <c r="F382" s="259" t="s">
        <v>578</v>
      </c>
      <c r="G382" s="257"/>
      <c r="H382" s="260">
        <v>18.72</v>
      </c>
      <c r="I382" s="261"/>
      <c r="J382" s="257"/>
      <c r="K382" s="257"/>
      <c r="L382" s="262"/>
      <c r="M382" s="263"/>
      <c r="N382" s="264"/>
      <c r="O382" s="264"/>
      <c r="P382" s="264"/>
      <c r="Q382" s="264"/>
      <c r="R382" s="264"/>
      <c r="S382" s="264"/>
      <c r="T382" s="265"/>
      <c r="U382" s="14"/>
      <c r="V382" s="14"/>
      <c r="W382" s="14"/>
      <c r="X382" s="14"/>
      <c r="Y382" s="14"/>
      <c r="Z382" s="14"/>
      <c r="AA382" s="14"/>
      <c r="AB382" s="14"/>
      <c r="AC382" s="14"/>
      <c r="AD382" s="14"/>
      <c r="AE382" s="14"/>
      <c r="AT382" s="266" t="s">
        <v>180</v>
      </c>
      <c r="AU382" s="266" t="s">
        <v>83</v>
      </c>
      <c r="AV382" s="14" t="s">
        <v>83</v>
      </c>
      <c r="AW382" s="14" t="s">
        <v>35</v>
      </c>
      <c r="AX382" s="14" t="s">
        <v>81</v>
      </c>
      <c r="AY382" s="266" t="s">
        <v>169</v>
      </c>
    </row>
    <row r="383" spans="1:63" s="12" customFormat="1" ht="22.8" customHeight="1">
      <c r="A383" s="12"/>
      <c r="B383" s="213"/>
      <c r="C383" s="214"/>
      <c r="D383" s="215" t="s">
        <v>73</v>
      </c>
      <c r="E383" s="227" t="s">
        <v>579</v>
      </c>
      <c r="F383" s="227" t="s">
        <v>580</v>
      </c>
      <c r="G383" s="214"/>
      <c r="H383" s="214"/>
      <c r="I383" s="217"/>
      <c r="J383" s="228">
        <f>BK383</f>
        <v>0</v>
      </c>
      <c r="K383" s="214"/>
      <c r="L383" s="219"/>
      <c r="M383" s="220"/>
      <c r="N383" s="221"/>
      <c r="O383" s="221"/>
      <c r="P383" s="222">
        <f>SUM(P384:P386)</f>
        <v>0</v>
      </c>
      <c r="Q383" s="221"/>
      <c r="R383" s="222">
        <f>SUM(R384:R386)</f>
        <v>0</v>
      </c>
      <c r="S383" s="221"/>
      <c r="T383" s="223">
        <f>SUM(T384:T386)</f>
        <v>0.12</v>
      </c>
      <c r="U383" s="12"/>
      <c r="V383" s="12"/>
      <c r="W383" s="12"/>
      <c r="X383" s="12"/>
      <c r="Y383" s="12"/>
      <c r="Z383" s="12"/>
      <c r="AA383" s="12"/>
      <c r="AB383" s="12"/>
      <c r="AC383" s="12"/>
      <c r="AD383" s="12"/>
      <c r="AE383" s="12"/>
      <c r="AR383" s="224" t="s">
        <v>83</v>
      </c>
      <c r="AT383" s="225" t="s">
        <v>73</v>
      </c>
      <c r="AU383" s="225" t="s">
        <v>81</v>
      </c>
      <c r="AY383" s="224" t="s">
        <v>169</v>
      </c>
      <c r="BK383" s="226">
        <f>SUM(BK384:BK386)</f>
        <v>0</v>
      </c>
    </row>
    <row r="384" spans="1:65" s="2" customFormat="1" ht="16.5" customHeight="1">
      <c r="A384" s="41"/>
      <c r="B384" s="42"/>
      <c r="C384" s="229" t="s">
        <v>581</v>
      </c>
      <c r="D384" s="229" t="s">
        <v>171</v>
      </c>
      <c r="E384" s="230" t="s">
        <v>582</v>
      </c>
      <c r="F384" s="231" t="s">
        <v>583</v>
      </c>
      <c r="G384" s="232" t="s">
        <v>188</v>
      </c>
      <c r="H384" s="233">
        <v>5</v>
      </c>
      <c r="I384" s="234"/>
      <c r="J384" s="235">
        <f>ROUND(I384*H384,2)</f>
        <v>0</v>
      </c>
      <c r="K384" s="231" t="s">
        <v>175</v>
      </c>
      <c r="L384" s="47"/>
      <c r="M384" s="236" t="s">
        <v>19</v>
      </c>
      <c r="N384" s="237" t="s">
        <v>45</v>
      </c>
      <c r="O384" s="87"/>
      <c r="P384" s="238">
        <f>O384*H384</f>
        <v>0</v>
      </c>
      <c r="Q384" s="238">
        <v>0</v>
      </c>
      <c r="R384" s="238">
        <f>Q384*H384</f>
        <v>0</v>
      </c>
      <c r="S384" s="238">
        <v>0.024</v>
      </c>
      <c r="T384" s="239">
        <f>S384*H384</f>
        <v>0.12</v>
      </c>
      <c r="U384" s="41"/>
      <c r="V384" s="41"/>
      <c r="W384" s="41"/>
      <c r="X384" s="41"/>
      <c r="Y384" s="41"/>
      <c r="Z384" s="41"/>
      <c r="AA384" s="41"/>
      <c r="AB384" s="41"/>
      <c r="AC384" s="41"/>
      <c r="AD384" s="41"/>
      <c r="AE384" s="41"/>
      <c r="AR384" s="240" t="s">
        <v>236</v>
      </c>
      <c r="AT384" s="240" t="s">
        <v>171</v>
      </c>
      <c r="AU384" s="240" t="s">
        <v>83</v>
      </c>
      <c r="AY384" s="20" t="s">
        <v>169</v>
      </c>
      <c r="BE384" s="241">
        <f>IF(N384="základní",J384,0)</f>
        <v>0</v>
      </c>
      <c r="BF384" s="241">
        <f>IF(N384="snížená",J384,0)</f>
        <v>0</v>
      </c>
      <c r="BG384" s="241">
        <f>IF(N384="zákl. přenesená",J384,0)</f>
        <v>0</v>
      </c>
      <c r="BH384" s="241">
        <f>IF(N384="sníž. přenesená",J384,0)</f>
        <v>0</v>
      </c>
      <c r="BI384" s="241">
        <f>IF(N384="nulová",J384,0)</f>
        <v>0</v>
      </c>
      <c r="BJ384" s="20" t="s">
        <v>81</v>
      </c>
      <c r="BK384" s="241">
        <f>ROUND(I384*H384,2)</f>
        <v>0</v>
      </c>
      <c r="BL384" s="20" t="s">
        <v>236</v>
      </c>
      <c r="BM384" s="240" t="s">
        <v>584</v>
      </c>
    </row>
    <row r="385" spans="1:51" s="13" customFormat="1" ht="12">
      <c r="A385" s="13"/>
      <c r="B385" s="246"/>
      <c r="C385" s="247"/>
      <c r="D385" s="242" t="s">
        <v>180</v>
      </c>
      <c r="E385" s="248" t="s">
        <v>19</v>
      </c>
      <c r="F385" s="249" t="s">
        <v>336</v>
      </c>
      <c r="G385" s="247"/>
      <c r="H385" s="248" t="s">
        <v>19</v>
      </c>
      <c r="I385" s="250"/>
      <c r="J385" s="247"/>
      <c r="K385" s="247"/>
      <c r="L385" s="251"/>
      <c r="M385" s="252"/>
      <c r="N385" s="253"/>
      <c r="O385" s="253"/>
      <c r="P385" s="253"/>
      <c r="Q385" s="253"/>
      <c r="R385" s="253"/>
      <c r="S385" s="253"/>
      <c r="T385" s="254"/>
      <c r="U385" s="13"/>
      <c r="V385" s="13"/>
      <c r="W385" s="13"/>
      <c r="X385" s="13"/>
      <c r="Y385" s="13"/>
      <c r="Z385" s="13"/>
      <c r="AA385" s="13"/>
      <c r="AB385" s="13"/>
      <c r="AC385" s="13"/>
      <c r="AD385" s="13"/>
      <c r="AE385" s="13"/>
      <c r="AT385" s="255" t="s">
        <v>180</v>
      </c>
      <c r="AU385" s="255" t="s">
        <v>83</v>
      </c>
      <c r="AV385" s="13" t="s">
        <v>81</v>
      </c>
      <c r="AW385" s="13" t="s">
        <v>35</v>
      </c>
      <c r="AX385" s="13" t="s">
        <v>74</v>
      </c>
      <c r="AY385" s="255" t="s">
        <v>169</v>
      </c>
    </row>
    <row r="386" spans="1:51" s="14" customFormat="1" ht="12">
      <c r="A386" s="14"/>
      <c r="B386" s="256"/>
      <c r="C386" s="257"/>
      <c r="D386" s="242" t="s">
        <v>180</v>
      </c>
      <c r="E386" s="258" t="s">
        <v>19</v>
      </c>
      <c r="F386" s="259" t="s">
        <v>585</v>
      </c>
      <c r="G386" s="257"/>
      <c r="H386" s="260">
        <v>5</v>
      </c>
      <c r="I386" s="261"/>
      <c r="J386" s="257"/>
      <c r="K386" s="257"/>
      <c r="L386" s="262"/>
      <c r="M386" s="263"/>
      <c r="N386" s="264"/>
      <c r="O386" s="264"/>
      <c r="P386" s="264"/>
      <c r="Q386" s="264"/>
      <c r="R386" s="264"/>
      <c r="S386" s="264"/>
      <c r="T386" s="265"/>
      <c r="U386" s="14"/>
      <c r="V386" s="14"/>
      <c r="W386" s="14"/>
      <c r="X386" s="14"/>
      <c r="Y386" s="14"/>
      <c r="Z386" s="14"/>
      <c r="AA386" s="14"/>
      <c r="AB386" s="14"/>
      <c r="AC386" s="14"/>
      <c r="AD386" s="14"/>
      <c r="AE386" s="14"/>
      <c r="AT386" s="266" t="s">
        <v>180</v>
      </c>
      <c r="AU386" s="266" t="s">
        <v>83</v>
      </c>
      <c r="AV386" s="14" t="s">
        <v>83</v>
      </c>
      <c r="AW386" s="14" t="s">
        <v>35</v>
      </c>
      <c r="AX386" s="14" t="s">
        <v>81</v>
      </c>
      <c r="AY386" s="266" t="s">
        <v>169</v>
      </c>
    </row>
    <row r="387" spans="1:63" s="12" customFormat="1" ht="22.8" customHeight="1">
      <c r="A387" s="12"/>
      <c r="B387" s="213"/>
      <c r="C387" s="214"/>
      <c r="D387" s="215" t="s">
        <v>73</v>
      </c>
      <c r="E387" s="227" t="s">
        <v>586</v>
      </c>
      <c r="F387" s="227" t="s">
        <v>587</v>
      </c>
      <c r="G387" s="214"/>
      <c r="H387" s="214"/>
      <c r="I387" s="217"/>
      <c r="J387" s="228">
        <f>BK387</f>
        <v>0</v>
      </c>
      <c r="K387" s="214"/>
      <c r="L387" s="219"/>
      <c r="M387" s="220"/>
      <c r="N387" s="221"/>
      <c r="O387" s="221"/>
      <c r="P387" s="222">
        <f>SUM(P388:P412)</f>
        <v>0</v>
      </c>
      <c r="Q387" s="221"/>
      <c r="R387" s="222">
        <f>SUM(R388:R412)</f>
        <v>0</v>
      </c>
      <c r="S387" s="221"/>
      <c r="T387" s="223">
        <f>SUM(T388:T412)</f>
        <v>4.8645</v>
      </c>
      <c r="U387" s="12"/>
      <c r="V387" s="12"/>
      <c r="W387" s="12"/>
      <c r="X387" s="12"/>
      <c r="Y387" s="12"/>
      <c r="Z387" s="12"/>
      <c r="AA387" s="12"/>
      <c r="AB387" s="12"/>
      <c r="AC387" s="12"/>
      <c r="AD387" s="12"/>
      <c r="AE387" s="12"/>
      <c r="AR387" s="224" t="s">
        <v>83</v>
      </c>
      <c r="AT387" s="225" t="s">
        <v>73</v>
      </c>
      <c r="AU387" s="225" t="s">
        <v>81</v>
      </c>
      <c r="AY387" s="224" t="s">
        <v>169</v>
      </c>
      <c r="BK387" s="226">
        <f>SUM(BK388:BK412)</f>
        <v>0</v>
      </c>
    </row>
    <row r="388" spans="1:65" s="2" customFormat="1" ht="16.5" customHeight="1">
      <c r="A388" s="41"/>
      <c r="B388" s="42"/>
      <c r="C388" s="229" t="s">
        <v>588</v>
      </c>
      <c r="D388" s="229" t="s">
        <v>171</v>
      </c>
      <c r="E388" s="230" t="s">
        <v>589</v>
      </c>
      <c r="F388" s="231" t="s">
        <v>590</v>
      </c>
      <c r="G388" s="232" t="s">
        <v>174</v>
      </c>
      <c r="H388" s="233">
        <v>212.025</v>
      </c>
      <c r="I388" s="234"/>
      <c r="J388" s="235">
        <f>ROUND(I388*H388,2)</f>
        <v>0</v>
      </c>
      <c r="K388" s="231" t="s">
        <v>175</v>
      </c>
      <c r="L388" s="47"/>
      <c r="M388" s="236" t="s">
        <v>19</v>
      </c>
      <c r="N388" s="237" t="s">
        <v>45</v>
      </c>
      <c r="O388" s="87"/>
      <c r="P388" s="238">
        <f>O388*H388</f>
        <v>0</v>
      </c>
      <c r="Q388" s="238">
        <v>0</v>
      </c>
      <c r="R388" s="238">
        <f>Q388*H388</f>
        <v>0</v>
      </c>
      <c r="S388" s="238">
        <v>0.02</v>
      </c>
      <c r="T388" s="239">
        <f>S388*H388</f>
        <v>4.2405</v>
      </c>
      <c r="U388" s="41"/>
      <c r="V388" s="41"/>
      <c r="W388" s="41"/>
      <c r="X388" s="41"/>
      <c r="Y388" s="41"/>
      <c r="Z388" s="41"/>
      <c r="AA388" s="41"/>
      <c r="AB388" s="41"/>
      <c r="AC388" s="41"/>
      <c r="AD388" s="41"/>
      <c r="AE388" s="41"/>
      <c r="AR388" s="240" t="s">
        <v>236</v>
      </c>
      <c r="AT388" s="240" t="s">
        <v>171</v>
      </c>
      <c r="AU388" s="240" t="s">
        <v>83</v>
      </c>
      <c r="AY388" s="20" t="s">
        <v>169</v>
      </c>
      <c r="BE388" s="241">
        <f>IF(N388="základní",J388,0)</f>
        <v>0</v>
      </c>
      <c r="BF388" s="241">
        <f>IF(N388="snížená",J388,0)</f>
        <v>0</v>
      </c>
      <c r="BG388" s="241">
        <f>IF(N388="zákl. přenesená",J388,0)</f>
        <v>0</v>
      </c>
      <c r="BH388" s="241">
        <f>IF(N388="sníž. přenesená",J388,0)</f>
        <v>0</v>
      </c>
      <c r="BI388" s="241">
        <f>IF(N388="nulová",J388,0)</f>
        <v>0</v>
      </c>
      <c r="BJ388" s="20" t="s">
        <v>81</v>
      </c>
      <c r="BK388" s="241">
        <f>ROUND(I388*H388,2)</f>
        <v>0</v>
      </c>
      <c r="BL388" s="20" t="s">
        <v>236</v>
      </c>
      <c r="BM388" s="240" t="s">
        <v>591</v>
      </c>
    </row>
    <row r="389" spans="1:51" s="13" customFormat="1" ht="12">
      <c r="A389" s="13"/>
      <c r="B389" s="246"/>
      <c r="C389" s="247"/>
      <c r="D389" s="242" t="s">
        <v>180</v>
      </c>
      <c r="E389" s="248" t="s">
        <v>19</v>
      </c>
      <c r="F389" s="249" t="s">
        <v>457</v>
      </c>
      <c r="G389" s="247"/>
      <c r="H389" s="248" t="s">
        <v>19</v>
      </c>
      <c r="I389" s="250"/>
      <c r="J389" s="247"/>
      <c r="K389" s="247"/>
      <c r="L389" s="251"/>
      <c r="M389" s="252"/>
      <c r="N389" s="253"/>
      <c r="O389" s="253"/>
      <c r="P389" s="253"/>
      <c r="Q389" s="253"/>
      <c r="R389" s="253"/>
      <c r="S389" s="253"/>
      <c r="T389" s="254"/>
      <c r="U389" s="13"/>
      <c r="V389" s="13"/>
      <c r="W389" s="13"/>
      <c r="X389" s="13"/>
      <c r="Y389" s="13"/>
      <c r="Z389" s="13"/>
      <c r="AA389" s="13"/>
      <c r="AB389" s="13"/>
      <c r="AC389" s="13"/>
      <c r="AD389" s="13"/>
      <c r="AE389" s="13"/>
      <c r="AT389" s="255" t="s">
        <v>180</v>
      </c>
      <c r="AU389" s="255" t="s">
        <v>83</v>
      </c>
      <c r="AV389" s="13" t="s">
        <v>81</v>
      </c>
      <c r="AW389" s="13" t="s">
        <v>35</v>
      </c>
      <c r="AX389" s="13" t="s">
        <v>74</v>
      </c>
      <c r="AY389" s="255" t="s">
        <v>169</v>
      </c>
    </row>
    <row r="390" spans="1:51" s="13" customFormat="1" ht="12">
      <c r="A390" s="13"/>
      <c r="B390" s="246"/>
      <c r="C390" s="247"/>
      <c r="D390" s="242" t="s">
        <v>180</v>
      </c>
      <c r="E390" s="248" t="s">
        <v>19</v>
      </c>
      <c r="F390" s="249" t="s">
        <v>592</v>
      </c>
      <c r="G390" s="247"/>
      <c r="H390" s="248" t="s">
        <v>19</v>
      </c>
      <c r="I390" s="250"/>
      <c r="J390" s="247"/>
      <c r="K390" s="247"/>
      <c r="L390" s="251"/>
      <c r="M390" s="252"/>
      <c r="N390" s="253"/>
      <c r="O390" s="253"/>
      <c r="P390" s="253"/>
      <c r="Q390" s="253"/>
      <c r="R390" s="253"/>
      <c r="S390" s="253"/>
      <c r="T390" s="254"/>
      <c r="U390" s="13"/>
      <c r="V390" s="13"/>
      <c r="W390" s="13"/>
      <c r="X390" s="13"/>
      <c r="Y390" s="13"/>
      <c r="Z390" s="13"/>
      <c r="AA390" s="13"/>
      <c r="AB390" s="13"/>
      <c r="AC390" s="13"/>
      <c r="AD390" s="13"/>
      <c r="AE390" s="13"/>
      <c r="AT390" s="255" t="s">
        <v>180</v>
      </c>
      <c r="AU390" s="255" t="s">
        <v>83</v>
      </c>
      <c r="AV390" s="13" t="s">
        <v>81</v>
      </c>
      <c r="AW390" s="13" t="s">
        <v>35</v>
      </c>
      <c r="AX390" s="13" t="s">
        <v>74</v>
      </c>
      <c r="AY390" s="255" t="s">
        <v>169</v>
      </c>
    </row>
    <row r="391" spans="1:51" s="14" customFormat="1" ht="12">
      <c r="A391" s="14"/>
      <c r="B391" s="256"/>
      <c r="C391" s="257"/>
      <c r="D391" s="242" t="s">
        <v>180</v>
      </c>
      <c r="E391" s="258" t="s">
        <v>19</v>
      </c>
      <c r="F391" s="259" t="s">
        <v>593</v>
      </c>
      <c r="G391" s="257"/>
      <c r="H391" s="260">
        <v>49.35</v>
      </c>
      <c r="I391" s="261"/>
      <c r="J391" s="257"/>
      <c r="K391" s="257"/>
      <c r="L391" s="262"/>
      <c r="M391" s="263"/>
      <c r="N391" s="264"/>
      <c r="O391" s="264"/>
      <c r="P391" s="264"/>
      <c r="Q391" s="264"/>
      <c r="R391" s="264"/>
      <c r="S391" s="264"/>
      <c r="T391" s="265"/>
      <c r="U391" s="14"/>
      <c r="V391" s="14"/>
      <c r="W391" s="14"/>
      <c r="X391" s="14"/>
      <c r="Y391" s="14"/>
      <c r="Z391" s="14"/>
      <c r="AA391" s="14"/>
      <c r="AB391" s="14"/>
      <c r="AC391" s="14"/>
      <c r="AD391" s="14"/>
      <c r="AE391" s="14"/>
      <c r="AT391" s="266" t="s">
        <v>180</v>
      </c>
      <c r="AU391" s="266" t="s">
        <v>83</v>
      </c>
      <c r="AV391" s="14" t="s">
        <v>83</v>
      </c>
      <c r="AW391" s="14" t="s">
        <v>35</v>
      </c>
      <c r="AX391" s="14" t="s">
        <v>74</v>
      </c>
      <c r="AY391" s="266" t="s">
        <v>169</v>
      </c>
    </row>
    <row r="392" spans="1:51" s="14" customFormat="1" ht="12">
      <c r="A392" s="14"/>
      <c r="B392" s="256"/>
      <c r="C392" s="257"/>
      <c r="D392" s="242" t="s">
        <v>180</v>
      </c>
      <c r="E392" s="258" t="s">
        <v>19</v>
      </c>
      <c r="F392" s="259" t="s">
        <v>594</v>
      </c>
      <c r="G392" s="257"/>
      <c r="H392" s="260">
        <v>100.8</v>
      </c>
      <c r="I392" s="261"/>
      <c r="J392" s="257"/>
      <c r="K392" s="257"/>
      <c r="L392" s="262"/>
      <c r="M392" s="263"/>
      <c r="N392" s="264"/>
      <c r="O392" s="264"/>
      <c r="P392" s="264"/>
      <c r="Q392" s="264"/>
      <c r="R392" s="264"/>
      <c r="S392" s="264"/>
      <c r="T392" s="265"/>
      <c r="U392" s="14"/>
      <c r="V392" s="14"/>
      <c r="W392" s="14"/>
      <c r="X392" s="14"/>
      <c r="Y392" s="14"/>
      <c r="Z392" s="14"/>
      <c r="AA392" s="14"/>
      <c r="AB392" s="14"/>
      <c r="AC392" s="14"/>
      <c r="AD392" s="14"/>
      <c r="AE392" s="14"/>
      <c r="AT392" s="266" t="s">
        <v>180</v>
      </c>
      <c r="AU392" s="266" t="s">
        <v>83</v>
      </c>
      <c r="AV392" s="14" t="s">
        <v>83</v>
      </c>
      <c r="AW392" s="14" t="s">
        <v>35</v>
      </c>
      <c r="AX392" s="14" t="s">
        <v>74</v>
      </c>
      <c r="AY392" s="266" t="s">
        <v>169</v>
      </c>
    </row>
    <row r="393" spans="1:51" s="14" customFormat="1" ht="12">
      <c r="A393" s="14"/>
      <c r="B393" s="256"/>
      <c r="C393" s="257"/>
      <c r="D393" s="242" t="s">
        <v>180</v>
      </c>
      <c r="E393" s="258" t="s">
        <v>19</v>
      </c>
      <c r="F393" s="259" t="s">
        <v>595</v>
      </c>
      <c r="G393" s="257"/>
      <c r="H393" s="260">
        <v>61.875</v>
      </c>
      <c r="I393" s="261"/>
      <c r="J393" s="257"/>
      <c r="K393" s="257"/>
      <c r="L393" s="262"/>
      <c r="M393" s="263"/>
      <c r="N393" s="264"/>
      <c r="O393" s="264"/>
      <c r="P393" s="264"/>
      <c r="Q393" s="264"/>
      <c r="R393" s="264"/>
      <c r="S393" s="264"/>
      <c r="T393" s="265"/>
      <c r="U393" s="14"/>
      <c r="V393" s="14"/>
      <c r="W393" s="14"/>
      <c r="X393" s="14"/>
      <c r="Y393" s="14"/>
      <c r="Z393" s="14"/>
      <c r="AA393" s="14"/>
      <c r="AB393" s="14"/>
      <c r="AC393" s="14"/>
      <c r="AD393" s="14"/>
      <c r="AE393" s="14"/>
      <c r="AT393" s="266" t="s">
        <v>180</v>
      </c>
      <c r="AU393" s="266" t="s">
        <v>83</v>
      </c>
      <c r="AV393" s="14" t="s">
        <v>83</v>
      </c>
      <c r="AW393" s="14" t="s">
        <v>35</v>
      </c>
      <c r="AX393" s="14" t="s">
        <v>74</v>
      </c>
      <c r="AY393" s="266" t="s">
        <v>169</v>
      </c>
    </row>
    <row r="394" spans="1:51" s="15" customFormat="1" ht="12">
      <c r="A394" s="15"/>
      <c r="B394" s="267"/>
      <c r="C394" s="268"/>
      <c r="D394" s="242" t="s">
        <v>180</v>
      </c>
      <c r="E394" s="269" t="s">
        <v>19</v>
      </c>
      <c r="F394" s="270" t="s">
        <v>185</v>
      </c>
      <c r="G394" s="268"/>
      <c r="H394" s="271">
        <v>212.025</v>
      </c>
      <c r="I394" s="272"/>
      <c r="J394" s="268"/>
      <c r="K394" s="268"/>
      <c r="L394" s="273"/>
      <c r="M394" s="274"/>
      <c r="N394" s="275"/>
      <c r="O394" s="275"/>
      <c r="P394" s="275"/>
      <c r="Q394" s="275"/>
      <c r="R394" s="275"/>
      <c r="S394" s="275"/>
      <c r="T394" s="276"/>
      <c r="U394" s="15"/>
      <c r="V394" s="15"/>
      <c r="W394" s="15"/>
      <c r="X394" s="15"/>
      <c r="Y394" s="15"/>
      <c r="Z394" s="15"/>
      <c r="AA394" s="15"/>
      <c r="AB394" s="15"/>
      <c r="AC394" s="15"/>
      <c r="AD394" s="15"/>
      <c r="AE394" s="15"/>
      <c r="AT394" s="277" t="s">
        <v>180</v>
      </c>
      <c r="AU394" s="277" t="s">
        <v>83</v>
      </c>
      <c r="AV394" s="15" t="s">
        <v>176</v>
      </c>
      <c r="AW394" s="15" t="s">
        <v>35</v>
      </c>
      <c r="AX394" s="15" t="s">
        <v>81</v>
      </c>
      <c r="AY394" s="277" t="s">
        <v>169</v>
      </c>
    </row>
    <row r="395" spans="1:65" s="2" customFormat="1" ht="21.75" customHeight="1">
      <c r="A395" s="41"/>
      <c r="B395" s="42"/>
      <c r="C395" s="229" t="s">
        <v>596</v>
      </c>
      <c r="D395" s="229" t="s">
        <v>171</v>
      </c>
      <c r="E395" s="230" t="s">
        <v>597</v>
      </c>
      <c r="F395" s="231" t="s">
        <v>598</v>
      </c>
      <c r="G395" s="232" t="s">
        <v>462</v>
      </c>
      <c r="H395" s="233">
        <v>4</v>
      </c>
      <c r="I395" s="234"/>
      <c r="J395" s="235">
        <f>ROUND(I395*H395,2)</f>
        <v>0</v>
      </c>
      <c r="K395" s="231" t="s">
        <v>175</v>
      </c>
      <c r="L395" s="47"/>
      <c r="M395" s="236" t="s">
        <v>19</v>
      </c>
      <c r="N395" s="237" t="s">
        <v>45</v>
      </c>
      <c r="O395" s="87"/>
      <c r="P395" s="238">
        <f>O395*H395</f>
        <v>0</v>
      </c>
      <c r="Q395" s="238">
        <v>0</v>
      </c>
      <c r="R395" s="238">
        <f>Q395*H395</f>
        <v>0</v>
      </c>
      <c r="S395" s="238">
        <v>0.016</v>
      </c>
      <c r="T395" s="239">
        <f>S395*H395</f>
        <v>0.064</v>
      </c>
      <c r="U395" s="41"/>
      <c r="V395" s="41"/>
      <c r="W395" s="41"/>
      <c r="X395" s="41"/>
      <c r="Y395" s="41"/>
      <c r="Z395" s="41"/>
      <c r="AA395" s="41"/>
      <c r="AB395" s="41"/>
      <c r="AC395" s="41"/>
      <c r="AD395" s="41"/>
      <c r="AE395" s="41"/>
      <c r="AR395" s="240" t="s">
        <v>236</v>
      </c>
      <c r="AT395" s="240" t="s">
        <v>171</v>
      </c>
      <c r="AU395" s="240" t="s">
        <v>83</v>
      </c>
      <c r="AY395" s="20" t="s">
        <v>169</v>
      </c>
      <c r="BE395" s="241">
        <f>IF(N395="základní",J395,0)</f>
        <v>0</v>
      </c>
      <c r="BF395" s="241">
        <f>IF(N395="snížená",J395,0)</f>
        <v>0</v>
      </c>
      <c r="BG395" s="241">
        <f>IF(N395="zákl. přenesená",J395,0)</f>
        <v>0</v>
      </c>
      <c r="BH395" s="241">
        <f>IF(N395="sníž. přenesená",J395,0)</f>
        <v>0</v>
      </c>
      <c r="BI395" s="241">
        <f>IF(N395="nulová",J395,0)</f>
        <v>0</v>
      </c>
      <c r="BJ395" s="20" t="s">
        <v>81</v>
      </c>
      <c r="BK395" s="241">
        <f>ROUND(I395*H395,2)</f>
        <v>0</v>
      </c>
      <c r="BL395" s="20" t="s">
        <v>236</v>
      </c>
      <c r="BM395" s="240" t="s">
        <v>599</v>
      </c>
    </row>
    <row r="396" spans="1:51" s="13" customFormat="1" ht="12">
      <c r="A396" s="13"/>
      <c r="B396" s="246"/>
      <c r="C396" s="247"/>
      <c r="D396" s="242" t="s">
        <v>180</v>
      </c>
      <c r="E396" s="248" t="s">
        <v>19</v>
      </c>
      <c r="F396" s="249" t="s">
        <v>600</v>
      </c>
      <c r="G396" s="247"/>
      <c r="H396" s="248" t="s">
        <v>19</v>
      </c>
      <c r="I396" s="250"/>
      <c r="J396" s="247"/>
      <c r="K396" s="247"/>
      <c r="L396" s="251"/>
      <c r="M396" s="252"/>
      <c r="N396" s="253"/>
      <c r="O396" s="253"/>
      <c r="P396" s="253"/>
      <c r="Q396" s="253"/>
      <c r="R396" s="253"/>
      <c r="S396" s="253"/>
      <c r="T396" s="254"/>
      <c r="U396" s="13"/>
      <c r="V396" s="13"/>
      <c r="W396" s="13"/>
      <c r="X396" s="13"/>
      <c r="Y396" s="13"/>
      <c r="Z396" s="13"/>
      <c r="AA396" s="13"/>
      <c r="AB396" s="13"/>
      <c r="AC396" s="13"/>
      <c r="AD396" s="13"/>
      <c r="AE396" s="13"/>
      <c r="AT396" s="255" t="s">
        <v>180</v>
      </c>
      <c r="AU396" s="255" t="s">
        <v>83</v>
      </c>
      <c r="AV396" s="13" t="s">
        <v>81</v>
      </c>
      <c r="AW396" s="13" t="s">
        <v>35</v>
      </c>
      <c r="AX396" s="13" t="s">
        <v>74</v>
      </c>
      <c r="AY396" s="255" t="s">
        <v>169</v>
      </c>
    </row>
    <row r="397" spans="1:51" s="13" customFormat="1" ht="12">
      <c r="A397" s="13"/>
      <c r="B397" s="246"/>
      <c r="C397" s="247"/>
      <c r="D397" s="242" t="s">
        <v>180</v>
      </c>
      <c r="E397" s="248" t="s">
        <v>19</v>
      </c>
      <c r="F397" s="249" t="s">
        <v>342</v>
      </c>
      <c r="G397" s="247"/>
      <c r="H397" s="248" t="s">
        <v>19</v>
      </c>
      <c r="I397" s="250"/>
      <c r="J397" s="247"/>
      <c r="K397" s="247"/>
      <c r="L397" s="251"/>
      <c r="M397" s="252"/>
      <c r="N397" s="253"/>
      <c r="O397" s="253"/>
      <c r="P397" s="253"/>
      <c r="Q397" s="253"/>
      <c r="R397" s="253"/>
      <c r="S397" s="253"/>
      <c r="T397" s="254"/>
      <c r="U397" s="13"/>
      <c r="V397" s="13"/>
      <c r="W397" s="13"/>
      <c r="X397" s="13"/>
      <c r="Y397" s="13"/>
      <c r="Z397" s="13"/>
      <c r="AA397" s="13"/>
      <c r="AB397" s="13"/>
      <c r="AC397" s="13"/>
      <c r="AD397" s="13"/>
      <c r="AE397" s="13"/>
      <c r="AT397" s="255" t="s">
        <v>180</v>
      </c>
      <c r="AU397" s="255" t="s">
        <v>83</v>
      </c>
      <c r="AV397" s="13" t="s">
        <v>81</v>
      </c>
      <c r="AW397" s="13" t="s">
        <v>35</v>
      </c>
      <c r="AX397" s="13" t="s">
        <v>74</v>
      </c>
      <c r="AY397" s="255" t="s">
        <v>169</v>
      </c>
    </row>
    <row r="398" spans="1:51" s="13" customFormat="1" ht="12">
      <c r="A398" s="13"/>
      <c r="B398" s="246"/>
      <c r="C398" s="247"/>
      <c r="D398" s="242" t="s">
        <v>180</v>
      </c>
      <c r="E398" s="248" t="s">
        <v>19</v>
      </c>
      <c r="F398" s="249" t="s">
        <v>341</v>
      </c>
      <c r="G398" s="247"/>
      <c r="H398" s="248" t="s">
        <v>19</v>
      </c>
      <c r="I398" s="250"/>
      <c r="J398" s="247"/>
      <c r="K398" s="247"/>
      <c r="L398" s="251"/>
      <c r="M398" s="252"/>
      <c r="N398" s="253"/>
      <c r="O398" s="253"/>
      <c r="P398" s="253"/>
      <c r="Q398" s="253"/>
      <c r="R398" s="253"/>
      <c r="S398" s="253"/>
      <c r="T398" s="254"/>
      <c r="U398" s="13"/>
      <c r="V398" s="13"/>
      <c r="W398" s="13"/>
      <c r="X398" s="13"/>
      <c r="Y398" s="13"/>
      <c r="Z398" s="13"/>
      <c r="AA398" s="13"/>
      <c r="AB398" s="13"/>
      <c r="AC398" s="13"/>
      <c r="AD398" s="13"/>
      <c r="AE398" s="13"/>
      <c r="AT398" s="255" t="s">
        <v>180</v>
      </c>
      <c r="AU398" s="255" t="s">
        <v>83</v>
      </c>
      <c r="AV398" s="13" t="s">
        <v>81</v>
      </c>
      <c r="AW398" s="13" t="s">
        <v>35</v>
      </c>
      <c r="AX398" s="13" t="s">
        <v>74</v>
      </c>
      <c r="AY398" s="255" t="s">
        <v>169</v>
      </c>
    </row>
    <row r="399" spans="1:51" s="13" customFormat="1" ht="12">
      <c r="A399" s="13"/>
      <c r="B399" s="246"/>
      <c r="C399" s="247"/>
      <c r="D399" s="242" t="s">
        <v>180</v>
      </c>
      <c r="E399" s="248" t="s">
        <v>19</v>
      </c>
      <c r="F399" s="249" t="s">
        <v>342</v>
      </c>
      <c r="G399" s="247"/>
      <c r="H399" s="248" t="s">
        <v>19</v>
      </c>
      <c r="I399" s="250"/>
      <c r="J399" s="247"/>
      <c r="K399" s="247"/>
      <c r="L399" s="251"/>
      <c r="M399" s="252"/>
      <c r="N399" s="253"/>
      <c r="O399" s="253"/>
      <c r="P399" s="253"/>
      <c r="Q399" s="253"/>
      <c r="R399" s="253"/>
      <c r="S399" s="253"/>
      <c r="T399" s="254"/>
      <c r="U399" s="13"/>
      <c r="V399" s="13"/>
      <c r="W399" s="13"/>
      <c r="X399" s="13"/>
      <c r="Y399" s="13"/>
      <c r="Z399" s="13"/>
      <c r="AA399" s="13"/>
      <c r="AB399" s="13"/>
      <c r="AC399" s="13"/>
      <c r="AD399" s="13"/>
      <c r="AE399" s="13"/>
      <c r="AT399" s="255" t="s">
        <v>180</v>
      </c>
      <c r="AU399" s="255" t="s">
        <v>83</v>
      </c>
      <c r="AV399" s="13" t="s">
        <v>81</v>
      </c>
      <c r="AW399" s="13" t="s">
        <v>35</v>
      </c>
      <c r="AX399" s="13" t="s">
        <v>74</v>
      </c>
      <c r="AY399" s="255" t="s">
        <v>169</v>
      </c>
    </row>
    <row r="400" spans="1:51" s="14" customFormat="1" ht="12">
      <c r="A400" s="14"/>
      <c r="B400" s="256"/>
      <c r="C400" s="257"/>
      <c r="D400" s="242" t="s">
        <v>180</v>
      </c>
      <c r="E400" s="258" t="s">
        <v>19</v>
      </c>
      <c r="F400" s="259" t="s">
        <v>601</v>
      </c>
      <c r="G400" s="257"/>
      <c r="H400" s="260">
        <v>4</v>
      </c>
      <c r="I400" s="261"/>
      <c r="J400" s="257"/>
      <c r="K400" s="257"/>
      <c r="L400" s="262"/>
      <c r="M400" s="263"/>
      <c r="N400" s="264"/>
      <c r="O400" s="264"/>
      <c r="P400" s="264"/>
      <c r="Q400" s="264"/>
      <c r="R400" s="264"/>
      <c r="S400" s="264"/>
      <c r="T400" s="265"/>
      <c r="U400" s="14"/>
      <c r="V400" s="14"/>
      <c r="W400" s="14"/>
      <c r="X400" s="14"/>
      <c r="Y400" s="14"/>
      <c r="Z400" s="14"/>
      <c r="AA400" s="14"/>
      <c r="AB400" s="14"/>
      <c r="AC400" s="14"/>
      <c r="AD400" s="14"/>
      <c r="AE400" s="14"/>
      <c r="AT400" s="266" t="s">
        <v>180</v>
      </c>
      <c r="AU400" s="266" t="s">
        <v>83</v>
      </c>
      <c r="AV400" s="14" t="s">
        <v>83</v>
      </c>
      <c r="AW400" s="14" t="s">
        <v>35</v>
      </c>
      <c r="AX400" s="14" t="s">
        <v>74</v>
      </c>
      <c r="AY400" s="266" t="s">
        <v>169</v>
      </c>
    </row>
    <row r="401" spans="1:51" s="17" customFormat="1" ht="12">
      <c r="A401" s="17"/>
      <c r="B401" s="299"/>
      <c r="C401" s="300"/>
      <c r="D401" s="242" t="s">
        <v>180</v>
      </c>
      <c r="E401" s="301" t="s">
        <v>19</v>
      </c>
      <c r="F401" s="302" t="s">
        <v>346</v>
      </c>
      <c r="G401" s="300"/>
      <c r="H401" s="303">
        <v>4</v>
      </c>
      <c r="I401" s="304"/>
      <c r="J401" s="300"/>
      <c r="K401" s="300"/>
      <c r="L401" s="305"/>
      <c r="M401" s="306"/>
      <c r="N401" s="307"/>
      <c r="O401" s="307"/>
      <c r="P401" s="307"/>
      <c r="Q401" s="307"/>
      <c r="R401" s="307"/>
      <c r="S401" s="307"/>
      <c r="T401" s="308"/>
      <c r="U401" s="17"/>
      <c r="V401" s="17"/>
      <c r="W401" s="17"/>
      <c r="X401" s="17"/>
      <c r="Y401" s="17"/>
      <c r="Z401" s="17"/>
      <c r="AA401" s="17"/>
      <c r="AB401" s="17"/>
      <c r="AC401" s="17"/>
      <c r="AD401" s="17"/>
      <c r="AE401" s="17"/>
      <c r="AT401" s="309" t="s">
        <v>180</v>
      </c>
      <c r="AU401" s="309" t="s">
        <v>83</v>
      </c>
      <c r="AV401" s="17" t="s">
        <v>192</v>
      </c>
      <c r="AW401" s="17" t="s">
        <v>35</v>
      </c>
      <c r="AX401" s="17" t="s">
        <v>81</v>
      </c>
      <c r="AY401" s="309" t="s">
        <v>169</v>
      </c>
    </row>
    <row r="402" spans="1:65" s="2" customFormat="1" ht="16.5" customHeight="1">
      <c r="A402" s="41"/>
      <c r="B402" s="42"/>
      <c r="C402" s="229" t="s">
        <v>602</v>
      </c>
      <c r="D402" s="229" t="s">
        <v>171</v>
      </c>
      <c r="E402" s="230" t="s">
        <v>603</v>
      </c>
      <c r="F402" s="231" t="s">
        <v>604</v>
      </c>
      <c r="G402" s="232" t="s">
        <v>188</v>
      </c>
      <c r="H402" s="233">
        <v>1</v>
      </c>
      <c r="I402" s="234"/>
      <c r="J402" s="235">
        <f>ROUND(I402*H402,2)</f>
        <v>0</v>
      </c>
      <c r="K402" s="231" t="s">
        <v>175</v>
      </c>
      <c r="L402" s="47"/>
      <c r="M402" s="236" t="s">
        <v>19</v>
      </c>
      <c r="N402" s="237" t="s">
        <v>45</v>
      </c>
      <c r="O402" s="87"/>
      <c r="P402" s="238">
        <f>O402*H402</f>
        <v>0</v>
      </c>
      <c r="Q402" s="238">
        <v>0</v>
      </c>
      <c r="R402" s="238">
        <f>Q402*H402</f>
        <v>0</v>
      </c>
      <c r="S402" s="238">
        <v>0</v>
      </c>
      <c r="T402" s="239">
        <f>S402*H402</f>
        <v>0</v>
      </c>
      <c r="U402" s="41"/>
      <c r="V402" s="41"/>
      <c r="W402" s="41"/>
      <c r="X402" s="41"/>
      <c r="Y402" s="41"/>
      <c r="Z402" s="41"/>
      <c r="AA402" s="41"/>
      <c r="AB402" s="41"/>
      <c r="AC402" s="41"/>
      <c r="AD402" s="41"/>
      <c r="AE402" s="41"/>
      <c r="AR402" s="240" t="s">
        <v>236</v>
      </c>
      <c r="AT402" s="240" t="s">
        <v>171</v>
      </c>
      <c r="AU402" s="240" t="s">
        <v>83</v>
      </c>
      <c r="AY402" s="20" t="s">
        <v>169</v>
      </c>
      <c r="BE402" s="241">
        <f>IF(N402="základní",J402,0)</f>
        <v>0</v>
      </c>
      <c r="BF402" s="241">
        <f>IF(N402="snížená",J402,0)</f>
        <v>0</v>
      </c>
      <c r="BG402" s="241">
        <f>IF(N402="zákl. přenesená",J402,0)</f>
        <v>0</v>
      </c>
      <c r="BH402" s="241">
        <f>IF(N402="sníž. přenesená",J402,0)</f>
        <v>0</v>
      </c>
      <c r="BI402" s="241">
        <f>IF(N402="nulová",J402,0)</f>
        <v>0</v>
      </c>
      <c r="BJ402" s="20" t="s">
        <v>81</v>
      </c>
      <c r="BK402" s="241">
        <f>ROUND(I402*H402,2)</f>
        <v>0</v>
      </c>
      <c r="BL402" s="20" t="s">
        <v>236</v>
      </c>
      <c r="BM402" s="240" t="s">
        <v>605</v>
      </c>
    </row>
    <row r="403" spans="1:51" s="13" customFormat="1" ht="12">
      <c r="A403" s="13"/>
      <c r="B403" s="246"/>
      <c r="C403" s="247"/>
      <c r="D403" s="242" t="s">
        <v>180</v>
      </c>
      <c r="E403" s="248" t="s">
        <v>19</v>
      </c>
      <c r="F403" s="249" t="s">
        <v>336</v>
      </c>
      <c r="G403" s="247"/>
      <c r="H403" s="248" t="s">
        <v>19</v>
      </c>
      <c r="I403" s="250"/>
      <c r="J403" s="247"/>
      <c r="K403" s="247"/>
      <c r="L403" s="251"/>
      <c r="M403" s="252"/>
      <c r="N403" s="253"/>
      <c r="O403" s="253"/>
      <c r="P403" s="253"/>
      <c r="Q403" s="253"/>
      <c r="R403" s="253"/>
      <c r="S403" s="253"/>
      <c r="T403" s="254"/>
      <c r="U403" s="13"/>
      <c r="V403" s="13"/>
      <c r="W403" s="13"/>
      <c r="X403" s="13"/>
      <c r="Y403" s="13"/>
      <c r="Z403" s="13"/>
      <c r="AA403" s="13"/>
      <c r="AB403" s="13"/>
      <c r="AC403" s="13"/>
      <c r="AD403" s="13"/>
      <c r="AE403" s="13"/>
      <c r="AT403" s="255" t="s">
        <v>180</v>
      </c>
      <c r="AU403" s="255" t="s">
        <v>83</v>
      </c>
      <c r="AV403" s="13" t="s">
        <v>81</v>
      </c>
      <c r="AW403" s="13" t="s">
        <v>35</v>
      </c>
      <c r="AX403" s="13" t="s">
        <v>74</v>
      </c>
      <c r="AY403" s="255" t="s">
        <v>169</v>
      </c>
    </row>
    <row r="404" spans="1:51" s="14" customFormat="1" ht="12">
      <c r="A404" s="14"/>
      <c r="B404" s="256"/>
      <c r="C404" s="257"/>
      <c r="D404" s="242" t="s">
        <v>180</v>
      </c>
      <c r="E404" s="258" t="s">
        <v>19</v>
      </c>
      <c r="F404" s="259" t="s">
        <v>606</v>
      </c>
      <c r="G404" s="257"/>
      <c r="H404" s="260">
        <v>1</v>
      </c>
      <c r="I404" s="261"/>
      <c r="J404" s="257"/>
      <c r="K404" s="257"/>
      <c r="L404" s="262"/>
      <c r="M404" s="263"/>
      <c r="N404" s="264"/>
      <c r="O404" s="264"/>
      <c r="P404" s="264"/>
      <c r="Q404" s="264"/>
      <c r="R404" s="264"/>
      <c r="S404" s="264"/>
      <c r="T404" s="265"/>
      <c r="U404" s="14"/>
      <c r="V404" s="14"/>
      <c r="W404" s="14"/>
      <c r="X404" s="14"/>
      <c r="Y404" s="14"/>
      <c r="Z404" s="14"/>
      <c r="AA404" s="14"/>
      <c r="AB404" s="14"/>
      <c r="AC404" s="14"/>
      <c r="AD404" s="14"/>
      <c r="AE404" s="14"/>
      <c r="AT404" s="266" t="s">
        <v>180</v>
      </c>
      <c r="AU404" s="266" t="s">
        <v>83</v>
      </c>
      <c r="AV404" s="14" t="s">
        <v>83</v>
      </c>
      <c r="AW404" s="14" t="s">
        <v>35</v>
      </c>
      <c r="AX404" s="14" t="s">
        <v>81</v>
      </c>
      <c r="AY404" s="266" t="s">
        <v>169</v>
      </c>
    </row>
    <row r="405" spans="1:65" s="2" customFormat="1" ht="16.5" customHeight="1">
      <c r="A405" s="41"/>
      <c r="B405" s="42"/>
      <c r="C405" s="229" t="s">
        <v>607</v>
      </c>
      <c r="D405" s="229" t="s">
        <v>171</v>
      </c>
      <c r="E405" s="230" t="s">
        <v>608</v>
      </c>
      <c r="F405" s="231" t="s">
        <v>609</v>
      </c>
      <c r="G405" s="232" t="s">
        <v>462</v>
      </c>
      <c r="H405" s="233">
        <v>11.2</v>
      </c>
      <c r="I405" s="234"/>
      <c r="J405" s="235">
        <f>ROUND(I405*H405,2)</f>
        <v>0</v>
      </c>
      <c r="K405" s="231" t="s">
        <v>175</v>
      </c>
      <c r="L405" s="47"/>
      <c r="M405" s="236" t="s">
        <v>19</v>
      </c>
      <c r="N405" s="237" t="s">
        <v>45</v>
      </c>
      <c r="O405" s="87"/>
      <c r="P405" s="238">
        <f>O405*H405</f>
        <v>0</v>
      </c>
      <c r="Q405" s="238">
        <v>0</v>
      </c>
      <c r="R405" s="238">
        <f>Q405*H405</f>
        <v>0</v>
      </c>
      <c r="S405" s="238">
        <v>0.05</v>
      </c>
      <c r="T405" s="239">
        <f>S405*H405</f>
        <v>0.5599999999999999</v>
      </c>
      <c r="U405" s="41"/>
      <c r="V405" s="41"/>
      <c r="W405" s="41"/>
      <c r="X405" s="41"/>
      <c r="Y405" s="41"/>
      <c r="Z405" s="41"/>
      <c r="AA405" s="41"/>
      <c r="AB405" s="41"/>
      <c r="AC405" s="41"/>
      <c r="AD405" s="41"/>
      <c r="AE405" s="41"/>
      <c r="AR405" s="240" t="s">
        <v>236</v>
      </c>
      <c r="AT405" s="240" t="s">
        <v>171</v>
      </c>
      <c r="AU405" s="240" t="s">
        <v>83</v>
      </c>
      <c r="AY405" s="20" t="s">
        <v>169</v>
      </c>
      <c r="BE405" s="241">
        <f>IF(N405="základní",J405,0)</f>
        <v>0</v>
      </c>
      <c r="BF405" s="241">
        <f>IF(N405="snížená",J405,0)</f>
        <v>0</v>
      </c>
      <c r="BG405" s="241">
        <f>IF(N405="zákl. přenesená",J405,0)</f>
        <v>0</v>
      </c>
      <c r="BH405" s="241">
        <f>IF(N405="sníž. přenesená",J405,0)</f>
        <v>0</v>
      </c>
      <c r="BI405" s="241">
        <f>IF(N405="nulová",J405,0)</f>
        <v>0</v>
      </c>
      <c r="BJ405" s="20" t="s">
        <v>81</v>
      </c>
      <c r="BK405" s="241">
        <f>ROUND(I405*H405,2)</f>
        <v>0</v>
      </c>
      <c r="BL405" s="20" t="s">
        <v>236</v>
      </c>
      <c r="BM405" s="240" t="s">
        <v>610</v>
      </c>
    </row>
    <row r="406" spans="1:51" s="13" customFormat="1" ht="12">
      <c r="A406" s="13"/>
      <c r="B406" s="246"/>
      <c r="C406" s="247"/>
      <c r="D406" s="242" t="s">
        <v>180</v>
      </c>
      <c r="E406" s="248" t="s">
        <v>19</v>
      </c>
      <c r="F406" s="249" t="s">
        <v>600</v>
      </c>
      <c r="G406" s="247"/>
      <c r="H406" s="248" t="s">
        <v>19</v>
      </c>
      <c r="I406" s="250"/>
      <c r="J406" s="247"/>
      <c r="K406" s="247"/>
      <c r="L406" s="251"/>
      <c r="M406" s="252"/>
      <c r="N406" s="253"/>
      <c r="O406" s="253"/>
      <c r="P406" s="253"/>
      <c r="Q406" s="253"/>
      <c r="R406" s="253"/>
      <c r="S406" s="253"/>
      <c r="T406" s="254"/>
      <c r="U406" s="13"/>
      <c r="V406" s="13"/>
      <c r="W406" s="13"/>
      <c r="X406" s="13"/>
      <c r="Y406" s="13"/>
      <c r="Z406" s="13"/>
      <c r="AA406" s="13"/>
      <c r="AB406" s="13"/>
      <c r="AC406" s="13"/>
      <c r="AD406" s="13"/>
      <c r="AE406" s="13"/>
      <c r="AT406" s="255" t="s">
        <v>180</v>
      </c>
      <c r="AU406" s="255" t="s">
        <v>83</v>
      </c>
      <c r="AV406" s="13" t="s">
        <v>81</v>
      </c>
      <c r="AW406" s="13" t="s">
        <v>35</v>
      </c>
      <c r="AX406" s="13" t="s">
        <v>74</v>
      </c>
      <c r="AY406" s="255" t="s">
        <v>169</v>
      </c>
    </row>
    <row r="407" spans="1:51" s="13" customFormat="1" ht="12">
      <c r="A407" s="13"/>
      <c r="B407" s="246"/>
      <c r="C407" s="247"/>
      <c r="D407" s="242" t="s">
        <v>180</v>
      </c>
      <c r="E407" s="248" t="s">
        <v>19</v>
      </c>
      <c r="F407" s="249" t="s">
        <v>342</v>
      </c>
      <c r="G407" s="247"/>
      <c r="H407" s="248" t="s">
        <v>19</v>
      </c>
      <c r="I407" s="250"/>
      <c r="J407" s="247"/>
      <c r="K407" s="247"/>
      <c r="L407" s="251"/>
      <c r="M407" s="252"/>
      <c r="N407" s="253"/>
      <c r="O407" s="253"/>
      <c r="P407" s="253"/>
      <c r="Q407" s="253"/>
      <c r="R407" s="253"/>
      <c r="S407" s="253"/>
      <c r="T407" s="254"/>
      <c r="U407" s="13"/>
      <c r="V407" s="13"/>
      <c r="W407" s="13"/>
      <c r="X407" s="13"/>
      <c r="Y407" s="13"/>
      <c r="Z407" s="13"/>
      <c r="AA407" s="13"/>
      <c r="AB407" s="13"/>
      <c r="AC407" s="13"/>
      <c r="AD407" s="13"/>
      <c r="AE407" s="13"/>
      <c r="AT407" s="255" t="s">
        <v>180</v>
      </c>
      <c r="AU407" s="255" t="s">
        <v>83</v>
      </c>
      <c r="AV407" s="13" t="s">
        <v>81</v>
      </c>
      <c r="AW407" s="13" t="s">
        <v>35</v>
      </c>
      <c r="AX407" s="13" t="s">
        <v>74</v>
      </c>
      <c r="AY407" s="255" t="s">
        <v>169</v>
      </c>
    </row>
    <row r="408" spans="1:51" s="13" customFormat="1" ht="12">
      <c r="A408" s="13"/>
      <c r="B408" s="246"/>
      <c r="C408" s="247"/>
      <c r="D408" s="242" t="s">
        <v>180</v>
      </c>
      <c r="E408" s="248" t="s">
        <v>19</v>
      </c>
      <c r="F408" s="249" t="s">
        <v>341</v>
      </c>
      <c r="G408" s="247"/>
      <c r="H408" s="248" t="s">
        <v>19</v>
      </c>
      <c r="I408" s="250"/>
      <c r="J408" s="247"/>
      <c r="K408" s="247"/>
      <c r="L408" s="251"/>
      <c r="M408" s="252"/>
      <c r="N408" s="253"/>
      <c r="O408" s="253"/>
      <c r="P408" s="253"/>
      <c r="Q408" s="253"/>
      <c r="R408" s="253"/>
      <c r="S408" s="253"/>
      <c r="T408" s="254"/>
      <c r="U408" s="13"/>
      <c r="V408" s="13"/>
      <c r="W408" s="13"/>
      <c r="X408" s="13"/>
      <c r="Y408" s="13"/>
      <c r="Z408" s="13"/>
      <c r="AA408" s="13"/>
      <c r="AB408" s="13"/>
      <c r="AC408" s="13"/>
      <c r="AD408" s="13"/>
      <c r="AE408" s="13"/>
      <c r="AT408" s="255" t="s">
        <v>180</v>
      </c>
      <c r="AU408" s="255" t="s">
        <v>83</v>
      </c>
      <c r="AV408" s="13" t="s">
        <v>81</v>
      </c>
      <c r="AW408" s="13" t="s">
        <v>35</v>
      </c>
      <c r="AX408" s="13" t="s">
        <v>74</v>
      </c>
      <c r="AY408" s="255" t="s">
        <v>169</v>
      </c>
    </row>
    <row r="409" spans="1:51" s="13" customFormat="1" ht="12">
      <c r="A409" s="13"/>
      <c r="B409" s="246"/>
      <c r="C409" s="247"/>
      <c r="D409" s="242" t="s">
        <v>180</v>
      </c>
      <c r="E409" s="248" t="s">
        <v>19</v>
      </c>
      <c r="F409" s="249" t="s">
        <v>342</v>
      </c>
      <c r="G409" s="247"/>
      <c r="H409" s="248" t="s">
        <v>19</v>
      </c>
      <c r="I409" s="250"/>
      <c r="J409" s="247"/>
      <c r="K409" s="247"/>
      <c r="L409" s="251"/>
      <c r="M409" s="252"/>
      <c r="N409" s="253"/>
      <c r="O409" s="253"/>
      <c r="P409" s="253"/>
      <c r="Q409" s="253"/>
      <c r="R409" s="253"/>
      <c r="S409" s="253"/>
      <c r="T409" s="254"/>
      <c r="U409" s="13"/>
      <c r="V409" s="13"/>
      <c r="W409" s="13"/>
      <c r="X409" s="13"/>
      <c r="Y409" s="13"/>
      <c r="Z409" s="13"/>
      <c r="AA409" s="13"/>
      <c r="AB409" s="13"/>
      <c r="AC409" s="13"/>
      <c r="AD409" s="13"/>
      <c r="AE409" s="13"/>
      <c r="AT409" s="255" t="s">
        <v>180</v>
      </c>
      <c r="AU409" s="255" t="s">
        <v>83</v>
      </c>
      <c r="AV409" s="13" t="s">
        <v>81</v>
      </c>
      <c r="AW409" s="13" t="s">
        <v>35</v>
      </c>
      <c r="AX409" s="13" t="s">
        <v>74</v>
      </c>
      <c r="AY409" s="255" t="s">
        <v>169</v>
      </c>
    </row>
    <row r="410" spans="1:51" s="14" customFormat="1" ht="12">
      <c r="A410" s="14"/>
      <c r="B410" s="256"/>
      <c r="C410" s="257"/>
      <c r="D410" s="242" t="s">
        <v>180</v>
      </c>
      <c r="E410" s="258" t="s">
        <v>19</v>
      </c>
      <c r="F410" s="259" t="s">
        <v>611</v>
      </c>
      <c r="G410" s="257"/>
      <c r="H410" s="260">
        <v>7</v>
      </c>
      <c r="I410" s="261"/>
      <c r="J410" s="257"/>
      <c r="K410" s="257"/>
      <c r="L410" s="262"/>
      <c r="M410" s="263"/>
      <c r="N410" s="264"/>
      <c r="O410" s="264"/>
      <c r="P410" s="264"/>
      <c r="Q410" s="264"/>
      <c r="R410" s="264"/>
      <c r="S410" s="264"/>
      <c r="T410" s="265"/>
      <c r="U410" s="14"/>
      <c r="V410" s="14"/>
      <c r="W410" s="14"/>
      <c r="X410" s="14"/>
      <c r="Y410" s="14"/>
      <c r="Z410" s="14"/>
      <c r="AA410" s="14"/>
      <c r="AB410" s="14"/>
      <c r="AC410" s="14"/>
      <c r="AD410" s="14"/>
      <c r="AE410" s="14"/>
      <c r="AT410" s="266" t="s">
        <v>180</v>
      </c>
      <c r="AU410" s="266" t="s">
        <v>83</v>
      </c>
      <c r="AV410" s="14" t="s">
        <v>83</v>
      </c>
      <c r="AW410" s="14" t="s">
        <v>35</v>
      </c>
      <c r="AX410" s="14" t="s">
        <v>74</v>
      </c>
      <c r="AY410" s="266" t="s">
        <v>169</v>
      </c>
    </row>
    <row r="411" spans="1:51" s="14" customFormat="1" ht="12">
      <c r="A411" s="14"/>
      <c r="B411" s="256"/>
      <c r="C411" s="257"/>
      <c r="D411" s="242" t="s">
        <v>180</v>
      </c>
      <c r="E411" s="258" t="s">
        <v>19</v>
      </c>
      <c r="F411" s="259" t="s">
        <v>612</v>
      </c>
      <c r="G411" s="257"/>
      <c r="H411" s="260">
        <v>4.2</v>
      </c>
      <c r="I411" s="261"/>
      <c r="J411" s="257"/>
      <c r="K411" s="257"/>
      <c r="L411" s="262"/>
      <c r="M411" s="263"/>
      <c r="N411" s="264"/>
      <c r="O411" s="264"/>
      <c r="P411" s="264"/>
      <c r="Q411" s="264"/>
      <c r="R411" s="264"/>
      <c r="S411" s="264"/>
      <c r="T411" s="265"/>
      <c r="U411" s="14"/>
      <c r="V411" s="14"/>
      <c r="W411" s="14"/>
      <c r="X411" s="14"/>
      <c r="Y411" s="14"/>
      <c r="Z411" s="14"/>
      <c r="AA411" s="14"/>
      <c r="AB411" s="14"/>
      <c r="AC411" s="14"/>
      <c r="AD411" s="14"/>
      <c r="AE411" s="14"/>
      <c r="AT411" s="266" t="s">
        <v>180</v>
      </c>
      <c r="AU411" s="266" t="s">
        <v>83</v>
      </c>
      <c r="AV411" s="14" t="s">
        <v>83</v>
      </c>
      <c r="AW411" s="14" t="s">
        <v>35</v>
      </c>
      <c r="AX411" s="14" t="s">
        <v>74</v>
      </c>
      <c r="AY411" s="266" t="s">
        <v>169</v>
      </c>
    </row>
    <row r="412" spans="1:51" s="17" customFormat="1" ht="12">
      <c r="A412" s="17"/>
      <c r="B412" s="299"/>
      <c r="C412" s="300"/>
      <c r="D412" s="242" t="s">
        <v>180</v>
      </c>
      <c r="E412" s="301" t="s">
        <v>19</v>
      </c>
      <c r="F412" s="302" t="s">
        <v>346</v>
      </c>
      <c r="G412" s="300"/>
      <c r="H412" s="303">
        <v>11.2</v>
      </c>
      <c r="I412" s="304"/>
      <c r="J412" s="300"/>
      <c r="K412" s="300"/>
      <c r="L412" s="305"/>
      <c r="M412" s="310"/>
      <c r="N412" s="311"/>
      <c r="O412" s="311"/>
      <c r="P412" s="311"/>
      <c r="Q412" s="311"/>
      <c r="R412" s="311"/>
      <c r="S412" s="311"/>
      <c r="T412" s="312"/>
      <c r="U412" s="17"/>
      <c r="V412" s="17"/>
      <c r="W412" s="17"/>
      <c r="X412" s="17"/>
      <c r="Y412" s="17"/>
      <c r="Z412" s="17"/>
      <c r="AA412" s="17"/>
      <c r="AB412" s="17"/>
      <c r="AC412" s="17"/>
      <c r="AD412" s="17"/>
      <c r="AE412" s="17"/>
      <c r="AT412" s="309" t="s">
        <v>180</v>
      </c>
      <c r="AU412" s="309" t="s">
        <v>83</v>
      </c>
      <c r="AV412" s="17" t="s">
        <v>192</v>
      </c>
      <c r="AW412" s="17" t="s">
        <v>35</v>
      </c>
      <c r="AX412" s="17" t="s">
        <v>81</v>
      </c>
      <c r="AY412" s="309" t="s">
        <v>169</v>
      </c>
    </row>
    <row r="413" spans="1:31" s="2" customFormat="1" ht="6.95" customHeight="1">
      <c r="A413" s="41"/>
      <c r="B413" s="62"/>
      <c r="C413" s="63"/>
      <c r="D413" s="63"/>
      <c r="E413" s="63"/>
      <c r="F413" s="63"/>
      <c r="G413" s="63"/>
      <c r="H413" s="63"/>
      <c r="I413" s="178"/>
      <c r="J413" s="63"/>
      <c r="K413" s="63"/>
      <c r="L413" s="47"/>
      <c r="M413" s="41"/>
      <c r="O413" s="41"/>
      <c r="P413" s="41"/>
      <c r="Q413" s="41"/>
      <c r="R413" s="41"/>
      <c r="S413" s="41"/>
      <c r="T413" s="41"/>
      <c r="U413" s="41"/>
      <c r="V413" s="41"/>
      <c r="W413" s="41"/>
      <c r="X413" s="41"/>
      <c r="Y413" s="41"/>
      <c r="Z413" s="41"/>
      <c r="AA413" s="41"/>
      <c r="AB413" s="41"/>
      <c r="AC413" s="41"/>
      <c r="AD413" s="41"/>
      <c r="AE413" s="41"/>
    </row>
  </sheetData>
  <sheetProtection password="DD5F" sheet="1" objects="1" scenarios="1" formatColumns="0" formatRows="0" autoFilter="0"/>
  <autoFilter ref="C95:K412"/>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2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100</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613</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614</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ROUND(J96,2)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ROUND((SUM(BE96:BE428)),2)</f>
        <v>0</v>
      </c>
      <c r="G35" s="41"/>
      <c r="H35" s="41"/>
      <c r="I35" s="167">
        <v>0.21</v>
      </c>
      <c r="J35" s="166">
        <f>ROUND(((SUM(BE96:BE428))*I35),2)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ROUND((SUM(BF96:BF428)),2)</f>
        <v>0</v>
      </c>
      <c r="G36" s="41"/>
      <c r="H36" s="41"/>
      <c r="I36" s="167">
        <v>0.15</v>
      </c>
      <c r="J36" s="166">
        <f>ROUND(((SUM(BF96:BF428))*I36),2)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ROUND((SUM(BG96:BG428)),2)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ROUND((SUM(BH96:BH428)),2)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ROUND((SUM(BI96:BI428)),2)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613</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 xml:space="preserve">SO 101a - Větev A - komunikace </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J96</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J97</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J98</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615</v>
      </c>
      <c r="E66" s="197"/>
      <c r="F66" s="197"/>
      <c r="G66" s="197"/>
      <c r="H66" s="197"/>
      <c r="I66" s="198"/>
      <c r="J66" s="199">
        <f>J162</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616</v>
      </c>
      <c r="E67" s="197"/>
      <c r="F67" s="197"/>
      <c r="G67" s="197"/>
      <c r="H67" s="197"/>
      <c r="I67" s="198"/>
      <c r="J67" s="199">
        <f>J183</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617</v>
      </c>
      <c r="E68" s="197"/>
      <c r="F68" s="197"/>
      <c r="G68" s="197"/>
      <c r="H68" s="197"/>
      <c r="I68" s="198"/>
      <c r="J68" s="199">
        <f>J205</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151</v>
      </c>
      <c r="E69" s="197"/>
      <c r="F69" s="197"/>
      <c r="G69" s="197"/>
      <c r="H69" s="197"/>
      <c r="I69" s="198"/>
      <c r="J69" s="199">
        <f>J287</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309</v>
      </c>
      <c r="E70" s="197"/>
      <c r="F70" s="197"/>
      <c r="G70" s="197"/>
      <c r="H70" s="197"/>
      <c r="I70" s="198"/>
      <c r="J70" s="199">
        <f>J387</f>
        <v>0</v>
      </c>
      <c r="K70" s="128"/>
      <c r="L70" s="200"/>
      <c r="S70" s="10"/>
      <c r="T70" s="10"/>
      <c r="U70" s="10"/>
      <c r="V70" s="10"/>
      <c r="W70" s="10"/>
      <c r="X70" s="10"/>
      <c r="Y70" s="10"/>
      <c r="Z70" s="10"/>
      <c r="AA70" s="10"/>
      <c r="AB70" s="10"/>
      <c r="AC70" s="10"/>
      <c r="AD70" s="10"/>
      <c r="AE70" s="10"/>
    </row>
    <row r="71" spans="1:31" s="10" customFormat="1" ht="19.9" customHeight="1">
      <c r="A71" s="10"/>
      <c r="B71" s="195"/>
      <c r="C71" s="128"/>
      <c r="D71" s="196" t="s">
        <v>618</v>
      </c>
      <c r="E71" s="197"/>
      <c r="F71" s="197"/>
      <c r="G71" s="197"/>
      <c r="H71" s="197"/>
      <c r="I71" s="198"/>
      <c r="J71" s="199">
        <f>J411</f>
        <v>0</v>
      </c>
      <c r="K71" s="128"/>
      <c r="L71" s="200"/>
      <c r="S71" s="10"/>
      <c r="T71" s="10"/>
      <c r="U71" s="10"/>
      <c r="V71" s="10"/>
      <c r="W71" s="10"/>
      <c r="X71" s="10"/>
      <c r="Y71" s="10"/>
      <c r="Z71" s="10"/>
      <c r="AA71" s="10"/>
      <c r="AB71" s="10"/>
      <c r="AC71" s="10"/>
      <c r="AD71" s="10"/>
      <c r="AE71" s="10"/>
    </row>
    <row r="72" spans="1:31" s="9" customFormat="1" ht="24.95" customHeight="1">
      <c r="A72" s="9"/>
      <c r="B72" s="188"/>
      <c r="C72" s="189"/>
      <c r="D72" s="190" t="s">
        <v>272</v>
      </c>
      <c r="E72" s="191"/>
      <c r="F72" s="191"/>
      <c r="G72" s="191"/>
      <c r="H72" s="191"/>
      <c r="I72" s="192"/>
      <c r="J72" s="193">
        <f>J414</f>
        <v>0</v>
      </c>
      <c r="K72" s="189"/>
      <c r="L72" s="194"/>
      <c r="S72" s="9"/>
      <c r="T72" s="9"/>
      <c r="U72" s="9"/>
      <c r="V72" s="9"/>
      <c r="W72" s="9"/>
      <c r="X72" s="9"/>
      <c r="Y72" s="9"/>
      <c r="Z72" s="9"/>
      <c r="AA72" s="9"/>
      <c r="AB72" s="9"/>
      <c r="AC72" s="9"/>
      <c r="AD72" s="9"/>
      <c r="AE72" s="9"/>
    </row>
    <row r="73" spans="1:31" s="10" customFormat="1" ht="19.9" customHeight="1">
      <c r="A73" s="10"/>
      <c r="B73" s="195"/>
      <c r="C73" s="128"/>
      <c r="D73" s="196" t="s">
        <v>619</v>
      </c>
      <c r="E73" s="197"/>
      <c r="F73" s="197"/>
      <c r="G73" s="197"/>
      <c r="H73" s="197"/>
      <c r="I73" s="198"/>
      <c r="J73" s="199">
        <f>J415</f>
        <v>0</v>
      </c>
      <c r="K73" s="128"/>
      <c r="L73" s="200"/>
      <c r="S73" s="10"/>
      <c r="T73" s="10"/>
      <c r="U73" s="10"/>
      <c r="V73" s="10"/>
      <c r="W73" s="10"/>
      <c r="X73" s="10"/>
      <c r="Y73" s="10"/>
      <c r="Z73" s="10"/>
      <c r="AA73" s="10"/>
      <c r="AB73" s="10"/>
      <c r="AC73" s="10"/>
      <c r="AD73" s="10"/>
      <c r="AE73" s="10"/>
    </row>
    <row r="74" spans="1:31" s="10" customFormat="1" ht="19.9" customHeight="1">
      <c r="A74" s="10"/>
      <c r="B74" s="195"/>
      <c r="C74" s="128"/>
      <c r="D74" s="196" t="s">
        <v>620</v>
      </c>
      <c r="E74" s="197"/>
      <c r="F74" s="197"/>
      <c r="G74" s="197"/>
      <c r="H74" s="197"/>
      <c r="I74" s="198"/>
      <c r="J74" s="199">
        <f>J425</f>
        <v>0</v>
      </c>
      <c r="K74" s="128"/>
      <c r="L74" s="200"/>
      <c r="S74" s="10"/>
      <c r="T74" s="10"/>
      <c r="U74" s="10"/>
      <c r="V74" s="10"/>
      <c r="W74" s="10"/>
      <c r="X74" s="10"/>
      <c r="Y74" s="10"/>
      <c r="Z74" s="10"/>
      <c r="AA74" s="10"/>
      <c r="AB74" s="10"/>
      <c r="AC74" s="10"/>
      <c r="AD74" s="10"/>
      <c r="AE74" s="10"/>
    </row>
    <row r="75" spans="1:31" s="2" customFormat="1" ht="21.8" customHeight="1">
      <c r="A75" s="41"/>
      <c r="B75" s="42"/>
      <c r="C75" s="43"/>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62"/>
      <c r="C76" s="63"/>
      <c r="D76" s="63"/>
      <c r="E76" s="63"/>
      <c r="F76" s="63"/>
      <c r="G76" s="63"/>
      <c r="H76" s="63"/>
      <c r="I76" s="178"/>
      <c r="J76" s="63"/>
      <c r="K76" s="63"/>
      <c r="L76" s="150"/>
      <c r="S76" s="41"/>
      <c r="T76" s="41"/>
      <c r="U76" s="41"/>
      <c r="V76" s="41"/>
      <c r="W76" s="41"/>
      <c r="X76" s="41"/>
      <c r="Y76" s="41"/>
      <c r="Z76" s="41"/>
      <c r="AA76" s="41"/>
      <c r="AB76" s="41"/>
      <c r="AC76" s="41"/>
      <c r="AD76" s="41"/>
      <c r="AE76" s="41"/>
    </row>
    <row r="80" spans="1:31" s="2" customFormat="1" ht="6.95" customHeight="1">
      <c r="A80" s="41"/>
      <c r="B80" s="64"/>
      <c r="C80" s="65"/>
      <c r="D80" s="65"/>
      <c r="E80" s="65"/>
      <c r="F80" s="65"/>
      <c r="G80" s="65"/>
      <c r="H80" s="65"/>
      <c r="I80" s="181"/>
      <c r="J80" s="65"/>
      <c r="K80" s="65"/>
      <c r="L80" s="150"/>
      <c r="S80" s="41"/>
      <c r="T80" s="41"/>
      <c r="U80" s="41"/>
      <c r="V80" s="41"/>
      <c r="W80" s="41"/>
      <c r="X80" s="41"/>
      <c r="Y80" s="41"/>
      <c r="Z80" s="41"/>
      <c r="AA80" s="41"/>
      <c r="AB80" s="41"/>
      <c r="AC80" s="41"/>
      <c r="AD80" s="41"/>
      <c r="AE80" s="41"/>
    </row>
    <row r="81" spans="1:31" s="2" customFormat="1" ht="24.95" customHeight="1">
      <c r="A81" s="41"/>
      <c r="B81" s="42"/>
      <c r="C81" s="26" t="s">
        <v>154</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2" customHeight="1">
      <c r="A83" s="41"/>
      <c r="B83" s="42"/>
      <c r="C83" s="35" t="s">
        <v>16</v>
      </c>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6.5" customHeight="1">
      <c r="A84" s="41"/>
      <c r="B84" s="42"/>
      <c r="C84" s="43"/>
      <c r="D84" s="43"/>
      <c r="E84" s="182" t="str">
        <f>E7</f>
        <v>KRÁLŮV DVŮR - OBCHVAT - II. část - PDPS</v>
      </c>
      <c r="F84" s="35"/>
      <c r="G84" s="35"/>
      <c r="H84" s="35"/>
      <c r="I84" s="149"/>
      <c r="J84" s="43"/>
      <c r="K84" s="43"/>
      <c r="L84" s="150"/>
      <c r="S84" s="41"/>
      <c r="T84" s="41"/>
      <c r="U84" s="41"/>
      <c r="V84" s="41"/>
      <c r="W84" s="41"/>
      <c r="X84" s="41"/>
      <c r="Y84" s="41"/>
      <c r="Z84" s="41"/>
      <c r="AA84" s="41"/>
      <c r="AB84" s="41"/>
      <c r="AC84" s="41"/>
      <c r="AD84" s="41"/>
      <c r="AE84" s="41"/>
    </row>
    <row r="85" spans="2:12" s="1" customFormat="1" ht="12" customHeight="1">
      <c r="B85" s="24"/>
      <c r="C85" s="35" t="s">
        <v>141</v>
      </c>
      <c r="D85" s="25"/>
      <c r="E85" s="25"/>
      <c r="F85" s="25"/>
      <c r="G85" s="25"/>
      <c r="H85" s="25"/>
      <c r="I85" s="141"/>
      <c r="J85" s="25"/>
      <c r="K85" s="25"/>
      <c r="L85" s="23"/>
    </row>
    <row r="86" spans="1:31" s="2" customFormat="1" ht="16.5" customHeight="1">
      <c r="A86" s="41"/>
      <c r="B86" s="42"/>
      <c r="C86" s="43"/>
      <c r="D86" s="43"/>
      <c r="E86" s="182" t="s">
        <v>613</v>
      </c>
      <c r="F86" s="43"/>
      <c r="G86" s="43"/>
      <c r="H86" s="43"/>
      <c r="I86" s="149"/>
      <c r="J86" s="43"/>
      <c r="K86" s="43"/>
      <c r="L86" s="150"/>
      <c r="S86" s="41"/>
      <c r="T86" s="41"/>
      <c r="U86" s="41"/>
      <c r="V86" s="41"/>
      <c r="W86" s="41"/>
      <c r="X86" s="41"/>
      <c r="Y86" s="41"/>
      <c r="Z86" s="41"/>
      <c r="AA86" s="41"/>
      <c r="AB86" s="41"/>
      <c r="AC86" s="41"/>
      <c r="AD86" s="41"/>
      <c r="AE86" s="41"/>
    </row>
    <row r="87" spans="1:31" s="2" customFormat="1" ht="12" customHeight="1">
      <c r="A87" s="41"/>
      <c r="B87" s="42"/>
      <c r="C87" s="35" t="s">
        <v>143</v>
      </c>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16.5" customHeight="1">
      <c r="A88" s="41"/>
      <c r="B88" s="42"/>
      <c r="C88" s="43"/>
      <c r="D88" s="43"/>
      <c r="E88" s="72" t="str">
        <f>E11</f>
        <v xml:space="preserve">SO 101a - Větev A - komunikace </v>
      </c>
      <c r="F88" s="43"/>
      <c r="G88" s="43"/>
      <c r="H88" s="43"/>
      <c r="I88" s="149"/>
      <c r="J88" s="43"/>
      <c r="K88" s="43"/>
      <c r="L88" s="150"/>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12" customHeight="1">
      <c r="A90" s="41"/>
      <c r="B90" s="42"/>
      <c r="C90" s="35" t="s">
        <v>21</v>
      </c>
      <c r="D90" s="43"/>
      <c r="E90" s="43"/>
      <c r="F90" s="30" t="str">
        <f>F14</f>
        <v>Králův Dvůr</v>
      </c>
      <c r="G90" s="43"/>
      <c r="H90" s="43"/>
      <c r="I90" s="152" t="s">
        <v>23</v>
      </c>
      <c r="J90" s="75" t="str">
        <f>IF(J14="","",J14)</f>
        <v>18. 3. 2020</v>
      </c>
      <c r="K90" s="43"/>
      <c r="L90" s="150"/>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149"/>
      <c r="J91" s="43"/>
      <c r="K91" s="43"/>
      <c r="L91" s="150"/>
      <c r="S91" s="41"/>
      <c r="T91" s="41"/>
      <c r="U91" s="41"/>
      <c r="V91" s="41"/>
      <c r="W91" s="41"/>
      <c r="X91" s="41"/>
      <c r="Y91" s="41"/>
      <c r="Z91" s="41"/>
      <c r="AA91" s="41"/>
      <c r="AB91" s="41"/>
      <c r="AC91" s="41"/>
      <c r="AD91" s="41"/>
      <c r="AE91" s="41"/>
    </row>
    <row r="92" spans="1:31" s="2" customFormat="1" ht="40.05" customHeight="1">
      <c r="A92" s="41"/>
      <c r="B92" s="42"/>
      <c r="C92" s="35" t="s">
        <v>25</v>
      </c>
      <c r="D92" s="43"/>
      <c r="E92" s="43"/>
      <c r="F92" s="30" t="str">
        <f>E17</f>
        <v>Město Králův Dvůr,Nám.Míru 139,26701 Králův Dvůr</v>
      </c>
      <c r="G92" s="43"/>
      <c r="H92" s="43"/>
      <c r="I92" s="152" t="s">
        <v>31</v>
      </c>
      <c r="J92" s="39" t="str">
        <f>E23</f>
        <v>SPEKTRA s.r.o.,V Hlinkách 1548,26601 Beroun</v>
      </c>
      <c r="K92" s="43"/>
      <c r="L92" s="150"/>
      <c r="S92" s="41"/>
      <c r="T92" s="41"/>
      <c r="U92" s="41"/>
      <c r="V92" s="41"/>
      <c r="W92" s="41"/>
      <c r="X92" s="41"/>
      <c r="Y92" s="41"/>
      <c r="Z92" s="41"/>
      <c r="AA92" s="41"/>
      <c r="AB92" s="41"/>
      <c r="AC92" s="41"/>
      <c r="AD92" s="41"/>
      <c r="AE92" s="41"/>
    </row>
    <row r="93" spans="1:31" s="2" customFormat="1" ht="15.15" customHeight="1">
      <c r="A93" s="41"/>
      <c r="B93" s="42"/>
      <c r="C93" s="35" t="s">
        <v>29</v>
      </c>
      <c r="D93" s="43"/>
      <c r="E93" s="43"/>
      <c r="F93" s="30" t="str">
        <f>IF(E20="","",E20)</f>
        <v>Vyplň údaj</v>
      </c>
      <c r="G93" s="43"/>
      <c r="H93" s="43"/>
      <c r="I93" s="152" t="s">
        <v>36</v>
      </c>
      <c r="J93" s="39" t="str">
        <f>E26</f>
        <v>p. Lenka Dejdarová</v>
      </c>
      <c r="K93" s="43"/>
      <c r="L93" s="150"/>
      <c r="S93" s="41"/>
      <c r="T93" s="41"/>
      <c r="U93" s="41"/>
      <c r="V93" s="41"/>
      <c r="W93" s="41"/>
      <c r="X93" s="41"/>
      <c r="Y93" s="41"/>
      <c r="Z93" s="41"/>
      <c r="AA93" s="41"/>
      <c r="AB93" s="41"/>
      <c r="AC93" s="41"/>
      <c r="AD93" s="41"/>
      <c r="AE93" s="41"/>
    </row>
    <row r="94" spans="1:31" s="2" customFormat="1" ht="10.3" customHeight="1">
      <c r="A94" s="41"/>
      <c r="B94" s="42"/>
      <c r="C94" s="43"/>
      <c r="D94" s="43"/>
      <c r="E94" s="43"/>
      <c r="F94" s="43"/>
      <c r="G94" s="43"/>
      <c r="H94" s="43"/>
      <c r="I94" s="149"/>
      <c r="J94" s="43"/>
      <c r="K94" s="43"/>
      <c r="L94" s="150"/>
      <c r="S94" s="41"/>
      <c r="T94" s="41"/>
      <c r="U94" s="41"/>
      <c r="V94" s="41"/>
      <c r="W94" s="41"/>
      <c r="X94" s="41"/>
      <c r="Y94" s="41"/>
      <c r="Z94" s="41"/>
      <c r="AA94" s="41"/>
      <c r="AB94" s="41"/>
      <c r="AC94" s="41"/>
      <c r="AD94" s="41"/>
      <c r="AE94" s="41"/>
    </row>
    <row r="95" spans="1:31" s="11" customFormat="1" ht="29.25" customHeight="1">
      <c r="A95" s="201"/>
      <c r="B95" s="202"/>
      <c r="C95" s="203" t="s">
        <v>155</v>
      </c>
      <c r="D95" s="204" t="s">
        <v>59</v>
      </c>
      <c r="E95" s="204" t="s">
        <v>55</v>
      </c>
      <c r="F95" s="204" t="s">
        <v>56</v>
      </c>
      <c r="G95" s="204" t="s">
        <v>156</v>
      </c>
      <c r="H95" s="204" t="s">
        <v>157</v>
      </c>
      <c r="I95" s="205" t="s">
        <v>158</v>
      </c>
      <c r="J95" s="204" t="s">
        <v>147</v>
      </c>
      <c r="K95" s="206" t="s">
        <v>159</v>
      </c>
      <c r="L95" s="207"/>
      <c r="M95" s="95" t="s">
        <v>19</v>
      </c>
      <c r="N95" s="96" t="s">
        <v>44</v>
      </c>
      <c r="O95" s="96" t="s">
        <v>160</v>
      </c>
      <c r="P95" s="96" t="s">
        <v>161</v>
      </c>
      <c r="Q95" s="96" t="s">
        <v>162</v>
      </c>
      <c r="R95" s="96" t="s">
        <v>163</v>
      </c>
      <c r="S95" s="96" t="s">
        <v>164</v>
      </c>
      <c r="T95" s="97" t="s">
        <v>165</v>
      </c>
      <c r="U95" s="201"/>
      <c r="V95" s="201"/>
      <c r="W95" s="201"/>
      <c r="X95" s="201"/>
      <c r="Y95" s="201"/>
      <c r="Z95" s="201"/>
      <c r="AA95" s="201"/>
      <c r="AB95" s="201"/>
      <c r="AC95" s="201"/>
      <c r="AD95" s="201"/>
      <c r="AE95" s="201"/>
    </row>
    <row r="96" spans="1:63" s="2" customFormat="1" ht="22.8" customHeight="1">
      <c r="A96" s="41"/>
      <c r="B96" s="42"/>
      <c r="C96" s="102" t="s">
        <v>166</v>
      </c>
      <c r="D96" s="43"/>
      <c r="E96" s="43"/>
      <c r="F96" s="43"/>
      <c r="G96" s="43"/>
      <c r="H96" s="43"/>
      <c r="I96" s="149"/>
      <c r="J96" s="208">
        <f>BK96</f>
        <v>0</v>
      </c>
      <c r="K96" s="43"/>
      <c r="L96" s="47"/>
      <c r="M96" s="98"/>
      <c r="N96" s="209"/>
      <c r="O96" s="99"/>
      <c r="P96" s="210">
        <f>P97+P414</f>
        <v>0</v>
      </c>
      <c r="Q96" s="99"/>
      <c r="R96" s="210">
        <f>R97+R414</f>
        <v>8624.215298440002</v>
      </c>
      <c r="S96" s="99"/>
      <c r="T96" s="211">
        <f>T97+T414</f>
        <v>99.60999999999999</v>
      </c>
      <c r="U96" s="41"/>
      <c r="V96" s="41"/>
      <c r="W96" s="41"/>
      <c r="X96" s="41"/>
      <c r="Y96" s="41"/>
      <c r="Z96" s="41"/>
      <c r="AA96" s="41"/>
      <c r="AB96" s="41"/>
      <c r="AC96" s="41"/>
      <c r="AD96" s="41"/>
      <c r="AE96" s="41"/>
      <c r="AT96" s="20" t="s">
        <v>73</v>
      </c>
      <c r="AU96" s="20" t="s">
        <v>148</v>
      </c>
      <c r="BK96" s="212">
        <f>BK97+BK414</f>
        <v>0</v>
      </c>
    </row>
    <row r="97" spans="1:63" s="12" customFormat="1" ht="25.9" customHeight="1">
      <c r="A97" s="12"/>
      <c r="B97" s="213"/>
      <c r="C97" s="214"/>
      <c r="D97" s="215" t="s">
        <v>73</v>
      </c>
      <c r="E97" s="216" t="s">
        <v>167</v>
      </c>
      <c r="F97" s="216" t="s">
        <v>168</v>
      </c>
      <c r="G97" s="214"/>
      <c r="H97" s="214"/>
      <c r="I97" s="217"/>
      <c r="J97" s="218">
        <f>BK97</f>
        <v>0</v>
      </c>
      <c r="K97" s="214"/>
      <c r="L97" s="219"/>
      <c r="M97" s="220"/>
      <c r="N97" s="221"/>
      <c r="O97" s="221"/>
      <c r="P97" s="222">
        <f>P98+P162+P183+P205+P287+P387+P411</f>
        <v>0</v>
      </c>
      <c r="Q97" s="221"/>
      <c r="R97" s="222">
        <f>R98+R162+R183+R205+R287+R387+R411</f>
        <v>8624.182923440001</v>
      </c>
      <c r="S97" s="221"/>
      <c r="T97" s="223">
        <f>T98+T162+T183+T205+T287+T387+T411</f>
        <v>99.60999999999999</v>
      </c>
      <c r="U97" s="12"/>
      <c r="V97" s="12"/>
      <c r="W97" s="12"/>
      <c r="X97" s="12"/>
      <c r="Y97" s="12"/>
      <c r="Z97" s="12"/>
      <c r="AA97" s="12"/>
      <c r="AB97" s="12"/>
      <c r="AC97" s="12"/>
      <c r="AD97" s="12"/>
      <c r="AE97" s="12"/>
      <c r="AR97" s="224" t="s">
        <v>81</v>
      </c>
      <c r="AT97" s="225" t="s">
        <v>73</v>
      </c>
      <c r="AU97" s="225" t="s">
        <v>74</v>
      </c>
      <c r="AY97" s="224" t="s">
        <v>169</v>
      </c>
      <c r="BK97" s="226">
        <f>BK98+BK162+BK183+BK205+BK287+BK387+BK411</f>
        <v>0</v>
      </c>
    </row>
    <row r="98" spans="1:63" s="12" customFormat="1" ht="22.8" customHeight="1">
      <c r="A98" s="12"/>
      <c r="B98" s="213"/>
      <c r="C98" s="214"/>
      <c r="D98" s="215" t="s">
        <v>73</v>
      </c>
      <c r="E98" s="227" t="s">
        <v>81</v>
      </c>
      <c r="F98" s="227" t="s">
        <v>170</v>
      </c>
      <c r="G98" s="214"/>
      <c r="H98" s="214"/>
      <c r="I98" s="217"/>
      <c r="J98" s="228">
        <f>BK98</f>
        <v>0</v>
      </c>
      <c r="K98" s="214"/>
      <c r="L98" s="219"/>
      <c r="M98" s="220"/>
      <c r="N98" s="221"/>
      <c r="O98" s="221"/>
      <c r="P98" s="222">
        <f>SUM(P99:P161)</f>
        <v>0</v>
      </c>
      <c r="Q98" s="221"/>
      <c r="R98" s="222">
        <f>SUM(R99:R161)</f>
        <v>6428.75</v>
      </c>
      <c r="S98" s="221"/>
      <c r="T98" s="223">
        <f>SUM(T99:T161)</f>
        <v>75.97999999999999</v>
      </c>
      <c r="U98" s="12"/>
      <c r="V98" s="12"/>
      <c r="W98" s="12"/>
      <c r="X98" s="12"/>
      <c r="Y98" s="12"/>
      <c r="Z98" s="12"/>
      <c r="AA98" s="12"/>
      <c r="AB98" s="12"/>
      <c r="AC98" s="12"/>
      <c r="AD98" s="12"/>
      <c r="AE98" s="12"/>
      <c r="AR98" s="224" t="s">
        <v>81</v>
      </c>
      <c r="AT98" s="225" t="s">
        <v>73</v>
      </c>
      <c r="AU98" s="225" t="s">
        <v>81</v>
      </c>
      <c r="AY98" s="224" t="s">
        <v>169</v>
      </c>
      <c r="BK98" s="226">
        <f>SUM(BK99:BK161)</f>
        <v>0</v>
      </c>
    </row>
    <row r="99" spans="1:65" s="2" customFormat="1" ht="21.75" customHeight="1">
      <c r="A99" s="41"/>
      <c r="B99" s="42"/>
      <c r="C99" s="229" t="s">
        <v>81</v>
      </c>
      <c r="D99" s="229" t="s">
        <v>171</v>
      </c>
      <c r="E99" s="230" t="s">
        <v>621</v>
      </c>
      <c r="F99" s="231" t="s">
        <v>622</v>
      </c>
      <c r="G99" s="232" t="s">
        <v>174</v>
      </c>
      <c r="H99" s="233">
        <v>185</v>
      </c>
      <c r="I99" s="234"/>
      <c r="J99" s="235">
        <f>ROUND(I99*H99,2)</f>
        <v>0</v>
      </c>
      <c r="K99" s="231" t="s">
        <v>175</v>
      </c>
      <c r="L99" s="47"/>
      <c r="M99" s="236" t="s">
        <v>19</v>
      </c>
      <c r="N99" s="237" t="s">
        <v>45</v>
      </c>
      <c r="O99" s="87"/>
      <c r="P99" s="238">
        <f>O99*H99</f>
        <v>0</v>
      </c>
      <c r="Q99" s="238">
        <v>0</v>
      </c>
      <c r="R99" s="238">
        <f>Q99*H99</f>
        <v>0</v>
      </c>
      <c r="S99" s="238">
        <v>0.29</v>
      </c>
      <c r="T99" s="239">
        <f>S99*H99</f>
        <v>53.65</v>
      </c>
      <c r="U99" s="41"/>
      <c r="V99" s="41"/>
      <c r="W99" s="41"/>
      <c r="X99" s="41"/>
      <c r="Y99" s="41"/>
      <c r="Z99" s="41"/>
      <c r="AA99" s="41"/>
      <c r="AB99" s="41"/>
      <c r="AC99" s="41"/>
      <c r="AD99" s="41"/>
      <c r="AE99" s="41"/>
      <c r="AR99" s="240" t="s">
        <v>176</v>
      </c>
      <c r="AT99" s="240" t="s">
        <v>171</v>
      </c>
      <c r="AU99" s="240" t="s">
        <v>83</v>
      </c>
      <c r="AY99" s="20" t="s">
        <v>169</v>
      </c>
      <c r="BE99" s="241">
        <f>IF(N99="základní",J99,0)</f>
        <v>0</v>
      </c>
      <c r="BF99" s="241">
        <f>IF(N99="snížená",J99,0)</f>
        <v>0</v>
      </c>
      <c r="BG99" s="241">
        <f>IF(N99="zákl. přenesená",J99,0)</f>
        <v>0</v>
      </c>
      <c r="BH99" s="241">
        <f>IF(N99="sníž. přenesená",J99,0)</f>
        <v>0</v>
      </c>
      <c r="BI99" s="241">
        <f>IF(N99="nulová",J99,0)</f>
        <v>0</v>
      </c>
      <c r="BJ99" s="20" t="s">
        <v>81</v>
      </c>
      <c r="BK99" s="241">
        <f>ROUND(I99*H99,2)</f>
        <v>0</v>
      </c>
      <c r="BL99" s="20" t="s">
        <v>176</v>
      </c>
      <c r="BM99" s="240" t="s">
        <v>623</v>
      </c>
    </row>
    <row r="100" spans="1:47" s="2" customFormat="1" ht="12">
      <c r="A100" s="41"/>
      <c r="B100" s="42"/>
      <c r="C100" s="43"/>
      <c r="D100" s="242" t="s">
        <v>178</v>
      </c>
      <c r="E100" s="43"/>
      <c r="F100" s="243" t="s">
        <v>624</v>
      </c>
      <c r="G100" s="43"/>
      <c r="H100" s="43"/>
      <c r="I100" s="149"/>
      <c r="J100" s="43"/>
      <c r="K100" s="43"/>
      <c r="L100" s="47"/>
      <c r="M100" s="244"/>
      <c r="N100" s="245"/>
      <c r="O100" s="87"/>
      <c r="P100" s="87"/>
      <c r="Q100" s="87"/>
      <c r="R100" s="87"/>
      <c r="S100" s="87"/>
      <c r="T100" s="88"/>
      <c r="U100" s="41"/>
      <c r="V100" s="41"/>
      <c r="W100" s="41"/>
      <c r="X100" s="41"/>
      <c r="Y100" s="41"/>
      <c r="Z100" s="41"/>
      <c r="AA100" s="41"/>
      <c r="AB100" s="41"/>
      <c r="AC100" s="41"/>
      <c r="AD100" s="41"/>
      <c r="AE100" s="41"/>
      <c r="AT100" s="20" t="s">
        <v>178</v>
      </c>
      <c r="AU100" s="20" t="s">
        <v>83</v>
      </c>
    </row>
    <row r="101" spans="1:51" s="13" customFormat="1" ht="12">
      <c r="A101" s="13"/>
      <c r="B101" s="246"/>
      <c r="C101" s="247"/>
      <c r="D101" s="242" t="s">
        <v>180</v>
      </c>
      <c r="E101" s="248" t="s">
        <v>19</v>
      </c>
      <c r="F101" s="249" t="s">
        <v>625</v>
      </c>
      <c r="G101" s="247"/>
      <c r="H101" s="248" t="s">
        <v>19</v>
      </c>
      <c r="I101" s="250"/>
      <c r="J101" s="247"/>
      <c r="K101" s="247"/>
      <c r="L101" s="251"/>
      <c r="M101" s="252"/>
      <c r="N101" s="253"/>
      <c r="O101" s="253"/>
      <c r="P101" s="253"/>
      <c r="Q101" s="253"/>
      <c r="R101" s="253"/>
      <c r="S101" s="253"/>
      <c r="T101" s="254"/>
      <c r="U101" s="13"/>
      <c r="V101" s="13"/>
      <c r="W101" s="13"/>
      <c r="X101" s="13"/>
      <c r="Y101" s="13"/>
      <c r="Z101" s="13"/>
      <c r="AA101" s="13"/>
      <c r="AB101" s="13"/>
      <c r="AC101" s="13"/>
      <c r="AD101" s="13"/>
      <c r="AE101" s="13"/>
      <c r="AT101" s="255" t="s">
        <v>180</v>
      </c>
      <c r="AU101" s="255" t="s">
        <v>83</v>
      </c>
      <c r="AV101" s="13" t="s">
        <v>81</v>
      </c>
      <c r="AW101" s="13" t="s">
        <v>35</v>
      </c>
      <c r="AX101" s="13" t="s">
        <v>74</v>
      </c>
      <c r="AY101" s="255" t="s">
        <v>169</v>
      </c>
    </row>
    <row r="102" spans="1:51" s="14" customFormat="1" ht="12">
      <c r="A102" s="14"/>
      <c r="B102" s="256"/>
      <c r="C102" s="257"/>
      <c r="D102" s="242" t="s">
        <v>180</v>
      </c>
      <c r="E102" s="258" t="s">
        <v>19</v>
      </c>
      <c r="F102" s="259" t="s">
        <v>626</v>
      </c>
      <c r="G102" s="257"/>
      <c r="H102" s="260">
        <v>185</v>
      </c>
      <c r="I102" s="261"/>
      <c r="J102" s="257"/>
      <c r="K102" s="257"/>
      <c r="L102" s="262"/>
      <c r="M102" s="263"/>
      <c r="N102" s="264"/>
      <c r="O102" s="264"/>
      <c r="P102" s="264"/>
      <c r="Q102" s="264"/>
      <c r="R102" s="264"/>
      <c r="S102" s="264"/>
      <c r="T102" s="265"/>
      <c r="U102" s="14"/>
      <c r="V102" s="14"/>
      <c r="W102" s="14"/>
      <c r="X102" s="14"/>
      <c r="Y102" s="14"/>
      <c r="Z102" s="14"/>
      <c r="AA102" s="14"/>
      <c r="AB102" s="14"/>
      <c r="AC102" s="14"/>
      <c r="AD102" s="14"/>
      <c r="AE102" s="14"/>
      <c r="AT102" s="266" t="s">
        <v>180</v>
      </c>
      <c r="AU102" s="266" t="s">
        <v>83</v>
      </c>
      <c r="AV102" s="14" t="s">
        <v>83</v>
      </c>
      <c r="AW102" s="14" t="s">
        <v>35</v>
      </c>
      <c r="AX102" s="14" t="s">
        <v>81</v>
      </c>
      <c r="AY102" s="266" t="s">
        <v>169</v>
      </c>
    </row>
    <row r="103" spans="1:65" s="2" customFormat="1" ht="21.75" customHeight="1">
      <c r="A103" s="41"/>
      <c r="B103" s="42"/>
      <c r="C103" s="229" t="s">
        <v>83</v>
      </c>
      <c r="D103" s="229" t="s">
        <v>171</v>
      </c>
      <c r="E103" s="230" t="s">
        <v>627</v>
      </c>
      <c r="F103" s="231" t="s">
        <v>628</v>
      </c>
      <c r="G103" s="232" t="s">
        <v>462</v>
      </c>
      <c r="H103" s="233">
        <v>77</v>
      </c>
      <c r="I103" s="234"/>
      <c r="J103" s="235">
        <f>ROUND(I103*H103,2)</f>
        <v>0</v>
      </c>
      <c r="K103" s="231" t="s">
        <v>175</v>
      </c>
      <c r="L103" s="47"/>
      <c r="M103" s="236" t="s">
        <v>19</v>
      </c>
      <c r="N103" s="237" t="s">
        <v>45</v>
      </c>
      <c r="O103" s="87"/>
      <c r="P103" s="238">
        <f>O103*H103</f>
        <v>0</v>
      </c>
      <c r="Q103" s="238">
        <v>0</v>
      </c>
      <c r="R103" s="238">
        <f>Q103*H103</f>
        <v>0</v>
      </c>
      <c r="S103" s="238">
        <v>0.29</v>
      </c>
      <c r="T103" s="239">
        <f>S103*H103</f>
        <v>22.33</v>
      </c>
      <c r="U103" s="41"/>
      <c r="V103" s="41"/>
      <c r="W103" s="41"/>
      <c r="X103" s="41"/>
      <c r="Y103" s="41"/>
      <c r="Z103" s="41"/>
      <c r="AA103" s="41"/>
      <c r="AB103" s="41"/>
      <c r="AC103" s="41"/>
      <c r="AD103" s="41"/>
      <c r="AE103" s="41"/>
      <c r="AR103" s="240" t="s">
        <v>176</v>
      </c>
      <c r="AT103" s="240" t="s">
        <v>171</v>
      </c>
      <c r="AU103" s="240" t="s">
        <v>83</v>
      </c>
      <c r="AY103" s="20" t="s">
        <v>169</v>
      </c>
      <c r="BE103" s="241">
        <f>IF(N103="základní",J103,0)</f>
        <v>0</v>
      </c>
      <c r="BF103" s="241">
        <f>IF(N103="snížená",J103,0)</f>
        <v>0</v>
      </c>
      <c r="BG103" s="241">
        <f>IF(N103="zákl. přenesená",J103,0)</f>
        <v>0</v>
      </c>
      <c r="BH103" s="241">
        <f>IF(N103="sníž. přenesená",J103,0)</f>
        <v>0</v>
      </c>
      <c r="BI103" s="241">
        <f>IF(N103="nulová",J103,0)</f>
        <v>0</v>
      </c>
      <c r="BJ103" s="20" t="s">
        <v>81</v>
      </c>
      <c r="BK103" s="241">
        <f>ROUND(I103*H103,2)</f>
        <v>0</v>
      </c>
      <c r="BL103" s="20" t="s">
        <v>176</v>
      </c>
      <c r="BM103" s="240" t="s">
        <v>629</v>
      </c>
    </row>
    <row r="104" spans="1:47" s="2" customFormat="1" ht="12">
      <c r="A104" s="41"/>
      <c r="B104" s="42"/>
      <c r="C104" s="43"/>
      <c r="D104" s="242" t="s">
        <v>178</v>
      </c>
      <c r="E104" s="43"/>
      <c r="F104" s="243" t="s">
        <v>630</v>
      </c>
      <c r="G104" s="43"/>
      <c r="H104" s="43"/>
      <c r="I104" s="149"/>
      <c r="J104" s="43"/>
      <c r="K104" s="43"/>
      <c r="L104" s="47"/>
      <c r="M104" s="244"/>
      <c r="N104" s="245"/>
      <c r="O104" s="87"/>
      <c r="P104" s="87"/>
      <c r="Q104" s="87"/>
      <c r="R104" s="87"/>
      <c r="S104" s="87"/>
      <c r="T104" s="88"/>
      <c r="U104" s="41"/>
      <c r="V104" s="41"/>
      <c r="W104" s="41"/>
      <c r="X104" s="41"/>
      <c r="Y104" s="41"/>
      <c r="Z104" s="41"/>
      <c r="AA104" s="41"/>
      <c r="AB104" s="41"/>
      <c r="AC104" s="41"/>
      <c r="AD104" s="41"/>
      <c r="AE104" s="41"/>
      <c r="AT104" s="20" t="s">
        <v>178</v>
      </c>
      <c r="AU104" s="20" t="s">
        <v>83</v>
      </c>
    </row>
    <row r="105" spans="1:47" s="2" customFormat="1" ht="12">
      <c r="A105" s="41"/>
      <c r="B105" s="42"/>
      <c r="C105" s="43"/>
      <c r="D105" s="242" t="s">
        <v>631</v>
      </c>
      <c r="E105" s="43"/>
      <c r="F105" s="243" t="s">
        <v>632</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20" t="s">
        <v>631</v>
      </c>
      <c r="AU105" s="20" t="s">
        <v>83</v>
      </c>
    </row>
    <row r="106" spans="1:65" s="2" customFormat="1" ht="21.75" customHeight="1">
      <c r="A106" s="41"/>
      <c r="B106" s="42"/>
      <c r="C106" s="229" t="s">
        <v>192</v>
      </c>
      <c r="D106" s="229" t="s">
        <v>171</v>
      </c>
      <c r="E106" s="230" t="s">
        <v>633</v>
      </c>
      <c r="F106" s="231" t="s">
        <v>634</v>
      </c>
      <c r="G106" s="232" t="s">
        <v>213</v>
      </c>
      <c r="H106" s="233">
        <v>5092.375</v>
      </c>
      <c r="I106" s="234"/>
      <c r="J106" s="235">
        <f>ROUND(I106*H106,2)</f>
        <v>0</v>
      </c>
      <c r="K106" s="231" t="s">
        <v>175</v>
      </c>
      <c r="L106" s="47"/>
      <c r="M106" s="236" t="s">
        <v>19</v>
      </c>
      <c r="N106" s="237" t="s">
        <v>45</v>
      </c>
      <c r="O106" s="87"/>
      <c r="P106" s="238">
        <f>O106*H106</f>
        <v>0</v>
      </c>
      <c r="Q106" s="238">
        <v>0</v>
      </c>
      <c r="R106" s="238">
        <f>Q106*H106</f>
        <v>0</v>
      </c>
      <c r="S106" s="238">
        <v>0</v>
      </c>
      <c r="T106" s="239">
        <f>S106*H106</f>
        <v>0</v>
      </c>
      <c r="U106" s="41"/>
      <c r="V106" s="41"/>
      <c r="W106" s="41"/>
      <c r="X106" s="41"/>
      <c r="Y106" s="41"/>
      <c r="Z106" s="41"/>
      <c r="AA106" s="41"/>
      <c r="AB106" s="41"/>
      <c r="AC106" s="41"/>
      <c r="AD106" s="41"/>
      <c r="AE106" s="41"/>
      <c r="AR106" s="240" t="s">
        <v>176</v>
      </c>
      <c r="AT106" s="240" t="s">
        <v>171</v>
      </c>
      <c r="AU106" s="240" t="s">
        <v>83</v>
      </c>
      <c r="AY106" s="20" t="s">
        <v>169</v>
      </c>
      <c r="BE106" s="241">
        <f>IF(N106="základní",J106,0)</f>
        <v>0</v>
      </c>
      <c r="BF106" s="241">
        <f>IF(N106="snížená",J106,0)</f>
        <v>0</v>
      </c>
      <c r="BG106" s="241">
        <f>IF(N106="zákl. přenesená",J106,0)</f>
        <v>0</v>
      </c>
      <c r="BH106" s="241">
        <f>IF(N106="sníž. přenesená",J106,0)</f>
        <v>0</v>
      </c>
      <c r="BI106" s="241">
        <f>IF(N106="nulová",J106,0)</f>
        <v>0</v>
      </c>
      <c r="BJ106" s="20" t="s">
        <v>81</v>
      </c>
      <c r="BK106" s="241">
        <f>ROUND(I106*H106,2)</f>
        <v>0</v>
      </c>
      <c r="BL106" s="20" t="s">
        <v>176</v>
      </c>
      <c r="BM106" s="240" t="s">
        <v>635</v>
      </c>
    </row>
    <row r="107" spans="1:47" s="2" customFormat="1" ht="12">
      <c r="A107" s="41"/>
      <c r="B107" s="42"/>
      <c r="C107" s="43"/>
      <c r="D107" s="242" t="s">
        <v>178</v>
      </c>
      <c r="E107" s="43"/>
      <c r="F107" s="243" t="s">
        <v>636</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178</v>
      </c>
      <c r="AU107" s="20" t="s">
        <v>83</v>
      </c>
    </row>
    <row r="108" spans="1:51" s="13" customFormat="1" ht="12">
      <c r="A108" s="13"/>
      <c r="B108" s="246"/>
      <c r="C108" s="247"/>
      <c r="D108" s="242" t="s">
        <v>180</v>
      </c>
      <c r="E108" s="248" t="s">
        <v>19</v>
      </c>
      <c r="F108" s="249" t="s">
        <v>637</v>
      </c>
      <c r="G108" s="247"/>
      <c r="H108" s="248" t="s">
        <v>19</v>
      </c>
      <c r="I108" s="250"/>
      <c r="J108" s="247"/>
      <c r="K108" s="247"/>
      <c r="L108" s="251"/>
      <c r="M108" s="252"/>
      <c r="N108" s="253"/>
      <c r="O108" s="253"/>
      <c r="P108" s="253"/>
      <c r="Q108" s="253"/>
      <c r="R108" s="253"/>
      <c r="S108" s="253"/>
      <c r="T108" s="254"/>
      <c r="U108" s="13"/>
      <c r="V108" s="13"/>
      <c r="W108" s="13"/>
      <c r="X108" s="13"/>
      <c r="Y108" s="13"/>
      <c r="Z108" s="13"/>
      <c r="AA108" s="13"/>
      <c r="AB108" s="13"/>
      <c r="AC108" s="13"/>
      <c r="AD108" s="13"/>
      <c r="AE108" s="13"/>
      <c r="AT108" s="255" t="s">
        <v>180</v>
      </c>
      <c r="AU108" s="255" t="s">
        <v>83</v>
      </c>
      <c r="AV108" s="13" t="s">
        <v>81</v>
      </c>
      <c r="AW108" s="13" t="s">
        <v>35</v>
      </c>
      <c r="AX108" s="13" t="s">
        <v>74</v>
      </c>
      <c r="AY108" s="255" t="s">
        <v>169</v>
      </c>
    </row>
    <row r="109" spans="1:51" s="14" customFormat="1" ht="12">
      <c r="A109" s="14"/>
      <c r="B109" s="256"/>
      <c r="C109" s="257"/>
      <c r="D109" s="242" t="s">
        <v>180</v>
      </c>
      <c r="E109" s="258" t="s">
        <v>19</v>
      </c>
      <c r="F109" s="259" t="s">
        <v>638</v>
      </c>
      <c r="G109" s="257"/>
      <c r="H109" s="260">
        <v>1878</v>
      </c>
      <c r="I109" s="261"/>
      <c r="J109" s="257"/>
      <c r="K109" s="257"/>
      <c r="L109" s="262"/>
      <c r="M109" s="263"/>
      <c r="N109" s="264"/>
      <c r="O109" s="264"/>
      <c r="P109" s="264"/>
      <c r="Q109" s="264"/>
      <c r="R109" s="264"/>
      <c r="S109" s="264"/>
      <c r="T109" s="265"/>
      <c r="U109" s="14"/>
      <c r="V109" s="14"/>
      <c r="W109" s="14"/>
      <c r="X109" s="14"/>
      <c r="Y109" s="14"/>
      <c r="Z109" s="14"/>
      <c r="AA109" s="14"/>
      <c r="AB109" s="14"/>
      <c r="AC109" s="14"/>
      <c r="AD109" s="14"/>
      <c r="AE109" s="14"/>
      <c r="AT109" s="266" t="s">
        <v>180</v>
      </c>
      <c r="AU109" s="266" t="s">
        <v>83</v>
      </c>
      <c r="AV109" s="14" t="s">
        <v>83</v>
      </c>
      <c r="AW109" s="14" t="s">
        <v>35</v>
      </c>
      <c r="AX109" s="14" t="s">
        <v>74</v>
      </c>
      <c r="AY109" s="266" t="s">
        <v>169</v>
      </c>
    </row>
    <row r="110" spans="1:51" s="13" customFormat="1" ht="12">
      <c r="A110" s="13"/>
      <c r="B110" s="246"/>
      <c r="C110" s="247"/>
      <c r="D110" s="242" t="s">
        <v>180</v>
      </c>
      <c r="E110" s="248" t="s">
        <v>19</v>
      </c>
      <c r="F110" s="249" t="s">
        <v>639</v>
      </c>
      <c r="G110" s="247"/>
      <c r="H110" s="248" t="s">
        <v>19</v>
      </c>
      <c r="I110" s="250"/>
      <c r="J110" s="247"/>
      <c r="K110" s="247"/>
      <c r="L110" s="251"/>
      <c r="M110" s="252"/>
      <c r="N110" s="253"/>
      <c r="O110" s="253"/>
      <c r="P110" s="253"/>
      <c r="Q110" s="253"/>
      <c r="R110" s="253"/>
      <c r="S110" s="253"/>
      <c r="T110" s="254"/>
      <c r="U110" s="13"/>
      <c r="V110" s="13"/>
      <c r="W110" s="13"/>
      <c r="X110" s="13"/>
      <c r="Y110" s="13"/>
      <c r="Z110" s="13"/>
      <c r="AA110" s="13"/>
      <c r="AB110" s="13"/>
      <c r="AC110" s="13"/>
      <c r="AD110" s="13"/>
      <c r="AE110" s="13"/>
      <c r="AT110" s="255" t="s">
        <v>180</v>
      </c>
      <c r="AU110" s="255" t="s">
        <v>83</v>
      </c>
      <c r="AV110" s="13" t="s">
        <v>81</v>
      </c>
      <c r="AW110" s="13" t="s">
        <v>35</v>
      </c>
      <c r="AX110" s="13" t="s">
        <v>74</v>
      </c>
      <c r="AY110" s="255" t="s">
        <v>169</v>
      </c>
    </row>
    <row r="111" spans="1:51" s="14" customFormat="1" ht="12">
      <c r="A111" s="14"/>
      <c r="B111" s="256"/>
      <c r="C111" s="257"/>
      <c r="D111" s="242" t="s">
        <v>180</v>
      </c>
      <c r="E111" s="258" t="s">
        <v>19</v>
      </c>
      <c r="F111" s="259" t="s">
        <v>640</v>
      </c>
      <c r="G111" s="257"/>
      <c r="H111" s="260">
        <v>3531.25</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3" customFormat="1" ht="12">
      <c r="A112" s="13"/>
      <c r="B112" s="246"/>
      <c r="C112" s="247"/>
      <c r="D112" s="242" t="s">
        <v>180</v>
      </c>
      <c r="E112" s="248" t="s">
        <v>19</v>
      </c>
      <c r="F112" s="249" t="s">
        <v>641</v>
      </c>
      <c r="G112" s="247"/>
      <c r="H112" s="248" t="s">
        <v>19</v>
      </c>
      <c r="I112" s="250"/>
      <c r="J112" s="247"/>
      <c r="K112" s="247"/>
      <c r="L112" s="251"/>
      <c r="M112" s="252"/>
      <c r="N112" s="253"/>
      <c r="O112" s="253"/>
      <c r="P112" s="253"/>
      <c r="Q112" s="253"/>
      <c r="R112" s="253"/>
      <c r="S112" s="253"/>
      <c r="T112" s="254"/>
      <c r="U112" s="13"/>
      <c r="V112" s="13"/>
      <c r="W112" s="13"/>
      <c r="X112" s="13"/>
      <c r="Y112" s="13"/>
      <c r="Z112" s="13"/>
      <c r="AA112" s="13"/>
      <c r="AB112" s="13"/>
      <c r="AC112" s="13"/>
      <c r="AD112" s="13"/>
      <c r="AE112" s="13"/>
      <c r="AT112" s="255" t="s">
        <v>180</v>
      </c>
      <c r="AU112" s="255" t="s">
        <v>83</v>
      </c>
      <c r="AV112" s="13" t="s">
        <v>81</v>
      </c>
      <c r="AW112" s="13" t="s">
        <v>35</v>
      </c>
      <c r="AX112" s="13" t="s">
        <v>74</v>
      </c>
      <c r="AY112" s="255" t="s">
        <v>169</v>
      </c>
    </row>
    <row r="113" spans="1:51" s="14" customFormat="1" ht="12">
      <c r="A113" s="14"/>
      <c r="B113" s="256"/>
      <c r="C113" s="257"/>
      <c r="D113" s="242" t="s">
        <v>180</v>
      </c>
      <c r="E113" s="258" t="s">
        <v>19</v>
      </c>
      <c r="F113" s="259" t="s">
        <v>642</v>
      </c>
      <c r="G113" s="257"/>
      <c r="H113" s="260">
        <v>-316.875</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5" customFormat="1" ht="12">
      <c r="A114" s="15"/>
      <c r="B114" s="267"/>
      <c r="C114" s="268"/>
      <c r="D114" s="242" t="s">
        <v>180</v>
      </c>
      <c r="E114" s="269" t="s">
        <v>19</v>
      </c>
      <c r="F114" s="270" t="s">
        <v>185</v>
      </c>
      <c r="G114" s="268"/>
      <c r="H114" s="271">
        <v>5092.375</v>
      </c>
      <c r="I114" s="272"/>
      <c r="J114" s="268"/>
      <c r="K114" s="268"/>
      <c r="L114" s="273"/>
      <c r="M114" s="274"/>
      <c r="N114" s="275"/>
      <c r="O114" s="275"/>
      <c r="P114" s="275"/>
      <c r="Q114" s="275"/>
      <c r="R114" s="275"/>
      <c r="S114" s="275"/>
      <c r="T114" s="276"/>
      <c r="U114" s="15"/>
      <c r="V114" s="15"/>
      <c r="W114" s="15"/>
      <c r="X114" s="15"/>
      <c r="Y114" s="15"/>
      <c r="Z114" s="15"/>
      <c r="AA114" s="15"/>
      <c r="AB114" s="15"/>
      <c r="AC114" s="15"/>
      <c r="AD114" s="15"/>
      <c r="AE114" s="15"/>
      <c r="AT114" s="277" t="s">
        <v>180</v>
      </c>
      <c r="AU114" s="277" t="s">
        <v>83</v>
      </c>
      <c r="AV114" s="15" t="s">
        <v>176</v>
      </c>
      <c r="AW114" s="15" t="s">
        <v>35</v>
      </c>
      <c r="AX114" s="15" t="s">
        <v>81</v>
      </c>
      <c r="AY114" s="277" t="s">
        <v>169</v>
      </c>
    </row>
    <row r="115" spans="1:65" s="2" customFormat="1" ht="33" customHeight="1">
      <c r="A115" s="41"/>
      <c r="B115" s="42"/>
      <c r="C115" s="229" t="s">
        <v>176</v>
      </c>
      <c r="D115" s="229" t="s">
        <v>171</v>
      </c>
      <c r="E115" s="230" t="s">
        <v>643</v>
      </c>
      <c r="F115" s="231" t="s">
        <v>644</v>
      </c>
      <c r="G115" s="232" t="s">
        <v>213</v>
      </c>
      <c r="H115" s="233">
        <v>931.6</v>
      </c>
      <c r="I115" s="234"/>
      <c r="J115" s="235">
        <f>ROUND(I115*H115,2)</f>
        <v>0</v>
      </c>
      <c r="K115" s="231" t="s">
        <v>175</v>
      </c>
      <c r="L115" s="47"/>
      <c r="M115" s="236" t="s">
        <v>19</v>
      </c>
      <c r="N115" s="237" t="s">
        <v>45</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176</v>
      </c>
      <c r="AT115" s="240" t="s">
        <v>171</v>
      </c>
      <c r="AU115" s="240" t="s">
        <v>83</v>
      </c>
      <c r="AY115" s="20" t="s">
        <v>169</v>
      </c>
      <c r="BE115" s="241">
        <f>IF(N115="základní",J115,0)</f>
        <v>0</v>
      </c>
      <c r="BF115" s="241">
        <f>IF(N115="snížená",J115,0)</f>
        <v>0</v>
      </c>
      <c r="BG115" s="241">
        <f>IF(N115="zákl. přenesená",J115,0)</f>
        <v>0</v>
      </c>
      <c r="BH115" s="241">
        <f>IF(N115="sníž. přenesená",J115,0)</f>
        <v>0</v>
      </c>
      <c r="BI115" s="241">
        <f>IF(N115="nulová",J115,0)</f>
        <v>0</v>
      </c>
      <c r="BJ115" s="20" t="s">
        <v>81</v>
      </c>
      <c r="BK115" s="241">
        <f>ROUND(I115*H115,2)</f>
        <v>0</v>
      </c>
      <c r="BL115" s="20" t="s">
        <v>176</v>
      </c>
      <c r="BM115" s="240" t="s">
        <v>645</v>
      </c>
    </row>
    <row r="116" spans="1:47" s="2" customFormat="1" ht="12">
      <c r="A116" s="41"/>
      <c r="B116" s="42"/>
      <c r="C116" s="43"/>
      <c r="D116" s="242" t="s">
        <v>178</v>
      </c>
      <c r="E116" s="43"/>
      <c r="F116" s="243" t="s">
        <v>646</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20" t="s">
        <v>178</v>
      </c>
      <c r="AU116" s="20" t="s">
        <v>83</v>
      </c>
    </row>
    <row r="117" spans="1:51" s="14" customFormat="1" ht="12">
      <c r="A117" s="14"/>
      <c r="B117" s="256"/>
      <c r="C117" s="257"/>
      <c r="D117" s="242" t="s">
        <v>180</v>
      </c>
      <c r="E117" s="258" t="s">
        <v>19</v>
      </c>
      <c r="F117" s="259" t="s">
        <v>647</v>
      </c>
      <c r="G117" s="257"/>
      <c r="H117" s="260">
        <v>931.6</v>
      </c>
      <c r="I117" s="261"/>
      <c r="J117" s="257"/>
      <c r="K117" s="257"/>
      <c r="L117" s="262"/>
      <c r="M117" s="263"/>
      <c r="N117" s="264"/>
      <c r="O117" s="264"/>
      <c r="P117" s="264"/>
      <c r="Q117" s="264"/>
      <c r="R117" s="264"/>
      <c r="S117" s="264"/>
      <c r="T117" s="265"/>
      <c r="U117" s="14"/>
      <c r="V117" s="14"/>
      <c r="W117" s="14"/>
      <c r="X117" s="14"/>
      <c r="Y117" s="14"/>
      <c r="Z117" s="14"/>
      <c r="AA117" s="14"/>
      <c r="AB117" s="14"/>
      <c r="AC117" s="14"/>
      <c r="AD117" s="14"/>
      <c r="AE117" s="14"/>
      <c r="AT117" s="266" t="s">
        <v>180</v>
      </c>
      <c r="AU117" s="266" t="s">
        <v>83</v>
      </c>
      <c r="AV117" s="14" t="s">
        <v>83</v>
      </c>
      <c r="AW117" s="14" t="s">
        <v>35</v>
      </c>
      <c r="AX117" s="14" t="s">
        <v>81</v>
      </c>
      <c r="AY117" s="266" t="s">
        <v>169</v>
      </c>
    </row>
    <row r="118" spans="1:65" s="2" customFormat="1" ht="33" customHeight="1">
      <c r="A118" s="41"/>
      <c r="B118" s="42"/>
      <c r="C118" s="229" t="s">
        <v>201</v>
      </c>
      <c r="D118" s="229" t="s">
        <v>171</v>
      </c>
      <c r="E118" s="230" t="s">
        <v>648</v>
      </c>
      <c r="F118" s="231" t="s">
        <v>649</v>
      </c>
      <c r="G118" s="232" t="s">
        <v>213</v>
      </c>
      <c r="H118" s="233">
        <v>4160.775</v>
      </c>
      <c r="I118" s="234"/>
      <c r="J118" s="235">
        <f>ROUND(I118*H118,2)</f>
        <v>0</v>
      </c>
      <c r="K118" s="231" t="s">
        <v>175</v>
      </c>
      <c r="L118" s="47"/>
      <c r="M118" s="236" t="s">
        <v>19</v>
      </c>
      <c r="N118" s="237" t="s">
        <v>45</v>
      </c>
      <c r="O118" s="87"/>
      <c r="P118" s="238">
        <f>O118*H118</f>
        <v>0</v>
      </c>
      <c r="Q118" s="238">
        <v>0</v>
      </c>
      <c r="R118" s="238">
        <f>Q118*H118</f>
        <v>0</v>
      </c>
      <c r="S118" s="238">
        <v>0</v>
      </c>
      <c r="T118" s="239">
        <f>S118*H118</f>
        <v>0</v>
      </c>
      <c r="U118" s="41"/>
      <c r="V118" s="41"/>
      <c r="W118" s="41"/>
      <c r="X118" s="41"/>
      <c r="Y118" s="41"/>
      <c r="Z118" s="41"/>
      <c r="AA118" s="41"/>
      <c r="AB118" s="41"/>
      <c r="AC118" s="41"/>
      <c r="AD118" s="41"/>
      <c r="AE118" s="41"/>
      <c r="AR118" s="240" t="s">
        <v>176</v>
      </c>
      <c r="AT118" s="240" t="s">
        <v>171</v>
      </c>
      <c r="AU118" s="240" t="s">
        <v>83</v>
      </c>
      <c r="AY118" s="20" t="s">
        <v>169</v>
      </c>
      <c r="BE118" s="241">
        <f>IF(N118="základní",J118,0)</f>
        <v>0</v>
      </c>
      <c r="BF118" s="241">
        <f>IF(N118="snížená",J118,0)</f>
        <v>0</v>
      </c>
      <c r="BG118" s="241">
        <f>IF(N118="zákl. přenesená",J118,0)</f>
        <v>0</v>
      </c>
      <c r="BH118" s="241">
        <f>IF(N118="sníž. přenesená",J118,0)</f>
        <v>0</v>
      </c>
      <c r="BI118" s="241">
        <f>IF(N118="nulová",J118,0)</f>
        <v>0</v>
      </c>
      <c r="BJ118" s="20" t="s">
        <v>81</v>
      </c>
      <c r="BK118" s="241">
        <f>ROUND(I118*H118,2)</f>
        <v>0</v>
      </c>
      <c r="BL118" s="20" t="s">
        <v>176</v>
      </c>
      <c r="BM118" s="240" t="s">
        <v>650</v>
      </c>
    </row>
    <row r="119" spans="1:47" s="2" customFormat="1" ht="12">
      <c r="A119" s="41"/>
      <c r="B119" s="42"/>
      <c r="C119" s="43"/>
      <c r="D119" s="242" t="s">
        <v>178</v>
      </c>
      <c r="E119" s="43"/>
      <c r="F119" s="243" t="s">
        <v>646</v>
      </c>
      <c r="G119" s="43"/>
      <c r="H119" s="43"/>
      <c r="I119" s="149"/>
      <c r="J119" s="43"/>
      <c r="K119" s="43"/>
      <c r="L119" s="47"/>
      <c r="M119" s="244"/>
      <c r="N119" s="245"/>
      <c r="O119" s="87"/>
      <c r="P119" s="87"/>
      <c r="Q119" s="87"/>
      <c r="R119" s="87"/>
      <c r="S119" s="87"/>
      <c r="T119" s="88"/>
      <c r="U119" s="41"/>
      <c r="V119" s="41"/>
      <c r="W119" s="41"/>
      <c r="X119" s="41"/>
      <c r="Y119" s="41"/>
      <c r="Z119" s="41"/>
      <c r="AA119" s="41"/>
      <c r="AB119" s="41"/>
      <c r="AC119" s="41"/>
      <c r="AD119" s="41"/>
      <c r="AE119" s="41"/>
      <c r="AT119" s="20" t="s">
        <v>178</v>
      </c>
      <c r="AU119" s="20" t="s">
        <v>83</v>
      </c>
    </row>
    <row r="120" spans="1:51" s="13" customFormat="1" ht="12">
      <c r="A120" s="13"/>
      <c r="B120" s="246"/>
      <c r="C120" s="247"/>
      <c r="D120" s="242" t="s">
        <v>180</v>
      </c>
      <c r="E120" s="248" t="s">
        <v>19</v>
      </c>
      <c r="F120" s="249" t="s">
        <v>651</v>
      </c>
      <c r="G120" s="247"/>
      <c r="H120" s="248" t="s">
        <v>19</v>
      </c>
      <c r="I120" s="250"/>
      <c r="J120" s="247"/>
      <c r="K120" s="247"/>
      <c r="L120" s="251"/>
      <c r="M120" s="252"/>
      <c r="N120" s="253"/>
      <c r="O120" s="253"/>
      <c r="P120" s="253"/>
      <c r="Q120" s="253"/>
      <c r="R120" s="253"/>
      <c r="S120" s="253"/>
      <c r="T120" s="254"/>
      <c r="U120" s="13"/>
      <c r="V120" s="13"/>
      <c r="W120" s="13"/>
      <c r="X120" s="13"/>
      <c r="Y120" s="13"/>
      <c r="Z120" s="13"/>
      <c r="AA120" s="13"/>
      <c r="AB120" s="13"/>
      <c r="AC120" s="13"/>
      <c r="AD120" s="13"/>
      <c r="AE120" s="13"/>
      <c r="AT120" s="255" t="s">
        <v>180</v>
      </c>
      <c r="AU120" s="255" t="s">
        <v>83</v>
      </c>
      <c r="AV120" s="13" t="s">
        <v>81</v>
      </c>
      <c r="AW120" s="13" t="s">
        <v>35</v>
      </c>
      <c r="AX120" s="13" t="s">
        <v>74</v>
      </c>
      <c r="AY120" s="255" t="s">
        <v>169</v>
      </c>
    </row>
    <row r="121" spans="1:51" s="14" customFormat="1" ht="12">
      <c r="A121" s="14"/>
      <c r="B121" s="256"/>
      <c r="C121" s="257"/>
      <c r="D121" s="242" t="s">
        <v>180</v>
      </c>
      <c r="E121" s="258" t="s">
        <v>19</v>
      </c>
      <c r="F121" s="259" t="s">
        <v>652</v>
      </c>
      <c r="G121" s="257"/>
      <c r="H121" s="260">
        <v>4160.775</v>
      </c>
      <c r="I121" s="261"/>
      <c r="J121" s="257"/>
      <c r="K121" s="257"/>
      <c r="L121" s="262"/>
      <c r="M121" s="263"/>
      <c r="N121" s="264"/>
      <c r="O121" s="264"/>
      <c r="P121" s="264"/>
      <c r="Q121" s="264"/>
      <c r="R121" s="264"/>
      <c r="S121" s="264"/>
      <c r="T121" s="265"/>
      <c r="U121" s="14"/>
      <c r="V121" s="14"/>
      <c r="W121" s="14"/>
      <c r="X121" s="14"/>
      <c r="Y121" s="14"/>
      <c r="Z121" s="14"/>
      <c r="AA121" s="14"/>
      <c r="AB121" s="14"/>
      <c r="AC121" s="14"/>
      <c r="AD121" s="14"/>
      <c r="AE121" s="14"/>
      <c r="AT121" s="266" t="s">
        <v>180</v>
      </c>
      <c r="AU121" s="266" t="s">
        <v>83</v>
      </c>
      <c r="AV121" s="14" t="s">
        <v>83</v>
      </c>
      <c r="AW121" s="14" t="s">
        <v>35</v>
      </c>
      <c r="AX121" s="14" t="s">
        <v>81</v>
      </c>
      <c r="AY121" s="266" t="s">
        <v>169</v>
      </c>
    </row>
    <row r="122" spans="1:65" s="2" customFormat="1" ht="21.75" customHeight="1">
      <c r="A122" s="41"/>
      <c r="B122" s="42"/>
      <c r="C122" s="229" t="s">
        <v>205</v>
      </c>
      <c r="D122" s="229" t="s">
        <v>171</v>
      </c>
      <c r="E122" s="230" t="s">
        <v>653</v>
      </c>
      <c r="F122" s="231" t="s">
        <v>654</v>
      </c>
      <c r="G122" s="232" t="s">
        <v>213</v>
      </c>
      <c r="H122" s="233">
        <v>931.6</v>
      </c>
      <c r="I122" s="234"/>
      <c r="J122" s="235">
        <f>ROUND(I122*H122,2)</f>
        <v>0</v>
      </c>
      <c r="K122" s="231" t="s">
        <v>175</v>
      </c>
      <c r="L122" s="47"/>
      <c r="M122" s="236" t="s">
        <v>19</v>
      </c>
      <c r="N122" s="237" t="s">
        <v>45</v>
      </c>
      <c r="O122" s="87"/>
      <c r="P122" s="238">
        <f>O122*H122</f>
        <v>0</v>
      </c>
      <c r="Q122" s="238">
        <v>0</v>
      </c>
      <c r="R122" s="238">
        <f>Q122*H122</f>
        <v>0</v>
      </c>
      <c r="S122" s="238">
        <v>0</v>
      </c>
      <c r="T122" s="239">
        <f>S122*H122</f>
        <v>0</v>
      </c>
      <c r="U122" s="41"/>
      <c r="V122" s="41"/>
      <c r="W122" s="41"/>
      <c r="X122" s="41"/>
      <c r="Y122" s="41"/>
      <c r="Z122" s="41"/>
      <c r="AA122" s="41"/>
      <c r="AB122" s="41"/>
      <c r="AC122" s="41"/>
      <c r="AD122" s="41"/>
      <c r="AE122" s="41"/>
      <c r="AR122" s="240" t="s">
        <v>176</v>
      </c>
      <c r="AT122" s="240" t="s">
        <v>171</v>
      </c>
      <c r="AU122" s="240" t="s">
        <v>83</v>
      </c>
      <c r="AY122" s="20" t="s">
        <v>169</v>
      </c>
      <c r="BE122" s="241">
        <f>IF(N122="základní",J122,0)</f>
        <v>0</v>
      </c>
      <c r="BF122" s="241">
        <f>IF(N122="snížená",J122,0)</f>
        <v>0</v>
      </c>
      <c r="BG122" s="241">
        <f>IF(N122="zákl. přenesená",J122,0)</f>
        <v>0</v>
      </c>
      <c r="BH122" s="241">
        <f>IF(N122="sníž. přenesená",J122,0)</f>
        <v>0</v>
      </c>
      <c r="BI122" s="241">
        <f>IF(N122="nulová",J122,0)</f>
        <v>0</v>
      </c>
      <c r="BJ122" s="20" t="s">
        <v>81</v>
      </c>
      <c r="BK122" s="241">
        <f>ROUND(I122*H122,2)</f>
        <v>0</v>
      </c>
      <c r="BL122" s="20" t="s">
        <v>176</v>
      </c>
      <c r="BM122" s="240" t="s">
        <v>655</v>
      </c>
    </row>
    <row r="123" spans="1:47" s="2" customFormat="1" ht="12">
      <c r="A123" s="41"/>
      <c r="B123" s="42"/>
      <c r="C123" s="43"/>
      <c r="D123" s="242" t="s">
        <v>178</v>
      </c>
      <c r="E123" s="43"/>
      <c r="F123" s="243" t="s">
        <v>656</v>
      </c>
      <c r="G123" s="43"/>
      <c r="H123" s="43"/>
      <c r="I123" s="149"/>
      <c r="J123" s="43"/>
      <c r="K123" s="43"/>
      <c r="L123" s="47"/>
      <c r="M123" s="244"/>
      <c r="N123" s="245"/>
      <c r="O123" s="87"/>
      <c r="P123" s="87"/>
      <c r="Q123" s="87"/>
      <c r="R123" s="87"/>
      <c r="S123" s="87"/>
      <c r="T123" s="88"/>
      <c r="U123" s="41"/>
      <c r="V123" s="41"/>
      <c r="W123" s="41"/>
      <c r="X123" s="41"/>
      <c r="Y123" s="41"/>
      <c r="Z123" s="41"/>
      <c r="AA123" s="41"/>
      <c r="AB123" s="41"/>
      <c r="AC123" s="41"/>
      <c r="AD123" s="41"/>
      <c r="AE123" s="41"/>
      <c r="AT123" s="20" t="s">
        <v>178</v>
      </c>
      <c r="AU123" s="20" t="s">
        <v>83</v>
      </c>
    </row>
    <row r="124" spans="1:51" s="14" customFormat="1" ht="12">
      <c r="A124" s="14"/>
      <c r="B124" s="256"/>
      <c r="C124" s="257"/>
      <c r="D124" s="242" t="s">
        <v>180</v>
      </c>
      <c r="E124" s="258" t="s">
        <v>19</v>
      </c>
      <c r="F124" s="259" t="s">
        <v>647</v>
      </c>
      <c r="G124" s="257"/>
      <c r="H124" s="260">
        <v>931.6</v>
      </c>
      <c r="I124" s="261"/>
      <c r="J124" s="257"/>
      <c r="K124" s="257"/>
      <c r="L124" s="262"/>
      <c r="M124" s="263"/>
      <c r="N124" s="264"/>
      <c r="O124" s="264"/>
      <c r="P124" s="264"/>
      <c r="Q124" s="264"/>
      <c r="R124" s="264"/>
      <c r="S124" s="264"/>
      <c r="T124" s="265"/>
      <c r="U124" s="14"/>
      <c r="V124" s="14"/>
      <c r="W124" s="14"/>
      <c r="X124" s="14"/>
      <c r="Y124" s="14"/>
      <c r="Z124" s="14"/>
      <c r="AA124" s="14"/>
      <c r="AB124" s="14"/>
      <c r="AC124" s="14"/>
      <c r="AD124" s="14"/>
      <c r="AE124" s="14"/>
      <c r="AT124" s="266" t="s">
        <v>180</v>
      </c>
      <c r="AU124" s="266" t="s">
        <v>83</v>
      </c>
      <c r="AV124" s="14" t="s">
        <v>83</v>
      </c>
      <c r="AW124" s="14" t="s">
        <v>35</v>
      </c>
      <c r="AX124" s="14" t="s">
        <v>81</v>
      </c>
      <c r="AY124" s="266" t="s">
        <v>169</v>
      </c>
    </row>
    <row r="125" spans="1:65" s="2" customFormat="1" ht="21.75" customHeight="1">
      <c r="A125" s="41"/>
      <c r="B125" s="42"/>
      <c r="C125" s="229" t="s">
        <v>210</v>
      </c>
      <c r="D125" s="229" t="s">
        <v>171</v>
      </c>
      <c r="E125" s="230" t="s">
        <v>657</v>
      </c>
      <c r="F125" s="231" t="s">
        <v>658</v>
      </c>
      <c r="G125" s="232" t="s">
        <v>213</v>
      </c>
      <c r="H125" s="233">
        <v>3355.975</v>
      </c>
      <c r="I125" s="234"/>
      <c r="J125" s="235">
        <f>ROUND(I125*H125,2)</f>
        <v>0</v>
      </c>
      <c r="K125" s="231" t="s">
        <v>175</v>
      </c>
      <c r="L125" s="47"/>
      <c r="M125" s="236" t="s">
        <v>19</v>
      </c>
      <c r="N125" s="237" t="s">
        <v>45</v>
      </c>
      <c r="O125" s="87"/>
      <c r="P125" s="238">
        <f>O125*H125</f>
        <v>0</v>
      </c>
      <c r="Q125" s="238">
        <v>0</v>
      </c>
      <c r="R125" s="238">
        <f>Q125*H125</f>
        <v>0</v>
      </c>
      <c r="S125" s="238">
        <v>0</v>
      </c>
      <c r="T125" s="239">
        <f>S125*H125</f>
        <v>0</v>
      </c>
      <c r="U125" s="41"/>
      <c r="V125" s="41"/>
      <c r="W125" s="41"/>
      <c r="X125" s="41"/>
      <c r="Y125" s="41"/>
      <c r="Z125" s="41"/>
      <c r="AA125" s="41"/>
      <c r="AB125" s="41"/>
      <c r="AC125" s="41"/>
      <c r="AD125" s="41"/>
      <c r="AE125" s="41"/>
      <c r="AR125" s="240" t="s">
        <v>176</v>
      </c>
      <c r="AT125" s="240" t="s">
        <v>171</v>
      </c>
      <c r="AU125" s="240" t="s">
        <v>83</v>
      </c>
      <c r="AY125" s="20" t="s">
        <v>169</v>
      </c>
      <c r="BE125" s="241">
        <f>IF(N125="základní",J125,0)</f>
        <v>0</v>
      </c>
      <c r="BF125" s="241">
        <f>IF(N125="snížená",J125,0)</f>
        <v>0</v>
      </c>
      <c r="BG125" s="241">
        <f>IF(N125="zákl. přenesená",J125,0)</f>
        <v>0</v>
      </c>
      <c r="BH125" s="241">
        <f>IF(N125="sníž. přenesená",J125,0)</f>
        <v>0</v>
      </c>
      <c r="BI125" s="241">
        <f>IF(N125="nulová",J125,0)</f>
        <v>0</v>
      </c>
      <c r="BJ125" s="20" t="s">
        <v>81</v>
      </c>
      <c r="BK125" s="241">
        <f>ROUND(I125*H125,2)</f>
        <v>0</v>
      </c>
      <c r="BL125" s="20" t="s">
        <v>176</v>
      </c>
      <c r="BM125" s="240" t="s">
        <v>659</v>
      </c>
    </row>
    <row r="126" spans="1:47" s="2" customFormat="1" ht="12">
      <c r="A126" s="41"/>
      <c r="B126" s="42"/>
      <c r="C126" s="43"/>
      <c r="D126" s="242" t="s">
        <v>178</v>
      </c>
      <c r="E126" s="43"/>
      <c r="F126" s="243" t="s">
        <v>660</v>
      </c>
      <c r="G126" s="43"/>
      <c r="H126" s="43"/>
      <c r="I126" s="149"/>
      <c r="J126" s="43"/>
      <c r="K126" s="43"/>
      <c r="L126" s="47"/>
      <c r="M126" s="244"/>
      <c r="N126" s="245"/>
      <c r="O126" s="87"/>
      <c r="P126" s="87"/>
      <c r="Q126" s="87"/>
      <c r="R126" s="87"/>
      <c r="S126" s="87"/>
      <c r="T126" s="88"/>
      <c r="U126" s="41"/>
      <c r="V126" s="41"/>
      <c r="W126" s="41"/>
      <c r="X126" s="41"/>
      <c r="Y126" s="41"/>
      <c r="Z126" s="41"/>
      <c r="AA126" s="41"/>
      <c r="AB126" s="41"/>
      <c r="AC126" s="41"/>
      <c r="AD126" s="41"/>
      <c r="AE126" s="41"/>
      <c r="AT126" s="20" t="s">
        <v>178</v>
      </c>
      <c r="AU126" s="20" t="s">
        <v>83</v>
      </c>
    </row>
    <row r="127" spans="1:47" s="2" customFormat="1" ht="12">
      <c r="A127" s="41"/>
      <c r="B127" s="42"/>
      <c r="C127" s="43"/>
      <c r="D127" s="242" t="s">
        <v>631</v>
      </c>
      <c r="E127" s="43"/>
      <c r="F127" s="243" t="s">
        <v>661</v>
      </c>
      <c r="G127" s="43"/>
      <c r="H127" s="43"/>
      <c r="I127" s="149"/>
      <c r="J127" s="43"/>
      <c r="K127" s="43"/>
      <c r="L127" s="47"/>
      <c r="M127" s="244"/>
      <c r="N127" s="245"/>
      <c r="O127" s="87"/>
      <c r="P127" s="87"/>
      <c r="Q127" s="87"/>
      <c r="R127" s="87"/>
      <c r="S127" s="87"/>
      <c r="T127" s="88"/>
      <c r="U127" s="41"/>
      <c r="V127" s="41"/>
      <c r="W127" s="41"/>
      <c r="X127" s="41"/>
      <c r="Y127" s="41"/>
      <c r="Z127" s="41"/>
      <c r="AA127" s="41"/>
      <c r="AB127" s="41"/>
      <c r="AC127" s="41"/>
      <c r="AD127" s="41"/>
      <c r="AE127" s="41"/>
      <c r="AT127" s="20" t="s">
        <v>631</v>
      </c>
      <c r="AU127" s="20" t="s">
        <v>83</v>
      </c>
    </row>
    <row r="128" spans="1:51" s="14" customFormat="1" ht="12">
      <c r="A128" s="14"/>
      <c r="B128" s="256"/>
      <c r="C128" s="257"/>
      <c r="D128" s="242" t="s">
        <v>180</v>
      </c>
      <c r="E128" s="258" t="s">
        <v>19</v>
      </c>
      <c r="F128" s="259" t="s">
        <v>662</v>
      </c>
      <c r="G128" s="257"/>
      <c r="H128" s="260">
        <v>3531.25</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74</v>
      </c>
      <c r="AY128" s="266" t="s">
        <v>169</v>
      </c>
    </row>
    <row r="129" spans="1:51" s="14" customFormat="1" ht="12">
      <c r="A129" s="14"/>
      <c r="B129" s="256"/>
      <c r="C129" s="257"/>
      <c r="D129" s="242" t="s">
        <v>180</v>
      </c>
      <c r="E129" s="258" t="s">
        <v>19</v>
      </c>
      <c r="F129" s="259" t="s">
        <v>663</v>
      </c>
      <c r="G129" s="257"/>
      <c r="H129" s="260">
        <v>-316.875</v>
      </c>
      <c r="I129" s="261"/>
      <c r="J129" s="257"/>
      <c r="K129" s="257"/>
      <c r="L129" s="262"/>
      <c r="M129" s="263"/>
      <c r="N129" s="264"/>
      <c r="O129" s="264"/>
      <c r="P129" s="264"/>
      <c r="Q129" s="264"/>
      <c r="R129" s="264"/>
      <c r="S129" s="264"/>
      <c r="T129" s="265"/>
      <c r="U129" s="14"/>
      <c r="V129" s="14"/>
      <c r="W129" s="14"/>
      <c r="X129" s="14"/>
      <c r="Y129" s="14"/>
      <c r="Z129" s="14"/>
      <c r="AA129" s="14"/>
      <c r="AB129" s="14"/>
      <c r="AC129" s="14"/>
      <c r="AD129" s="14"/>
      <c r="AE129" s="14"/>
      <c r="AT129" s="266" t="s">
        <v>180</v>
      </c>
      <c r="AU129" s="266" t="s">
        <v>83</v>
      </c>
      <c r="AV129" s="14" t="s">
        <v>83</v>
      </c>
      <c r="AW129" s="14" t="s">
        <v>35</v>
      </c>
      <c r="AX129" s="14" t="s">
        <v>74</v>
      </c>
      <c r="AY129" s="266" t="s">
        <v>169</v>
      </c>
    </row>
    <row r="130" spans="1:51" s="14" customFormat="1" ht="12">
      <c r="A130" s="14"/>
      <c r="B130" s="256"/>
      <c r="C130" s="257"/>
      <c r="D130" s="242" t="s">
        <v>180</v>
      </c>
      <c r="E130" s="258" t="s">
        <v>19</v>
      </c>
      <c r="F130" s="259" t="s">
        <v>664</v>
      </c>
      <c r="G130" s="257"/>
      <c r="H130" s="260">
        <v>141.6</v>
      </c>
      <c r="I130" s="261"/>
      <c r="J130" s="257"/>
      <c r="K130" s="257"/>
      <c r="L130" s="262"/>
      <c r="M130" s="263"/>
      <c r="N130" s="264"/>
      <c r="O130" s="264"/>
      <c r="P130" s="264"/>
      <c r="Q130" s="264"/>
      <c r="R130" s="264"/>
      <c r="S130" s="264"/>
      <c r="T130" s="265"/>
      <c r="U130" s="14"/>
      <c r="V130" s="14"/>
      <c r="W130" s="14"/>
      <c r="X130" s="14"/>
      <c r="Y130" s="14"/>
      <c r="Z130" s="14"/>
      <c r="AA130" s="14"/>
      <c r="AB130" s="14"/>
      <c r="AC130" s="14"/>
      <c r="AD130" s="14"/>
      <c r="AE130" s="14"/>
      <c r="AT130" s="266" t="s">
        <v>180</v>
      </c>
      <c r="AU130" s="266" t="s">
        <v>83</v>
      </c>
      <c r="AV130" s="14" t="s">
        <v>83</v>
      </c>
      <c r="AW130" s="14" t="s">
        <v>35</v>
      </c>
      <c r="AX130" s="14" t="s">
        <v>74</v>
      </c>
      <c r="AY130" s="266" t="s">
        <v>169</v>
      </c>
    </row>
    <row r="131" spans="1:51" s="15" customFormat="1" ht="12">
      <c r="A131" s="15"/>
      <c r="B131" s="267"/>
      <c r="C131" s="268"/>
      <c r="D131" s="242" t="s">
        <v>180</v>
      </c>
      <c r="E131" s="269" t="s">
        <v>19</v>
      </c>
      <c r="F131" s="270" t="s">
        <v>185</v>
      </c>
      <c r="G131" s="268"/>
      <c r="H131" s="271">
        <v>3355.975</v>
      </c>
      <c r="I131" s="272"/>
      <c r="J131" s="268"/>
      <c r="K131" s="268"/>
      <c r="L131" s="273"/>
      <c r="M131" s="274"/>
      <c r="N131" s="275"/>
      <c r="O131" s="275"/>
      <c r="P131" s="275"/>
      <c r="Q131" s="275"/>
      <c r="R131" s="275"/>
      <c r="S131" s="275"/>
      <c r="T131" s="276"/>
      <c r="U131" s="15"/>
      <c r="V131" s="15"/>
      <c r="W131" s="15"/>
      <c r="X131" s="15"/>
      <c r="Y131" s="15"/>
      <c r="Z131" s="15"/>
      <c r="AA131" s="15"/>
      <c r="AB131" s="15"/>
      <c r="AC131" s="15"/>
      <c r="AD131" s="15"/>
      <c r="AE131" s="15"/>
      <c r="AT131" s="277" t="s">
        <v>180</v>
      </c>
      <c r="AU131" s="277" t="s">
        <v>83</v>
      </c>
      <c r="AV131" s="15" t="s">
        <v>176</v>
      </c>
      <c r="AW131" s="15" t="s">
        <v>35</v>
      </c>
      <c r="AX131" s="15" t="s">
        <v>81</v>
      </c>
      <c r="AY131" s="277" t="s">
        <v>169</v>
      </c>
    </row>
    <row r="132" spans="1:65" s="2" customFormat="1" ht="16.5" customHeight="1">
      <c r="A132" s="41"/>
      <c r="B132" s="42"/>
      <c r="C132" s="313" t="s">
        <v>217</v>
      </c>
      <c r="D132" s="313" t="s">
        <v>665</v>
      </c>
      <c r="E132" s="314" t="s">
        <v>666</v>
      </c>
      <c r="F132" s="315" t="s">
        <v>667</v>
      </c>
      <c r="G132" s="316" t="s">
        <v>243</v>
      </c>
      <c r="H132" s="317">
        <v>6428.75</v>
      </c>
      <c r="I132" s="318"/>
      <c r="J132" s="319">
        <f>ROUND(I132*H132,2)</f>
        <v>0</v>
      </c>
      <c r="K132" s="315" t="s">
        <v>19</v>
      </c>
      <c r="L132" s="320"/>
      <c r="M132" s="321" t="s">
        <v>19</v>
      </c>
      <c r="N132" s="322" t="s">
        <v>45</v>
      </c>
      <c r="O132" s="87"/>
      <c r="P132" s="238">
        <f>O132*H132</f>
        <v>0</v>
      </c>
      <c r="Q132" s="238">
        <v>1</v>
      </c>
      <c r="R132" s="238">
        <f>Q132*H132</f>
        <v>6428.75</v>
      </c>
      <c r="S132" s="238">
        <v>0</v>
      </c>
      <c r="T132" s="239">
        <f>S132*H132</f>
        <v>0</v>
      </c>
      <c r="U132" s="41"/>
      <c r="V132" s="41"/>
      <c r="W132" s="41"/>
      <c r="X132" s="41"/>
      <c r="Y132" s="41"/>
      <c r="Z132" s="41"/>
      <c r="AA132" s="41"/>
      <c r="AB132" s="41"/>
      <c r="AC132" s="41"/>
      <c r="AD132" s="41"/>
      <c r="AE132" s="41"/>
      <c r="AR132" s="240" t="s">
        <v>217</v>
      </c>
      <c r="AT132" s="240" t="s">
        <v>665</v>
      </c>
      <c r="AU132" s="240" t="s">
        <v>83</v>
      </c>
      <c r="AY132" s="20" t="s">
        <v>169</v>
      </c>
      <c r="BE132" s="241">
        <f>IF(N132="základní",J132,0)</f>
        <v>0</v>
      </c>
      <c r="BF132" s="241">
        <f>IF(N132="snížená",J132,0)</f>
        <v>0</v>
      </c>
      <c r="BG132" s="241">
        <f>IF(N132="zákl. přenesená",J132,0)</f>
        <v>0</v>
      </c>
      <c r="BH132" s="241">
        <f>IF(N132="sníž. přenesená",J132,0)</f>
        <v>0</v>
      </c>
      <c r="BI132" s="241">
        <f>IF(N132="nulová",J132,0)</f>
        <v>0</v>
      </c>
      <c r="BJ132" s="20" t="s">
        <v>81</v>
      </c>
      <c r="BK132" s="241">
        <f>ROUND(I132*H132,2)</f>
        <v>0</v>
      </c>
      <c r="BL132" s="20" t="s">
        <v>176</v>
      </c>
      <c r="BM132" s="240" t="s">
        <v>668</v>
      </c>
    </row>
    <row r="133" spans="1:51" s="13" customFormat="1" ht="12">
      <c r="A133" s="13"/>
      <c r="B133" s="246"/>
      <c r="C133" s="247"/>
      <c r="D133" s="242" t="s">
        <v>180</v>
      </c>
      <c r="E133" s="248" t="s">
        <v>19</v>
      </c>
      <c r="F133" s="249" t="s">
        <v>669</v>
      </c>
      <c r="G133" s="247"/>
      <c r="H133" s="248" t="s">
        <v>19</v>
      </c>
      <c r="I133" s="250"/>
      <c r="J133" s="247"/>
      <c r="K133" s="247"/>
      <c r="L133" s="251"/>
      <c r="M133" s="252"/>
      <c r="N133" s="253"/>
      <c r="O133" s="253"/>
      <c r="P133" s="253"/>
      <c r="Q133" s="253"/>
      <c r="R133" s="253"/>
      <c r="S133" s="253"/>
      <c r="T133" s="254"/>
      <c r="U133" s="13"/>
      <c r="V133" s="13"/>
      <c r="W133" s="13"/>
      <c r="X133" s="13"/>
      <c r="Y133" s="13"/>
      <c r="Z133" s="13"/>
      <c r="AA133" s="13"/>
      <c r="AB133" s="13"/>
      <c r="AC133" s="13"/>
      <c r="AD133" s="13"/>
      <c r="AE133" s="13"/>
      <c r="AT133" s="255" t="s">
        <v>180</v>
      </c>
      <c r="AU133" s="255" t="s">
        <v>83</v>
      </c>
      <c r="AV133" s="13" t="s">
        <v>81</v>
      </c>
      <c r="AW133" s="13" t="s">
        <v>35</v>
      </c>
      <c r="AX133" s="13" t="s">
        <v>74</v>
      </c>
      <c r="AY133" s="255" t="s">
        <v>169</v>
      </c>
    </row>
    <row r="134" spans="1:51" s="14" customFormat="1" ht="12">
      <c r="A134" s="14"/>
      <c r="B134" s="256"/>
      <c r="C134" s="257"/>
      <c r="D134" s="242" t="s">
        <v>180</v>
      </c>
      <c r="E134" s="258" t="s">
        <v>19</v>
      </c>
      <c r="F134" s="259" t="s">
        <v>670</v>
      </c>
      <c r="G134" s="257"/>
      <c r="H134" s="260">
        <v>6428.75</v>
      </c>
      <c r="I134" s="261"/>
      <c r="J134" s="257"/>
      <c r="K134" s="257"/>
      <c r="L134" s="262"/>
      <c r="M134" s="263"/>
      <c r="N134" s="264"/>
      <c r="O134" s="264"/>
      <c r="P134" s="264"/>
      <c r="Q134" s="264"/>
      <c r="R134" s="264"/>
      <c r="S134" s="264"/>
      <c r="T134" s="265"/>
      <c r="U134" s="14"/>
      <c r="V134" s="14"/>
      <c r="W134" s="14"/>
      <c r="X134" s="14"/>
      <c r="Y134" s="14"/>
      <c r="Z134" s="14"/>
      <c r="AA134" s="14"/>
      <c r="AB134" s="14"/>
      <c r="AC134" s="14"/>
      <c r="AD134" s="14"/>
      <c r="AE134" s="14"/>
      <c r="AT134" s="266" t="s">
        <v>180</v>
      </c>
      <c r="AU134" s="266" t="s">
        <v>83</v>
      </c>
      <c r="AV134" s="14" t="s">
        <v>83</v>
      </c>
      <c r="AW134" s="14" t="s">
        <v>35</v>
      </c>
      <c r="AX134" s="14" t="s">
        <v>81</v>
      </c>
      <c r="AY134" s="266" t="s">
        <v>169</v>
      </c>
    </row>
    <row r="135" spans="1:65" s="2" customFormat="1" ht="21.75" customHeight="1">
      <c r="A135" s="41"/>
      <c r="B135" s="42"/>
      <c r="C135" s="229" t="s">
        <v>224</v>
      </c>
      <c r="D135" s="229" t="s">
        <v>171</v>
      </c>
      <c r="E135" s="230" t="s">
        <v>671</v>
      </c>
      <c r="F135" s="231" t="s">
        <v>672</v>
      </c>
      <c r="G135" s="232" t="s">
        <v>213</v>
      </c>
      <c r="H135" s="233">
        <v>790</v>
      </c>
      <c r="I135" s="234"/>
      <c r="J135" s="235">
        <f>ROUND(I135*H135,2)</f>
        <v>0</v>
      </c>
      <c r="K135" s="231" t="s">
        <v>175</v>
      </c>
      <c r="L135" s="47"/>
      <c r="M135" s="236" t="s">
        <v>19</v>
      </c>
      <c r="N135" s="237" t="s">
        <v>45</v>
      </c>
      <c r="O135" s="87"/>
      <c r="P135" s="238">
        <f>O135*H135</f>
        <v>0</v>
      </c>
      <c r="Q135" s="238">
        <v>0</v>
      </c>
      <c r="R135" s="238">
        <f>Q135*H135</f>
        <v>0</v>
      </c>
      <c r="S135" s="238">
        <v>0</v>
      </c>
      <c r="T135" s="239">
        <f>S135*H135</f>
        <v>0</v>
      </c>
      <c r="U135" s="41"/>
      <c r="V135" s="41"/>
      <c r="W135" s="41"/>
      <c r="X135" s="41"/>
      <c r="Y135" s="41"/>
      <c r="Z135" s="41"/>
      <c r="AA135" s="41"/>
      <c r="AB135" s="41"/>
      <c r="AC135" s="41"/>
      <c r="AD135" s="41"/>
      <c r="AE135" s="41"/>
      <c r="AR135" s="240" t="s">
        <v>176</v>
      </c>
      <c r="AT135" s="240" t="s">
        <v>171</v>
      </c>
      <c r="AU135" s="240" t="s">
        <v>83</v>
      </c>
      <c r="AY135" s="20" t="s">
        <v>169</v>
      </c>
      <c r="BE135" s="241">
        <f>IF(N135="základní",J135,0)</f>
        <v>0</v>
      </c>
      <c r="BF135" s="241">
        <f>IF(N135="snížená",J135,0)</f>
        <v>0</v>
      </c>
      <c r="BG135" s="241">
        <f>IF(N135="zákl. přenesená",J135,0)</f>
        <v>0</v>
      </c>
      <c r="BH135" s="241">
        <f>IF(N135="sníž. přenesená",J135,0)</f>
        <v>0</v>
      </c>
      <c r="BI135" s="241">
        <f>IF(N135="nulová",J135,0)</f>
        <v>0</v>
      </c>
      <c r="BJ135" s="20" t="s">
        <v>81</v>
      </c>
      <c r="BK135" s="241">
        <f>ROUND(I135*H135,2)</f>
        <v>0</v>
      </c>
      <c r="BL135" s="20" t="s">
        <v>176</v>
      </c>
      <c r="BM135" s="240" t="s">
        <v>673</v>
      </c>
    </row>
    <row r="136" spans="1:47" s="2" customFormat="1" ht="12">
      <c r="A136" s="41"/>
      <c r="B136" s="42"/>
      <c r="C136" s="43"/>
      <c r="D136" s="242" t="s">
        <v>178</v>
      </c>
      <c r="E136" s="43"/>
      <c r="F136" s="243" t="s">
        <v>660</v>
      </c>
      <c r="G136" s="43"/>
      <c r="H136" s="43"/>
      <c r="I136" s="149"/>
      <c r="J136" s="43"/>
      <c r="K136" s="43"/>
      <c r="L136" s="47"/>
      <c r="M136" s="244"/>
      <c r="N136" s="245"/>
      <c r="O136" s="87"/>
      <c r="P136" s="87"/>
      <c r="Q136" s="87"/>
      <c r="R136" s="87"/>
      <c r="S136" s="87"/>
      <c r="T136" s="88"/>
      <c r="U136" s="41"/>
      <c r="V136" s="41"/>
      <c r="W136" s="41"/>
      <c r="X136" s="41"/>
      <c r="Y136" s="41"/>
      <c r="Z136" s="41"/>
      <c r="AA136" s="41"/>
      <c r="AB136" s="41"/>
      <c r="AC136" s="41"/>
      <c r="AD136" s="41"/>
      <c r="AE136" s="41"/>
      <c r="AT136" s="20" t="s">
        <v>178</v>
      </c>
      <c r="AU136" s="20" t="s">
        <v>83</v>
      </c>
    </row>
    <row r="137" spans="1:51" s="13" customFormat="1" ht="12">
      <c r="A137" s="13"/>
      <c r="B137" s="246"/>
      <c r="C137" s="247"/>
      <c r="D137" s="242" t="s">
        <v>180</v>
      </c>
      <c r="E137" s="248" t="s">
        <v>19</v>
      </c>
      <c r="F137" s="249" t="s">
        <v>674</v>
      </c>
      <c r="G137" s="247"/>
      <c r="H137" s="248" t="s">
        <v>19</v>
      </c>
      <c r="I137" s="250"/>
      <c r="J137" s="247"/>
      <c r="K137" s="247"/>
      <c r="L137" s="251"/>
      <c r="M137" s="252"/>
      <c r="N137" s="253"/>
      <c r="O137" s="253"/>
      <c r="P137" s="253"/>
      <c r="Q137" s="253"/>
      <c r="R137" s="253"/>
      <c r="S137" s="253"/>
      <c r="T137" s="254"/>
      <c r="U137" s="13"/>
      <c r="V137" s="13"/>
      <c r="W137" s="13"/>
      <c r="X137" s="13"/>
      <c r="Y137" s="13"/>
      <c r="Z137" s="13"/>
      <c r="AA137" s="13"/>
      <c r="AB137" s="13"/>
      <c r="AC137" s="13"/>
      <c r="AD137" s="13"/>
      <c r="AE137" s="13"/>
      <c r="AT137" s="255" t="s">
        <v>180</v>
      </c>
      <c r="AU137" s="255" t="s">
        <v>83</v>
      </c>
      <c r="AV137" s="13" t="s">
        <v>81</v>
      </c>
      <c r="AW137" s="13" t="s">
        <v>35</v>
      </c>
      <c r="AX137" s="13" t="s">
        <v>74</v>
      </c>
      <c r="AY137" s="255" t="s">
        <v>169</v>
      </c>
    </row>
    <row r="138" spans="1:51" s="14" customFormat="1" ht="12">
      <c r="A138" s="14"/>
      <c r="B138" s="256"/>
      <c r="C138" s="257"/>
      <c r="D138" s="242" t="s">
        <v>180</v>
      </c>
      <c r="E138" s="258" t="s">
        <v>19</v>
      </c>
      <c r="F138" s="259" t="s">
        <v>675</v>
      </c>
      <c r="G138" s="257"/>
      <c r="H138" s="260">
        <v>790</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180</v>
      </c>
      <c r="AU138" s="266" t="s">
        <v>83</v>
      </c>
      <c r="AV138" s="14" t="s">
        <v>83</v>
      </c>
      <c r="AW138" s="14" t="s">
        <v>35</v>
      </c>
      <c r="AX138" s="14" t="s">
        <v>81</v>
      </c>
      <c r="AY138" s="266" t="s">
        <v>169</v>
      </c>
    </row>
    <row r="139" spans="1:65" s="2" customFormat="1" ht="21.75" customHeight="1">
      <c r="A139" s="41"/>
      <c r="B139" s="42"/>
      <c r="C139" s="229" t="s">
        <v>231</v>
      </c>
      <c r="D139" s="229" t="s">
        <v>171</v>
      </c>
      <c r="E139" s="230" t="s">
        <v>676</v>
      </c>
      <c r="F139" s="231" t="s">
        <v>677</v>
      </c>
      <c r="G139" s="232" t="s">
        <v>243</v>
      </c>
      <c r="H139" s="233">
        <v>7489.395</v>
      </c>
      <c r="I139" s="234"/>
      <c r="J139" s="235">
        <f>ROUND(I139*H139,2)</f>
        <v>0</v>
      </c>
      <c r="K139" s="231" t="s">
        <v>175</v>
      </c>
      <c r="L139" s="47"/>
      <c r="M139" s="236" t="s">
        <v>19</v>
      </c>
      <c r="N139" s="237" t="s">
        <v>45</v>
      </c>
      <c r="O139" s="87"/>
      <c r="P139" s="238">
        <f>O139*H139</f>
        <v>0</v>
      </c>
      <c r="Q139" s="238">
        <v>0</v>
      </c>
      <c r="R139" s="238">
        <f>Q139*H139</f>
        <v>0</v>
      </c>
      <c r="S139" s="238">
        <v>0</v>
      </c>
      <c r="T139" s="239">
        <f>S139*H139</f>
        <v>0</v>
      </c>
      <c r="U139" s="41"/>
      <c r="V139" s="41"/>
      <c r="W139" s="41"/>
      <c r="X139" s="41"/>
      <c r="Y139" s="41"/>
      <c r="Z139" s="41"/>
      <c r="AA139" s="41"/>
      <c r="AB139" s="41"/>
      <c r="AC139" s="41"/>
      <c r="AD139" s="41"/>
      <c r="AE139" s="41"/>
      <c r="AR139" s="240" t="s">
        <v>176</v>
      </c>
      <c r="AT139" s="240" t="s">
        <v>171</v>
      </c>
      <c r="AU139" s="240" t="s">
        <v>83</v>
      </c>
      <c r="AY139" s="20" t="s">
        <v>169</v>
      </c>
      <c r="BE139" s="241">
        <f>IF(N139="základní",J139,0)</f>
        <v>0</v>
      </c>
      <c r="BF139" s="241">
        <f>IF(N139="snížená",J139,0)</f>
        <v>0</v>
      </c>
      <c r="BG139" s="241">
        <f>IF(N139="zákl. přenesená",J139,0)</f>
        <v>0</v>
      </c>
      <c r="BH139" s="241">
        <f>IF(N139="sníž. přenesená",J139,0)</f>
        <v>0</v>
      </c>
      <c r="BI139" s="241">
        <f>IF(N139="nulová",J139,0)</f>
        <v>0</v>
      </c>
      <c r="BJ139" s="20" t="s">
        <v>81</v>
      </c>
      <c r="BK139" s="241">
        <f>ROUND(I139*H139,2)</f>
        <v>0</v>
      </c>
      <c r="BL139" s="20" t="s">
        <v>176</v>
      </c>
      <c r="BM139" s="240" t="s">
        <v>678</v>
      </c>
    </row>
    <row r="140" spans="1:47" s="2" customFormat="1" ht="12">
      <c r="A140" s="41"/>
      <c r="B140" s="42"/>
      <c r="C140" s="43"/>
      <c r="D140" s="242" t="s">
        <v>178</v>
      </c>
      <c r="E140" s="43"/>
      <c r="F140" s="243" t="s">
        <v>679</v>
      </c>
      <c r="G140" s="43"/>
      <c r="H140" s="43"/>
      <c r="I140" s="149"/>
      <c r="J140" s="43"/>
      <c r="K140" s="43"/>
      <c r="L140" s="47"/>
      <c r="M140" s="244"/>
      <c r="N140" s="245"/>
      <c r="O140" s="87"/>
      <c r="P140" s="87"/>
      <c r="Q140" s="87"/>
      <c r="R140" s="87"/>
      <c r="S140" s="87"/>
      <c r="T140" s="88"/>
      <c r="U140" s="41"/>
      <c r="V140" s="41"/>
      <c r="W140" s="41"/>
      <c r="X140" s="41"/>
      <c r="Y140" s="41"/>
      <c r="Z140" s="41"/>
      <c r="AA140" s="41"/>
      <c r="AB140" s="41"/>
      <c r="AC140" s="41"/>
      <c r="AD140" s="41"/>
      <c r="AE140" s="41"/>
      <c r="AT140" s="20" t="s">
        <v>178</v>
      </c>
      <c r="AU140" s="20" t="s">
        <v>83</v>
      </c>
    </row>
    <row r="141" spans="1:51" s="14" customFormat="1" ht="12">
      <c r="A141" s="14"/>
      <c r="B141" s="256"/>
      <c r="C141" s="257"/>
      <c r="D141" s="242" t="s">
        <v>180</v>
      </c>
      <c r="E141" s="258" t="s">
        <v>19</v>
      </c>
      <c r="F141" s="259" t="s">
        <v>680</v>
      </c>
      <c r="G141" s="257"/>
      <c r="H141" s="260">
        <v>7489.395</v>
      </c>
      <c r="I141" s="261"/>
      <c r="J141" s="257"/>
      <c r="K141" s="257"/>
      <c r="L141" s="262"/>
      <c r="M141" s="263"/>
      <c r="N141" s="264"/>
      <c r="O141" s="264"/>
      <c r="P141" s="264"/>
      <c r="Q141" s="264"/>
      <c r="R141" s="264"/>
      <c r="S141" s="264"/>
      <c r="T141" s="265"/>
      <c r="U141" s="14"/>
      <c r="V141" s="14"/>
      <c r="W141" s="14"/>
      <c r="X141" s="14"/>
      <c r="Y141" s="14"/>
      <c r="Z141" s="14"/>
      <c r="AA141" s="14"/>
      <c r="AB141" s="14"/>
      <c r="AC141" s="14"/>
      <c r="AD141" s="14"/>
      <c r="AE141" s="14"/>
      <c r="AT141" s="266" t="s">
        <v>180</v>
      </c>
      <c r="AU141" s="266" t="s">
        <v>83</v>
      </c>
      <c r="AV141" s="14" t="s">
        <v>83</v>
      </c>
      <c r="AW141" s="14" t="s">
        <v>35</v>
      </c>
      <c r="AX141" s="14" t="s">
        <v>81</v>
      </c>
      <c r="AY141" s="266" t="s">
        <v>169</v>
      </c>
    </row>
    <row r="142" spans="1:65" s="2" customFormat="1" ht="16.5" customHeight="1">
      <c r="A142" s="41"/>
      <c r="B142" s="42"/>
      <c r="C142" s="229" t="s">
        <v>240</v>
      </c>
      <c r="D142" s="229" t="s">
        <v>171</v>
      </c>
      <c r="E142" s="230" t="s">
        <v>681</v>
      </c>
      <c r="F142" s="231" t="s">
        <v>682</v>
      </c>
      <c r="G142" s="232" t="s">
        <v>174</v>
      </c>
      <c r="H142" s="233">
        <v>8834.2</v>
      </c>
      <c r="I142" s="234"/>
      <c r="J142" s="235">
        <f>ROUND(I142*H142,2)</f>
        <v>0</v>
      </c>
      <c r="K142" s="231" t="s">
        <v>175</v>
      </c>
      <c r="L142" s="47"/>
      <c r="M142" s="236" t="s">
        <v>19</v>
      </c>
      <c r="N142" s="237" t="s">
        <v>45</v>
      </c>
      <c r="O142" s="87"/>
      <c r="P142" s="238">
        <f>O142*H142</f>
        <v>0</v>
      </c>
      <c r="Q142" s="238">
        <v>0</v>
      </c>
      <c r="R142" s="238">
        <f>Q142*H142</f>
        <v>0</v>
      </c>
      <c r="S142" s="238">
        <v>0</v>
      </c>
      <c r="T142" s="239">
        <f>S142*H142</f>
        <v>0</v>
      </c>
      <c r="U142" s="41"/>
      <c r="V142" s="41"/>
      <c r="W142" s="41"/>
      <c r="X142" s="41"/>
      <c r="Y142" s="41"/>
      <c r="Z142" s="41"/>
      <c r="AA142" s="41"/>
      <c r="AB142" s="41"/>
      <c r="AC142" s="41"/>
      <c r="AD142" s="41"/>
      <c r="AE142" s="41"/>
      <c r="AR142" s="240" t="s">
        <v>176</v>
      </c>
      <c r="AT142" s="240" t="s">
        <v>171</v>
      </c>
      <c r="AU142" s="240" t="s">
        <v>83</v>
      </c>
      <c r="AY142" s="20" t="s">
        <v>169</v>
      </c>
      <c r="BE142" s="241">
        <f>IF(N142="základní",J142,0)</f>
        <v>0</v>
      </c>
      <c r="BF142" s="241">
        <f>IF(N142="snížená",J142,0)</f>
        <v>0</v>
      </c>
      <c r="BG142" s="241">
        <f>IF(N142="zákl. přenesená",J142,0)</f>
        <v>0</v>
      </c>
      <c r="BH142" s="241">
        <f>IF(N142="sníž. přenesená",J142,0)</f>
        <v>0</v>
      </c>
      <c r="BI142" s="241">
        <f>IF(N142="nulová",J142,0)</f>
        <v>0</v>
      </c>
      <c r="BJ142" s="20" t="s">
        <v>81</v>
      </c>
      <c r="BK142" s="241">
        <f>ROUND(I142*H142,2)</f>
        <v>0</v>
      </c>
      <c r="BL142" s="20" t="s">
        <v>176</v>
      </c>
      <c r="BM142" s="240" t="s">
        <v>683</v>
      </c>
    </row>
    <row r="143" spans="1:47" s="2" customFormat="1" ht="12">
      <c r="A143" s="41"/>
      <c r="B143" s="42"/>
      <c r="C143" s="43"/>
      <c r="D143" s="242" t="s">
        <v>178</v>
      </c>
      <c r="E143" s="43"/>
      <c r="F143" s="243" t="s">
        <v>684</v>
      </c>
      <c r="G143" s="43"/>
      <c r="H143" s="43"/>
      <c r="I143" s="149"/>
      <c r="J143" s="43"/>
      <c r="K143" s="43"/>
      <c r="L143" s="47"/>
      <c r="M143" s="244"/>
      <c r="N143" s="245"/>
      <c r="O143" s="87"/>
      <c r="P143" s="87"/>
      <c r="Q143" s="87"/>
      <c r="R143" s="87"/>
      <c r="S143" s="87"/>
      <c r="T143" s="88"/>
      <c r="U143" s="41"/>
      <c r="V143" s="41"/>
      <c r="W143" s="41"/>
      <c r="X143" s="41"/>
      <c r="Y143" s="41"/>
      <c r="Z143" s="41"/>
      <c r="AA143" s="41"/>
      <c r="AB143" s="41"/>
      <c r="AC143" s="41"/>
      <c r="AD143" s="41"/>
      <c r="AE143" s="41"/>
      <c r="AT143" s="20" t="s">
        <v>178</v>
      </c>
      <c r="AU143" s="20" t="s">
        <v>83</v>
      </c>
    </row>
    <row r="144" spans="1:51" s="13" customFormat="1" ht="12">
      <c r="A144" s="13"/>
      <c r="B144" s="246"/>
      <c r="C144" s="247"/>
      <c r="D144" s="242" t="s">
        <v>180</v>
      </c>
      <c r="E144" s="248" t="s">
        <v>19</v>
      </c>
      <c r="F144" s="249" t="s">
        <v>685</v>
      </c>
      <c r="G144" s="247"/>
      <c r="H144" s="248" t="s">
        <v>19</v>
      </c>
      <c r="I144" s="250"/>
      <c r="J144" s="247"/>
      <c r="K144" s="247"/>
      <c r="L144" s="251"/>
      <c r="M144" s="252"/>
      <c r="N144" s="253"/>
      <c r="O144" s="253"/>
      <c r="P144" s="253"/>
      <c r="Q144" s="253"/>
      <c r="R144" s="253"/>
      <c r="S144" s="253"/>
      <c r="T144" s="254"/>
      <c r="U144" s="13"/>
      <c r="V144" s="13"/>
      <c r="W144" s="13"/>
      <c r="X144" s="13"/>
      <c r="Y144" s="13"/>
      <c r="Z144" s="13"/>
      <c r="AA144" s="13"/>
      <c r="AB144" s="13"/>
      <c r="AC144" s="13"/>
      <c r="AD144" s="13"/>
      <c r="AE144" s="13"/>
      <c r="AT144" s="255" t="s">
        <v>180</v>
      </c>
      <c r="AU144" s="255" t="s">
        <v>83</v>
      </c>
      <c r="AV144" s="13" t="s">
        <v>81</v>
      </c>
      <c r="AW144" s="13" t="s">
        <v>35</v>
      </c>
      <c r="AX144" s="13" t="s">
        <v>74</v>
      </c>
      <c r="AY144" s="255" t="s">
        <v>169</v>
      </c>
    </row>
    <row r="145" spans="1:51" s="14" customFormat="1" ht="12">
      <c r="A145" s="14"/>
      <c r="B145" s="256"/>
      <c r="C145" s="257"/>
      <c r="D145" s="242" t="s">
        <v>180</v>
      </c>
      <c r="E145" s="258" t="s">
        <v>19</v>
      </c>
      <c r="F145" s="259" t="s">
        <v>686</v>
      </c>
      <c r="G145" s="257"/>
      <c r="H145" s="260">
        <v>7050</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35</v>
      </c>
      <c r="AX145" s="14" t="s">
        <v>74</v>
      </c>
      <c r="AY145" s="266" t="s">
        <v>169</v>
      </c>
    </row>
    <row r="146" spans="1:51" s="14" customFormat="1" ht="12">
      <c r="A146" s="14"/>
      <c r="B146" s="256"/>
      <c r="C146" s="257"/>
      <c r="D146" s="242" t="s">
        <v>180</v>
      </c>
      <c r="E146" s="258" t="s">
        <v>19</v>
      </c>
      <c r="F146" s="259" t="s">
        <v>687</v>
      </c>
      <c r="G146" s="257"/>
      <c r="H146" s="260">
        <v>1784.2</v>
      </c>
      <c r="I146" s="261"/>
      <c r="J146" s="257"/>
      <c r="K146" s="257"/>
      <c r="L146" s="262"/>
      <c r="M146" s="263"/>
      <c r="N146" s="264"/>
      <c r="O146" s="264"/>
      <c r="P146" s="264"/>
      <c r="Q146" s="264"/>
      <c r="R146" s="264"/>
      <c r="S146" s="264"/>
      <c r="T146" s="265"/>
      <c r="U146" s="14"/>
      <c r="V146" s="14"/>
      <c r="W146" s="14"/>
      <c r="X146" s="14"/>
      <c r="Y146" s="14"/>
      <c r="Z146" s="14"/>
      <c r="AA146" s="14"/>
      <c r="AB146" s="14"/>
      <c r="AC146" s="14"/>
      <c r="AD146" s="14"/>
      <c r="AE146" s="14"/>
      <c r="AT146" s="266" t="s">
        <v>180</v>
      </c>
      <c r="AU146" s="266" t="s">
        <v>83</v>
      </c>
      <c r="AV146" s="14" t="s">
        <v>83</v>
      </c>
      <c r="AW146" s="14" t="s">
        <v>35</v>
      </c>
      <c r="AX146" s="14" t="s">
        <v>74</v>
      </c>
      <c r="AY146" s="266" t="s">
        <v>169</v>
      </c>
    </row>
    <row r="147" spans="1:51" s="15" customFormat="1" ht="12">
      <c r="A147" s="15"/>
      <c r="B147" s="267"/>
      <c r="C147" s="268"/>
      <c r="D147" s="242" t="s">
        <v>180</v>
      </c>
      <c r="E147" s="269" t="s">
        <v>19</v>
      </c>
      <c r="F147" s="270" t="s">
        <v>185</v>
      </c>
      <c r="G147" s="268"/>
      <c r="H147" s="271">
        <v>8834.2</v>
      </c>
      <c r="I147" s="272"/>
      <c r="J147" s="268"/>
      <c r="K147" s="268"/>
      <c r="L147" s="273"/>
      <c r="M147" s="274"/>
      <c r="N147" s="275"/>
      <c r="O147" s="275"/>
      <c r="P147" s="275"/>
      <c r="Q147" s="275"/>
      <c r="R147" s="275"/>
      <c r="S147" s="275"/>
      <c r="T147" s="276"/>
      <c r="U147" s="15"/>
      <c r="V147" s="15"/>
      <c r="W147" s="15"/>
      <c r="X147" s="15"/>
      <c r="Y147" s="15"/>
      <c r="Z147" s="15"/>
      <c r="AA147" s="15"/>
      <c r="AB147" s="15"/>
      <c r="AC147" s="15"/>
      <c r="AD147" s="15"/>
      <c r="AE147" s="15"/>
      <c r="AT147" s="277" t="s">
        <v>180</v>
      </c>
      <c r="AU147" s="277" t="s">
        <v>83</v>
      </c>
      <c r="AV147" s="15" t="s">
        <v>176</v>
      </c>
      <c r="AW147" s="15" t="s">
        <v>35</v>
      </c>
      <c r="AX147" s="15" t="s">
        <v>81</v>
      </c>
      <c r="AY147" s="277" t="s">
        <v>169</v>
      </c>
    </row>
    <row r="148" spans="1:65" s="2" customFormat="1" ht="21.75" customHeight="1">
      <c r="A148" s="41"/>
      <c r="B148" s="42"/>
      <c r="C148" s="229" t="s">
        <v>246</v>
      </c>
      <c r="D148" s="229" t="s">
        <v>171</v>
      </c>
      <c r="E148" s="230" t="s">
        <v>688</v>
      </c>
      <c r="F148" s="231" t="s">
        <v>689</v>
      </c>
      <c r="G148" s="232" t="s">
        <v>174</v>
      </c>
      <c r="H148" s="233">
        <v>360</v>
      </c>
      <c r="I148" s="234"/>
      <c r="J148" s="235">
        <f>ROUND(I148*H148,2)</f>
        <v>0</v>
      </c>
      <c r="K148" s="231" t="s">
        <v>175</v>
      </c>
      <c r="L148" s="47"/>
      <c r="M148" s="236" t="s">
        <v>19</v>
      </c>
      <c r="N148" s="237" t="s">
        <v>45</v>
      </c>
      <c r="O148" s="87"/>
      <c r="P148" s="238">
        <f>O148*H148</f>
        <v>0</v>
      </c>
      <c r="Q148" s="238">
        <v>0</v>
      </c>
      <c r="R148" s="238">
        <f>Q148*H148</f>
        <v>0</v>
      </c>
      <c r="S148" s="238">
        <v>0</v>
      </c>
      <c r="T148" s="239">
        <f>S148*H148</f>
        <v>0</v>
      </c>
      <c r="U148" s="41"/>
      <c r="V148" s="41"/>
      <c r="W148" s="41"/>
      <c r="X148" s="41"/>
      <c r="Y148" s="41"/>
      <c r="Z148" s="41"/>
      <c r="AA148" s="41"/>
      <c r="AB148" s="41"/>
      <c r="AC148" s="41"/>
      <c r="AD148" s="41"/>
      <c r="AE148" s="41"/>
      <c r="AR148" s="240" t="s">
        <v>176</v>
      </c>
      <c r="AT148" s="240" t="s">
        <v>171</v>
      </c>
      <c r="AU148" s="240" t="s">
        <v>83</v>
      </c>
      <c r="AY148" s="20" t="s">
        <v>169</v>
      </c>
      <c r="BE148" s="241">
        <f>IF(N148="základní",J148,0)</f>
        <v>0</v>
      </c>
      <c r="BF148" s="241">
        <f>IF(N148="snížená",J148,0)</f>
        <v>0</v>
      </c>
      <c r="BG148" s="241">
        <f>IF(N148="zákl. přenesená",J148,0)</f>
        <v>0</v>
      </c>
      <c r="BH148" s="241">
        <f>IF(N148="sníž. přenesená",J148,0)</f>
        <v>0</v>
      </c>
      <c r="BI148" s="241">
        <f>IF(N148="nulová",J148,0)</f>
        <v>0</v>
      </c>
      <c r="BJ148" s="20" t="s">
        <v>81</v>
      </c>
      <c r="BK148" s="241">
        <f>ROUND(I148*H148,2)</f>
        <v>0</v>
      </c>
      <c r="BL148" s="20" t="s">
        <v>176</v>
      </c>
      <c r="BM148" s="240" t="s">
        <v>690</v>
      </c>
    </row>
    <row r="149" spans="1:47" s="2" customFormat="1" ht="12">
      <c r="A149" s="41"/>
      <c r="B149" s="42"/>
      <c r="C149" s="43"/>
      <c r="D149" s="242" t="s">
        <v>178</v>
      </c>
      <c r="E149" s="43"/>
      <c r="F149" s="243" t="s">
        <v>691</v>
      </c>
      <c r="G149" s="43"/>
      <c r="H149" s="43"/>
      <c r="I149" s="149"/>
      <c r="J149" s="43"/>
      <c r="K149" s="43"/>
      <c r="L149" s="47"/>
      <c r="M149" s="244"/>
      <c r="N149" s="245"/>
      <c r="O149" s="87"/>
      <c r="P149" s="87"/>
      <c r="Q149" s="87"/>
      <c r="R149" s="87"/>
      <c r="S149" s="87"/>
      <c r="T149" s="88"/>
      <c r="U149" s="41"/>
      <c r="V149" s="41"/>
      <c r="W149" s="41"/>
      <c r="X149" s="41"/>
      <c r="Y149" s="41"/>
      <c r="Z149" s="41"/>
      <c r="AA149" s="41"/>
      <c r="AB149" s="41"/>
      <c r="AC149" s="41"/>
      <c r="AD149" s="41"/>
      <c r="AE149" s="41"/>
      <c r="AT149" s="20" t="s">
        <v>178</v>
      </c>
      <c r="AU149" s="20" t="s">
        <v>83</v>
      </c>
    </row>
    <row r="150" spans="1:65" s="2" customFormat="1" ht="21.75" customHeight="1">
      <c r="A150" s="41"/>
      <c r="B150" s="42"/>
      <c r="C150" s="229" t="s">
        <v>257</v>
      </c>
      <c r="D150" s="229" t="s">
        <v>171</v>
      </c>
      <c r="E150" s="230" t="s">
        <v>692</v>
      </c>
      <c r="F150" s="231" t="s">
        <v>693</v>
      </c>
      <c r="G150" s="232" t="s">
        <v>174</v>
      </c>
      <c r="H150" s="233">
        <v>1750</v>
      </c>
      <c r="I150" s="234"/>
      <c r="J150" s="235">
        <f>ROUND(I150*H150,2)</f>
        <v>0</v>
      </c>
      <c r="K150" s="231" t="s">
        <v>175</v>
      </c>
      <c r="L150" s="47"/>
      <c r="M150" s="236" t="s">
        <v>19</v>
      </c>
      <c r="N150" s="237" t="s">
        <v>45</v>
      </c>
      <c r="O150" s="87"/>
      <c r="P150" s="238">
        <f>O150*H150</f>
        <v>0</v>
      </c>
      <c r="Q150" s="238">
        <v>0</v>
      </c>
      <c r="R150" s="238">
        <f>Q150*H150</f>
        <v>0</v>
      </c>
      <c r="S150" s="238">
        <v>0</v>
      </c>
      <c r="T150" s="239">
        <f>S150*H150</f>
        <v>0</v>
      </c>
      <c r="U150" s="41"/>
      <c r="V150" s="41"/>
      <c r="W150" s="41"/>
      <c r="X150" s="41"/>
      <c r="Y150" s="41"/>
      <c r="Z150" s="41"/>
      <c r="AA150" s="41"/>
      <c r="AB150" s="41"/>
      <c r="AC150" s="41"/>
      <c r="AD150" s="41"/>
      <c r="AE150" s="41"/>
      <c r="AR150" s="240" t="s">
        <v>176</v>
      </c>
      <c r="AT150" s="240" t="s">
        <v>171</v>
      </c>
      <c r="AU150" s="240" t="s">
        <v>83</v>
      </c>
      <c r="AY150" s="20" t="s">
        <v>169</v>
      </c>
      <c r="BE150" s="241">
        <f>IF(N150="základní",J150,0)</f>
        <v>0</v>
      </c>
      <c r="BF150" s="241">
        <f>IF(N150="snížená",J150,0)</f>
        <v>0</v>
      </c>
      <c r="BG150" s="241">
        <f>IF(N150="zákl. přenesená",J150,0)</f>
        <v>0</v>
      </c>
      <c r="BH150" s="241">
        <f>IF(N150="sníž. přenesená",J150,0)</f>
        <v>0</v>
      </c>
      <c r="BI150" s="241">
        <f>IF(N150="nulová",J150,0)</f>
        <v>0</v>
      </c>
      <c r="BJ150" s="20" t="s">
        <v>81</v>
      </c>
      <c r="BK150" s="241">
        <f>ROUND(I150*H150,2)</f>
        <v>0</v>
      </c>
      <c r="BL150" s="20" t="s">
        <v>176</v>
      </c>
      <c r="BM150" s="240" t="s">
        <v>694</v>
      </c>
    </row>
    <row r="151" spans="1:47" s="2" customFormat="1" ht="12">
      <c r="A151" s="41"/>
      <c r="B151" s="42"/>
      <c r="C151" s="43"/>
      <c r="D151" s="242" t="s">
        <v>178</v>
      </c>
      <c r="E151" s="43"/>
      <c r="F151" s="243" t="s">
        <v>691</v>
      </c>
      <c r="G151" s="43"/>
      <c r="H151" s="43"/>
      <c r="I151" s="149"/>
      <c r="J151" s="43"/>
      <c r="K151" s="43"/>
      <c r="L151" s="47"/>
      <c r="M151" s="244"/>
      <c r="N151" s="245"/>
      <c r="O151" s="87"/>
      <c r="P151" s="87"/>
      <c r="Q151" s="87"/>
      <c r="R151" s="87"/>
      <c r="S151" s="87"/>
      <c r="T151" s="88"/>
      <c r="U151" s="41"/>
      <c r="V151" s="41"/>
      <c r="W151" s="41"/>
      <c r="X151" s="41"/>
      <c r="Y151" s="41"/>
      <c r="Z151" s="41"/>
      <c r="AA151" s="41"/>
      <c r="AB151" s="41"/>
      <c r="AC151" s="41"/>
      <c r="AD151" s="41"/>
      <c r="AE151" s="41"/>
      <c r="AT151" s="20" t="s">
        <v>178</v>
      </c>
      <c r="AU151" s="20" t="s">
        <v>83</v>
      </c>
    </row>
    <row r="152" spans="1:65" s="2" customFormat="1" ht="21.75" customHeight="1">
      <c r="A152" s="41"/>
      <c r="B152" s="42"/>
      <c r="C152" s="229" t="s">
        <v>262</v>
      </c>
      <c r="D152" s="229" t="s">
        <v>171</v>
      </c>
      <c r="E152" s="230" t="s">
        <v>695</v>
      </c>
      <c r="F152" s="231" t="s">
        <v>696</v>
      </c>
      <c r="G152" s="232" t="s">
        <v>213</v>
      </c>
      <c r="H152" s="233">
        <v>208.17</v>
      </c>
      <c r="I152" s="234"/>
      <c r="J152" s="235">
        <f>ROUND(I152*H152,2)</f>
        <v>0</v>
      </c>
      <c r="K152" s="231" t="s">
        <v>175</v>
      </c>
      <c r="L152" s="47"/>
      <c r="M152" s="236" t="s">
        <v>19</v>
      </c>
      <c r="N152" s="237" t="s">
        <v>45</v>
      </c>
      <c r="O152" s="87"/>
      <c r="P152" s="238">
        <f>O152*H152</f>
        <v>0</v>
      </c>
      <c r="Q152" s="238">
        <v>0</v>
      </c>
      <c r="R152" s="238">
        <f>Q152*H152</f>
        <v>0</v>
      </c>
      <c r="S152" s="238">
        <v>0</v>
      </c>
      <c r="T152" s="239">
        <f>S152*H152</f>
        <v>0</v>
      </c>
      <c r="U152" s="41"/>
      <c r="V152" s="41"/>
      <c r="W152" s="41"/>
      <c r="X152" s="41"/>
      <c r="Y152" s="41"/>
      <c r="Z152" s="41"/>
      <c r="AA152" s="41"/>
      <c r="AB152" s="41"/>
      <c r="AC152" s="41"/>
      <c r="AD152" s="41"/>
      <c r="AE152" s="41"/>
      <c r="AR152" s="240" t="s">
        <v>176</v>
      </c>
      <c r="AT152" s="240" t="s">
        <v>171</v>
      </c>
      <c r="AU152" s="240" t="s">
        <v>83</v>
      </c>
      <c r="AY152" s="20" t="s">
        <v>169</v>
      </c>
      <c r="BE152" s="241">
        <f>IF(N152="základní",J152,0)</f>
        <v>0</v>
      </c>
      <c r="BF152" s="241">
        <f>IF(N152="snížená",J152,0)</f>
        <v>0</v>
      </c>
      <c r="BG152" s="241">
        <f>IF(N152="zákl. přenesená",J152,0)</f>
        <v>0</v>
      </c>
      <c r="BH152" s="241">
        <f>IF(N152="sníž. přenesená",J152,0)</f>
        <v>0</v>
      </c>
      <c r="BI152" s="241">
        <f>IF(N152="nulová",J152,0)</f>
        <v>0</v>
      </c>
      <c r="BJ152" s="20" t="s">
        <v>81</v>
      </c>
      <c r="BK152" s="241">
        <f>ROUND(I152*H152,2)</f>
        <v>0</v>
      </c>
      <c r="BL152" s="20" t="s">
        <v>176</v>
      </c>
      <c r="BM152" s="240" t="s">
        <v>697</v>
      </c>
    </row>
    <row r="153" spans="1:47" s="2" customFormat="1" ht="12">
      <c r="A153" s="41"/>
      <c r="B153" s="42"/>
      <c r="C153" s="43"/>
      <c r="D153" s="242" t="s">
        <v>178</v>
      </c>
      <c r="E153" s="43"/>
      <c r="F153" s="243" t="s">
        <v>698</v>
      </c>
      <c r="G153" s="43"/>
      <c r="H153" s="43"/>
      <c r="I153" s="149"/>
      <c r="J153" s="43"/>
      <c r="K153" s="43"/>
      <c r="L153" s="47"/>
      <c r="M153" s="244"/>
      <c r="N153" s="245"/>
      <c r="O153" s="87"/>
      <c r="P153" s="87"/>
      <c r="Q153" s="87"/>
      <c r="R153" s="87"/>
      <c r="S153" s="87"/>
      <c r="T153" s="88"/>
      <c r="U153" s="41"/>
      <c r="V153" s="41"/>
      <c r="W153" s="41"/>
      <c r="X153" s="41"/>
      <c r="Y153" s="41"/>
      <c r="Z153" s="41"/>
      <c r="AA153" s="41"/>
      <c r="AB153" s="41"/>
      <c r="AC153" s="41"/>
      <c r="AD153" s="41"/>
      <c r="AE153" s="41"/>
      <c r="AT153" s="20" t="s">
        <v>178</v>
      </c>
      <c r="AU153" s="20" t="s">
        <v>83</v>
      </c>
    </row>
    <row r="154" spans="1:51" s="13" customFormat="1" ht="12">
      <c r="A154" s="13"/>
      <c r="B154" s="246"/>
      <c r="C154" s="247"/>
      <c r="D154" s="242" t="s">
        <v>180</v>
      </c>
      <c r="E154" s="248" t="s">
        <v>19</v>
      </c>
      <c r="F154" s="249" t="s">
        <v>699</v>
      </c>
      <c r="G154" s="247"/>
      <c r="H154" s="248" t="s">
        <v>19</v>
      </c>
      <c r="I154" s="250"/>
      <c r="J154" s="247"/>
      <c r="K154" s="247"/>
      <c r="L154" s="251"/>
      <c r="M154" s="252"/>
      <c r="N154" s="253"/>
      <c r="O154" s="253"/>
      <c r="P154" s="253"/>
      <c r="Q154" s="253"/>
      <c r="R154" s="253"/>
      <c r="S154" s="253"/>
      <c r="T154" s="254"/>
      <c r="U154" s="13"/>
      <c r="V154" s="13"/>
      <c r="W154" s="13"/>
      <c r="X154" s="13"/>
      <c r="Y154" s="13"/>
      <c r="Z154" s="13"/>
      <c r="AA154" s="13"/>
      <c r="AB154" s="13"/>
      <c r="AC154" s="13"/>
      <c r="AD154" s="13"/>
      <c r="AE154" s="13"/>
      <c r="AT154" s="255" t="s">
        <v>180</v>
      </c>
      <c r="AU154" s="255" t="s">
        <v>83</v>
      </c>
      <c r="AV154" s="13" t="s">
        <v>81</v>
      </c>
      <c r="AW154" s="13" t="s">
        <v>35</v>
      </c>
      <c r="AX154" s="13" t="s">
        <v>74</v>
      </c>
      <c r="AY154" s="255" t="s">
        <v>169</v>
      </c>
    </row>
    <row r="155" spans="1:51" s="14" customFormat="1" ht="12">
      <c r="A155" s="14"/>
      <c r="B155" s="256"/>
      <c r="C155" s="257"/>
      <c r="D155" s="242" t="s">
        <v>180</v>
      </c>
      <c r="E155" s="258" t="s">
        <v>19</v>
      </c>
      <c r="F155" s="259" t="s">
        <v>700</v>
      </c>
      <c r="G155" s="257"/>
      <c r="H155" s="260">
        <v>8.4</v>
      </c>
      <c r="I155" s="261"/>
      <c r="J155" s="257"/>
      <c r="K155" s="257"/>
      <c r="L155" s="262"/>
      <c r="M155" s="263"/>
      <c r="N155" s="264"/>
      <c r="O155" s="264"/>
      <c r="P155" s="264"/>
      <c r="Q155" s="264"/>
      <c r="R155" s="264"/>
      <c r="S155" s="264"/>
      <c r="T155" s="265"/>
      <c r="U155" s="14"/>
      <c r="V155" s="14"/>
      <c r="W155" s="14"/>
      <c r="X155" s="14"/>
      <c r="Y155" s="14"/>
      <c r="Z155" s="14"/>
      <c r="AA155" s="14"/>
      <c r="AB155" s="14"/>
      <c r="AC155" s="14"/>
      <c r="AD155" s="14"/>
      <c r="AE155" s="14"/>
      <c r="AT155" s="266" t="s">
        <v>180</v>
      </c>
      <c r="AU155" s="266" t="s">
        <v>83</v>
      </c>
      <c r="AV155" s="14" t="s">
        <v>83</v>
      </c>
      <c r="AW155" s="14" t="s">
        <v>35</v>
      </c>
      <c r="AX155" s="14" t="s">
        <v>74</v>
      </c>
      <c r="AY155" s="266" t="s">
        <v>169</v>
      </c>
    </row>
    <row r="156" spans="1:51" s="14" customFormat="1" ht="12">
      <c r="A156" s="14"/>
      <c r="B156" s="256"/>
      <c r="C156" s="257"/>
      <c r="D156" s="242" t="s">
        <v>180</v>
      </c>
      <c r="E156" s="258" t="s">
        <v>19</v>
      </c>
      <c r="F156" s="259" t="s">
        <v>701</v>
      </c>
      <c r="G156" s="257"/>
      <c r="H156" s="260">
        <v>9.12</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180</v>
      </c>
      <c r="AU156" s="266" t="s">
        <v>83</v>
      </c>
      <c r="AV156" s="14" t="s">
        <v>83</v>
      </c>
      <c r="AW156" s="14" t="s">
        <v>35</v>
      </c>
      <c r="AX156" s="14" t="s">
        <v>74</v>
      </c>
      <c r="AY156" s="266" t="s">
        <v>169</v>
      </c>
    </row>
    <row r="157" spans="1:51" s="14" customFormat="1" ht="12">
      <c r="A157" s="14"/>
      <c r="B157" s="256"/>
      <c r="C157" s="257"/>
      <c r="D157" s="242" t="s">
        <v>180</v>
      </c>
      <c r="E157" s="258" t="s">
        <v>19</v>
      </c>
      <c r="F157" s="259" t="s">
        <v>702</v>
      </c>
      <c r="G157" s="257"/>
      <c r="H157" s="260">
        <v>182.25</v>
      </c>
      <c r="I157" s="261"/>
      <c r="J157" s="257"/>
      <c r="K157" s="257"/>
      <c r="L157" s="262"/>
      <c r="M157" s="263"/>
      <c r="N157" s="264"/>
      <c r="O157" s="264"/>
      <c r="P157" s="264"/>
      <c r="Q157" s="264"/>
      <c r="R157" s="264"/>
      <c r="S157" s="264"/>
      <c r="T157" s="265"/>
      <c r="U157" s="14"/>
      <c r="V157" s="14"/>
      <c r="W157" s="14"/>
      <c r="X157" s="14"/>
      <c r="Y157" s="14"/>
      <c r="Z157" s="14"/>
      <c r="AA157" s="14"/>
      <c r="AB157" s="14"/>
      <c r="AC157" s="14"/>
      <c r="AD157" s="14"/>
      <c r="AE157" s="14"/>
      <c r="AT157" s="266" t="s">
        <v>180</v>
      </c>
      <c r="AU157" s="266" t="s">
        <v>83</v>
      </c>
      <c r="AV157" s="14" t="s">
        <v>83</v>
      </c>
      <c r="AW157" s="14" t="s">
        <v>35</v>
      </c>
      <c r="AX157" s="14" t="s">
        <v>74</v>
      </c>
      <c r="AY157" s="266" t="s">
        <v>169</v>
      </c>
    </row>
    <row r="158" spans="1:51" s="14" customFormat="1" ht="12">
      <c r="A158" s="14"/>
      <c r="B158" s="256"/>
      <c r="C158" s="257"/>
      <c r="D158" s="242" t="s">
        <v>180</v>
      </c>
      <c r="E158" s="258" t="s">
        <v>19</v>
      </c>
      <c r="F158" s="259" t="s">
        <v>703</v>
      </c>
      <c r="G158" s="257"/>
      <c r="H158" s="260">
        <v>8.4</v>
      </c>
      <c r="I158" s="261"/>
      <c r="J158" s="257"/>
      <c r="K158" s="257"/>
      <c r="L158" s="262"/>
      <c r="M158" s="263"/>
      <c r="N158" s="264"/>
      <c r="O158" s="264"/>
      <c r="P158" s="264"/>
      <c r="Q158" s="264"/>
      <c r="R158" s="264"/>
      <c r="S158" s="264"/>
      <c r="T158" s="265"/>
      <c r="U158" s="14"/>
      <c r="V158" s="14"/>
      <c r="W158" s="14"/>
      <c r="X158" s="14"/>
      <c r="Y158" s="14"/>
      <c r="Z158" s="14"/>
      <c r="AA158" s="14"/>
      <c r="AB158" s="14"/>
      <c r="AC158" s="14"/>
      <c r="AD158" s="14"/>
      <c r="AE158" s="14"/>
      <c r="AT158" s="266" t="s">
        <v>180</v>
      </c>
      <c r="AU158" s="266" t="s">
        <v>83</v>
      </c>
      <c r="AV158" s="14" t="s">
        <v>83</v>
      </c>
      <c r="AW158" s="14" t="s">
        <v>35</v>
      </c>
      <c r="AX158" s="14" t="s">
        <v>74</v>
      </c>
      <c r="AY158" s="266" t="s">
        <v>169</v>
      </c>
    </row>
    <row r="159" spans="1:51" s="15" customFormat="1" ht="12">
      <c r="A159" s="15"/>
      <c r="B159" s="267"/>
      <c r="C159" s="268"/>
      <c r="D159" s="242" t="s">
        <v>180</v>
      </c>
      <c r="E159" s="269" t="s">
        <v>19</v>
      </c>
      <c r="F159" s="270" t="s">
        <v>185</v>
      </c>
      <c r="G159" s="268"/>
      <c r="H159" s="271">
        <v>208.17</v>
      </c>
      <c r="I159" s="272"/>
      <c r="J159" s="268"/>
      <c r="K159" s="268"/>
      <c r="L159" s="273"/>
      <c r="M159" s="274"/>
      <c r="N159" s="275"/>
      <c r="O159" s="275"/>
      <c r="P159" s="275"/>
      <c r="Q159" s="275"/>
      <c r="R159" s="275"/>
      <c r="S159" s="275"/>
      <c r="T159" s="276"/>
      <c r="U159" s="15"/>
      <c r="V159" s="15"/>
      <c r="W159" s="15"/>
      <c r="X159" s="15"/>
      <c r="Y159" s="15"/>
      <c r="Z159" s="15"/>
      <c r="AA159" s="15"/>
      <c r="AB159" s="15"/>
      <c r="AC159" s="15"/>
      <c r="AD159" s="15"/>
      <c r="AE159" s="15"/>
      <c r="AT159" s="277" t="s">
        <v>180</v>
      </c>
      <c r="AU159" s="277" t="s">
        <v>83</v>
      </c>
      <c r="AV159" s="15" t="s">
        <v>176</v>
      </c>
      <c r="AW159" s="15" t="s">
        <v>35</v>
      </c>
      <c r="AX159" s="15" t="s">
        <v>81</v>
      </c>
      <c r="AY159" s="277" t="s">
        <v>169</v>
      </c>
    </row>
    <row r="160" spans="1:65" s="2" customFormat="1" ht="33" customHeight="1">
      <c r="A160" s="41"/>
      <c r="B160" s="42"/>
      <c r="C160" s="229" t="s">
        <v>8</v>
      </c>
      <c r="D160" s="229" t="s">
        <v>171</v>
      </c>
      <c r="E160" s="230" t="s">
        <v>704</v>
      </c>
      <c r="F160" s="231" t="s">
        <v>705</v>
      </c>
      <c r="G160" s="232" t="s">
        <v>213</v>
      </c>
      <c r="H160" s="233">
        <v>210.27</v>
      </c>
      <c r="I160" s="234"/>
      <c r="J160" s="235">
        <f>ROUND(I160*H160,2)</f>
        <v>0</v>
      </c>
      <c r="K160" s="231" t="s">
        <v>175</v>
      </c>
      <c r="L160" s="47"/>
      <c r="M160" s="236" t="s">
        <v>19</v>
      </c>
      <c r="N160" s="237" t="s">
        <v>45</v>
      </c>
      <c r="O160" s="87"/>
      <c r="P160" s="238">
        <f>O160*H160</f>
        <v>0</v>
      </c>
      <c r="Q160" s="238">
        <v>0</v>
      </c>
      <c r="R160" s="238">
        <f>Q160*H160</f>
        <v>0</v>
      </c>
      <c r="S160" s="238">
        <v>0</v>
      </c>
      <c r="T160" s="239">
        <f>S160*H160</f>
        <v>0</v>
      </c>
      <c r="U160" s="41"/>
      <c r="V160" s="41"/>
      <c r="W160" s="41"/>
      <c r="X160" s="41"/>
      <c r="Y160" s="41"/>
      <c r="Z160" s="41"/>
      <c r="AA160" s="41"/>
      <c r="AB160" s="41"/>
      <c r="AC160" s="41"/>
      <c r="AD160" s="41"/>
      <c r="AE160" s="41"/>
      <c r="AR160" s="240" t="s">
        <v>176</v>
      </c>
      <c r="AT160" s="240" t="s">
        <v>171</v>
      </c>
      <c r="AU160" s="240" t="s">
        <v>83</v>
      </c>
      <c r="AY160" s="20" t="s">
        <v>169</v>
      </c>
      <c r="BE160" s="241">
        <f>IF(N160="základní",J160,0)</f>
        <v>0</v>
      </c>
      <c r="BF160" s="241">
        <f>IF(N160="snížená",J160,0)</f>
        <v>0</v>
      </c>
      <c r="BG160" s="241">
        <f>IF(N160="zákl. přenesená",J160,0)</f>
        <v>0</v>
      </c>
      <c r="BH160" s="241">
        <f>IF(N160="sníž. přenesená",J160,0)</f>
        <v>0</v>
      </c>
      <c r="BI160" s="241">
        <f>IF(N160="nulová",J160,0)</f>
        <v>0</v>
      </c>
      <c r="BJ160" s="20" t="s">
        <v>81</v>
      </c>
      <c r="BK160" s="241">
        <f>ROUND(I160*H160,2)</f>
        <v>0</v>
      </c>
      <c r="BL160" s="20" t="s">
        <v>176</v>
      </c>
      <c r="BM160" s="240" t="s">
        <v>706</v>
      </c>
    </row>
    <row r="161" spans="1:47" s="2" customFormat="1" ht="12">
      <c r="A161" s="41"/>
      <c r="B161" s="42"/>
      <c r="C161" s="43"/>
      <c r="D161" s="242" t="s">
        <v>178</v>
      </c>
      <c r="E161" s="43"/>
      <c r="F161" s="243" t="s">
        <v>646</v>
      </c>
      <c r="G161" s="43"/>
      <c r="H161" s="43"/>
      <c r="I161" s="149"/>
      <c r="J161" s="43"/>
      <c r="K161" s="43"/>
      <c r="L161" s="47"/>
      <c r="M161" s="244"/>
      <c r="N161" s="245"/>
      <c r="O161" s="87"/>
      <c r="P161" s="87"/>
      <c r="Q161" s="87"/>
      <c r="R161" s="87"/>
      <c r="S161" s="87"/>
      <c r="T161" s="88"/>
      <c r="U161" s="41"/>
      <c r="V161" s="41"/>
      <c r="W161" s="41"/>
      <c r="X161" s="41"/>
      <c r="Y161" s="41"/>
      <c r="Z161" s="41"/>
      <c r="AA161" s="41"/>
      <c r="AB161" s="41"/>
      <c r="AC161" s="41"/>
      <c r="AD161" s="41"/>
      <c r="AE161" s="41"/>
      <c r="AT161" s="20" t="s">
        <v>178</v>
      </c>
      <c r="AU161" s="20" t="s">
        <v>83</v>
      </c>
    </row>
    <row r="162" spans="1:63" s="12" customFormat="1" ht="22.8" customHeight="1">
      <c r="A162" s="12"/>
      <c r="B162" s="213"/>
      <c r="C162" s="214"/>
      <c r="D162" s="215" t="s">
        <v>73</v>
      </c>
      <c r="E162" s="227" t="s">
        <v>83</v>
      </c>
      <c r="F162" s="227" t="s">
        <v>707</v>
      </c>
      <c r="G162" s="214"/>
      <c r="H162" s="214"/>
      <c r="I162" s="217"/>
      <c r="J162" s="228">
        <f>BK162</f>
        <v>0</v>
      </c>
      <c r="K162" s="214"/>
      <c r="L162" s="219"/>
      <c r="M162" s="220"/>
      <c r="N162" s="221"/>
      <c r="O162" s="221"/>
      <c r="P162" s="222">
        <f>SUM(P163:P182)</f>
        <v>0</v>
      </c>
      <c r="Q162" s="221"/>
      <c r="R162" s="222">
        <f>SUM(R163:R182)</f>
        <v>163.1652627</v>
      </c>
      <c r="S162" s="221"/>
      <c r="T162" s="223">
        <f>SUM(T163:T182)</f>
        <v>0</v>
      </c>
      <c r="U162" s="12"/>
      <c r="V162" s="12"/>
      <c r="W162" s="12"/>
      <c r="X162" s="12"/>
      <c r="Y162" s="12"/>
      <c r="Z162" s="12"/>
      <c r="AA162" s="12"/>
      <c r="AB162" s="12"/>
      <c r="AC162" s="12"/>
      <c r="AD162" s="12"/>
      <c r="AE162" s="12"/>
      <c r="AR162" s="224" t="s">
        <v>81</v>
      </c>
      <c r="AT162" s="225" t="s">
        <v>73</v>
      </c>
      <c r="AU162" s="225" t="s">
        <v>81</v>
      </c>
      <c r="AY162" s="224" t="s">
        <v>169</v>
      </c>
      <c r="BK162" s="226">
        <f>SUM(BK163:BK182)</f>
        <v>0</v>
      </c>
    </row>
    <row r="163" spans="1:65" s="2" customFormat="1" ht="21.75" customHeight="1">
      <c r="A163" s="41"/>
      <c r="B163" s="42"/>
      <c r="C163" s="229" t="s">
        <v>236</v>
      </c>
      <c r="D163" s="229" t="s">
        <v>171</v>
      </c>
      <c r="E163" s="230" t="s">
        <v>708</v>
      </c>
      <c r="F163" s="231" t="s">
        <v>709</v>
      </c>
      <c r="G163" s="232" t="s">
        <v>462</v>
      </c>
      <c r="H163" s="233">
        <v>712</v>
      </c>
      <c r="I163" s="234"/>
      <c r="J163" s="235">
        <f>ROUND(I163*H163,2)</f>
        <v>0</v>
      </c>
      <c r="K163" s="231" t="s">
        <v>175</v>
      </c>
      <c r="L163" s="47"/>
      <c r="M163" s="236" t="s">
        <v>19</v>
      </c>
      <c r="N163" s="237" t="s">
        <v>45</v>
      </c>
      <c r="O163" s="87"/>
      <c r="P163" s="238">
        <f>O163*H163</f>
        <v>0</v>
      </c>
      <c r="Q163" s="238">
        <v>0.20469</v>
      </c>
      <c r="R163" s="238">
        <f>Q163*H163</f>
        <v>145.73928</v>
      </c>
      <c r="S163" s="238">
        <v>0</v>
      </c>
      <c r="T163" s="239">
        <f>S163*H163</f>
        <v>0</v>
      </c>
      <c r="U163" s="41"/>
      <c r="V163" s="41"/>
      <c r="W163" s="41"/>
      <c r="X163" s="41"/>
      <c r="Y163" s="41"/>
      <c r="Z163" s="41"/>
      <c r="AA163" s="41"/>
      <c r="AB163" s="41"/>
      <c r="AC163" s="41"/>
      <c r="AD163" s="41"/>
      <c r="AE163" s="41"/>
      <c r="AR163" s="240" t="s">
        <v>176</v>
      </c>
      <c r="AT163" s="240" t="s">
        <v>171</v>
      </c>
      <c r="AU163" s="240" t="s">
        <v>83</v>
      </c>
      <c r="AY163" s="20" t="s">
        <v>169</v>
      </c>
      <c r="BE163" s="241">
        <f>IF(N163="základní",J163,0)</f>
        <v>0</v>
      </c>
      <c r="BF163" s="241">
        <f>IF(N163="snížená",J163,0)</f>
        <v>0</v>
      </c>
      <c r="BG163" s="241">
        <f>IF(N163="zákl. přenesená",J163,0)</f>
        <v>0</v>
      </c>
      <c r="BH163" s="241">
        <f>IF(N163="sníž. přenesená",J163,0)</f>
        <v>0</v>
      </c>
      <c r="BI163" s="241">
        <f>IF(N163="nulová",J163,0)</f>
        <v>0</v>
      </c>
      <c r="BJ163" s="20" t="s">
        <v>81</v>
      </c>
      <c r="BK163" s="241">
        <f>ROUND(I163*H163,2)</f>
        <v>0</v>
      </c>
      <c r="BL163" s="20" t="s">
        <v>176</v>
      </c>
      <c r="BM163" s="240" t="s">
        <v>710</v>
      </c>
    </row>
    <row r="164" spans="1:47" s="2" customFormat="1" ht="12">
      <c r="A164" s="41"/>
      <c r="B164" s="42"/>
      <c r="C164" s="43"/>
      <c r="D164" s="242" t="s">
        <v>178</v>
      </c>
      <c r="E164" s="43"/>
      <c r="F164" s="243" t="s">
        <v>711</v>
      </c>
      <c r="G164" s="43"/>
      <c r="H164" s="43"/>
      <c r="I164" s="149"/>
      <c r="J164" s="43"/>
      <c r="K164" s="43"/>
      <c r="L164" s="47"/>
      <c r="M164" s="244"/>
      <c r="N164" s="245"/>
      <c r="O164" s="87"/>
      <c r="P164" s="87"/>
      <c r="Q164" s="87"/>
      <c r="R164" s="87"/>
      <c r="S164" s="87"/>
      <c r="T164" s="88"/>
      <c r="U164" s="41"/>
      <c r="V164" s="41"/>
      <c r="W164" s="41"/>
      <c r="X164" s="41"/>
      <c r="Y164" s="41"/>
      <c r="Z164" s="41"/>
      <c r="AA164" s="41"/>
      <c r="AB164" s="41"/>
      <c r="AC164" s="41"/>
      <c r="AD164" s="41"/>
      <c r="AE164" s="41"/>
      <c r="AT164" s="20" t="s">
        <v>178</v>
      </c>
      <c r="AU164" s="20" t="s">
        <v>83</v>
      </c>
    </row>
    <row r="165" spans="1:51" s="13" customFormat="1" ht="12">
      <c r="A165" s="13"/>
      <c r="B165" s="246"/>
      <c r="C165" s="247"/>
      <c r="D165" s="242" t="s">
        <v>180</v>
      </c>
      <c r="E165" s="248" t="s">
        <v>19</v>
      </c>
      <c r="F165" s="249" t="s">
        <v>712</v>
      </c>
      <c r="G165" s="247"/>
      <c r="H165" s="248" t="s">
        <v>19</v>
      </c>
      <c r="I165" s="250"/>
      <c r="J165" s="247"/>
      <c r="K165" s="247"/>
      <c r="L165" s="251"/>
      <c r="M165" s="252"/>
      <c r="N165" s="253"/>
      <c r="O165" s="253"/>
      <c r="P165" s="253"/>
      <c r="Q165" s="253"/>
      <c r="R165" s="253"/>
      <c r="S165" s="253"/>
      <c r="T165" s="254"/>
      <c r="U165" s="13"/>
      <c r="V165" s="13"/>
      <c r="W165" s="13"/>
      <c r="X165" s="13"/>
      <c r="Y165" s="13"/>
      <c r="Z165" s="13"/>
      <c r="AA165" s="13"/>
      <c r="AB165" s="13"/>
      <c r="AC165" s="13"/>
      <c r="AD165" s="13"/>
      <c r="AE165" s="13"/>
      <c r="AT165" s="255" t="s">
        <v>180</v>
      </c>
      <c r="AU165" s="255" t="s">
        <v>83</v>
      </c>
      <c r="AV165" s="13" t="s">
        <v>81</v>
      </c>
      <c r="AW165" s="13" t="s">
        <v>35</v>
      </c>
      <c r="AX165" s="13" t="s">
        <v>74</v>
      </c>
      <c r="AY165" s="255" t="s">
        <v>169</v>
      </c>
    </row>
    <row r="166" spans="1:51" s="14" customFormat="1" ht="12">
      <c r="A166" s="14"/>
      <c r="B166" s="256"/>
      <c r="C166" s="257"/>
      <c r="D166" s="242" t="s">
        <v>180</v>
      </c>
      <c r="E166" s="258" t="s">
        <v>19</v>
      </c>
      <c r="F166" s="259" t="s">
        <v>713</v>
      </c>
      <c r="G166" s="257"/>
      <c r="H166" s="260">
        <v>37</v>
      </c>
      <c r="I166" s="261"/>
      <c r="J166" s="257"/>
      <c r="K166" s="257"/>
      <c r="L166" s="262"/>
      <c r="M166" s="263"/>
      <c r="N166" s="264"/>
      <c r="O166" s="264"/>
      <c r="P166" s="264"/>
      <c r="Q166" s="264"/>
      <c r="R166" s="264"/>
      <c r="S166" s="264"/>
      <c r="T166" s="265"/>
      <c r="U166" s="14"/>
      <c r="V166" s="14"/>
      <c r="W166" s="14"/>
      <c r="X166" s="14"/>
      <c r="Y166" s="14"/>
      <c r="Z166" s="14"/>
      <c r="AA166" s="14"/>
      <c r="AB166" s="14"/>
      <c r="AC166" s="14"/>
      <c r="AD166" s="14"/>
      <c r="AE166" s="14"/>
      <c r="AT166" s="266" t="s">
        <v>180</v>
      </c>
      <c r="AU166" s="266" t="s">
        <v>83</v>
      </c>
      <c r="AV166" s="14" t="s">
        <v>83</v>
      </c>
      <c r="AW166" s="14" t="s">
        <v>35</v>
      </c>
      <c r="AX166" s="14" t="s">
        <v>74</v>
      </c>
      <c r="AY166" s="266" t="s">
        <v>169</v>
      </c>
    </row>
    <row r="167" spans="1:51" s="14" customFormat="1" ht="12">
      <c r="A167" s="14"/>
      <c r="B167" s="256"/>
      <c r="C167" s="257"/>
      <c r="D167" s="242" t="s">
        <v>180</v>
      </c>
      <c r="E167" s="258" t="s">
        <v>19</v>
      </c>
      <c r="F167" s="259" t="s">
        <v>714</v>
      </c>
      <c r="G167" s="257"/>
      <c r="H167" s="260">
        <v>675</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74</v>
      </c>
      <c r="AY167" s="266" t="s">
        <v>169</v>
      </c>
    </row>
    <row r="168" spans="1:51" s="15" customFormat="1" ht="12">
      <c r="A168" s="15"/>
      <c r="B168" s="267"/>
      <c r="C168" s="268"/>
      <c r="D168" s="242" t="s">
        <v>180</v>
      </c>
      <c r="E168" s="269" t="s">
        <v>19</v>
      </c>
      <c r="F168" s="270" t="s">
        <v>185</v>
      </c>
      <c r="G168" s="268"/>
      <c r="H168" s="271">
        <v>712</v>
      </c>
      <c r="I168" s="272"/>
      <c r="J168" s="268"/>
      <c r="K168" s="268"/>
      <c r="L168" s="273"/>
      <c r="M168" s="274"/>
      <c r="N168" s="275"/>
      <c r="O168" s="275"/>
      <c r="P168" s="275"/>
      <c r="Q168" s="275"/>
      <c r="R168" s="275"/>
      <c r="S168" s="275"/>
      <c r="T168" s="276"/>
      <c r="U168" s="15"/>
      <c r="V168" s="15"/>
      <c r="W168" s="15"/>
      <c r="X168" s="15"/>
      <c r="Y168" s="15"/>
      <c r="Z168" s="15"/>
      <c r="AA168" s="15"/>
      <c r="AB168" s="15"/>
      <c r="AC168" s="15"/>
      <c r="AD168" s="15"/>
      <c r="AE168" s="15"/>
      <c r="AT168" s="277" t="s">
        <v>180</v>
      </c>
      <c r="AU168" s="277" t="s">
        <v>83</v>
      </c>
      <c r="AV168" s="15" t="s">
        <v>176</v>
      </c>
      <c r="AW168" s="15" t="s">
        <v>35</v>
      </c>
      <c r="AX168" s="15" t="s">
        <v>81</v>
      </c>
      <c r="AY168" s="277" t="s">
        <v>169</v>
      </c>
    </row>
    <row r="169" spans="1:65" s="2" customFormat="1" ht="16.5" customHeight="1">
      <c r="A169" s="41"/>
      <c r="B169" s="42"/>
      <c r="C169" s="229" t="s">
        <v>440</v>
      </c>
      <c r="D169" s="229" t="s">
        <v>171</v>
      </c>
      <c r="E169" s="230" t="s">
        <v>715</v>
      </c>
      <c r="F169" s="231" t="s">
        <v>716</v>
      </c>
      <c r="G169" s="232" t="s">
        <v>213</v>
      </c>
      <c r="H169" s="233">
        <v>1.14</v>
      </c>
      <c r="I169" s="234"/>
      <c r="J169" s="235">
        <f>ROUND(I169*H169,2)</f>
        <v>0</v>
      </c>
      <c r="K169" s="231" t="s">
        <v>175</v>
      </c>
      <c r="L169" s="47"/>
      <c r="M169" s="236" t="s">
        <v>19</v>
      </c>
      <c r="N169" s="237" t="s">
        <v>45</v>
      </c>
      <c r="O169" s="87"/>
      <c r="P169" s="238">
        <f>O169*H169</f>
        <v>0</v>
      </c>
      <c r="Q169" s="238">
        <v>2.16</v>
      </c>
      <c r="R169" s="238">
        <f>Q169*H169</f>
        <v>2.4624</v>
      </c>
      <c r="S169" s="238">
        <v>0</v>
      </c>
      <c r="T169" s="239">
        <f>S169*H169</f>
        <v>0</v>
      </c>
      <c r="U169" s="41"/>
      <c r="V169" s="41"/>
      <c r="W169" s="41"/>
      <c r="X169" s="41"/>
      <c r="Y169" s="41"/>
      <c r="Z169" s="41"/>
      <c r="AA169" s="41"/>
      <c r="AB169" s="41"/>
      <c r="AC169" s="41"/>
      <c r="AD169" s="41"/>
      <c r="AE169" s="41"/>
      <c r="AR169" s="240" t="s">
        <v>176</v>
      </c>
      <c r="AT169" s="240" t="s">
        <v>171</v>
      </c>
      <c r="AU169" s="240" t="s">
        <v>83</v>
      </c>
      <c r="AY169" s="20" t="s">
        <v>169</v>
      </c>
      <c r="BE169" s="241">
        <f>IF(N169="základní",J169,0)</f>
        <v>0</v>
      </c>
      <c r="BF169" s="241">
        <f>IF(N169="snížená",J169,0)</f>
        <v>0</v>
      </c>
      <c r="BG169" s="241">
        <f>IF(N169="zákl. přenesená",J169,0)</f>
        <v>0</v>
      </c>
      <c r="BH169" s="241">
        <f>IF(N169="sníž. přenesená",J169,0)</f>
        <v>0</v>
      </c>
      <c r="BI169" s="241">
        <f>IF(N169="nulová",J169,0)</f>
        <v>0</v>
      </c>
      <c r="BJ169" s="20" t="s">
        <v>81</v>
      </c>
      <c r="BK169" s="241">
        <f>ROUND(I169*H169,2)</f>
        <v>0</v>
      </c>
      <c r="BL169" s="20" t="s">
        <v>176</v>
      </c>
      <c r="BM169" s="240" t="s">
        <v>717</v>
      </c>
    </row>
    <row r="170" spans="1:47" s="2" customFormat="1" ht="12">
      <c r="A170" s="41"/>
      <c r="B170" s="42"/>
      <c r="C170" s="43"/>
      <c r="D170" s="242" t="s">
        <v>178</v>
      </c>
      <c r="E170" s="43"/>
      <c r="F170" s="243" t="s">
        <v>718</v>
      </c>
      <c r="G170" s="43"/>
      <c r="H170" s="43"/>
      <c r="I170" s="149"/>
      <c r="J170" s="43"/>
      <c r="K170" s="43"/>
      <c r="L170" s="47"/>
      <c r="M170" s="244"/>
      <c r="N170" s="245"/>
      <c r="O170" s="87"/>
      <c r="P170" s="87"/>
      <c r="Q170" s="87"/>
      <c r="R170" s="87"/>
      <c r="S170" s="87"/>
      <c r="T170" s="88"/>
      <c r="U170" s="41"/>
      <c r="V170" s="41"/>
      <c r="W170" s="41"/>
      <c r="X170" s="41"/>
      <c r="Y170" s="41"/>
      <c r="Z170" s="41"/>
      <c r="AA170" s="41"/>
      <c r="AB170" s="41"/>
      <c r="AC170" s="41"/>
      <c r="AD170" s="41"/>
      <c r="AE170" s="41"/>
      <c r="AT170" s="20" t="s">
        <v>178</v>
      </c>
      <c r="AU170" s="20" t="s">
        <v>83</v>
      </c>
    </row>
    <row r="171" spans="1:51" s="13" customFormat="1" ht="12">
      <c r="A171" s="13"/>
      <c r="B171" s="246"/>
      <c r="C171" s="247"/>
      <c r="D171" s="242" t="s">
        <v>180</v>
      </c>
      <c r="E171" s="248" t="s">
        <v>19</v>
      </c>
      <c r="F171" s="249" t="s">
        <v>719</v>
      </c>
      <c r="G171" s="247"/>
      <c r="H171" s="248" t="s">
        <v>19</v>
      </c>
      <c r="I171" s="250"/>
      <c r="J171" s="247"/>
      <c r="K171" s="247"/>
      <c r="L171" s="251"/>
      <c r="M171" s="252"/>
      <c r="N171" s="253"/>
      <c r="O171" s="253"/>
      <c r="P171" s="253"/>
      <c r="Q171" s="253"/>
      <c r="R171" s="253"/>
      <c r="S171" s="253"/>
      <c r="T171" s="254"/>
      <c r="U171" s="13"/>
      <c r="V171" s="13"/>
      <c r="W171" s="13"/>
      <c r="X171" s="13"/>
      <c r="Y171" s="13"/>
      <c r="Z171" s="13"/>
      <c r="AA171" s="13"/>
      <c r="AB171" s="13"/>
      <c r="AC171" s="13"/>
      <c r="AD171" s="13"/>
      <c r="AE171" s="13"/>
      <c r="AT171" s="255" t="s">
        <v>180</v>
      </c>
      <c r="AU171" s="255" t="s">
        <v>83</v>
      </c>
      <c r="AV171" s="13" t="s">
        <v>81</v>
      </c>
      <c r="AW171" s="13" t="s">
        <v>35</v>
      </c>
      <c r="AX171" s="13" t="s">
        <v>74</v>
      </c>
      <c r="AY171" s="255" t="s">
        <v>169</v>
      </c>
    </row>
    <row r="172" spans="1:51" s="14" customFormat="1" ht="12">
      <c r="A172" s="14"/>
      <c r="B172" s="256"/>
      <c r="C172" s="257"/>
      <c r="D172" s="242" t="s">
        <v>180</v>
      </c>
      <c r="E172" s="258" t="s">
        <v>19</v>
      </c>
      <c r="F172" s="259" t="s">
        <v>720</v>
      </c>
      <c r="G172" s="257"/>
      <c r="H172" s="260">
        <v>1.14</v>
      </c>
      <c r="I172" s="261"/>
      <c r="J172" s="257"/>
      <c r="K172" s="257"/>
      <c r="L172" s="262"/>
      <c r="M172" s="263"/>
      <c r="N172" s="264"/>
      <c r="O172" s="264"/>
      <c r="P172" s="264"/>
      <c r="Q172" s="264"/>
      <c r="R172" s="264"/>
      <c r="S172" s="264"/>
      <c r="T172" s="265"/>
      <c r="U172" s="14"/>
      <c r="V172" s="14"/>
      <c r="W172" s="14"/>
      <c r="X172" s="14"/>
      <c r="Y172" s="14"/>
      <c r="Z172" s="14"/>
      <c r="AA172" s="14"/>
      <c r="AB172" s="14"/>
      <c r="AC172" s="14"/>
      <c r="AD172" s="14"/>
      <c r="AE172" s="14"/>
      <c r="AT172" s="266" t="s">
        <v>180</v>
      </c>
      <c r="AU172" s="266" t="s">
        <v>83</v>
      </c>
      <c r="AV172" s="14" t="s">
        <v>83</v>
      </c>
      <c r="AW172" s="14" t="s">
        <v>35</v>
      </c>
      <c r="AX172" s="14" t="s">
        <v>81</v>
      </c>
      <c r="AY172" s="266" t="s">
        <v>169</v>
      </c>
    </row>
    <row r="173" spans="1:65" s="2" customFormat="1" ht="16.5" customHeight="1">
      <c r="A173" s="41"/>
      <c r="B173" s="42"/>
      <c r="C173" s="229" t="s">
        <v>446</v>
      </c>
      <c r="D173" s="229" t="s">
        <v>171</v>
      </c>
      <c r="E173" s="230" t="s">
        <v>721</v>
      </c>
      <c r="F173" s="231" t="s">
        <v>722</v>
      </c>
      <c r="G173" s="232" t="s">
        <v>213</v>
      </c>
      <c r="H173" s="233">
        <v>6.27</v>
      </c>
      <c r="I173" s="234"/>
      <c r="J173" s="235">
        <f>ROUND(I173*H173,2)</f>
        <v>0</v>
      </c>
      <c r="K173" s="231" t="s">
        <v>175</v>
      </c>
      <c r="L173" s="47"/>
      <c r="M173" s="236" t="s">
        <v>19</v>
      </c>
      <c r="N173" s="237" t="s">
        <v>45</v>
      </c>
      <c r="O173" s="87"/>
      <c r="P173" s="238">
        <f>O173*H173</f>
        <v>0</v>
      </c>
      <c r="Q173" s="238">
        <v>2.25634</v>
      </c>
      <c r="R173" s="238">
        <f>Q173*H173</f>
        <v>14.147251799999998</v>
      </c>
      <c r="S173" s="238">
        <v>0</v>
      </c>
      <c r="T173" s="239">
        <f>S173*H173</f>
        <v>0</v>
      </c>
      <c r="U173" s="41"/>
      <c r="V173" s="41"/>
      <c r="W173" s="41"/>
      <c r="X173" s="41"/>
      <c r="Y173" s="41"/>
      <c r="Z173" s="41"/>
      <c r="AA173" s="41"/>
      <c r="AB173" s="41"/>
      <c r="AC173" s="41"/>
      <c r="AD173" s="41"/>
      <c r="AE173" s="41"/>
      <c r="AR173" s="240" t="s">
        <v>176</v>
      </c>
      <c r="AT173" s="240" t="s">
        <v>171</v>
      </c>
      <c r="AU173" s="240" t="s">
        <v>83</v>
      </c>
      <c r="AY173" s="20" t="s">
        <v>169</v>
      </c>
      <c r="BE173" s="241">
        <f>IF(N173="základní",J173,0)</f>
        <v>0</v>
      </c>
      <c r="BF173" s="241">
        <f>IF(N173="snížená",J173,0)</f>
        <v>0</v>
      </c>
      <c r="BG173" s="241">
        <f>IF(N173="zákl. přenesená",J173,0)</f>
        <v>0</v>
      </c>
      <c r="BH173" s="241">
        <f>IF(N173="sníž. přenesená",J173,0)</f>
        <v>0</v>
      </c>
      <c r="BI173" s="241">
        <f>IF(N173="nulová",J173,0)</f>
        <v>0</v>
      </c>
      <c r="BJ173" s="20" t="s">
        <v>81</v>
      </c>
      <c r="BK173" s="241">
        <f>ROUND(I173*H173,2)</f>
        <v>0</v>
      </c>
      <c r="BL173" s="20" t="s">
        <v>176</v>
      </c>
      <c r="BM173" s="240" t="s">
        <v>723</v>
      </c>
    </row>
    <row r="174" spans="1:47" s="2" customFormat="1" ht="12">
      <c r="A174" s="41"/>
      <c r="B174" s="42"/>
      <c r="C174" s="43"/>
      <c r="D174" s="242" t="s">
        <v>178</v>
      </c>
      <c r="E174" s="43"/>
      <c r="F174" s="243" t="s">
        <v>724</v>
      </c>
      <c r="G174" s="43"/>
      <c r="H174" s="43"/>
      <c r="I174" s="149"/>
      <c r="J174" s="43"/>
      <c r="K174" s="43"/>
      <c r="L174" s="47"/>
      <c r="M174" s="244"/>
      <c r="N174" s="245"/>
      <c r="O174" s="87"/>
      <c r="P174" s="87"/>
      <c r="Q174" s="87"/>
      <c r="R174" s="87"/>
      <c r="S174" s="87"/>
      <c r="T174" s="88"/>
      <c r="U174" s="41"/>
      <c r="V174" s="41"/>
      <c r="W174" s="41"/>
      <c r="X174" s="41"/>
      <c r="Y174" s="41"/>
      <c r="Z174" s="41"/>
      <c r="AA174" s="41"/>
      <c r="AB174" s="41"/>
      <c r="AC174" s="41"/>
      <c r="AD174" s="41"/>
      <c r="AE174" s="41"/>
      <c r="AT174" s="20" t="s">
        <v>178</v>
      </c>
      <c r="AU174" s="20" t="s">
        <v>83</v>
      </c>
    </row>
    <row r="175" spans="1:51" s="13" customFormat="1" ht="12">
      <c r="A175" s="13"/>
      <c r="B175" s="246"/>
      <c r="C175" s="247"/>
      <c r="D175" s="242" t="s">
        <v>180</v>
      </c>
      <c r="E175" s="248" t="s">
        <v>19</v>
      </c>
      <c r="F175" s="249" t="s">
        <v>725</v>
      </c>
      <c r="G175" s="247"/>
      <c r="H175" s="248" t="s">
        <v>19</v>
      </c>
      <c r="I175" s="250"/>
      <c r="J175" s="247"/>
      <c r="K175" s="247"/>
      <c r="L175" s="251"/>
      <c r="M175" s="252"/>
      <c r="N175" s="253"/>
      <c r="O175" s="253"/>
      <c r="P175" s="253"/>
      <c r="Q175" s="253"/>
      <c r="R175" s="253"/>
      <c r="S175" s="253"/>
      <c r="T175" s="254"/>
      <c r="U175" s="13"/>
      <c r="V175" s="13"/>
      <c r="W175" s="13"/>
      <c r="X175" s="13"/>
      <c r="Y175" s="13"/>
      <c r="Z175" s="13"/>
      <c r="AA175" s="13"/>
      <c r="AB175" s="13"/>
      <c r="AC175" s="13"/>
      <c r="AD175" s="13"/>
      <c r="AE175" s="13"/>
      <c r="AT175" s="255" t="s">
        <v>180</v>
      </c>
      <c r="AU175" s="255" t="s">
        <v>83</v>
      </c>
      <c r="AV175" s="13" t="s">
        <v>81</v>
      </c>
      <c r="AW175" s="13" t="s">
        <v>35</v>
      </c>
      <c r="AX175" s="13" t="s">
        <v>74</v>
      </c>
      <c r="AY175" s="255" t="s">
        <v>169</v>
      </c>
    </row>
    <row r="176" spans="1:51" s="13" customFormat="1" ht="12">
      <c r="A176" s="13"/>
      <c r="B176" s="246"/>
      <c r="C176" s="247"/>
      <c r="D176" s="242" t="s">
        <v>180</v>
      </c>
      <c r="E176" s="248" t="s">
        <v>19</v>
      </c>
      <c r="F176" s="249" t="s">
        <v>726</v>
      </c>
      <c r="G176" s="247"/>
      <c r="H176" s="248" t="s">
        <v>19</v>
      </c>
      <c r="I176" s="250"/>
      <c r="J176" s="247"/>
      <c r="K176" s="247"/>
      <c r="L176" s="251"/>
      <c r="M176" s="252"/>
      <c r="N176" s="253"/>
      <c r="O176" s="253"/>
      <c r="P176" s="253"/>
      <c r="Q176" s="253"/>
      <c r="R176" s="253"/>
      <c r="S176" s="253"/>
      <c r="T176" s="254"/>
      <c r="U176" s="13"/>
      <c r="V176" s="13"/>
      <c r="W176" s="13"/>
      <c r="X176" s="13"/>
      <c r="Y176" s="13"/>
      <c r="Z176" s="13"/>
      <c r="AA176" s="13"/>
      <c r="AB176" s="13"/>
      <c r="AC176" s="13"/>
      <c r="AD176" s="13"/>
      <c r="AE176" s="13"/>
      <c r="AT176" s="255" t="s">
        <v>180</v>
      </c>
      <c r="AU176" s="255" t="s">
        <v>83</v>
      </c>
      <c r="AV176" s="13" t="s">
        <v>81</v>
      </c>
      <c r="AW176" s="13" t="s">
        <v>35</v>
      </c>
      <c r="AX176" s="13" t="s">
        <v>74</v>
      </c>
      <c r="AY176" s="255" t="s">
        <v>169</v>
      </c>
    </row>
    <row r="177" spans="1:51" s="14" customFormat="1" ht="12">
      <c r="A177" s="14"/>
      <c r="B177" s="256"/>
      <c r="C177" s="257"/>
      <c r="D177" s="242" t="s">
        <v>180</v>
      </c>
      <c r="E177" s="258" t="s">
        <v>19</v>
      </c>
      <c r="F177" s="259" t="s">
        <v>727</v>
      </c>
      <c r="G177" s="257"/>
      <c r="H177" s="260">
        <v>6.27</v>
      </c>
      <c r="I177" s="261"/>
      <c r="J177" s="257"/>
      <c r="K177" s="257"/>
      <c r="L177" s="262"/>
      <c r="M177" s="263"/>
      <c r="N177" s="264"/>
      <c r="O177" s="264"/>
      <c r="P177" s="264"/>
      <c r="Q177" s="264"/>
      <c r="R177" s="264"/>
      <c r="S177" s="264"/>
      <c r="T177" s="265"/>
      <c r="U177" s="14"/>
      <c r="V177" s="14"/>
      <c r="W177" s="14"/>
      <c r="X177" s="14"/>
      <c r="Y177" s="14"/>
      <c r="Z177" s="14"/>
      <c r="AA177" s="14"/>
      <c r="AB177" s="14"/>
      <c r="AC177" s="14"/>
      <c r="AD177" s="14"/>
      <c r="AE177" s="14"/>
      <c r="AT177" s="266" t="s">
        <v>180</v>
      </c>
      <c r="AU177" s="266" t="s">
        <v>83</v>
      </c>
      <c r="AV177" s="14" t="s">
        <v>83</v>
      </c>
      <c r="AW177" s="14" t="s">
        <v>35</v>
      </c>
      <c r="AX177" s="14" t="s">
        <v>81</v>
      </c>
      <c r="AY177" s="266" t="s">
        <v>169</v>
      </c>
    </row>
    <row r="178" spans="1:65" s="2" customFormat="1" ht="16.5" customHeight="1">
      <c r="A178" s="41"/>
      <c r="B178" s="42"/>
      <c r="C178" s="229" t="s">
        <v>453</v>
      </c>
      <c r="D178" s="229" t="s">
        <v>171</v>
      </c>
      <c r="E178" s="230" t="s">
        <v>728</v>
      </c>
      <c r="F178" s="231" t="s">
        <v>729</v>
      </c>
      <c r="G178" s="232" t="s">
        <v>243</v>
      </c>
      <c r="H178" s="233">
        <v>0.77</v>
      </c>
      <c r="I178" s="234"/>
      <c r="J178" s="235">
        <f>ROUND(I178*H178,2)</f>
        <v>0</v>
      </c>
      <c r="K178" s="231" t="s">
        <v>175</v>
      </c>
      <c r="L178" s="47"/>
      <c r="M178" s="236" t="s">
        <v>19</v>
      </c>
      <c r="N178" s="237" t="s">
        <v>45</v>
      </c>
      <c r="O178" s="87"/>
      <c r="P178" s="238">
        <f>O178*H178</f>
        <v>0</v>
      </c>
      <c r="Q178" s="238">
        <v>1.06017</v>
      </c>
      <c r="R178" s="238">
        <f>Q178*H178</f>
        <v>0.8163309000000001</v>
      </c>
      <c r="S178" s="238">
        <v>0</v>
      </c>
      <c r="T178" s="239">
        <f>S178*H178</f>
        <v>0</v>
      </c>
      <c r="U178" s="41"/>
      <c r="V178" s="41"/>
      <c r="W178" s="41"/>
      <c r="X178" s="41"/>
      <c r="Y178" s="41"/>
      <c r="Z178" s="41"/>
      <c r="AA178" s="41"/>
      <c r="AB178" s="41"/>
      <c r="AC178" s="41"/>
      <c r="AD178" s="41"/>
      <c r="AE178" s="41"/>
      <c r="AR178" s="240" t="s">
        <v>176</v>
      </c>
      <c r="AT178" s="240" t="s">
        <v>171</v>
      </c>
      <c r="AU178" s="240" t="s">
        <v>83</v>
      </c>
      <c r="AY178" s="20" t="s">
        <v>169</v>
      </c>
      <c r="BE178" s="241">
        <f>IF(N178="základní",J178,0)</f>
        <v>0</v>
      </c>
      <c r="BF178" s="241">
        <f>IF(N178="snížená",J178,0)</f>
        <v>0</v>
      </c>
      <c r="BG178" s="241">
        <f>IF(N178="zákl. přenesená",J178,0)</f>
        <v>0</v>
      </c>
      <c r="BH178" s="241">
        <f>IF(N178="sníž. přenesená",J178,0)</f>
        <v>0</v>
      </c>
      <c r="BI178" s="241">
        <f>IF(N178="nulová",J178,0)</f>
        <v>0</v>
      </c>
      <c r="BJ178" s="20" t="s">
        <v>81</v>
      </c>
      <c r="BK178" s="241">
        <f>ROUND(I178*H178,2)</f>
        <v>0</v>
      </c>
      <c r="BL178" s="20" t="s">
        <v>176</v>
      </c>
      <c r="BM178" s="240" t="s">
        <v>730</v>
      </c>
    </row>
    <row r="179" spans="1:47" s="2" customFormat="1" ht="12">
      <c r="A179" s="41"/>
      <c r="B179" s="42"/>
      <c r="C179" s="43"/>
      <c r="D179" s="242" t="s">
        <v>178</v>
      </c>
      <c r="E179" s="43"/>
      <c r="F179" s="243" t="s">
        <v>731</v>
      </c>
      <c r="G179" s="43"/>
      <c r="H179" s="43"/>
      <c r="I179" s="149"/>
      <c r="J179" s="43"/>
      <c r="K179" s="43"/>
      <c r="L179" s="47"/>
      <c r="M179" s="244"/>
      <c r="N179" s="245"/>
      <c r="O179" s="87"/>
      <c r="P179" s="87"/>
      <c r="Q179" s="87"/>
      <c r="R179" s="87"/>
      <c r="S179" s="87"/>
      <c r="T179" s="88"/>
      <c r="U179" s="41"/>
      <c r="V179" s="41"/>
      <c r="W179" s="41"/>
      <c r="X179" s="41"/>
      <c r="Y179" s="41"/>
      <c r="Z179" s="41"/>
      <c r="AA179" s="41"/>
      <c r="AB179" s="41"/>
      <c r="AC179" s="41"/>
      <c r="AD179" s="41"/>
      <c r="AE179" s="41"/>
      <c r="AT179" s="20" t="s">
        <v>178</v>
      </c>
      <c r="AU179" s="20" t="s">
        <v>83</v>
      </c>
    </row>
    <row r="180" spans="1:51" s="13" customFormat="1" ht="12">
      <c r="A180" s="13"/>
      <c r="B180" s="246"/>
      <c r="C180" s="247"/>
      <c r="D180" s="242" t="s">
        <v>180</v>
      </c>
      <c r="E180" s="248" t="s">
        <v>19</v>
      </c>
      <c r="F180" s="249" t="s">
        <v>725</v>
      </c>
      <c r="G180" s="247"/>
      <c r="H180" s="248" t="s">
        <v>19</v>
      </c>
      <c r="I180" s="250"/>
      <c r="J180" s="247"/>
      <c r="K180" s="247"/>
      <c r="L180" s="251"/>
      <c r="M180" s="252"/>
      <c r="N180" s="253"/>
      <c r="O180" s="253"/>
      <c r="P180" s="253"/>
      <c r="Q180" s="253"/>
      <c r="R180" s="253"/>
      <c r="S180" s="253"/>
      <c r="T180" s="254"/>
      <c r="U180" s="13"/>
      <c r="V180" s="13"/>
      <c r="W180" s="13"/>
      <c r="X180" s="13"/>
      <c r="Y180" s="13"/>
      <c r="Z180" s="13"/>
      <c r="AA180" s="13"/>
      <c r="AB180" s="13"/>
      <c r="AC180" s="13"/>
      <c r="AD180" s="13"/>
      <c r="AE180" s="13"/>
      <c r="AT180" s="255" t="s">
        <v>180</v>
      </c>
      <c r="AU180" s="255" t="s">
        <v>83</v>
      </c>
      <c r="AV180" s="13" t="s">
        <v>81</v>
      </c>
      <c r="AW180" s="13" t="s">
        <v>35</v>
      </c>
      <c r="AX180" s="13" t="s">
        <v>74</v>
      </c>
      <c r="AY180" s="255" t="s">
        <v>169</v>
      </c>
    </row>
    <row r="181" spans="1:51" s="13" customFormat="1" ht="12">
      <c r="A181" s="13"/>
      <c r="B181" s="246"/>
      <c r="C181" s="247"/>
      <c r="D181" s="242" t="s">
        <v>180</v>
      </c>
      <c r="E181" s="248" t="s">
        <v>19</v>
      </c>
      <c r="F181" s="249" t="s">
        <v>726</v>
      </c>
      <c r="G181" s="247"/>
      <c r="H181" s="248" t="s">
        <v>19</v>
      </c>
      <c r="I181" s="250"/>
      <c r="J181" s="247"/>
      <c r="K181" s="247"/>
      <c r="L181" s="251"/>
      <c r="M181" s="252"/>
      <c r="N181" s="253"/>
      <c r="O181" s="253"/>
      <c r="P181" s="253"/>
      <c r="Q181" s="253"/>
      <c r="R181" s="253"/>
      <c r="S181" s="253"/>
      <c r="T181" s="254"/>
      <c r="U181" s="13"/>
      <c r="V181" s="13"/>
      <c r="W181" s="13"/>
      <c r="X181" s="13"/>
      <c r="Y181" s="13"/>
      <c r="Z181" s="13"/>
      <c r="AA181" s="13"/>
      <c r="AB181" s="13"/>
      <c r="AC181" s="13"/>
      <c r="AD181" s="13"/>
      <c r="AE181" s="13"/>
      <c r="AT181" s="255" t="s">
        <v>180</v>
      </c>
      <c r="AU181" s="255" t="s">
        <v>83</v>
      </c>
      <c r="AV181" s="13" t="s">
        <v>81</v>
      </c>
      <c r="AW181" s="13" t="s">
        <v>35</v>
      </c>
      <c r="AX181" s="13" t="s">
        <v>74</v>
      </c>
      <c r="AY181" s="255" t="s">
        <v>169</v>
      </c>
    </row>
    <row r="182" spans="1:51" s="14" customFormat="1" ht="12">
      <c r="A182" s="14"/>
      <c r="B182" s="256"/>
      <c r="C182" s="257"/>
      <c r="D182" s="242" t="s">
        <v>180</v>
      </c>
      <c r="E182" s="258" t="s">
        <v>19</v>
      </c>
      <c r="F182" s="259" t="s">
        <v>732</v>
      </c>
      <c r="G182" s="257"/>
      <c r="H182" s="260">
        <v>0.77</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180</v>
      </c>
      <c r="AU182" s="266" t="s">
        <v>83</v>
      </c>
      <c r="AV182" s="14" t="s">
        <v>83</v>
      </c>
      <c r="AW182" s="14" t="s">
        <v>35</v>
      </c>
      <c r="AX182" s="14" t="s">
        <v>81</v>
      </c>
      <c r="AY182" s="266" t="s">
        <v>169</v>
      </c>
    </row>
    <row r="183" spans="1:63" s="12" customFormat="1" ht="22.8" customHeight="1">
      <c r="A183" s="12"/>
      <c r="B183" s="213"/>
      <c r="C183" s="214"/>
      <c r="D183" s="215" t="s">
        <v>73</v>
      </c>
      <c r="E183" s="227" t="s">
        <v>192</v>
      </c>
      <c r="F183" s="227" t="s">
        <v>733</v>
      </c>
      <c r="G183" s="214"/>
      <c r="H183" s="214"/>
      <c r="I183" s="217"/>
      <c r="J183" s="228">
        <f>BK183</f>
        <v>0</v>
      </c>
      <c r="K183" s="214"/>
      <c r="L183" s="219"/>
      <c r="M183" s="220"/>
      <c r="N183" s="221"/>
      <c r="O183" s="221"/>
      <c r="P183" s="222">
        <f>SUM(P184:P204)</f>
        <v>0</v>
      </c>
      <c r="Q183" s="221"/>
      <c r="R183" s="222">
        <f>SUM(R184:R204)</f>
        <v>46.459942739999995</v>
      </c>
      <c r="S183" s="221"/>
      <c r="T183" s="223">
        <f>SUM(T184:T204)</f>
        <v>0</v>
      </c>
      <c r="U183" s="12"/>
      <c r="V183" s="12"/>
      <c r="W183" s="12"/>
      <c r="X183" s="12"/>
      <c r="Y183" s="12"/>
      <c r="Z183" s="12"/>
      <c r="AA183" s="12"/>
      <c r="AB183" s="12"/>
      <c r="AC183" s="12"/>
      <c r="AD183" s="12"/>
      <c r="AE183" s="12"/>
      <c r="AR183" s="224" t="s">
        <v>81</v>
      </c>
      <c r="AT183" s="225" t="s">
        <v>73</v>
      </c>
      <c r="AU183" s="225" t="s">
        <v>81</v>
      </c>
      <c r="AY183" s="224" t="s">
        <v>169</v>
      </c>
      <c r="BK183" s="226">
        <f>SUM(BK184:BK204)</f>
        <v>0</v>
      </c>
    </row>
    <row r="184" spans="1:65" s="2" customFormat="1" ht="16.5" customHeight="1">
      <c r="A184" s="41"/>
      <c r="B184" s="42"/>
      <c r="C184" s="229" t="s">
        <v>459</v>
      </c>
      <c r="D184" s="229" t="s">
        <v>171</v>
      </c>
      <c r="E184" s="230" t="s">
        <v>734</v>
      </c>
      <c r="F184" s="231" t="s">
        <v>735</v>
      </c>
      <c r="G184" s="232" t="s">
        <v>213</v>
      </c>
      <c r="H184" s="233">
        <v>3.8</v>
      </c>
      <c r="I184" s="234"/>
      <c r="J184" s="235">
        <f>ROUND(I184*H184,2)</f>
        <v>0</v>
      </c>
      <c r="K184" s="231" t="s">
        <v>175</v>
      </c>
      <c r="L184" s="47"/>
      <c r="M184" s="236" t="s">
        <v>19</v>
      </c>
      <c r="N184" s="237" t="s">
        <v>45</v>
      </c>
      <c r="O184" s="87"/>
      <c r="P184" s="238">
        <f>O184*H184</f>
        <v>0</v>
      </c>
      <c r="Q184" s="238">
        <v>2.45329</v>
      </c>
      <c r="R184" s="238">
        <f>Q184*H184</f>
        <v>9.322502</v>
      </c>
      <c r="S184" s="238">
        <v>0</v>
      </c>
      <c r="T184" s="239">
        <f>S184*H184</f>
        <v>0</v>
      </c>
      <c r="U184" s="41"/>
      <c r="V184" s="41"/>
      <c r="W184" s="41"/>
      <c r="X184" s="41"/>
      <c r="Y184" s="41"/>
      <c r="Z184" s="41"/>
      <c r="AA184" s="41"/>
      <c r="AB184" s="41"/>
      <c r="AC184" s="41"/>
      <c r="AD184" s="41"/>
      <c r="AE184" s="41"/>
      <c r="AR184" s="240" t="s">
        <v>176</v>
      </c>
      <c r="AT184" s="240" t="s">
        <v>171</v>
      </c>
      <c r="AU184" s="240" t="s">
        <v>83</v>
      </c>
      <c r="AY184" s="20" t="s">
        <v>169</v>
      </c>
      <c r="BE184" s="241">
        <f>IF(N184="základní",J184,0)</f>
        <v>0</v>
      </c>
      <c r="BF184" s="241">
        <f>IF(N184="snížená",J184,0)</f>
        <v>0</v>
      </c>
      <c r="BG184" s="241">
        <f>IF(N184="zákl. přenesená",J184,0)</f>
        <v>0</v>
      </c>
      <c r="BH184" s="241">
        <f>IF(N184="sníž. přenesená",J184,0)</f>
        <v>0</v>
      </c>
      <c r="BI184" s="241">
        <f>IF(N184="nulová",J184,0)</f>
        <v>0</v>
      </c>
      <c r="BJ184" s="20" t="s">
        <v>81</v>
      </c>
      <c r="BK184" s="241">
        <f>ROUND(I184*H184,2)</f>
        <v>0</v>
      </c>
      <c r="BL184" s="20" t="s">
        <v>176</v>
      </c>
      <c r="BM184" s="240" t="s">
        <v>736</v>
      </c>
    </row>
    <row r="185" spans="1:47" s="2" customFormat="1" ht="12">
      <c r="A185" s="41"/>
      <c r="B185" s="42"/>
      <c r="C185" s="43"/>
      <c r="D185" s="242" t="s">
        <v>178</v>
      </c>
      <c r="E185" s="43"/>
      <c r="F185" s="243" t="s">
        <v>737</v>
      </c>
      <c r="G185" s="43"/>
      <c r="H185" s="43"/>
      <c r="I185" s="149"/>
      <c r="J185" s="43"/>
      <c r="K185" s="43"/>
      <c r="L185" s="47"/>
      <c r="M185" s="244"/>
      <c r="N185" s="245"/>
      <c r="O185" s="87"/>
      <c r="P185" s="87"/>
      <c r="Q185" s="87"/>
      <c r="R185" s="87"/>
      <c r="S185" s="87"/>
      <c r="T185" s="88"/>
      <c r="U185" s="41"/>
      <c r="V185" s="41"/>
      <c r="W185" s="41"/>
      <c r="X185" s="41"/>
      <c r="Y185" s="41"/>
      <c r="Z185" s="41"/>
      <c r="AA185" s="41"/>
      <c r="AB185" s="41"/>
      <c r="AC185" s="41"/>
      <c r="AD185" s="41"/>
      <c r="AE185" s="41"/>
      <c r="AT185" s="20" t="s">
        <v>178</v>
      </c>
      <c r="AU185" s="20" t="s">
        <v>83</v>
      </c>
    </row>
    <row r="186" spans="1:51" s="13" customFormat="1" ht="12">
      <c r="A186" s="13"/>
      <c r="B186" s="246"/>
      <c r="C186" s="247"/>
      <c r="D186" s="242" t="s">
        <v>180</v>
      </c>
      <c r="E186" s="248" t="s">
        <v>19</v>
      </c>
      <c r="F186" s="249" t="s">
        <v>725</v>
      </c>
      <c r="G186" s="247"/>
      <c r="H186" s="248" t="s">
        <v>19</v>
      </c>
      <c r="I186" s="250"/>
      <c r="J186" s="247"/>
      <c r="K186" s="247"/>
      <c r="L186" s="251"/>
      <c r="M186" s="252"/>
      <c r="N186" s="253"/>
      <c r="O186" s="253"/>
      <c r="P186" s="253"/>
      <c r="Q186" s="253"/>
      <c r="R186" s="253"/>
      <c r="S186" s="253"/>
      <c r="T186" s="254"/>
      <c r="U186" s="13"/>
      <c r="V186" s="13"/>
      <c r="W186" s="13"/>
      <c r="X186" s="13"/>
      <c r="Y186" s="13"/>
      <c r="Z186" s="13"/>
      <c r="AA186" s="13"/>
      <c r="AB186" s="13"/>
      <c r="AC186" s="13"/>
      <c r="AD186" s="13"/>
      <c r="AE186" s="13"/>
      <c r="AT186" s="255" t="s">
        <v>180</v>
      </c>
      <c r="AU186" s="255" t="s">
        <v>83</v>
      </c>
      <c r="AV186" s="13" t="s">
        <v>81</v>
      </c>
      <c r="AW186" s="13" t="s">
        <v>35</v>
      </c>
      <c r="AX186" s="13" t="s">
        <v>74</v>
      </c>
      <c r="AY186" s="255" t="s">
        <v>169</v>
      </c>
    </row>
    <row r="187" spans="1:51" s="13" customFormat="1" ht="12">
      <c r="A187" s="13"/>
      <c r="B187" s="246"/>
      <c r="C187" s="247"/>
      <c r="D187" s="242" t="s">
        <v>180</v>
      </c>
      <c r="E187" s="248" t="s">
        <v>19</v>
      </c>
      <c r="F187" s="249" t="s">
        <v>726</v>
      </c>
      <c r="G187" s="247"/>
      <c r="H187" s="248" t="s">
        <v>19</v>
      </c>
      <c r="I187" s="250"/>
      <c r="J187" s="247"/>
      <c r="K187" s="247"/>
      <c r="L187" s="251"/>
      <c r="M187" s="252"/>
      <c r="N187" s="253"/>
      <c r="O187" s="253"/>
      <c r="P187" s="253"/>
      <c r="Q187" s="253"/>
      <c r="R187" s="253"/>
      <c r="S187" s="253"/>
      <c r="T187" s="254"/>
      <c r="U187" s="13"/>
      <c r="V187" s="13"/>
      <c r="W187" s="13"/>
      <c r="X187" s="13"/>
      <c r="Y187" s="13"/>
      <c r="Z187" s="13"/>
      <c r="AA187" s="13"/>
      <c r="AB187" s="13"/>
      <c r="AC187" s="13"/>
      <c r="AD187" s="13"/>
      <c r="AE187" s="13"/>
      <c r="AT187" s="255" t="s">
        <v>180</v>
      </c>
      <c r="AU187" s="255" t="s">
        <v>83</v>
      </c>
      <c r="AV187" s="13" t="s">
        <v>81</v>
      </c>
      <c r="AW187" s="13" t="s">
        <v>35</v>
      </c>
      <c r="AX187" s="13" t="s">
        <v>74</v>
      </c>
      <c r="AY187" s="255" t="s">
        <v>169</v>
      </c>
    </row>
    <row r="188" spans="1:51" s="14" customFormat="1" ht="12">
      <c r="A188" s="14"/>
      <c r="B188" s="256"/>
      <c r="C188" s="257"/>
      <c r="D188" s="242" t="s">
        <v>180</v>
      </c>
      <c r="E188" s="258" t="s">
        <v>19</v>
      </c>
      <c r="F188" s="259" t="s">
        <v>738</v>
      </c>
      <c r="G188" s="257"/>
      <c r="H188" s="260">
        <v>3.8</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180</v>
      </c>
      <c r="AU188" s="266" t="s">
        <v>83</v>
      </c>
      <c r="AV188" s="14" t="s">
        <v>83</v>
      </c>
      <c r="AW188" s="14" t="s">
        <v>35</v>
      </c>
      <c r="AX188" s="14" t="s">
        <v>81</v>
      </c>
      <c r="AY188" s="266" t="s">
        <v>169</v>
      </c>
    </row>
    <row r="189" spans="1:65" s="2" customFormat="1" ht="16.5" customHeight="1">
      <c r="A189" s="41"/>
      <c r="B189" s="42"/>
      <c r="C189" s="229" t="s">
        <v>7</v>
      </c>
      <c r="D189" s="229" t="s">
        <v>171</v>
      </c>
      <c r="E189" s="230" t="s">
        <v>739</v>
      </c>
      <c r="F189" s="231" t="s">
        <v>740</v>
      </c>
      <c r="G189" s="232" t="s">
        <v>174</v>
      </c>
      <c r="H189" s="233">
        <v>15.6</v>
      </c>
      <c r="I189" s="234"/>
      <c r="J189" s="235">
        <f>ROUND(I189*H189,2)</f>
        <v>0</v>
      </c>
      <c r="K189" s="231" t="s">
        <v>175</v>
      </c>
      <c r="L189" s="47"/>
      <c r="M189" s="236" t="s">
        <v>19</v>
      </c>
      <c r="N189" s="237" t="s">
        <v>45</v>
      </c>
      <c r="O189" s="87"/>
      <c r="P189" s="238">
        <f>O189*H189</f>
        <v>0</v>
      </c>
      <c r="Q189" s="238">
        <v>0.00275</v>
      </c>
      <c r="R189" s="238">
        <f>Q189*H189</f>
        <v>0.042899999999999994</v>
      </c>
      <c r="S189" s="238">
        <v>0</v>
      </c>
      <c r="T189" s="239">
        <f>S189*H189</f>
        <v>0</v>
      </c>
      <c r="U189" s="41"/>
      <c r="V189" s="41"/>
      <c r="W189" s="41"/>
      <c r="X189" s="41"/>
      <c r="Y189" s="41"/>
      <c r="Z189" s="41"/>
      <c r="AA189" s="41"/>
      <c r="AB189" s="41"/>
      <c r="AC189" s="41"/>
      <c r="AD189" s="41"/>
      <c r="AE189" s="41"/>
      <c r="AR189" s="240" t="s">
        <v>176</v>
      </c>
      <c r="AT189" s="240" t="s">
        <v>171</v>
      </c>
      <c r="AU189" s="240" t="s">
        <v>83</v>
      </c>
      <c r="AY189" s="20" t="s">
        <v>169</v>
      </c>
      <c r="BE189" s="241">
        <f>IF(N189="základní",J189,0)</f>
        <v>0</v>
      </c>
      <c r="BF189" s="241">
        <f>IF(N189="snížená",J189,0)</f>
        <v>0</v>
      </c>
      <c r="BG189" s="241">
        <f>IF(N189="zákl. přenesená",J189,0)</f>
        <v>0</v>
      </c>
      <c r="BH189" s="241">
        <f>IF(N189="sníž. přenesená",J189,0)</f>
        <v>0</v>
      </c>
      <c r="BI189" s="241">
        <f>IF(N189="nulová",J189,0)</f>
        <v>0</v>
      </c>
      <c r="BJ189" s="20" t="s">
        <v>81</v>
      </c>
      <c r="BK189" s="241">
        <f>ROUND(I189*H189,2)</f>
        <v>0</v>
      </c>
      <c r="BL189" s="20" t="s">
        <v>176</v>
      </c>
      <c r="BM189" s="240" t="s">
        <v>741</v>
      </c>
    </row>
    <row r="190" spans="1:47" s="2" customFormat="1" ht="12">
      <c r="A190" s="41"/>
      <c r="B190" s="42"/>
      <c r="C190" s="43"/>
      <c r="D190" s="242" t="s">
        <v>178</v>
      </c>
      <c r="E190" s="43"/>
      <c r="F190" s="243" t="s">
        <v>742</v>
      </c>
      <c r="G190" s="43"/>
      <c r="H190" s="43"/>
      <c r="I190" s="149"/>
      <c r="J190" s="43"/>
      <c r="K190" s="43"/>
      <c r="L190" s="47"/>
      <c r="M190" s="244"/>
      <c r="N190" s="245"/>
      <c r="O190" s="87"/>
      <c r="P190" s="87"/>
      <c r="Q190" s="87"/>
      <c r="R190" s="87"/>
      <c r="S190" s="87"/>
      <c r="T190" s="88"/>
      <c r="U190" s="41"/>
      <c r="V190" s="41"/>
      <c r="W190" s="41"/>
      <c r="X190" s="41"/>
      <c r="Y190" s="41"/>
      <c r="Z190" s="41"/>
      <c r="AA190" s="41"/>
      <c r="AB190" s="41"/>
      <c r="AC190" s="41"/>
      <c r="AD190" s="41"/>
      <c r="AE190" s="41"/>
      <c r="AT190" s="20" t="s">
        <v>178</v>
      </c>
      <c r="AU190" s="20" t="s">
        <v>83</v>
      </c>
    </row>
    <row r="191" spans="1:51" s="14" customFormat="1" ht="12">
      <c r="A191" s="14"/>
      <c r="B191" s="256"/>
      <c r="C191" s="257"/>
      <c r="D191" s="242" t="s">
        <v>180</v>
      </c>
      <c r="E191" s="258" t="s">
        <v>19</v>
      </c>
      <c r="F191" s="259" t="s">
        <v>743</v>
      </c>
      <c r="G191" s="257"/>
      <c r="H191" s="260">
        <v>15.6</v>
      </c>
      <c r="I191" s="261"/>
      <c r="J191" s="257"/>
      <c r="K191" s="257"/>
      <c r="L191" s="262"/>
      <c r="M191" s="263"/>
      <c r="N191" s="264"/>
      <c r="O191" s="264"/>
      <c r="P191" s="264"/>
      <c r="Q191" s="264"/>
      <c r="R191" s="264"/>
      <c r="S191" s="264"/>
      <c r="T191" s="265"/>
      <c r="U191" s="14"/>
      <c r="V191" s="14"/>
      <c r="W191" s="14"/>
      <c r="X191" s="14"/>
      <c r="Y191" s="14"/>
      <c r="Z191" s="14"/>
      <c r="AA191" s="14"/>
      <c r="AB191" s="14"/>
      <c r="AC191" s="14"/>
      <c r="AD191" s="14"/>
      <c r="AE191" s="14"/>
      <c r="AT191" s="266" t="s">
        <v>180</v>
      </c>
      <c r="AU191" s="266" t="s">
        <v>83</v>
      </c>
      <c r="AV191" s="14" t="s">
        <v>83</v>
      </c>
      <c r="AW191" s="14" t="s">
        <v>35</v>
      </c>
      <c r="AX191" s="14" t="s">
        <v>81</v>
      </c>
      <c r="AY191" s="266" t="s">
        <v>169</v>
      </c>
    </row>
    <row r="192" spans="1:65" s="2" customFormat="1" ht="16.5" customHeight="1">
      <c r="A192" s="41"/>
      <c r="B192" s="42"/>
      <c r="C192" s="229" t="s">
        <v>467</v>
      </c>
      <c r="D192" s="229" t="s">
        <v>171</v>
      </c>
      <c r="E192" s="230" t="s">
        <v>744</v>
      </c>
      <c r="F192" s="231" t="s">
        <v>745</v>
      </c>
      <c r="G192" s="232" t="s">
        <v>174</v>
      </c>
      <c r="H192" s="233">
        <v>15.6</v>
      </c>
      <c r="I192" s="234"/>
      <c r="J192" s="235">
        <f>ROUND(I192*H192,2)</f>
        <v>0</v>
      </c>
      <c r="K192" s="231" t="s">
        <v>175</v>
      </c>
      <c r="L192" s="47"/>
      <c r="M192" s="236" t="s">
        <v>19</v>
      </c>
      <c r="N192" s="237" t="s">
        <v>45</v>
      </c>
      <c r="O192" s="87"/>
      <c r="P192" s="238">
        <f>O192*H192</f>
        <v>0</v>
      </c>
      <c r="Q192" s="238">
        <v>0</v>
      </c>
      <c r="R192" s="238">
        <f>Q192*H192</f>
        <v>0</v>
      </c>
      <c r="S192" s="238">
        <v>0</v>
      </c>
      <c r="T192" s="239">
        <f>S192*H192</f>
        <v>0</v>
      </c>
      <c r="U192" s="41"/>
      <c r="V192" s="41"/>
      <c r="W192" s="41"/>
      <c r="X192" s="41"/>
      <c r="Y192" s="41"/>
      <c r="Z192" s="41"/>
      <c r="AA192" s="41"/>
      <c r="AB192" s="41"/>
      <c r="AC192" s="41"/>
      <c r="AD192" s="41"/>
      <c r="AE192" s="41"/>
      <c r="AR192" s="240" t="s">
        <v>176</v>
      </c>
      <c r="AT192" s="240" t="s">
        <v>171</v>
      </c>
      <c r="AU192" s="240" t="s">
        <v>83</v>
      </c>
      <c r="AY192" s="20" t="s">
        <v>169</v>
      </c>
      <c r="BE192" s="241">
        <f>IF(N192="základní",J192,0)</f>
        <v>0</v>
      </c>
      <c r="BF192" s="241">
        <f>IF(N192="snížená",J192,0)</f>
        <v>0</v>
      </c>
      <c r="BG192" s="241">
        <f>IF(N192="zákl. přenesená",J192,0)</f>
        <v>0</v>
      </c>
      <c r="BH192" s="241">
        <f>IF(N192="sníž. přenesená",J192,0)</f>
        <v>0</v>
      </c>
      <c r="BI192" s="241">
        <f>IF(N192="nulová",J192,0)</f>
        <v>0</v>
      </c>
      <c r="BJ192" s="20" t="s">
        <v>81</v>
      </c>
      <c r="BK192" s="241">
        <f>ROUND(I192*H192,2)</f>
        <v>0</v>
      </c>
      <c r="BL192" s="20" t="s">
        <v>176</v>
      </c>
      <c r="BM192" s="240" t="s">
        <v>746</v>
      </c>
    </row>
    <row r="193" spans="1:47" s="2" customFormat="1" ht="12">
      <c r="A193" s="41"/>
      <c r="B193" s="42"/>
      <c r="C193" s="43"/>
      <c r="D193" s="242" t="s">
        <v>178</v>
      </c>
      <c r="E193" s="43"/>
      <c r="F193" s="243" t="s">
        <v>742</v>
      </c>
      <c r="G193" s="43"/>
      <c r="H193" s="43"/>
      <c r="I193" s="149"/>
      <c r="J193" s="43"/>
      <c r="K193" s="43"/>
      <c r="L193" s="47"/>
      <c r="M193" s="244"/>
      <c r="N193" s="245"/>
      <c r="O193" s="87"/>
      <c r="P193" s="87"/>
      <c r="Q193" s="87"/>
      <c r="R193" s="87"/>
      <c r="S193" s="87"/>
      <c r="T193" s="88"/>
      <c r="U193" s="41"/>
      <c r="V193" s="41"/>
      <c r="W193" s="41"/>
      <c r="X193" s="41"/>
      <c r="Y193" s="41"/>
      <c r="Z193" s="41"/>
      <c r="AA193" s="41"/>
      <c r="AB193" s="41"/>
      <c r="AC193" s="41"/>
      <c r="AD193" s="41"/>
      <c r="AE193" s="41"/>
      <c r="AT193" s="20" t="s">
        <v>178</v>
      </c>
      <c r="AU193" s="20" t="s">
        <v>83</v>
      </c>
    </row>
    <row r="194" spans="1:65" s="2" customFormat="1" ht="21.75" customHeight="1">
      <c r="A194" s="41"/>
      <c r="B194" s="42"/>
      <c r="C194" s="229" t="s">
        <v>471</v>
      </c>
      <c r="D194" s="229" t="s">
        <v>171</v>
      </c>
      <c r="E194" s="230" t="s">
        <v>747</v>
      </c>
      <c r="F194" s="231" t="s">
        <v>748</v>
      </c>
      <c r="G194" s="232" t="s">
        <v>243</v>
      </c>
      <c r="H194" s="233">
        <v>0.554</v>
      </c>
      <c r="I194" s="234"/>
      <c r="J194" s="235">
        <f>ROUND(I194*H194,2)</f>
        <v>0</v>
      </c>
      <c r="K194" s="231" t="s">
        <v>175</v>
      </c>
      <c r="L194" s="47"/>
      <c r="M194" s="236" t="s">
        <v>19</v>
      </c>
      <c r="N194" s="237" t="s">
        <v>45</v>
      </c>
      <c r="O194" s="87"/>
      <c r="P194" s="238">
        <f>O194*H194</f>
        <v>0</v>
      </c>
      <c r="Q194" s="238">
        <v>1.04881</v>
      </c>
      <c r="R194" s="238">
        <f>Q194*H194</f>
        <v>0.58104074</v>
      </c>
      <c r="S194" s="238">
        <v>0</v>
      </c>
      <c r="T194" s="239">
        <f>S194*H194</f>
        <v>0</v>
      </c>
      <c r="U194" s="41"/>
      <c r="V194" s="41"/>
      <c r="W194" s="41"/>
      <c r="X194" s="41"/>
      <c r="Y194" s="41"/>
      <c r="Z194" s="41"/>
      <c r="AA194" s="41"/>
      <c r="AB194" s="41"/>
      <c r="AC194" s="41"/>
      <c r="AD194" s="41"/>
      <c r="AE194" s="41"/>
      <c r="AR194" s="240" t="s">
        <v>176</v>
      </c>
      <c r="AT194" s="240" t="s">
        <v>171</v>
      </c>
      <c r="AU194" s="240" t="s">
        <v>83</v>
      </c>
      <c r="AY194" s="20" t="s">
        <v>169</v>
      </c>
      <c r="BE194" s="241">
        <f>IF(N194="základní",J194,0)</f>
        <v>0</v>
      </c>
      <c r="BF194" s="241">
        <f>IF(N194="snížená",J194,0)</f>
        <v>0</v>
      </c>
      <c r="BG194" s="241">
        <f>IF(N194="zákl. přenesená",J194,0)</f>
        <v>0</v>
      </c>
      <c r="BH194" s="241">
        <f>IF(N194="sníž. přenesená",J194,0)</f>
        <v>0</v>
      </c>
      <c r="BI194" s="241">
        <f>IF(N194="nulová",J194,0)</f>
        <v>0</v>
      </c>
      <c r="BJ194" s="20" t="s">
        <v>81</v>
      </c>
      <c r="BK194" s="241">
        <f>ROUND(I194*H194,2)</f>
        <v>0</v>
      </c>
      <c r="BL194" s="20" t="s">
        <v>176</v>
      </c>
      <c r="BM194" s="240" t="s">
        <v>749</v>
      </c>
    </row>
    <row r="195" spans="1:47" s="2" customFormat="1" ht="12">
      <c r="A195" s="41"/>
      <c r="B195" s="42"/>
      <c r="C195" s="43"/>
      <c r="D195" s="242" t="s">
        <v>631</v>
      </c>
      <c r="E195" s="43"/>
      <c r="F195" s="243" t="s">
        <v>750</v>
      </c>
      <c r="G195" s="43"/>
      <c r="H195" s="43"/>
      <c r="I195" s="149"/>
      <c r="J195" s="43"/>
      <c r="K195" s="43"/>
      <c r="L195" s="47"/>
      <c r="M195" s="244"/>
      <c r="N195" s="245"/>
      <c r="O195" s="87"/>
      <c r="P195" s="87"/>
      <c r="Q195" s="87"/>
      <c r="R195" s="87"/>
      <c r="S195" s="87"/>
      <c r="T195" s="88"/>
      <c r="U195" s="41"/>
      <c r="V195" s="41"/>
      <c r="W195" s="41"/>
      <c r="X195" s="41"/>
      <c r="Y195" s="41"/>
      <c r="Z195" s="41"/>
      <c r="AA195" s="41"/>
      <c r="AB195" s="41"/>
      <c r="AC195" s="41"/>
      <c r="AD195" s="41"/>
      <c r="AE195" s="41"/>
      <c r="AT195" s="20" t="s">
        <v>631</v>
      </c>
      <c r="AU195" s="20" t="s">
        <v>83</v>
      </c>
    </row>
    <row r="196" spans="1:51" s="13" customFormat="1" ht="12">
      <c r="A196" s="13"/>
      <c r="B196" s="246"/>
      <c r="C196" s="247"/>
      <c r="D196" s="242" t="s">
        <v>180</v>
      </c>
      <c r="E196" s="248" t="s">
        <v>19</v>
      </c>
      <c r="F196" s="249" t="s">
        <v>751</v>
      </c>
      <c r="G196" s="247"/>
      <c r="H196" s="248" t="s">
        <v>19</v>
      </c>
      <c r="I196" s="250"/>
      <c r="J196" s="247"/>
      <c r="K196" s="247"/>
      <c r="L196" s="251"/>
      <c r="M196" s="252"/>
      <c r="N196" s="253"/>
      <c r="O196" s="253"/>
      <c r="P196" s="253"/>
      <c r="Q196" s="253"/>
      <c r="R196" s="253"/>
      <c r="S196" s="253"/>
      <c r="T196" s="254"/>
      <c r="U196" s="13"/>
      <c r="V196" s="13"/>
      <c r="W196" s="13"/>
      <c r="X196" s="13"/>
      <c r="Y196" s="13"/>
      <c r="Z196" s="13"/>
      <c r="AA196" s="13"/>
      <c r="AB196" s="13"/>
      <c r="AC196" s="13"/>
      <c r="AD196" s="13"/>
      <c r="AE196" s="13"/>
      <c r="AT196" s="255" t="s">
        <v>180</v>
      </c>
      <c r="AU196" s="255" t="s">
        <v>83</v>
      </c>
      <c r="AV196" s="13" t="s">
        <v>81</v>
      </c>
      <c r="AW196" s="13" t="s">
        <v>35</v>
      </c>
      <c r="AX196" s="13" t="s">
        <v>74</v>
      </c>
      <c r="AY196" s="255" t="s">
        <v>169</v>
      </c>
    </row>
    <row r="197" spans="1:51" s="14" customFormat="1" ht="12">
      <c r="A197" s="14"/>
      <c r="B197" s="256"/>
      <c r="C197" s="257"/>
      <c r="D197" s="242" t="s">
        <v>180</v>
      </c>
      <c r="E197" s="258" t="s">
        <v>19</v>
      </c>
      <c r="F197" s="259" t="s">
        <v>752</v>
      </c>
      <c r="G197" s="257"/>
      <c r="H197" s="260">
        <v>0.513</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35</v>
      </c>
      <c r="AX197" s="14" t="s">
        <v>81</v>
      </c>
      <c r="AY197" s="266" t="s">
        <v>169</v>
      </c>
    </row>
    <row r="198" spans="1:51" s="14" customFormat="1" ht="12">
      <c r="A198" s="14"/>
      <c r="B198" s="256"/>
      <c r="C198" s="257"/>
      <c r="D198" s="242" t="s">
        <v>180</v>
      </c>
      <c r="E198" s="257"/>
      <c r="F198" s="259" t="s">
        <v>753</v>
      </c>
      <c r="G198" s="257"/>
      <c r="H198" s="260">
        <v>0.554</v>
      </c>
      <c r="I198" s="261"/>
      <c r="J198" s="257"/>
      <c r="K198" s="257"/>
      <c r="L198" s="262"/>
      <c r="M198" s="263"/>
      <c r="N198" s="264"/>
      <c r="O198" s="264"/>
      <c r="P198" s="264"/>
      <c r="Q198" s="264"/>
      <c r="R198" s="264"/>
      <c r="S198" s="264"/>
      <c r="T198" s="265"/>
      <c r="U198" s="14"/>
      <c r="V198" s="14"/>
      <c r="W198" s="14"/>
      <c r="X198" s="14"/>
      <c r="Y198" s="14"/>
      <c r="Z198" s="14"/>
      <c r="AA198" s="14"/>
      <c r="AB198" s="14"/>
      <c r="AC198" s="14"/>
      <c r="AD198" s="14"/>
      <c r="AE198" s="14"/>
      <c r="AT198" s="266" t="s">
        <v>180</v>
      </c>
      <c r="AU198" s="266" t="s">
        <v>83</v>
      </c>
      <c r="AV198" s="14" t="s">
        <v>83</v>
      </c>
      <c r="AW198" s="14" t="s">
        <v>4</v>
      </c>
      <c r="AX198" s="14" t="s">
        <v>81</v>
      </c>
      <c r="AY198" s="266" t="s">
        <v>169</v>
      </c>
    </row>
    <row r="199" spans="1:65" s="2" customFormat="1" ht="16.5" customHeight="1">
      <c r="A199" s="41"/>
      <c r="B199" s="42"/>
      <c r="C199" s="229" t="s">
        <v>478</v>
      </c>
      <c r="D199" s="229" t="s">
        <v>171</v>
      </c>
      <c r="E199" s="230" t="s">
        <v>754</v>
      </c>
      <c r="F199" s="231" t="s">
        <v>755</v>
      </c>
      <c r="G199" s="232" t="s">
        <v>462</v>
      </c>
      <c r="H199" s="233">
        <v>35</v>
      </c>
      <c r="I199" s="234"/>
      <c r="J199" s="235">
        <f>ROUND(I199*H199,2)</f>
        <v>0</v>
      </c>
      <c r="K199" s="231" t="s">
        <v>175</v>
      </c>
      <c r="L199" s="47"/>
      <c r="M199" s="236" t="s">
        <v>19</v>
      </c>
      <c r="N199" s="237" t="s">
        <v>45</v>
      </c>
      <c r="O199" s="87"/>
      <c r="P199" s="238">
        <f>O199*H199</f>
        <v>0</v>
      </c>
      <c r="Q199" s="238">
        <v>0.3217</v>
      </c>
      <c r="R199" s="238">
        <f>Q199*H199</f>
        <v>11.2595</v>
      </c>
      <c r="S199" s="238">
        <v>0</v>
      </c>
      <c r="T199" s="239">
        <f>S199*H199</f>
        <v>0</v>
      </c>
      <c r="U199" s="41"/>
      <c r="V199" s="41"/>
      <c r="W199" s="41"/>
      <c r="X199" s="41"/>
      <c r="Y199" s="41"/>
      <c r="Z199" s="41"/>
      <c r="AA199" s="41"/>
      <c r="AB199" s="41"/>
      <c r="AC199" s="41"/>
      <c r="AD199" s="41"/>
      <c r="AE199" s="41"/>
      <c r="AR199" s="240" t="s">
        <v>176</v>
      </c>
      <c r="AT199" s="240" t="s">
        <v>171</v>
      </c>
      <c r="AU199" s="240" t="s">
        <v>83</v>
      </c>
      <c r="AY199" s="20" t="s">
        <v>169</v>
      </c>
      <c r="BE199" s="241">
        <f>IF(N199="základní",J199,0)</f>
        <v>0</v>
      </c>
      <c r="BF199" s="241">
        <f>IF(N199="snížená",J199,0)</f>
        <v>0</v>
      </c>
      <c r="BG199" s="241">
        <f>IF(N199="zákl. přenesená",J199,0)</f>
        <v>0</v>
      </c>
      <c r="BH199" s="241">
        <f>IF(N199="sníž. přenesená",J199,0)</f>
        <v>0</v>
      </c>
      <c r="BI199" s="241">
        <f>IF(N199="nulová",J199,0)</f>
        <v>0</v>
      </c>
      <c r="BJ199" s="20" t="s">
        <v>81</v>
      </c>
      <c r="BK199" s="241">
        <f>ROUND(I199*H199,2)</f>
        <v>0</v>
      </c>
      <c r="BL199" s="20" t="s">
        <v>176</v>
      </c>
      <c r="BM199" s="240" t="s">
        <v>756</v>
      </c>
    </row>
    <row r="200" spans="1:47" s="2" customFormat="1" ht="12">
      <c r="A200" s="41"/>
      <c r="B200" s="42"/>
      <c r="C200" s="43"/>
      <c r="D200" s="242" t="s">
        <v>178</v>
      </c>
      <c r="E200" s="43"/>
      <c r="F200" s="243" t="s">
        <v>757</v>
      </c>
      <c r="G200" s="43"/>
      <c r="H200" s="43"/>
      <c r="I200" s="149"/>
      <c r="J200" s="43"/>
      <c r="K200" s="43"/>
      <c r="L200" s="47"/>
      <c r="M200" s="244"/>
      <c r="N200" s="245"/>
      <c r="O200" s="87"/>
      <c r="P200" s="87"/>
      <c r="Q200" s="87"/>
      <c r="R200" s="87"/>
      <c r="S200" s="87"/>
      <c r="T200" s="88"/>
      <c r="U200" s="41"/>
      <c r="V200" s="41"/>
      <c r="W200" s="41"/>
      <c r="X200" s="41"/>
      <c r="Y200" s="41"/>
      <c r="Z200" s="41"/>
      <c r="AA200" s="41"/>
      <c r="AB200" s="41"/>
      <c r="AC200" s="41"/>
      <c r="AD200" s="41"/>
      <c r="AE200" s="41"/>
      <c r="AT200" s="20" t="s">
        <v>178</v>
      </c>
      <c r="AU200" s="20" t="s">
        <v>83</v>
      </c>
    </row>
    <row r="201" spans="1:51" s="13" customFormat="1" ht="12">
      <c r="A201" s="13"/>
      <c r="B201" s="246"/>
      <c r="C201" s="247"/>
      <c r="D201" s="242" t="s">
        <v>180</v>
      </c>
      <c r="E201" s="248" t="s">
        <v>19</v>
      </c>
      <c r="F201" s="249" t="s">
        <v>758</v>
      </c>
      <c r="G201" s="247"/>
      <c r="H201" s="248" t="s">
        <v>19</v>
      </c>
      <c r="I201" s="250"/>
      <c r="J201" s="247"/>
      <c r="K201" s="247"/>
      <c r="L201" s="251"/>
      <c r="M201" s="252"/>
      <c r="N201" s="253"/>
      <c r="O201" s="253"/>
      <c r="P201" s="253"/>
      <c r="Q201" s="253"/>
      <c r="R201" s="253"/>
      <c r="S201" s="253"/>
      <c r="T201" s="254"/>
      <c r="U201" s="13"/>
      <c r="V201" s="13"/>
      <c r="W201" s="13"/>
      <c r="X201" s="13"/>
      <c r="Y201" s="13"/>
      <c r="Z201" s="13"/>
      <c r="AA201" s="13"/>
      <c r="AB201" s="13"/>
      <c r="AC201" s="13"/>
      <c r="AD201" s="13"/>
      <c r="AE201" s="13"/>
      <c r="AT201" s="255" t="s">
        <v>180</v>
      </c>
      <c r="AU201" s="255" t="s">
        <v>83</v>
      </c>
      <c r="AV201" s="13" t="s">
        <v>81</v>
      </c>
      <c r="AW201" s="13" t="s">
        <v>35</v>
      </c>
      <c r="AX201" s="13" t="s">
        <v>74</v>
      </c>
      <c r="AY201" s="255" t="s">
        <v>169</v>
      </c>
    </row>
    <row r="202" spans="1:51" s="14" customFormat="1" ht="12">
      <c r="A202" s="14"/>
      <c r="B202" s="256"/>
      <c r="C202" s="257"/>
      <c r="D202" s="242" t="s">
        <v>180</v>
      </c>
      <c r="E202" s="258" t="s">
        <v>19</v>
      </c>
      <c r="F202" s="259" t="s">
        <v>759</v>
      </c>
      <c r="G202" s="257"/>
      <c r="H202" s="260">
        <v>35</v>
      </c>
      <c r="I202" s="261"/>
      <c r="J202" s="257"/>
      <c r="K202" s="257"/>
      <c r="L202" s="262"/>
      <c r="M202" s="263"/>
      <c r="N202" s="264"/>
      <c r="O202" s="264"/>
      <c r="P202" s="264"/>
      <c r="Q202" s="264"/>
      <c r="R202" s="264"/>
      <c r="S202" s="264"/>
      <c r="T202" s="265"/>
      <c r="U202" s="14"/>
      <c r="V202" s="14"/>
      <c r="W202" s="14"/>
      <c r="X202" s="14"/>
      <c r="Y202" s="14"/>
      <c r="Z202" s="14"/>
      <c r="AA202" s="14"/>
      <c r="AB202" s="14"/>
      <c r="AC202" s="14"/>
      <c r="AD202" s="14"/>
      <c r="AE202" s="14"/>
      <c r="AT202" s="266" t="s">
        <v>180</v>
      </c>
      <c r="AU202" s="266" t="s">
        <v>83</v>
      </c>
      <c r="AV202" s="14" t="s">
        <v>83</v>
      </c>
      <c r="AW202" s="14" t="s">
        <v>35</v>
      </c>
      <c r="AX202" s="14" t="s">
        <v>81</v>
      </c>
      <c r="AY202" s="266" t="s">
        <v>169</v>
      </c>
    </row>
    <row r="203" spans="1:65" s="2" customFormat="1" ht="16.5" customHeight="1">
      <c r="A203" s="41"/>
      <c r="B203" s="42"/>
      <c r="C203" s="313" t="s">
        <v>483</v>
      </c>
      <c r="D203" s="313" t="s">
        <v>665</v>
      </c>
      <c r="E203" s="314" t="s">
        <v>760</v>
      </c>
      <c r="F203" s="315" t="s">
        <v>761</v>
      </c>
      <c r="G203" s="316" t="s">
        <v>188</v>
      </c>
      <c r="H203" s="317">
        <v>207</v>
      </c>
      <c r="I203" s="318"/>
      <c r="J203" s="319">
        <f>ROUND(I203*H203,2)</f>
        <v>0</v>
      </c>
      <c r="K203" s="315" t="s">
        <v>175</v>
      </c>
      <c r="L203" s="320"/>
      <c r="M203" s="321" t="s">
        <v>19</v>
      </c>
      <c r="N203" s="322" t="s">
        <v>45</v>
      </c>
      <c r="O203" s="87"/>
      <c r="P203" s="238">
        <f>O203*H203</f>
        <v>0</v>
      </c>
      <c r="Q203" s="238">
        <v>0.122</v>
      </c>
      <c r="R203" s="238">
        <f>Q203*H203</f>
        <v>25.253999999999998</v>
      </c>
      <c r="S203" s="238">
        <v>0</v>
      </c>
      <c r="T203" s="239">
        <f>S203*H203</f>
        <v>0</v>
      </c>
      <c r="U203" s="41"/>
      <c r="V203" s="41"/>
      <c r="W203" s="41"/>
      <c r="X203" s="41"/>
      <c r="Y203" s="41"/>
      <c r="Z203" s="41"/>
      <c r="AA203" s="41"/>
      <c r="AB203" s="41"/>
      <c r="AC203" s="41"/>
      <c r="AD203" s="41"/>
      <c r="AE203" s="41"/>
      <c r="AR203" s="240" t="s">
        <v>217</v>
      </c>
      <c r="AT203" s="240" t="s">
        <v>665</v>
      </c>
      <c r="AU203" s="240" t="s">
        <v>83</v>
      </c>
      <c r="AY203" s="20" t="s">
        <v>169</v>
      </c>
      <c r="BE203" s="241">
        <f>IF(N203="základní",J203,0)</f>
        <v>0</v>
      </c>
      <c r="BF203" s="241">
        <f>IF(N203="snížená",J203,0)</f>
        <v>0</v>
      </c>
      <c r="BG203" s="241">
        <f>IF(N203="zákl. přenesená",J203,0)</f>
        <v>0</v>
      </c>
      <c r="BH203" s="241">
        <f>IF(N203="sníž. přenesená",J203,0)</f>
        <v>0</v>
      </c>
      <c r="BI203" s="241">
        <f>IF(N203="nulová",J203,0)</f>
        <v>0</v>
      </c>
      <c r="BJ203" s="20" t="s">
        <v>81</v>
      </c>
      <c r="BK203" s="241">
        <f>ROUND(I203*H203,2)</f>
        <v>0</v>
      </c>
      <c r="BL203" s="20" t="s">
        <v>176</v>
      </c>
      <c r="BM203" s="240" t="s">
        <v>762</v>
      </c>
    </row>
    <row r="204" spans="1:51" s="14" customFormat="1" ht="12">
      <c r="A204" s="14"/>
      <c r="B204" s="256"/>
      <c r="C204" s="257"/>
      <c r="D204" s="242" t="s">
        <v>180</v>
      </c>
      <c r="E204" s="257"/>
      <c r="F204" s="259" t="s">
        <v>763</v>
      </c>
      <c r="G204" s="257"/>
      <c r="H204" s="260">
        <v>207</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180</v>
      </c>
      <c r="AU204" s="266" t="s">
        <v>83</v>
      </c>
      <c r="AV204" s="14" t="s">
        <v>83</v>
      </c>
      <c r="AW204" s="14" t="s">
        <v>4</v>
      </c>
      <c r="AX204" s="14" t="s">
        <v>81</v>
      </c>
      <c r="AY204" s="266" t="s">
        <v>169</v>
      </c>
    </row>
    <row r="205" spans="1:63" s="12" customFormat="1" ht="22.8" customHeight="1">
      <c r="A205" s="12"/>
      <c r="B205" s="213"/>
      <c r="C205" s="214"/>
      <c r="D205" s="215" t="s">
        <v>73</v>
      </c>
      <c r="E205" s="227" t="s">
        <v>201</v>
      </c>
      <c r="F205" s="227" t="s">
        <v>764</v>
      </c>
      <c r="G205" s="214"/>
      <c r="H205" s="214"/>
      <c r="I205" s="217"/>
      <c r="J205" s="228">
        <f>BK205</f>
        <v>0</v>
      </c>
      <c r="K205" s="214"/>
      <c r="L205" s="219"/>
      <c r="M205" s="220"/>
      <c r="N205" s="221"/>
      <c r="O205" s="221"/>
      <c r="P205" s="222">
        <f>SUM(P206:P286)</f>
        <v>0</v>
      </c>
      <c r="Q205" s="221"/>
      <c r="R205" s="222">
        <f>SUM(R206:R286)</f>
        <v>1616.0444400000001</v>
      </c>
      <c r="S205" s="221"/>
      <c r="T205" s="223">
        <f>SUM(T206:T286)</f>
        <v>0</v>
      </c>
      <c r="U205" s="12"/>
      <c r="V205" s="12"/>
      <c r="W205" s="12"/>
      <c r="X205" s="12"/>
      <c r="Y205" s="12"/>
      <c r="Z205" s="12"/>
      <c r="AA205" s="12"/>
      <c r="AB205" s="12"/>
      <c r="AC205" s="12"/>
      <c r="AD205" s="12"/>
      <c r="AE205" s="12"/>
      <c r="AR205" s="224" t="s">
        <v>81</v>
      </c>
      <c r="AT205" s="225" t="s">
        <v>73</v>
      </c>
      <c r="AU205" s="225" t="s">
        <v>81</v>
      </c>
      <c r="AY205" s="224" t="s">
        <v>169</v>
      </c>
      <c r="BK205" s="226">
        <f>SUM(BK206:BK286)</f>
        <v>0</v>
      </c>
    </row>
    <row r="206" spans="1:65" s="2" customFormat="1" ht="21.75" customHeight="1">
      <c r="A206" s="41"/>
      <c r="B206" s="42"/>
      <c r="C206" s="229" t="s">
        <v>501</v>
      </c>
      <c r="D206" s="229" t="s">
        <v>171</v>
      </c>
      <c r="E206" s="230" t="s">
        <v>765</v>
      </c>
      <c r="F206" s="231" t="s">
        <v>766</v>
      </c>
      <c r="G206" s="232" t="s">
        <v>174</v>
      </c>
      <c r="H206" s="233">
        <v>112.2</v>
      </c>
      <c r="I206" s="234"/>
      <c r="J206" s="235">
        <f>ROUND(I206*H206,2)</f>
        <v>0</v>
      </c>
      <c r="K206" s="231" t="s">
        <v>175</v>
      </c>
      <c r="L206" s="47"/>
      <c r="M206" s="236" t="s">
        <v>19</v>
      </c>
      <c r="N206" s="237" t="s">
        <v>45</v>
      </c>
      <c r="O206" s="87"/>
      <c r="P206" s="238">
        <f>O206*H206</f>
        <v>0</v>
      </c>
      <c r="Q206" s="238">
        <v>0</v>
      </c>
      <c r="R206" s="238">
        <f>Q206*H206</f>
        <v>0</v>
      </c>
      <c r="S206" s="238">
        <v>0</v>
      </c>
      <c r="T206" s="239">
        <f>S206*H206</f>
        <v>0</v>
      </c>
      <c r="U206" s="41"/>
      <c r="V206" s="41"/>
      <c r="W206" s="41"/>
      <c r="X206" s="41"/>
      <c r="Y206" s="41"/>
      <c r="Z206" s="41"/>
      <c r="AA206" s="41"/>
      <c r="AB206" s="41"/>
      <c r="AC206" s="41"/>
      <c r="AD206" s="41"/>
      <c r="AE206" s="41"/>
      <c r="AR206" s="240" t="s">
        <v>176</v>
      </c>
      <c r="AT206" s="240" t="s">
        <v>171</v>
      </c>
      <c r="AU206" s="240" t="s">
        <v>83</v>
      </c>
      <c r="AY206" s="20" t="s">
        <v>169</v>
      </c>
      <c r="BE206" s="241">
        <f>IF(N206="základní",J206,0)</f>
        <v>0</v>
      </c>
      <c r="BF206" s="241">
        <f>IF(N206="snížená",J206,0)</f>
        <v>0</v>
      </c>
      <c r="BG206" s="241">
        <f>IF(N206="zákl. přenesená",J206,0)</f>
        <v>0</v>
      </c>
      <c r="BH206" s="241">
        <f>IF(N206="sníž. přenesená",J206,0)</f>
        <v>0</v>
      </c>
      <c r="BI206" s="241">
        <f>IF(N206="nulová",J206,0)</f>
        <v>0</v>
      </c>
      <c r="BJ206" s="20" t="s">
        <v>81</v>
      </c>
      <c r="BK206" s="241">
        <f>ROUND(I206*H206,2)</f>
        <v>0</v>
      </c>
      <c r="BL206" s="20" t="s">
        <v>176</v>
      </c>
      <c r="BM206" s="240" t="s">
        <v>767</v>
      </c>
    </row>
    <row r="207" spans="1:47" s="2" customFormat="1" ht="12">
      <c r="A207" s="41"/>
      <c r="B207" s="42"/>
      <c r="C207" s="43"/>
      <c r="D207" s="242" t="s">
        <v>178</v>
      </c>
      <c r="E207" s="43"/>
      <c r="F207" s="243" t="s">
        <v>768</v>
      </c>
      <c r="G207" s="43"/>
      <c r="H207" s="43"/>
      <c r="I207" s="149"/>
      <c r="J207" s="43"/>
      <c r="K207" s="43"/>
      <c r="L207" s="47"/>
      <c r="M207" s="244"/>
      <c r="N207" s="245"/>
      <c r="O207" s="87"/>
      <c r="P207" s="87"/>
      <c r="Q207" s="87"/>
      <c r="R207" s="87"/>
      <c r="S207" s="87"/>
      <c r="T207" s="88"/>
      <c r="U207" s="41"/>
      <c r="V207" s="41"/>
      <c r="W207" s="41"/>
      <c r="X207" s="41"/>
      <c r="Y207" s="41"/>
      <c r="Z207" s="41"/>
      <c r="AA207" s="41"/>
      <c r="AB207" s="41"/>
      <c r="AC207" s="41"/>
      <c r="AD207" s="41"/>
      <c r="AE207" s="41"/>
      <c r="AT207" s="20" t="s">
        <v>178</v>
      </c>
      <c r="AU207" s="20" t="s">
        <v>83</v>
      </c>
    </row>
    <row r="208" spans="1:51" s="13" customFormat="1" ht="12">
      <c r="A208" s="13"/>
      <c r="B208" s="246"/>
      <c r="C208" s="247"/>
      <c r="D208" s="242" t="s">
        <v>180</v>
      </c>
      <c r="E208" s="248" t="s">
        <v>19</v>
      </c>
      <c r="F208" s="249" t="s">
        <v>769</v>
      </c>
      <c r="G208" s="247"/>
      <c r="H208" s="248" t="s">
        <v>19</v>
      </c>
      <c r="I208" s="250"/>
      <c r="J208" s="247"/>
      <c r="K208" s="247"/>
      <c r="L208" s="251"/>
      <c r="M208" s="252"/>
      <c r="N208" s="253"/>
      <c r="O208" s="253"/>
      <c r="P208" s="253"/>
      <c r="Q208" s="253"/>
      <c r="R208" s="253"/>
      <c r="S208" s="253"/>
      <c r="T208" s="254"/>
      <c r="U208" s="13"/>
      <c r="V208" s="13"/>
      <c r="W208" s="13"/>
      <c r="X208" s="13"/>
      <c r="Y208" s="13"/>
      <c r="Z208" s="13"/>
      <c r="AA208" s="13"/>
      <c r="AB208" s="13"/>
      <c r="AC208" s="13"/>
      <c r="AD208" s="13"/>
      <c r="AE208" s="13"/>
      <c r="AT208" s="255" t="s">
        <v>180</v>
      </c>
      <c r="AU208" s="255" t="s">
        <v>83</v>
      </c>
      <c r="AV208" s="13" t="s">
        <v>81</v>
      </c>
      <c r="AW208" s="13" t="s">
        <v>35</v>
      </c>
      <c r="AX208" s="13" t="s">
        <v>74</v>
      </c>
      <c r="AY208" s="255" t="s">
        <v>169</v>
      </c>
    </row>
    <row r="209" spans="1:51" s="13" customFormat="1" ht="12">
      <c r="A209" s="13"/>
      <c r="B209" s="246"/>
      <c r="C209" s="247"/>
      <c r="D209" s="242" t="s">
        <v>180</v>
      </c>
      <c r="E209" s="248" t="s">
        <v>19</v>
      </c>
      <c r="F209" s="249" t="s">
        <v>770</v>
      </c>
      <c r="G209" s="247"/>
      <c r="H209" s="248" t="s">
        <v>19</v>
      </c>
      <c r="I209" s="250"/>
      <c r="J209" s="247"/>
      <c r="K209" s="247"/>
      <c r="L209" s="251"/>
      <c r="M209" s="252"/>
      <c r="N209" s="253"/>
      <c r="O209" s="253"/>
      <c r="P209" s="253"/>
      <c r="Q209" s="253"/>
      <c r="R209" s="253"/>
      <c r="S209" s="253"/>
      <c r="T209" s="254"/>
      <c r="U209" s="13"/>
      <c r="V209" s="13"/>
      <c r="W209" s="13"/>
      <c r="X209" s="13"/>
      <c r="Y209" s="13"/>
      <c r="Z209" s="13"/>
      <c r="AA209" s="13"/>
      <c r="AB209" s="13"/>
      <c r="AC209" s="13"/>
      <c r="AD209" s="13"/>
      <c r="AE209" s="13"/>
      <c r="AT209" s="255" t="s">
        <v>180</v>
      </c>
      <c r="AU209" s="255" t="s">
        <v>83</v>
      </c>
      <c r="AV209" s="13" t="s">
        <v>81</v>
      </c>
      <c r="AW209" s="13" t="s">
        <v>35</v>
      </c>
      <c r="AX209" s="13" t="s">
        <v>74</v>
      </c>
      <c r="AY209" s="255" t="s">
        <v>169</v>
      </c>
    </row>
    <row r="210" spans="1:51" s="13" customFormat="1" ht="12">
      <c r="A210" s="13"/>
      <c r="B210" s="246"/>
      <c r="C210" s="247"/>
      <c r="D210" s="242" t="s">
        <v>180</v>
      </c>
      <c r="E210" s="248" t="s">
        <v>19</v>
      </c>
      <c r="F210" s="249" t="s">
        <v>771</v>
      </c>
      <c r="G210" s="247"/>
      <c r="H210" s="248" t="s">
        <v>19</v>
      </c>
      <c r="I210" s="250"/>
      <c r="J210" s="247"/>
      <c r="K210" s="247"/>
      <c r="L210" s="251"/>
      <c r="M210" s="252"/>
      <c r="N210" s="253"/>
      <c r="O210" s="253"/>
      <c r="P210" s="253"/>
      <c r="Q210" s="253"/>
      <c r="R210" s="253"/>
      <c r="S210" s="253"/>
      <c r="T210" s="254"/>
      <c r="U210" s="13"/>
      <c r="V210" s="13"/>
      <c r="W210" s="13"/>
      <c r="X210" s="13"/>
      <c r="Y210" s="13"/>
      <c r="Z210" s="13"/>
      <c r="AA210" s="13"/>
      <c r="AB210" s="13"/>
      <c r="AC210" s="13"/>
      <c r="AD210" s="13"/>
      <c r="AE210" s="13"/>
      <c r="AT210" s="255" t="s">
        <v>180</v>
      </c>
      <c r="AU210" s="255" t="s">
        <v>83</v>
      </c>
      <c r="AV210" s="13" t="s">
        <v>81</v>
      </c>
      <c r="AW210" s="13" t="s">
        <v>35</v>
      </c>
      <c r="AX210" s="13" t="s">
        <v>74</v>
      </c>
      <c r="AY210" s="255" t="s">
        <v>169</v>
      </c>
    </row>
    <row r="211" spans="1:51" s="14" customFormat="1" ht="12">
      <c r="A211" s="14"/>
      <c r="B211" s="256"/>
      <c r="C211" s="257"/>
      <c r="D211" s="242" t="s">
        <v>180</v>
      </c>
      <c r="E211" s="258" t="s">
        <v>19</v>
      </c>
      <c r="F211" s="259" t="s">
        <v>772</v>
      </c>
      <c r="G211" s="257"/>
      <c r="H211" s="260">
        <v>112.2</v>
      </c>
      <c r="I211" s="261"/>
      <c r="J211" s="257"/>
      <c r="K211" s="257"/>
      <c r="L211" s="262"/>
      <c r="M211" s="263"/>
      <c r="N211" s="264"/>
      <c r="O211" s="264"/>
      <c r="P211" s="264"/>
      <c r="Q211" s="264"/>
      <c r="R211" s="264"/>
      <c r="S211" s="264"/>
      <c r="T211" s="265"/>
      <c r="U211" s="14"/>
      <c r="V211" s="14"/>
      <c r="W211" s="14"/>
      <c r="X211" s="14"/>
      <c r="Y211" s="14"/>
      <c r="Z211" s="14"/>
      <c r="AA211" s="14"/>
      <c r="AB211" s="14"/>
      <c r="AC211" s="14"/>
      <c r="AD211" s="14"/>
      <c r="AE211" s="14"/>
      <c r="AT211" s="266" t="s">
        <v>180</v>
      </c>
      <c r="AU211" s="266" t="s">
        <v>83</v>
      </c>
      <c r="AV211" s="14" t="s">
        <v>83</v>
      </c>
      <c r="AW211" s="14" t="s">
        <v>35</v>
      </c>
      <c r="AX211" s="14" t="s">
        <v>81</v>
      </c>
      <c r="AY211" s="266" t="s">
        <v>169</v>
      </c>
    </row>
    <row r="212" spans="1:65" s="2" customFormat="1" ht="21.75" customHeight="1">
      <c r="A212" s="41"/>
      <c r="B212" s="42"/>
      <c r="C212" s="229" t="s">
        <v>503</v>
      </c>
      <c r="D212" s="229" t="s">
        <v>171</v>
      </c>
      <c r="E212" s="230" t="s">
        <v>773</v>
      </c>
      <c r="F212" s="231" t="s">
        <v>774</v>
      </c>
      <c r="G212" s="232" t="s">
        <v>174</v>
      </c>
      <c r="H212" s="233">
        <v>6204</v>
      </c>
      <c r="I212" s="234"/>
      <c r="J212" s="235">
        <f>ROUND(I212*H212,2)</f>
        <v>0</v>
      </c>
      <c r="K212" s="231" t="s">
        <v>175</v>
      </c>
      <c r="L212" s="47"/>
      <c r="M212" s="236" t="s">
        <v>19</v>
      </c>
      <c r="N212" s="237" t="s">
        <v>45</v>
      </c>
      <c r="O212" s="87"/>
      <c r="P212" s="238">
        <f>O212*H212</f>
        <v>0</v>
      </c>
      <c r="Q212" s="238">
        <v>0</v>
      </c>
      <c r="R212" s="238">
        <f>Q212*H212</f>
        <v>0</v>
      </c>
      <c r="S212" s="238">
        <v>0</v>
      </c>
      <c r="T212" s="239">
        <f>S212*H212</f>
        <v>0</v>
      </c>
      <c r="U212" s="41"/>
      <c r="V212" s="41"/>
      <c r="W212" s="41"/>
      <c r="X212" s="41"/>
      <c r="Y212" s="41"/>
      <c r="Z212" s="41"/>
      <c r="AA212" s="41"/>
      <c r="AB212" s="41"/>
      <c r="AC212" s="41"/>
      <c r="AD212" s="41"/>
      <c r="AE212" s="41"/>
      <c r="AR212" s="240" t="s">
        <v>176</v>
      </c>
      <c r="AT212" s="240" t="s">
        <v>171</v>
      </c>
      <c r="AU212" s="240" t="s">
        <v>83</v>
      </c>
      <c r="AY212" s="20" t="s">
        <v>169</v>
      </c>
      <c r="BE212" s="241">
        <f>IF(N212="základní",J212,0)</f>
        <v>0</v>
      </c>
      <c r="BF212" s="241">
        <f>IF(N212="snížená",J212,0)</f>
        <v>0</v>
      </c>
      <c r="BG212" s="241">
        <f>IF(N212="zákl. přenesená",J212,0)</f>
        <v>0</v>
      </c>
      <c r="BH212" s="241">
        <f>IF(N212="sníž. přenesená",J212,0)</f>
        <v>0</v>
      </c>
      <c r="BI212" s="241">
        <f>IF(N212="nulová",J212,0)</f>
        <v>0</v>
      </c>
      <c r="BJ212" s="20" t="s">
        <v>81</v>
      </c>
      <c r="BK212" s="241">
        <f>ROUND(I212*H212,2)</f>
        <v>0</v>
      </c>
      <c r="BL212" s="20" t="s">
        <v>176</v>
      </c>
      <c r="BM212" s="240" t="s">
        <v>775</v>
      </c>
    </row>
    <row r="213" spans="1:47" s="2" customFormat="1" ht="12">
      <c r="A213" s="41"/>
      <c r="B213" s="42"/>
      <c r="C213" s="43"/>
      <c r="D213" s="242" t="s">
        <v>178</v>
      </c>
      <c r="E213" s="43"/>
      <c r="F213" s="243" t="s">
        <v>768</v>
      </c>
      <c r="G213" s="43"/>
      <c r="H213" s="43"/>
      <c r="I213" s="149"/>
      <c r="J213" s="43"/>
      <c r="K213" s="43"/>
      <c r="L213" s="47"/>
      <c r="M213" s="244"/>
      <c r="N213" s="245"/>
      <c r="O213" s="87"/>
      <c r="P213" s="87"/>
      <c r="Q213" s="87"/>
      <c r="R213" s="87"/>
      <c r="S213" s="87"/>
      <c r="T213" s="88"/>
      <c r="U213" s="41"/>
      <c r="V213" s="41"/>
      <c r="W213" s="41"/>
      <c r="X213" s="41"/>
      <c r="Y213" s="41"/>
      <c r="Z213" s="41"/>
      <c r="AA213" s="41"/>
      <c r="AB213" s="41"/>
      <c r="AC213" s="41"/>
      <c r="AD213" s="41"/>
      <c r="AE213" s="41"/>
      <c r="AT213" s="20" t="s">
        <v>178</v>
      </c>
      <c r="AU213" s="20" t="s">
        <v>83</v>
      </c>
    </row>
    <row r="214" spans="1:51" s="13" customFormat="1" ht="12">
      <c r="A214" s="13"/>
      <c r="B214" s="246"/>
      <c r="C214" s="247"/>
      <c r="D214" s="242" t="s">
        <v>180</v>
      </c>
      <c r="E214" s="248" t="s">
        <v>19</v>
      </c>
      <c r="F214" s="249" t="s">
        <v>769</v>
      </c>
      <c r="G214" s="247"/>
      <c r="H214" s="248" t="s">
        <v>19</v>
      </c>
      <c r="I214" s="250"/>
      <c r="J214" s="247"/>
      <c r="K214" s="247"/>
      <c r="L214" s="251"/>
      <c r="M214" s="252"/>
      <c r="N214" s="253"/>
      <c r="O214" s="253"/>
      <c r="P214" s="253"/>
      <c r="Q214" s="253"/>
      <c r="R214" s="253"/>
      <c r="S214" s="253"/>
      <c r="T214" s="254"/>
      <c r="U214" s="13"/>
      <c r="V214" s="13"/>
      <c r="W214" s="13"/>
      <c r="X214" s="13"/>
      <c r="Y214" s="13"/>
      <c r="Z214" s="13"/>
      <c r="AA214" s="13"/>
      <c r="AB214" s="13"/>
      <c r="AC214" s="13"/>
      <c r="AD214" s="13"/>
      <c r="AE214" s="13"/>
      <c r="AT214" s="255" t="s">
        <v>180</v>
      </c>
      <c r="AU214" s="255" t="s">
        <v>83</v>
      </c>
      <c r="AV214" s="13" t="s">
        <v>81</v>
      </c>
      <c r="AW214" s="13" t="s">
        <v>35</v>
      </c>
      <c r="AX214" s="13" t="s">
        <v>74</v>
      </c>
      <c r="AY214" s="255" t="s">
        <v>169</v>
      </c>
    </row>
    <row r="215" spans="1:51" s="13" customFormat="1" ht="12">
      <c r="A215" s="13"/>
      <c r="B215" s="246"/>
      <c r="C215" s="247"/>
      <c r="D215" s="242" t="s">
        <v>180</v>
      </c>
      <c r="E215" s="248" t="s">
        <v>19</v>
      </c>
      <c r="F215" s="249" t="s">
        <v>770</v>
      </c>
      <c r="G215" s="247"/>
      <c r="H215" s="248" t="s">
        <v>19</v>
      </c>
      <c r="I215" s="250"/>
      <c r="J215" s="247"/>
      <c r="K215" s="247"/>
      <c r="L215" s="251"/>
      <c r="M215" s="252"/>
      <c r="N215" s="253"/>
      <c r="O215" s="253"/>
      <c r="P215" s="253"/>
      <c r="Q215" s="253"/>
      <c r="R215" s="253"/>
      <c r="S215" s="253"/>
      <c r="T215" s="254"/>
      <c r="U215" s="13"/>
      <c r="V215" s="13"/>
      <c r="W215" s="13"/>
      <c r="X215" s="13"/>
      <c r="Y215" s="13"/>
      <c r="Z215" s="13"/>
      <c r="AA215" s="13"/>
      <c r="AB215" s="13"/>
      <c r="AC215" s="13"/>
      <c r="AD215" s="13"/>
      <c r="AE215" s="13"/>
      <c r="AT215" s="255" t="s">
        <v>180</v>
      </c>
      <c r="AU215" s="255" t="s">
        <v>83</v>
      </c>
      <c r="AV215" s="13" t="s">
        <v>81</v>
      </c>
      <c r="AW215" s="13" t="s">
        <v>35</v>
      </c>
      <c r="AX215" s="13" t="s">
        <v>74</v>
      </c>
      <c r="AY215" s="255" t="s">
        <v>169</v>
      </c>
    </row>
    <row r="216" spans="1:51" s="13" customFormat="1" ht="12">
      <c r="A216" s="13"/>
      <c r="B216" s="246"/>
      <c r="C216" s="247"/>
      <c r="D216" s="242" t="s">
        <v>180</v>
      </c>
      <c r="E216" s="248" t="s">
        <v>19</v>
      </c>
      <c r="F216" s="249" t="s">
        <v>776</v>
      </c>
      <c r="G216" s="247"/>
      <c r="H216" s="248" t="s">
        <v>19</v>
      </c>
      <c r="I216" s="250"/>
      <c r="J216" s="247"/>
      <c r="K216" s="247"/>
      <c r="L216" s="251"/>
      <c r="M216" s="252"/>
      <c r="N216" s="253"/>
      <c r="O216" s="253"/>
      <c r="P216" s="253"/>
      <c r="Q216" s="253"/>
      <c r="R216" s="253"/>
      <c r="S216" s="253"/>
      <c r="T216" s="254"/>
      <c r="U216" s="13"/>
      <c r="V216" s="13"/>
      <c r="W216" s="13"/>
      <c r="X216" s="13"/>
      <c r="Y216" s="13"/>
      <c r="Z216" s="13"/>
      <c r="AA216" s="13"/>
      <c r="AB216" s="13"/>
      <c r="AC216" s="13"/>
      <c r="AD216" s="13"/>
      <c r="AE216" s="13"/>
      <c r="AT216" s="255" t="s">
        <v>180</v>
      </c>
      <c r="AU216" s="255" t="s">
        <v>83</v>
      </c>
      <c r="AV216" s="13" t="s">
        <v>81</v>
      </c>
      <c r="AW216" s="13" t="s">
        <v>35</v>
      </c>
      <c r="AX216" s="13" t="s">
        <v>74</v>
      </c>
      <c r="AY216" s="255" t="s">
        <v>169</v>
      </c>
    </row>
    <row r="217" spans="1:51" s="14" customFormat="1" ht="12">
      <c r="A217" s="14"/>
      <c r="B217" s="256"/>
      <c r="C217" s="257"/>
      <c r="D217" s="242" t="s">
        <v>180</v>
      </c>
      <c r="E217" s="258" t="s">
        <v>19</v>
      </c>
      <c r="F217" s="259" t="s">
        <v>777</v>
      </c>
      <c r="G217" s="257"/>
      <c r="H217" s="260">
        <v>6204</v>
      </c>
      <c r="I217" s="261"/>
      <c r="J217" s="257"/>
      <c r="K217" s="257"/>
      <c r="L217" s="262"/>
      <c r="M217" s="263"/>
      <c r="N217" s="264"/>
      <c r="O217" s="264"/>
      <c r="P217" s="264"/>
      <c r="Q217" s="264"/>
      <c r="R217" s="264"/>
      <c r="S217" s="264"/>
      <c r="T217" s="265"/>
      <c r="U217" s="14"/>
      <c r="V217" s="14"/>
      <c r="W217" s="14"/>
      <c r="X217" s="14"/>
      <c r="Y217" s="14"/>
      <c r="Z217" s="14"/>
      <c r="AA217" s="14"/>
      <c r="AB217" s="14"/>
      <c r="AC217" s="14"/>
      <c r="AD217" s="14"/>
      <c r="AE217" s="14"/>
      <c r="AT217" s="266" t="s">
        <v>180</v>
      </c>
      <c r="AU217" s="266" t="s">
        <v>83</v>
      </c>
      <c r="AV217" s="14" t="s">
        <v>83</v>
      </c>
      <c r="AW217" s="14" t="s">
        <v>35</v>
      </c>
      <c r="AX217" s="14" t="s">
        <v>81</v>
      </c>
      <c r="AY217" s="266" t="s">
        <v>169</v>
      </c>
    </row>
    <row r="218" spans="1:65" s="2" customFormat="1" ht="16.5" customHeight="1">
      <c r="A218" s="41"/>
      <c r="B218" s="42"/>
      <c r="C218" s="313" t="s">
        <v>507</v>
      </c>
      <c r="D218" s="313" t="s">
        <v>665</v>
      </c>
      <c r="E218" s="314" t="s">
        <v>778</v>
      </c>
      <c r="F218" s="315" t="s">
        <v>779</v>
      </c>
      <c r="G218" s="316" t="s">
        <v>243</v>
      </c>
      <c r="H218" s="317">
        <v>1584.66</v>
      </c>
      <c r="I218" s="318"/>
      <c r="J218" s="319">
        <f>ROUND(I218*H218,2)</f>
        <v>0</v>
      </c>
      <c r="K218" s="315" t="s">
        <v>175</v>
      </c>
      <c r="L218" s="320"/>
      <c r="M218" s="321" t="s">
        <v>19</v>
      </c>
      <c r="N218" s="322" t="s">
        <v>45</v>
      </c>
      <c r="O218" s="87"/>
      <c r="P218" s="238">
        <f>O218*H218</f>
        <v>0</v>
      </c>
      <c r="Q218" s="238">
        <v>1</v>
      </c>
      <c r="R218" s="238">
        <f>Q218*H218</f>
        <v>1584.66</v>
      </c>
      <c r="S218" s="238">
        <v>0</v>
      </c>
      <c r="T218" s="239">
        <f>S218*H218</f>
        <v>0</v>
      </c>
      <c r="U218" s="41"/>
      <c r="V218" s="41"/>
      <c r="W218" s="41"/>
      <c r="X218" s="41"/>
      <c r="Y218" s="41"/>
      <c r="Z218" s="41"/>
      <c r="AA218" s="41"/>
      <c r="AB218" s="41"/>
      <c r="AC218" s="41"/>
      <c r="AD218" s="41"/>
      <c r="AE218" s="41"/>
      <c r="AR218" s="240" t="s">
        <v>217</v>
      </c>
      <c r="AT218" s="240" t="s">
        <v>665</v>
      </c>
      <c r="AU218" s="240" t="s">
        <v>83</v>
      </c>
      <c r="AY218" s="20" t="s">
        <v>169</v>
      </c>
      <c r="BE218" s="241">
        <f>IF(N218="základní",J218,0)</f>
        <v>0</v>
      </c>
      <c r="BF218" s="241">
        <f>IF(N218="snížená",J218,0)</f>
        <v>0</v>
      </c>
      <c r="BG218" s="241">
        <f>IF(N218="zákl. přenesená",J218,0)</f>
        <v>0</v>
      </c>
      <c r="BH218" s="241">
        <f>IF(N218="sníž. přenesená",J218,0)</f>
        <v>0</v>
      </c>
      <c r="BI218" s="241">
        <f>IF(N218="nulová",J218,0)</f>
        <v>0</v>
      </c>
      <c r="BJ218" s="20" t="s">
        <v>81</v>
      </c>
      <c r="BK218" s="241">
        <f>ROUND(I218*H218,2)</f>
        <v>0</v>
      </c>
      <c r="BL218" s="20" t="s">
        <v>176</v>
      </c>
      <c r="BM218" s="240" t="s">
        <v>780</v>
      </c>
    </row>
    <row r="219" spans="1:51" s="13" customFormat="1" ht="12">
      <c r="A219" s="13"/>
      <c r="B219" s="246"/>
      <c r="C219" s="247"/>
      <c r="D219" s="242" t="s">
        <v>180</v>
      </c>
      <c r="E219" s="248" t="s">
        <v>19</v>
      </c>
      <c r="F219" s="249" t="s">
        <v>769</v>
      </c>
      <c r="G219" s="247"/>
      <c r="H219" s="248" t="s">
        <v>19</v>
      </c>
      <c r="I219" s="250"/>
      <c r="J219" s="247"/>
      <c r="K219" s="247"/>
      <c r="L219" s="251"/>
      <c r="M219" s="252"/>
      <c r="N219" s="253"/>
      <c r="O219" s="253"/>
      <c r="P219" s="253"/>
      <c r="Q219" s="253"/>
      <c r="R219" s="253"/>
      <c r="S219" s="253"/>
      <c r="T219" s="254"/>
      <c r="U219" s="13"/>
      <c r="V219" s="13"/>
      <c r="W219" s="13"/>
      <c r="X219" s="13"/>
      <c r="Y219" s="13"/>
      <c r="Z219" s="13"/>
      <c r="AA219" s="13"/>
      <c r="AB219" s="13"/>
      <c r="AC219" s="13"/>
      <c r="AD219" s="13"/>
      <c r="AE219" s="13"/>
      <c r="AT219" s="255" t="s">
        <v>180</v>
      </c>
      <c r="AU219" s="255" t="s">
        <v>83</v>
      </c>
      <c r="AV219" s="13" t="s">
        <v>81</v>
      </c>
      <c r="AW219" s="13" t="s">
        <v>35</v>
      </c>
      <c r="AX219" s="13" t="s">
        <v>74</v>
      </c>
      <c r="AY219" s="255" t="s">
        <v>169</v>
      </c>
    </row>
    <row r="220" spans="1:51" s="13" customFormat="1" ht="12">
      <c r="A220" s="13"/>
      <c r="B220" s="246"/>
      <c r="C220" s="247"/>
      <c r="D220" s="242" t="s">
        <v>180</v>
      </c>
      <c r="E220" s="248" t="s">
        <v>19</v>
      </c>
      <c r="F220" s="249" t="s">
        <v>770</v>
      </c>
      <c r="G220" s="247"/>
      <c r="H220" s="248" t="s">
        <v>19</v>
      </c>
      <c r="I220" s="250"/>
      <c r="J220" s="247"/>
      <c r="K220" s="247"/>
      <c r="L220" s="251"/>
      <c r="M220" s="252"/>
      <c r="N220" s="253"/>
      <c r="O220" s="253"/>
      <c r="P220" s="253"/>
      <c r="Q220" s="253"/>
      <c r="R220" s="253"/>
      <c r="S220" s="253"/>
      <c r="T220" s="254"/>
      <c r="U220" s="13"/>
      <c r="V220" s="13"/>
      <c r="W220" s="13"/>
      <c r="X220" s="13"/>
      <c r="Y220" s="13"/>
      <c r="Z220" s="13"/>
      <c r="AA220" s="13"/>
      <c r="AB220" s="13"/>
      <c r="AC220" s="13"/>
      <c r="AD220" s="13"/>
      <c r="AE220" s="13"/>
      <c r="AT220" s="255" t="s">
        <v>180</v>
      </c>
      <c r="AU220" s="255" t="s">
        <v>83</v>
      </c>
      <c r="AV220" s="13" t="s">
        <v>81</v>
      </c>
      <c r="AW220" s="13" t="s">
        <v>35</v>
      </c>
      <c r="AX220" s="13" t="s">
        <v>74</v>
      </c>
      <c r="AY220" s="255" t="s">
        <v>169</v>
      </c>
    </row>
    <row r="221" spans="1:51" s="13" customFormat="1" ht="12">
      <c r="A221" s="13"/>
      <c r="B221" s="246"/>
      <c r="C221" s="247"/>
      <c r="D221" s="242" t="s">
        <v>180</v>
      </c>
      <c r="E221" s="248" t="s">
        <v>19</v>
      </c>
      <c r="F221" s="249" t="s">
        <v>781</v>
      </c>
      <c r="G221" s="247"/>
      <c r="H221" s="248" t="s">
        <v>19</v>
      </c>
      <c r="I221" s="250"/>
      <c r="J221" s="247"/>
      <c r="K221" s="247"/>
      <c r="L221" s="251"/>
      <c r="M221" s="252"/>
      <c r="N221" s="253"/>
      <c r="O221" s="253"/>
      <c r="P221" s="253"/>
      <c r="Q221" s="253"/>
      <c r="R221" s="253"/>
      <c r="S221" s="253"/>
      <c r="T221" s="254"/>
      <c r="U221" s="13"/>
      <c r="V221" s="13"/>
      <c r="W221" s="13"/>
      <c r="X221" s="13"/>
      <c r="Y221" s="13"/>
      <c r="Z221" s="13"/>
      <c r="AA221" s="13"/>
      <c r="AB221" s="13"/>
      <c r="AC221" s="13"/>
      <c r="AD221" s="13"/>
      <c r="AE221" s="13"/>
      <c r="AT221" s="255" t="s">
        <v>180</v>
      </c>
      <c r="AU221" s="255" t="s">
        <v>83</v>
      </c>
      <c r="AV221" s="13" t="s">
        <v>81</v>
      </c>
      <c r="AW221" s="13" t="s">
        <v>35</v>
      </c>
      <c r="AX221" s="13" t="s">
        <v>74</v>
      </c>
      <c r="AY221" s="255" t="s">
        <v>169</v>
      </c>
    </row>
    <row r="222" spans="1:51" s="14" customFormat="1" ht="12">
      <c r="A222" s="14"/>
      <c r="B222" s="256"/>
      <c r="C222" s="257"/>
      <c r="D222" s="242" t="s">
        <v>180</v>
      </c>
      <c r="E222" s="258" t="s">
        <v>19</v>
      </c>
      <c r="F222" s="259" t="s">
        <v>782</v>
      </c>
      <c r="G222" s="257"/>
      <c r="H222" s="260">
        <v>33.66</v>
      </c>
      <c r="I222" s="261"/>
      <c r="J222" s="257"/>
      <c r="K222" s="257"/>
      <c r="L222" s="262"/>
      <c r="M222" s="263"/>
      <c r="N222" s="264"/>
      <c r="O222" s="264"/>
      <c r="P222" s="264"/>
      <c r="Q222" s="264"/>
      <c r="R222" s="264"/>
      <c r="S222" s="264"/>
      <c r="T222" s="265"/>
      <c r="U222" s="14"/>
      <c r="V222" s="14"/>
      <c r="W222" s="14"/>
      <c r="X222" s="14"/>
      <c r="Y222" s="14"/>
      <c r="Z222" s="14"/>
      <c r="AA222" s="14"/>
      <c r="AB222" s="14"/>
      <c r="AC222" s="14"/>
      <c r="AD222" s="14"/>
      <c r="AE222" s="14"/>
      <c r="AT222" s="266" t="s">
        <v>180</v>
      </c>
      <c r="AU222" s="266" t="s">
        <v>83</v>
      </c>
      <c r="AV222" s="14" t="s">
        <v>83</v>
      </c>
      <c r="AW222" s="14" t="s">
        <v>35</v>
      </c>
      <c r="AX222" s="14" t="s">
        <v>74</v>
      </c>
      <c r="AY222" s="266" t="s">
        <v>169</v>
      </c>
    </row>
    <row r="223" spans="1:51" s="13" customFormat="1" ht="12">
      <c r="A223" s="13"/>
      <c r="B223" s="246"/>
      <c r="C223" s="247"/>
      <c r="D223" s="242" t="s">
        <v>180</v>
      </c>
      <c r="E223" s="248" t="s">
        <v>19</v>
      </c>
      <c r="F223" s="249" t="s">
        <v>776</v>
      </c>
      <c r="G223" s="247"/>
      <c r="H223" s="248" t="s">
        <v>19</v>
      </c>
      <c r="I223" s="250"/>
      <c r="J223" s="247"/>
      <c r="K223" s="247"/>
      <c r="L223" s="251"/>
      <c r="M223" s="252"/>
      <c r="N223" s="253"/>
      <c r="O223" s="253"/>
      <c r="P223" s="253"/>
      <c r="Q223" s="253"/>
      <c r="R223" s="253"/>
      <c r="S223" s="253"/>
      <c r="T223" s="254"/>
      <c r="U223" s="13"/>
      <c r="V223" s="13"/>
      <c r="W223" s="13"/>
      <c r="X223" s="13"/>
      <c r="Y223" s="13"/>
      <c r="Z223" s="13"/>
      <c r="AA223" s="13"/>
      <c r="AB223" s="13"/>
      <c r="AC223" s="13"/>
      <c r="AD223" s="13"/>
      <c r="AE223" s="13"/>
      <c r="AT223" s="255" t="s">
        <v>180</v>
      </c>
      <c r="AU223" s="255" t="s">
        <v>83</v>
      </c>
      <c r="AV223" s="13" t="s">
        <v>81</v>
      </c>
      <c r="AW223" s="13" t="s">
        <v>35</v>
      </c>
      <c r="AX223" s="13" t="s">
        <v>74</v>
      </c>
      <c r="AY223" s="255" t="s">
        <v>169</v>
      </c>
    </row>
    <row r="224" spans="1:51" s="14" customFormat="1" ht="12">
      <c r="A224" s="14"/>
      <c r="B224" s="256"/>
      <c r="C224" s="257"/>
      <c r="D224" s="242" t="s">
        <v>180</v>
      </c>
      <c r="E224" s="258" t="s">
        <v>19</v>
      </c>
      <c r="F224" s="259" t="s">
        <v>783</v>
      </c>
      <c r="G224" s="257"/>
      <c r="H224" s="260">
        <v>1551</v>
      </c>
      <c r="I224" s="261"/>
      <c r="J224" s="257"/>
      <c r="K224" s="257"/>
      <c r="L224" s="262"/>
      <c r="M224" s="263"/>
      <c r="N224" s="264"/>
      <c r="O224" s="264"/>
      <c r="P224" s="264"/>
      <c r="Q224" s="264"/>
      <c r="R224" s="264"/>
      <c r="S224" s="264"/>
      <c r="T224" s="265"/>
      <c r="U224" s="14"/>
      <c r="V224" s="14"/>
      <c r="W224" s="14"/>
      <c r="X224" s="14"/>
      <c r="Y224" s="14"/>
      <c r="Z224" s="14"/>
      <c r="AA224" s="14"/>
      <c r="AB224" s="14"/>
      <c r="AC224" s="14"/>
      <c r="AD224" s="14"/>
      <c r="AE224" s="14"/>
      <c r="AT224" s="266" t="s">
        <v>180</v>
      </c>
      <c r="AU224" s="266" t="s">
        <v>83</v>
      </c>
      <c r="AV224" s="14" t="s">
        <v>83</v>
      </c>
      <c r="AW224" s="14" t="s">
        <v>35</v>
      </c>
      <c r="AX224" s="14" t="s">
        <v>74</v>
      </c>
      <c r="AY224" s="266" t="s">
        <v>169</v>
      </c>
    </row>
    <row r="225" spans="1:51" s="15" customFormat="1" ht="12">
      <c r="A225" s="15"/>
      <c r="B225" s="267"/>
      <c r="C225" s="268"/>
      <c r="D225" s="242" t="s">
        <v>180</v>
      </c>
      <c r="E225" s="269" t="s">
        <v>19</v>
      </c>
      <c r="F225" s="270" t="s">
        <v>185</v>
      </c>
      <c r="G225" s="268"/>
      <c r="H225" s="271">
        <v>1584.66</v>
      </c>
      <c r="I225" s="272"/>
      <c r="J225" s="268"/>
      <c r="K225" s="268"/>
      <c r="L225" s="273"/>
      <c r="M225" s="274"/>
      <c r="N225" s="275"/>
      <c r="O225" s="275"/>
      <c r="P225" s="275"/>
      <c r="Q225" s="275"/>
      <c r="R225" s="275"/>
      <c r="S225" s="275"/>
      <c r="T225" s="276"/>
      <c r="U225" s="15"/>
      <c r="V225" s="15"/>
      <c r="W225" s="15"/>
      <c r="X225" s="15"/>
      <c r="Y225" s="15"/>
      <c r="Z225" s="15"/>
      <c r="AA225" s="15"/>
      <c r="AB225" s="15"/>
      <c r="AC225" s="15"/>
      <c r="AD225" s="15"/>
      <c r="AE225" s="15"/>
      <c r="AT225" s="277" t="s">
        <v>180</v>
      </c>
      <c r="AU225" s="277" t="s">
        <v>83</v>
      </c>
      <c r="AV225" s="15" t="s">
        <v>176</v>
      </c>
      <c r="AW225" s="15" t="s">
        <v>35</v>
      </c>
      <c r="AX225" s="15" t="s">
        <v>81</v>
      </c>
      <c r="AY225" s="277" t="s">
        <v>169</v>
      </c>
    </row>
    <row r="226" spans="1:65" s="2" customFormat="1" ht="21.75" customHeight="1">
      <c r="A226" s="41"/>
      <c r="B226" s="42"/>
      <c r="C226" s="229" t="s">
        <v>512</v>
      </c>
      <c r="D226" s="229" t="s">
        <v>171</v>
      </c>
      <c r="E226" s="230" t="s">
        <v>784</v>
      </c>
      <c r="F226" s="231" t="s">
        <v>785</v>
      </c>
      <c r="G226" s="232" t="s">
        <v>174</v>
      </c>
      <c r="H226" s="233">
        <v>5640</v>
      </c>
      <c r="I226" s="234"/>
      <c r="J226" s="235">
        <f>ROUND(I226*H226,2)</f>
        <v>0</v>
      </c>
      <c r="K226" s="231" t="s">
        <v>175</v>
      </c>
      <c r="L226" s="47"/>
      <c r="M226" s="236" t="s">
        <v>19</v>
      </c>
      <c r="N226" s="237" t="s">
        <v>45</v>
      </c>
      <c r="O226" s="87"/>
      <c r="P226" s="238">
        <f>O226*H226</f>
        <v>0</v>
      </c>
      <c r="Q226" s="238">
        <v>0</v>
      </c>
      <c r="R226" s="238">
        <f>Q226*H226</f>
        <v>0</v>
      </c>
      <c r="S226" s="238">
        <v>0</v>
      </c>
      <c r="T226" s="239">
        <f>S226*H226</f>
        <v>0</v>
      </c>
      <c r="U226" s="41"/>
      <c r="V226" s="41"/>
      <c r="W226" s="41"/>
      <c r="X226" s="41"/>
      <c r="Y226" s="41"/>
      <c r="Z226" s="41"/>
      <c r="AA226" s="41"/>
      <c r="AB226" s="41"/>
      <c r="AC226" s="41"/>
      <c r="AD226" s="41"/>
      <c r="AE226" s="41"/>
      <c r="AR226" s="240" t="s">
        <v>176</v>
      </c>
      <c r="AT226" s="240" t="s">
        <v>171</v>
      </c>
      <c r="AU226" s="240" t="s">
        <v>83</v>
      </c>
      <c r="AY226" s="20" t="s">
        <v>169</v>
      </c>
      <c r="BE226" s="241">
        <f>IF(N226="základní",J226,0)</f>
        <v>0</v>
      </c>
      <c r="BF226" s="241">
        <f>IF(N226="snížená",J226,0)</f>
        <v>0</v>
      </c>
      <c r="BG226" s="241">
        <f>IF(N226="zákl. přenesená",J226,0)</f>
        <v>0</v>
      </c>
      <c r="BH226" s="241">
        <f>IF(N226="sníž. přenesená",J226,0)</f>
        <v>0</v>
      </c>
      <c r="BI226" s="241">
        <f>IF(N226="nulová",J226,0)</f>
        <v>0</v>
      </c>
      <c r="BJ226" s="20" t="s">
        <v>81</v>
      </c>
      <c r="BK226" s="241">
        <f>ROUND(I226*H226,2)</f>
        <v>0</v>
      </c>
      <c r="BL226" s="20" t="s">
        <v>176</v>
      </c>
      <c r="BM226" s="240" t="s">
        <v>786</v>
      </c>
    </row>
    <row r="227" spans="1:51" s="13" customFormat="1" ht="12">
      <c r="A227" s="13"/>
      <c r="B227" s="246"/>
      <c r="C227" s="247"/>
      <c r="D227" s="242" t="s">
        <v>180</v>
      </c>
      <c r="E227" s="248" t="s">
        <v>19</v>
      </c>
      <c r="F227" s="249" t="s">
        <v>769</v>
      </c>
      <c r="G227" s="247"/>
      <c r="H227" s="248" t="s">
        <v>19</v>
      </c>
      <c r="I227" s="250"/>
      <c r="J227" s="247"/>
      <c r="K227" s="247"/>
      <c r="L227" s="251"/>
      <c r="M227" s="252"/>
      <c r="N227" s="253"/>
      <c r="O227" s="253"/>
      <c r="P227" s="253"/>
      <c r="Q227" s="253"/>
      <c r="R227" s="253"/>
      <c r="S227" s="253"/>
      <c r="T227" s="254"/>
      <c r="U227" s="13"/>
      <c r="V227" s="13"/>
      <c r="W227" s="13"/>
      <c r="X227" s="13"/>
      <c r="Y227" s="13"/>
      <c r="Z227" s="13"/>
      <c r="AA227" s="13"/>
      <c r="AB227" s="13"/>
      <c r="AC227" s="13"/>
      <c r="AD227" s="13"/>
      <c r="AE227" s="13"/>
      <c r="AT227" s="255" t="s">
        <v>180</v>
      </c>
      <c r="AU227" s="255" t="s">
        <v>83</v>
      </c>
      <c r="AV227" s="13" t="s">
        <v>81</v>
      </c>
      <c r="AW227" s="13" t="s">
        <v>35</v>
      </c>
      <c r="AX227" s="13" t="s">
        <v>74</v>
      </c>
      <c r="AY227" s="255" t="s">
        <v>169</v>
      </c>
    </row>
    <row r="228" spans="1:51" s="13" customFormat="1" ht="12">
      <c r="A228" s="13"/>
      <c r="B228" s="246"/>
      <c r="C228" s="247"/>
      <c r="D228" s="242" t="s">
        <v>180</v>
      </c>
      <c r="E228" s="248" t="s">
        <v>19</v>
      </c>
      <c r="F228" s="249" t="s">
        <v>770</v>
      </c>
      <c r="G228" s="247"/>
      <c r="H228" s="248" t="s">
        <v>19</v>
      </c>
      <c r="I228" s="250"/>
      <c r="J228" s="247"/>
      <c r="K228" s="247"/>
      <c r="L228" s="251"/>
      <c r="M228" s="252"/>
      <c r="N228" s="253"/>
      <c r="O228" s="253"/>
      <c r="P228" s="253"/>
      <c r="Q228" s="253"/>
      <c r="R228" s="253"/>
      <c r="S228" s="253"/>
      <c r="T228" s="254"/>
      <c r="U228" s="13"/>
      <c r="V228" s="13"/>
      <c r="W228" s="13"/>
      <c r="X228" s="13"/>
      <c r="Y228" s="13"/>
      <c r="Z228" s="13"/>
      <c r="AA228" s="13"/>
      <c r="AB228" s="13"/>
      <c r="AC228" s="13"/>
      <c r="AD228" s="13"/>
      <c r="AE228" s="13"/>
      <c r="AT228" s="255" t="s">
        <v>180</v>
      </c>
      <c r="AU228" s="255" t="s">
        <v>83</v>
      </c>
      <c r="AV228" s="13" t="s">
        <v>81</v>
      </c>
      <c r="AW228" s="13" t="s">
        <v>35</v>
      </c>
      <c r="AX228" s="13" t="s">
        <v>74</v>
      </c>
      <c r="AY228" s="255" t="s">
        <v>169</v>
      </c>
    </row>
    <row r="229" spans="1:51" s="13" customFormat="1" ht="12">
      <c r="A229" s="13"/>
      <c r="B229" s="246"/>
      <c r="C229" s="247"/>
      <c r="D229" s="242" t="s">
        <v>180</v>
      </c>
      <c r="E229" s="248" t="s">
        <v>19</v>
      </c>
      <c r="F229" s="249" t="s">
        <v>787</v>
      </c>
      <c r="G229" s="247"/>
      <c r="H229" s="248" t="s">
        <v>19</v>
      </c>
      <c r="I229" s="250"/>
      <c r="J229" s="247"/>
      <c r="K229" s="247"/>
      <c r="L229" s="251"/>
      <c r="M229" s="252"/>
      <c r="N229" s="253"/>
      <c r="O229" s="253"/>
      <c r="P229" s="253"/>
      <c r="Q229" s="253"/>
      <c r="R229" s="253"/>
      <c r="S229" s="253"/>
      <c r="T229" s="254"/>
      <c r="U229" s="13"/>
      <c r="V229" s="13"/>
      <c r="W229" s="13"/>
      <c r="X229" s="13"/>
      <c r="Y229" s="13"/>
      <c r="Z229" s="13"/>
      <c r="AA229" s="13"/>
      <c r="AB229" s="13"/>
      <c r="AC229" s="13"/>
      <c r="AD229" s="13"/>
      <c r="AE229" s="13"/>
      <c r="AT229" s="255" t="s">
        <v>180</v>
      </c>
      <c r="AU229" s="255" t="s">
        <v>83</v>
      </c>
      <c r="AV229" s="13" t="s">
        <v>81</v>
      </c>
      <c r="AW229" s="13" t="s">
        <v>35</v>
      </c>
      <c r="AX229" s="13" t="s">
        <v>74</v>
      </c>
      <c r="AY229" s="255" t="s">
        <v>169</v>
      </c>
    </row>
    <row r="230" spans="1:51" s="14" customFormat="1" ht="12">
      <c r="A230" s="14"/>
      <c r="B230" s="256"/>
      <c r="C230" s="257"/>
      <c r="D230" s="242" t="s">
        <v>180</v>
      </c>
      <c r="E230" s="258" t="s">
        <v>19</v>
      </c>
      <c r="F230" s="259" t="s">
        <v>788</v>
      </c>
      <c r="G230" s="257"/>
      <c r="H230" s="260">
        <v>5640</v>
      </c>
      <c r="I230" s="261"/>
      <c r="J230" s="257"/>
      <c r="K230" s="257"/>
      <c r="L230" s="262"/>
      <c r="M230" s="263"/>
      <c r="N230" s="264"/>
      <c r="O230" s="264"/>
      <c r="P230" s="264"/>
      <c r="Q230" s="264"/>
      <c r="R230" s="264"/>
      <c r="S230" s="264"/>
      <c r="T230" s="265"/>
      <c r="U230" s="14"/>
      <c r="V230" s="14"/>
      <c r="W230" s="14"/>
      <c r="X230" s="14"/>
      <c r="Y230" s="14"/>
      <c r="Z230" s="14"/>
      <c r="AA230" s="14"/>
      <c r="AB230" s="14"/>
      <c r="AC230" s="14"/>
      <c r="AD230" s="14"/>
      <c r="AE230" s="14"/>
      <c r="AT230" s="266" t="s">
        <v>180</v>
      </c>
      <c r="AU230" s="266" t="s">
        <v>83</v>
      </c>
      <c r="AV230" s="14" t="s">
        <v>83</v>
      </c>
      <c r="AW230" s="14" t="s">
        <v>35</v>
      </c>
      <c r="AX230" s="14" t="s">
        <v>81</v>
      </c>
      <c r="AY230" s="266" t="s">
        <v>169</v>
      </c>
    </row>
    <row r="231" spans="1:65" s="2" customFormat="1" ht="21.75" customHeight="1">
      <c r="A231" s="41"/>
      <c r="B231" s="42"/>
      <c r="C231" s="229" t="s">
        <v>516</v>
      </c>
      <c r="D231" s="229" t="s">
        <v>171</v>
      </c>
      <c r="E231" s="230" t="s">
        <v>789</v>
      </c>
      <c r="F231" s="231" t="s">
        <v>790</v>
      </c>
      <c r="G231" s="232" t="s">
        <v>174</v>
      </c>
      <c r="H231" s="233">
        <v>112.2</v>
      </c>
      <c r="I231" s="234"/>
      <c r="J231" s="235">
        <f>ROUND(I231*H231,2)</f>
        <v>0</v>
      </c>
      <c r="K231" s="231" t="s">
        <v>175</v>
      </c>
      <c r="L231" s="47"/>
      <c r="M231" s="236" t="s">
        <v>19</v>
      </c>
      <c r="N231" s="237" t="s">
        <v>45</v>
      </c>
      <c r="O231" s="87"/>
      <c r="P231" s="238">
        <f>O231*H231</f>
        <v>0</v>
      </c>
      <c r="Q231" s="238">
        <v>0</v>
      </c>
      <c r="R231" s="238">
        <f>Q231*H231</f>
        <v>0</v>
      </c>
      <c r="S231" s="238">
        <v>0</v>
      </c>
      <c r="T231" s="239">
        <f>S231*H231</f>
        <v>0</v>
      </c>
      <c r="U231" s="41"/>
      <c r="V231" s="41"/>
      <c r="W231" s="41"/>
      <c r="X231" s="41"/>
      <c r="Y231" s="41"/>
      <c r="Z231" s="41"/>
      <c r="AA231" s="41"/>
      <c r="AB231" s="41"/>
      <c r="AC231" s="41"/>
      <c r="AD231" s="41"/>
      <c r="AE231" s="41"/>
      <c r="AR231" s="240" t="s">
        <v>176</v>
      </c>
      <c r="AT231" s="240" t="s">
        <v>171</v>
      </c>
      <c r="AU231" s="240" t="s">
        <v>83</v>
      </c>
      <c r="AY231" s="20" t="s">
        <v>169</v>
      </c>
      <c r="BE231" s="241">
        <f>IF(N231="základní",J231,0)</f>
        <v>0</v>
      </c>
      <c r="BF231" s="241">
        <f>IF(N231="snížená",J231,0)</f>
        <v>0</v>
      </c>
      <c r="BG231" s="241">
        <f>IF(N231="zákl. přenesená",J231,0)</f>
        <v>0</v>
      </c>
      <c r="BH231" s="241">
        <f>IF(N231="sníž. přenesená",J231,0)</f>
        <v>0</v>
      </c>
      <c r="BI231" s="241">
        <f>IF(N231="nulová",J231,0)</f>
        <v>0</v>
      </c>
      <c r="BJ231" s="20" t="s">
        <v>81</v>
      </c>
      <c r="BK231" s="241">
        <f>ROUND(I231*H231,2)</f>
        <v>0</v>
      </c>
      <c r="BL231" s="20" t="s">
        <v>176</v>
      </c>
      <c r="BM231" s="240" t="s">
        <v>791</v>
      </c>
    </row>
    <row r="232" spans="1:47" s="2" customFormat="1" ht="12">
      <c r="A232" s="41"/>
      <c r="B232" s="42"/>
      <c r="C232" s="43"/>
      <c r="D232" s="242" t="s">
        <v>178</v>
      </c>
      <c r="E232" s="43"/>
      <c r="F232" s="243" t="s">
        <v>792</v>
      </c>
      <c r="G232" s="43"/>
      <c r="H232" s="43"/>
      <c r="I232" s="149"/>
      <c r="J232" s="43"/>
      <c r="K232" s="43"/>
      <c r="L232" s="47"/>
      <c r="M232" s="244"/>
      <c r="N232" s="245"/>
      <c r="O232" s="87"/>
      <c r="P232" s="87"/>
      <c r="Q232" s="87"/>
      <c r="R232" s="87"/>
      <c r="S232" s="87"/>
      <c r="T232" s="88"/>
      <c r="U232" s="41"/>
      <c r="V232" s="41"/>
      <c r="W232" s="41"/>
      <c r="X232" s="41"/>
      <c r="Y232" s="41"/>
      <c r="Z232" s="41"/>
      <c r="AA232" s="41"/>
      <c r="AB232" s="41"/>
      <c r="AC232" s="41"/>
      <c r="AD232" s="41"/>
      <c r="AE232" s="41"/>
      <c r="AT232" s="20" t="s">
        <v>178</v>
      </c>
      <c r="AU232" s="20" t="s">
        <v>83</v>
      </c>
    </row>
    <row r="233" spans="1:47" s="2" customFormat="1" ht="12">
      <c r="A233" s="41"/>
      <c r="B233" s="42"/>
      <c r="C233" s="43"/>
      <c r="D233" s="242" t="s">
        <v>631</v>
      </c>
      <c r="E233" s="43"/>
      <c r="F233" s="243" t="s">
        <v>793</v>
      </c>
      <c r="G233" s="43"/>
      <c r="H233" s="43"/>
      <c r="I233" s="149"/>
      <c r="J233" s="43"/>
      <c r="K233" s="43"/>
      <c r="L233" s="47"/>
      <c r="M233" s="244"/>
      <c r="N233" s="245"/>
      <c r="O233" s="87"/>
      <c r="P233" s="87"/>
      <c r="Q233" s="87"/>
      <c r="R233" s="87"/>
      <c r="S233" s="87"/>
      <c r="T233" s="88"/>
      <c r="U233" s="41"/>
      <c r="V233" s="41"/>
      <c r="W233" s="41"/>
      <c r="X233" s="41"/>
      <c r="Y233" s="41"/>
      <c r="Z233" s="41"/>
      <c r="AA233" s="41"/>
      <c r="AB233" s="41"/>
      <c r="AC233" s="41"/>
      <c r="AD233" s="41"/>
      <c r="AE233" s="41"/>
      <c r="AT233" s="20" t="s">
        <v>631</v>
      </c>
      <c r="AU233" s="20" t="s">
        <v>83</v>
      </c>
    </row>
    <row r="234" spans="1:51" s="13" customFormat="1" ht="12">
      <c r="A234" s="13"/>
      <c r="B234" s="246"/>
      <c r="C234" s="247"/>
      <c r="D234" s="242" t="s">
        <v>180</v>
      </c>
      <c r="E234" s="248" t="s">
        <v>19</v>
      </c>
      <c r="F234" s="249" t="s">
        <v>769</v>
      </c>
      <c r="G234" s="247"/>
      <c r="H234" s="248" t="s">
        <v>19</v>
      </c>
      <c r="I234" s="250"/>
      <c r="J234" s="247"/>
      <c r="K234" s="247"/>
      <c r="L234" s="251"/>
      <c r="M234" s="252"/>
      <c r="N234" s="253"/>
      <c r="O234" s="253"/>
      <c r="P234" s="253"/>
      <c r="Q234" s="253"/>
      <c r="R234" s="253"/>
      <c r="S234" s="253"/>
      <c r="T234" s="254"/>
      <c r="U234" s="13"/>
      <c r="V234" s="13"/>
      <c r="W234" s="13"/>
      <c r="X234" s="13"/>
      <c r="Y234" s="13"/>
      <c r="Z234" s="13"/>
      <c r="AA234" s="13"/>
      <c r="AB234" s="13"/>
      <c r="AC234" s="13"/>
      <c r="AD234" s="13"/>
      <c r="AE234" s="13"/>
      <c r="AT234" s="255" t="s">
        <v>180</v>
      </c>
      <c r="AU234" s="255" t="s">
        <v>83</v>
      </c>
      <c r="AV234" s="13" t="s">
        <v>81</v>
      </c>
      <c r="AW234" s="13" t="s">
        <v>35</v>
      </c>
      <c r="AX234" s="13" t="s">
        <v>74</v>
      </c>
      <c r="AY234" s="255" t="s">
        <v>169</v>
      </c>
    </row>
    <row r="235" spans="1:51" s="13" customFormat="1" ht="12">
      <c r="A235" s="13"/>
      <c r="B235" s="246"/>
      <c r="C235" s="247"/>
      <c r="D235" s="242" t="s">
        <v>180</v>
      </c>
      <c r="E235" s="248" t="s">
        <v>19</v>
      </c>
      <c r="F235" s="249" t="s">
        <v>770</v>
      </c>
      <c r="G235" s="247"/>
      <c r="H235" s="248" t="s">
        <v>19</v>
      </c>
      <c r="I235" s="250"/>
      <c r="J235" s="247"/>
      <c r="K235" s="247"/>
      <c r="L235" s="251"/>
      <c r="M235" s="252"/>
      <c r="N235" s="253"/>
      <c r="O235" s="253"/>
      <c r="P235" s="253"/>
      <c r="Q235" s="253"/>
      <c r="R235" s="253"/>
      <c r="S235" s="253"/>
      <c r="T235" s="254"/>
      <c r="U235" s="13"/>
      <c r="V235" s="13"/>
      <c r="W235" s="13"/>
      <c r="X235" s="13"/>
      <c r="Y235" s="13"/>
      <c r="Z235" s="13"/>
      <c r="AA235" s="13"/>
      <c r="AB235" s="13"/>
      <c r="AC235" s="13"/>
      <c r="AD235" s="13"/>
      <c r="AE235" s="13"/>
      <c r="AT235" s="255" t="s">
        <v>180</v>
      </c>
      <c r="AU235" s="255" t="s">
        <v>83</v>
      </c>
      <c r="AV235" s="13" t="s">
        <v>81</v>
      </c>
      <c r="AW235" s="13" t="s">
        <v>35</v>
      </c>
      <c r="AX235" s="13" t="s">
        <v>74</v>
      </c>
      <c r="AY235" s="255" t="s">
        <v>169</v>
      </c>
    </row>
    <row r="236" spans="1:51" s="13" customFormat="1" ht="12">
      <c r="A236" s="13"/>
      <c r="B236" s="246"/>
      <c r="C236" s="247"/>
      <c r="D236" s="242" t="s">
        <v>180</v>
      </c>
      <c r="E236" s="248" t="s">
        <v>19</v>
      </c>
      <c r="F236" s="249" t="s">
        <v>794</v>
      </c>
      <c r="G236" s="247"/>
      <c r="H236" s="248" t="s">
        <v>19</v>
      </c>
      <c r="I236" s="250"/>
      <c r="J236" s="247"/>
      <c r="K236" s="247"/>
      <c r="L236" s="251"/>
      <c r="M236" s="252"/>
      <c r="N236" s="253"/>
      <c r="O236" s="253"/>
      <c r="P236" s="253"/>
      <c r="Q236" s="253"/>
      <c r="R236" s="253"/>
      <c r="S236" s="253"/>
      <c r="T236" s="254"/>
      <c r="U236" s="13"/>
      <c r="V236" s="13"/>
      <c r="W236" s="13"/>
      <c r="X236" s="13"/>
      <c r="Y236" s="13"/>
      <c r="Z236" s="13"/>
      <c r="AA236" s="13"/>
      <c r="AB236" s="13"/>
      <c r="AC236" s="13"/>
      <c r="AD236" s="13"/>
      <c r="AE236" s="13"/>
      <c r="AT236" s="255" t="s">
        <v>180</v>
      </c>
      <c r="AU236" s="255" t="s">
        <v>83</v>
      </c>
      <c r="AV236" s="13" t="s">
        <v>81</v>
      </c>
      <c r="AW236" s="13" t="s">
        <v>35</v>
      </c>
      <c r="AX236" s="13" t="s">
        <v>74</v>
      </c>
      <c r="AY236" s="255" t="s">
        <v>169</v>
      </c>
    </row>
    <row r="237" spans="1:51" s="14" customFormat="1" ht="12">
      <c r="A237" s="14"/>
      <c r="B237" s="256"/>
      <c r="C237" s="257"/>
      <c r="D237" s="242" t="s">
        <v>180</v>
      </c>
      <c r="E237" s="258" t="s">
        <v>19</v>
      </c>
      <c r="F237" s="259" t="s">
        <v>772</v>
      </c>
      <c r="G237" s="257"/>
      <c r="H237" s="260">
        <v>112.2</v>
      </c>
      <c r="I237" s="261"/>
      <c r="J237" s="257"/>
      <c r="K237" s="257"/>
      <c r="L237" s="262"/>
      <c r="M237" s="263"/>
      <c r="N237" s="264"/>
      <c r="O237" s="264"/>
      <c r="P237" s="264"/>
      <c r="Q237" s="264"/>
      <c r="R237" s="264"/>
      <c r="S237" s="264"/>
      <c r="T237" s="265"/>
      <c r="U237" s="14"/>
      <c r="V237" s="14"/>
      <c r="W237" s="14"/>
      <c r="X237" s="14"/>
      <c r="Y237" s="14"/>
      <c r="Z237" s="14"/>
      <c r="AA237" s="14"/>
      <c r="AB237" s="14"/>
      <c r="AC237" s="14"/>
      <c r="AD237" s="14"/>
      <c r="AE237" s="14"/>
      <c r="AT237" s="266" t="s">
        <v>180</v>
      </c>
      <c r="AU237" s="266" t="s">
        <v>83</v>
      </c>
      <c r="AV237" s="14" t="s">
        <v>83</v>
      </c>
      <c r="AW237" s="14" t="s">
        <v>35</v>
      </c>
      <c r="AX237" s="14" t="s">
        <v>81</v>
      </c>
      <c r="AY237" s="266" t="s">
        <v>169</v>
      </c>
    </row>
    <row r="238" spans="1:65" s="2" customFormat="1" ht="21.75" customHeight="1">
      <c r="A238" s="41"/>
      <c r="B238" s="42"/>
      <c r="C238" s="229" t="s">
        <v>520</v>
      </c>
      <c r="D238" s="229" t="s">
        <v>171</v>
      </c>
      <c r="E238" s="230" t="s">
        <v>795</v>
      </c>
      <c r="F238" s="231" t="s">
        <v>796</v>
      </c>
      <c r="G238" s="232" t="s">
        <v>174</v>
      </c>
      <c r="H238" s="233">
        <v>6204</v>
      </c>
      <c r="I238" s="234"/>
      <c r="J238" s="235">
        <f>ROUND(I238*H238,2)</f>
        <v>0</v>
      </c>
      <c r="K238" s="231" t="s">
        <v>175</v>
      </c>
      <c r="L238" s="47"/>
      <c r="M238" s="236" t="s">
        <v>19</v>
      </c>
      <c r="N238" s="237" t="s">
        <v>45</v>
      </c>
      <c r="O238" s="87"/>
      <c r="P238" s="238">
        <f>O238*H238</f>
        <v>0</v>
      </c>
      <c r="Q238" s="238">
        <v>0</v>
      </c>
      <c r="R238" s="238">
        <f>Q238*H238</f>
        <v>0</v>
      </c>
      <c r="S238" s="238">
        <v>0</v>
      </c>
      <c r="T238" s="239">
        <f>S238*H238</f>
        <v>0</v>
      </c>
      <c r="U238" s="41"/>
      <c r="V238" s="41"/>
      <c r="W238" s="41"/>
      <c r="X238" s="41"/>
      <c r="Y238" s="41"/>
      <c r="Z238" s="41"/>
      <c r="AA238" s="41"/>
      <c r="AB238" s="41"/>
      <c r="AC238" s="41"/>
      <c r="AD238" s="41"/>
      <c r="AE238" s="41"/>
      <c r="AR238" s="240" t="s">
        <v>176</v>
      </c>
      <c r="AT238" s="240" t="s">
        <v>171</v>
      </c>
      <c r="AU238" s="240" t="s">
        <v>83</v>
      </c>
      <c r="AY238" s="20" t="s">
        <v>169</v>
      </c>
      <c r="BE238" s="241">
        <f>IF(N238="základní",J238,0)</f>
        <v>0</v>
      </c>
      <c r="BF238" s="241">
        <f>IF(N238="snížená",J238,0)</f>
        <v>0</v>
      </c>
      <c r="BG238" s="241">
        <f>IF(N238="zákl. přenesená",J238,0)</f>
        <v>0</v>
      </c>
      <c r="BH238" s="241">
        <f>IF(N238="sníž. přenesená",J238,0)</f>
        <v>0</v>
      </c>
      <c r="BI238" s="241">
        <f>IF(N238="nulová",J238,0)</f>
        <v>0</v>
      </c>
      <c r="BJ238" s="20" t="s">
        <v>81</v>
      </c>
      <c r="BK238" s="241">
        <f>ROUND(I238*H238,2)</f>
        <v>0</v>
      </c>
      <c r="BL238" s="20" t="s">
        <v>176</v>
      </c>
      <c r="BM238" s="240" t="s">
        <v>797</v>
      </c>
    </row>
    <row r="239" spans="1:47" s="2" customFormat="1" ht="12">
      <c r="A239" s="41"/>
      <c r="B239" s="42"/>
      <c r="C239" s="43"/>
      <c r="D239" s="242" t="s">
        <v>178</v>
      </c>
      <c r="E239" s="43"/>
      <c r="F239" s="243" t="s">
        <v>792</v>
      </c>
      <c r="G239" s="43"/>
      <c r="H239" s="43"/>
      <c r="I239" s="149"/>
      <c r="J239" s="43"/>
      <c r="K239" s="43"/>
      <c r="L239" s="47"/>
      <c r="M239" s="244"/>
      <c r="N239" s="245"/>
      <c r="O239" s="87"/>
      <c r="P239" s="87"/>
      <c r="Q239" s="87"/>
      <c r="R239" s="87"/>
      <c r="S239" s="87"/>
      <c r="T239" s="88"/>
      <c r="U239" s="41"/>
      <c r="V239" s="41"/>
      <c r="W239" s="41"/>
      <c r="X239" s="41"/>
      <c r="Y239" s="41"/>
      <c r="Z239" s="41"/>
      <c r="AA239" s="41"/>
      <c r="AB239" s="41"/>
      <c r="AC239" s="41"/>
      <c r="AD239" s="41"/>
      <c r="AE239" s="41"/>
      <c r="AT239" s="20" t="s">
        <v>178</v>
      </c>
      <c r="AU239" s="20" t="s">
        <v>83</v>
      </c>
    </row>
    <row r="240" spans="1:47" s="2" customFormat="1" ht="12">
      <c r="A240" s="41"/>
      <c r="B240" s="42"/>
      <c r="C240" s="43"/>
      <c r="D240" s="242" t="s">
        <v>631</v>
      </c>
      <c r="E240" s="43"/>
      <c r="F240" s="243" t="s">
        <v>793</v>
      </c>
      <c r="G240" s="43"/>
      <c r="H240" s="43"/>
      <c r="I240" s="149"/>
      <c r="J240" s="43"/>
      <c r="K240" s="43"/>
      <c r="L240" s="47"/>
      <c r="M240" s="244"/>
      <c r="N240" s="245"/>
      <c r="O240" s="87"/>
      <c r="P240" s="87"/>
      <c r="Q240" s="87"/>
      <c r="R240" s="87"/>
      <c r="S240" s="87"/>
      <c r="T240" s="88"/>
      <c r="U240" s="41"/>
      <c r="V240" s="41"/>
      <c r="W240" s="41"/>
      <c r="X240" s="41"/>
      <c r="Y240" s="41"/>
      <c r="Z240" s="41"/>
      <c r="AA240" s="41"/>
      <c r="AB240" s="41"/>
      <c r="AC240" s="41"/>
      <c r="AD240" s="41"/>
      <c r="AE240" s="41"/>
      <c r="AT240" s="20" t="s">
        <v>631</v>
      </c>
      <c r="AU240" s="20" t="s">
        <v>83</v>
      </c>
    </row>
    <row r="241" spans="1:51" s="13" customFormat="1" ht="12">
      <c r="A241" s="13"/>
      <c r="B241" s="246"/>
      <c r="C241" s="247"/>
      <c r="D241" s="242" t="s">
        <v>180</v>
      </c>
      <c r="E241" s="248" t="s">
        <v>19</v>
      </c>
      <c r="F241" s="249" t="s">
        <v>769</v>
      </c>
      <c r="G241" s="247"/>
      <c r="H241" s="248" t="s">
        <v>19</v>
      </c>
      <c r="I241" s="250"/>
      <c r="J241" s="247"/>
      <c r="K241" s="247"/>
      <c r="L241" s="251"/>
      <c r="M241" s="252"/>
      <c r="N241" s="253"/>
      <c r="O241" s="253"/>
      <c r="P241" s="253"/>
      <c r="Q241" s="253"/>
      <c r="R241" s="253"/>
      <c r="S241" s="253"/>
      <c r="T241" s="254"/>
      <c r="U241" s="13"/>
      <c r="V241" s="13"/>
      <c r="W241" s="13"/>
      <c r="X241" s="13"/>
      <c r="Y241" s="13"/>
      <c r="Z241" s="13"/>
      <c r="AA241" s="13"/>
      <c r="AB241" s="13"/>
      <c r="AC241" s="13"/>
      <c r="AD241" s="13"/>
      <c r="AE241" s="13"/>
      <c r="AT241" s="255" t="s">
        <v>180</v>
      </c>
      <c r="AU241" s="255" t="s">
        <v>83</v>
      </c>
      <c r="AV241" s="13" t="s">
        <v>81</v>
      </c>
      <c r="AW241" s="13" t="s">
        <v>35</v>
      </c>
      <c r="AX241" s="13" t="s">
        <v>74</v>
      </c>
      <c r="AY241" s="255" t="s">
        <v>169</v>
      </c>
    </row>
    <row r="242" spans="1:51" s="13" customFormat="1" ht="12">
      <c r="A242" s="13"/>
      <c r="B242" s="246"/>
      <c r="C242" s="247"/>
      <c r="D242" s="242" t="s">
        <v>180</v>
      </c>
      <c r="E242" s="248" t="s">
        <v>19</v>
      </c>
      <c r="F242" s="249" t="s">
        <v>770</v>
      </c>
      <c r="G242" s="247"/>
      <c r="H242" s="248" t="s">
        <v>19</v>
      </c>
      <c r="I242" s="250"/>
      <c r="J242" s="247"/>
      <c r="K242" s="247"/>
      <c r="L242" s="251"/>
      <c r="M242" s="252"/>
      <c r="N242" s="253"/>
      <c r="O242" s="253"/>
      <c r="P242" s="253"/>
      <c r="Q242" s="253"/>
      <c r="R242" s="253"/>
      <c r="S242" s="253"/>
      <c r="T242" s="254"/>
      <c r="U242" s="13"/>
      <c r="V242" s="13"/>
      <c r="W242" s="13"/>
      <c r="X242" s="13"/>
      <c r="Y242" s="13"/>
      <c r="Z242" s="13"/>
      <c r="AA242" s="13"/>
      <c r="AB242" s="13"/>
      <c r="AC242" s="13"/>
      <c r="AD242" s="13"/>
      <c r="AE242" s="13"/>
      <c r="AT242" s="255" t="s">
        <v>180</v>
      </c>
      <c r="AU242" s="255" t="s">
        <v>83</v>
      </c>
      <c r="AV242" s="13" t="s">
        <v>81</v>
      </c>
      <c r="AW242" s="13" t="s">
        <v>35</v>
      </c>
      <c r="AX242" s="13" t="s">
        <v>74</v>
      </c>
      <c r="AY242" s="255" t="s">
        <v>169</v>
      </c>
    </row>
    <row r="243" spans="1:51" s="13" customFormat="1" ht="12">
      <c r="A243" s="13"/>
      <c r="B243" s="246"/>
      <c r="C243" s="247"/>
      <c r="D243" s="242" t="s">
        <v>180</v>
      </c>
      <c r="E243" s="248" t="s">
        <v>19</v>
      </c>
      <c r="F243" s="249" t="s">
        <v>776</v>
      </c>
      <c r="G243" s="247"/>
      <c r="H243" s="248" t="s">
        <v>19</v>
      </c>
      <c r="I243" s="250"/>
      <c r="J243" s="247"/>
      <c r="K243" s="247"/>
      <c r="L243" s="251"/>
      <c r="M243" s="252"/>
      <c r="N243" s="253"/>
      <c r="O243" s="253"/>
      <c r="P243" s="253"/>
      <c r="Q243" s="253"/>
      <c r="R243" s="253"/>
      <c r="S243" s="253"/>
      <c r="T243" s="254"/>
      <c r="U243" s="13"/>
      <c r="V243" s="13"/>
      <c r="W243" s="13"/>
      <c r="X243" s="13"/>
      <c r="Y243" s="13"/>
      <c r="Z243" s="13"/>
      <c r="AA243" s="13"/>
      <c r="AB243" s="13"/>
      <c r="AC243" s="13"/>
      <c r="AD243" s="13"/>
      <c r="AE243" s="13"/>
      <c r="AT243" s="255" t="s">
        <v>180</v>
      </c>
      <c r="AU243" s="255" t="s">
        <v>83</v>
      </c>
      <c r="AV243" s="13" t="s">
        <v>81</v>
      </c>
      <c r="AW243" s="13" t="s">
        <v>35</v>
      </c>
      <c r="AX243" s="13" t="s">
        <v>74</v>
      </c>
      <c r="AY243" s="255" t="s">
        <v>169</v>
      </c>
    </row>
    <row r="244" spans="1:51" s="14" customFormat="1" ht="12">
      <c r="A244" s="14"/>
      <c r="B244" s="256"/>
      <c r="C244" s="257"/>
      <c r="D244" s="242" t="s">
        <v>180</v>
      </c>
      <c r="E244" s="258" t="s">
        <v>19</v>
      </c>
      <c r="F244" s="259" t="s">
        <v>777</v>
      </c>
      <c r="G244" s="257"/>
      <c r="H244" s="260">
        <v>6204</v>
      </c>
      <c r="I244" s="261"/>
      <c r="J244" s="257"/>
      <c r="K244" s="257"/>
      <c r="L244" s="262"/>
      <c r="M244" s="263"/>
      <c r="N244" s="264"/>
      <c r="O244" s="264"/>
      <c r="P244" s="264"/>
      <c r="Q244" s="264"/>
      <c r="R244" s="264"/>
      <c r="S244" s="264"/>
      <c r="T244" s="265"/>
      <c r="U244" s="14"/>
      <c r="V244" s="14"/>
      <c r="W244" s="14"/>
      <c r="X244" s="14"/>
      <c r="Y244" s="14"/>
      <c r="Z244" s="14"/>
      <c r="AA244" s="14"/>
      <c r="AB244" s="14"/>
      <c r="AC244" s="14"/>
      <c r="AD244" s="14"/>
      <c r="AE244" s="14"/>
      <c r="AT244" s="266" t="s">
        <v>180</v>
      </c>
      <c r="AU244" s="266" t="s">
        <v>83</v>
      </c>
      <c r="AV244" s="14" t="s">
        <v>83</v>
      </c>
      <c r="AW244" s="14" t="s">
        <v>35</v>
      </c>
      <c r="AX244" s="14" t="s">
        <v>81</v>
      </c>
      <c r="AY244" s="266" t="s">
        <v>169</v>
      </c>
    </row>
    <row r="245" spans="1:65" s="2" customFormat="1" ht="16.5" customHeight="1">
      <c r="A245" s="41"/>
      <c r="B245" s="42"/>
      <c r="C245" s="229" t="s">
        <v>525</v>
      </c>
      <c r="D245" s="229" t="s">
        <v>171</v>
      </c>
      <c r="E245" s="230" t="s">
        <v>798</v>
      </c>
      <c r="F245" s="231" t="s">
        <v>799</v>
      </c>
      <c r="G245" s="232" t="s">
        <v>174</v>
      </c>
      <c r="H245" s="233">
        <v>5640</v>
      </c>
      <c r="I245" s="234"/>
      <c r="J245" s="235">
        <f>ROUND(I245*H245,2)</f>
        <v>0</v>
      </c>
      <c r="K245" s="231" t="s">
        <v>175</v>
      </c>
      <c r="L245" s="47"/>
      <c r="M245" s="236" t="s">
        <v>19</v>
      </c>
      <c r="N245" s="237" t="s">
        <v>45</v>
      </c>
      <c r="O245" s="87"/>
      <c r="P245" s="238">
        <f>O245*H245</f>
        <v>0</v>
      </c>
      <c r="Q245" s="238">
        <v>0</v>
      </c>
      <c r="R245" s="238">
        <f>Q245*H245</f>
        <v>0</v>
      </c>
      <c r="S245" s="238">
        <v>0</v>
      </c>
      <c r="T245" s="239">
        <f>S245*H245</f>
        <v>0</v>
      </c>
      <c r="U245" s="41"/>
      <c r="V245" s="41"/>
      <c r="W245" s="41"/>
      <c r="X245" s="41"/>
      <c r="Y245" s="41"/>
      <c r="Z245" s="41"/>
      <c r="AA245" s="41"/>
      <c r="AB245" s="41"/>
      <c r="AC245" s="41"/>
      <c r="AD245" s="41"/>
      <c r="AE245" s="41"/>
      <c r="AR245" s="240" t="s">
        <v>176</v>
      </c>
      <c r="AT245" s="240" t="s">
        <v>171</v>
      </c>
      <c r="AU245" s="240" t="s">
        <v>83</v>
      </c>
      <c r="AY245" s="20" t="s">
        <v>169</v>
      </c>
      <c r="BE245" s="241">
        <f>IF(N245="základní",J245,0)</f>
        <v>0</v>
      </c>
      <c r="BF245" s="241">
        <f>IF(N245="snížená",J245,0)</f>
        <v>0</v>
      </c>
      <c r="BG245" s="241">
        <f>IF(N245="zákl. přenesená",J245,0)</f>
        <v>0</v>
      </c>
      <c r="BH245" s="241">
        <f>IF(N245="sníž. přenesená",J245,0)</f>
        <v>0</v>
      </c>
      <c r="BI245" s="241">
        <f>IF(N245="nulová",J245,0)</f>
        <v>0</v>
      </c>
      <c r="BJ245" s="20" t="s">
        <v>81</v>
      </c>
      <c r="BK245" s="241">
        <f>ROUND(I245*H245,2)</f>
        <v>0</v>
      </c>
      <c r="BL245" s="20" t="s">
        <v>176</v>
      </c>
      <c r="BM245" s="240" t="s">
        <v>800</v>
      </c>
    </row>
    <row r="246" spans="1:47" s="2" customFormat="1" ht="12">
      <c r="A246" s="41"/>
      <c r="B246" s="42"/>
      <c r="C246" s="43"/>
      <c r="D246" s="242" t="s">
        <v>178</v>
      </c>
      <c r="E246" s="43"/>
      <c r="F246" s="243" t="s">
        <v>801</v>
      </c>
      <c r="G246" s="43"/>
      <c r="H246" s="43"/>
      <c r="I246" s="149"/>
      <c r="J246" s="43"/>
      <c r="K246" s="43"/>
      <c r="L246" s="47"/>
      <c r="M246" s="244"/>
      <c r="N246" s="245"/>
      <c r="O246" s="87"/>
      <c r="P246" s="87"/>
      <c r="Q246" s="87"/>
      <c r="R246" s="87"/>
      <c r="S246" s="87"/>
      <c r="T246" s="88"/>
      <c r="U246" s="41"/>
      <c r="V246" s="41"/>
      <c r="W246" s="41"/>
      <c r="X246" s="41"/>
      <c r="Y246" s="41"/>
      <c r="Z246" s="41"/>
      <c r="AA246" s="41"/>
      <c r="AB246" s="41"/>
      <c r="AC246" s="41"/>
      <c r="AD246" s="41"/>
      <c r="AE246" s="41"/>
      <c r="AT246" s="20" t="s">
        <v>178</v>
      </c>
      <c r="AU246" s="20" t="s">
        <v>83</v>
      </c>
    </row>
    <row r="247" spans="1:51" s="13" customFormat="1" ht="12">
      <c r="A247" s="13"/>
      <c r="B247" s="246"/>
      <c r="C247" s="247"/>
      <c r="D247" s="242" t="s">
        <v>180</v>
      </c>
      <c r="E247" s="248" t="s">
        <v>19</v>
      </c>
      <c r="F247" s="249" t="s">
        <v>769</v>
      </c>
      <c r="G247" s="247"/>
      <c r="H247" s="248" t="s">
        <v>19</v>
      </c>
      <c r="I247" s="250"/>
      <c r="J247" s="247"/>
      <c r="K247" s="247"/>
      <c r="L247" s="251"/>
      <c r="M247" s="252"/>
      <c r="N247" s="253"/>
      <c r="O247" s="253"/>
      <c r="P247" s="253"/>
      <c r="Q247" s="253"/>
      <c r="R247" s="253"/>
      <c r="S247" s="253"/>
      <c r="T247" s="254"/>
      <c r="U247" s="13"/>
      <c r="V247" s="13"/>
      <c r="W247" s="13"/>
      <c r="X247" s="13"/>
      <c r="Y247" s="13"/>
      <c r="Z247" s="13"/>
      <c r="AA247" s="13"/>
      <c r="AB247" s="13"/>
      <c r="AC247" s="13"/>
      <c r="AD247" s="13"/>
      <c r="AE247" s="13"/>
      <c r="AT247" s="255" t="s">
        <v>180</v>
      </c>
      <c r="AU247" s="255" t="s">
        <v>83</v>
      </c>
      <c r="AV247" s="13" t="s">
        <v>81</v>
      </c>
      <c r="AW247" s="13" t="s">
        <v>35</v>
      </c>
      <c r="AX247" s="13" t="s">
        <v>74</v>
      </c>
      <c r="AY247" s="255" t="s">
        <v>169</v>
      </c>
    </row>
    <row r="248" spans="1:51" s="13" customFormat="1" ht="12">
      <c r="A248" s="13"/>
      <c r="B248" s="246"/>
      <c r="C248" s="247"/>
      <c r="D248" s="242" t="s">
        <v>180</v>
      </c>
      <c r="E248" s="248" t="s">
        <v>19</v>
      </c>
      <c r="F248" s="249" t="s">
        <v>770</v>
      </c>
      <c r="G248" s="247"/>
      <c r="H248" s="248" t="s">
        <v>19</v>
      </c>
      <c r="I248" s="250"/>
      <c r="J248" s="247"/>
      <c r="K248" s="247"/>
      <c r="L248" s="251"/>
      <c r="M248" s="252"/>
      <c r="N248" s="253"/>
      <c r="O248" s="253"/>
      <c r="P248" s="253"/>
      <c r="Q248" s="253"/>
      <c r="R248" s="253"/>
      <c r="S248" s="253"/>
      <c r="T248" s="254"/>
      <c r="U248" s="13"/>
      <c r="V248" s="13"/>
      <c r="W248" s="13"/>
      <c r="X248" s="13"/>
      <c r="Y248" s="13"/>
      <c r="Z248" s="13"/>
      <c r="AA248" s="13"/>
      <c r="AB248" s="13"/>
      <c r="AC248" s="13"/>
      <c r="AD248" s="13"/>
      <c r="AE248" s="13"/>
      <c r="AT248" s="255" t="s">
        <v>180</v>
      </c>
      <c r="AU248" s="255" t="s">
        <v>83</v>
      </c>
      <c r="AV248" s="13" t="s">
        <v>81</v>
      </c>
      <c r="AW248" s="13" t="s">
        <v>35</v>
      </c>
      <c r="AX248" s="13" t="s">
        <v>74</v>
      </c>
      <c r="AY248" s="255" t="s">
        <v>169</v>
      </c>
    </row>
    <row r="249" spans="1:51" s="13" customFormat="1" ht="12">
      <c r="A249" s="13"/>
      <c r="B249" s="246"/>
      <c r="C249" s="247"/>
      <c r="D249" s="242" t="s">
        <v>180</v>
      </c>
      <c r="E249" s="248" t="s">
        <v>19</v>
      </c>
      <c r="F249" s="249" t="s">
        <v>802</v>
      </c>
      <c r="G249" s="247"/>
      <c r="H249" s="248" t="s">
        <v>19</v>
      </c>
      <c r="I249" s="250"/>
      <c r="J249" s="247"/>
      <c r="K249" s="247"/>
      <c r="L249" s="251"/>
      <c r="M249" s="252"/>
      <c r="N249" s="253"/>
      <c r="O249" s="253"/>
      <c r="P249" s="253"/>
      <c r="Q249" s="253"/>
      <c r="R249" s="253"/>
      <c r="S249" s="253"/>
      <c r="T249" s="254"/>
      <c r="U249" s="13"/>
      <c r="V249" s="13"/>
      <c r="W249" s="13"/>
      <c r="X249" s="13"/>
      <c r="Y249" s="13"/>
      <c r="Z249" s="13"/>
      <c r="AA249" s="13"/>
      <c r="AB249" s="13"/>
      <c r="AC249" s="13"/>
      <c r="AD249" s="13"/>
      <c r="AE249" s="13"/>
      <c r="AT249" s="255" t="s">
        <v>180</v>
      </c>
      <c r="AU249" s="255" t="s">
        <v>83</v>
      </c>
      <c r="AV249" s="13" t="s">
        <v>81</v>
      </c>
      <c r="AW249" s="13" t="s">
        <v>35</v>
      </c>
      <c r="AX249" s="13" t="s">
        <v>74</v>
      </c>
      <c r="AY249" s="255" t="s">
        <v>169</v>
      </c>
    </row>
    <row r="250" spans="1:51" s="13" customFormat="1" ht="12">
      <c r="A250" s="13"/>
      <c r="B250" s="246"/>
      <c r="C250" s="247"/>
      <c r="D250" s="242" t="s">
        <v>180</v>
      </c>
      <c r="E250" s="248" t="s">
        <v>19</v>
      </c>
      <c r="F250" s="249" t="s">
        <v>803</v>
      </c>
      <c r="G250" s="247"/>
      <c r="H250" s="248" t="s">
        <v>19</v>
      </c>
      <c r="I250" s="250"/>
      <c r="J250" s="247"/>
      <c r="K250" s="247"/>
      <c r="L250" s="251"/>
      <c r="M250" s="252"/>
      <c r="N250" s="253"/>
      <c r="O250" s="253"/>
      <c r="P250" s="253"/>
      <c r="Q250" s="253"/>
      <c r="R250" s="253"/>
      <c r="S250" s="253"/>
      <c r="T250" s="254"/>
      <c r="U250" s="13"/>
      <c r="V250" s="13"/>
      <c r="W250" s="13"/>
      <c r="X250" s="13"/>
      <c r="Y250" s="13"/>
      <c r="Z250" s="13"/>
      <c r="AA250" s="13"/>
      <c r="AB250" s="13"/>
      <c r="AC250" s="13"/>
      <c r="AD250" s="13"/>
      <c r="AE250" s="13"/>
      <c r="AT250" s="255" t="s">
        <v>180</v>
      </c>
      <c r="AU250" s="255" t="s">
        <v>83</v>
      </c>
      <c r="AV250" s="13" t="s">
        <v>81</v>
      </c>
      <c r="AW250" s="13" t="s">
        <v>35</v>
      </c>
      <c r="AX250" s="13" t="s">
        <v>74</v>
      </c>
      <c r="AY250" s="255" t="s">
        <v>169</v>
      </c>
    </row>
    <row r="251" spans="1:51" s="14" customFormat="1" ht="12">
      <c r="A251" s="14"/>
      <c r="B251" s="256"/>
      <c r="C251" s="257"/>
      <c r="D251" s="242" t="s">
        <v>180</v>
      </c>
      <c r="E251" s="258" t="s">
        <v>19</v>
      </c>
      <c r="F251" s="259" t="s">
        <v>788</v>
      </c>
      <c r="G251" s="257"/>
      <c r="H251" s="260">
        <v>5640</v>
      </c>
      <c r="I251" s="261"/>
      <c r="J251" s="257"/>
      <c r="K251" s="257"/>
      <c r="L251" s="262"/>
      <c r="M251" s="263"/>
      <c r="N251" s="264"/>
      <c r="O251" s="264"/>
      <c r="P251" s="264"/>
      <c r="Q251" s="264"/>
      <c r="R251" s="264"/>
      <c r="S251" s="264"/>
      <c r="T251" s="265"/>
      <c r="U251" s="14"/>
      <c r="V251" s="14"/>
      <c r="W251" s="14"/>
      <c r="X251" s="14"/>
      <c r="Y251" s="14"/>
      <c r="Z251" s="14"/>
      <c r="AA251" s="14"/>
      <c r="AB251" s="14"/>
      <c r="AC251" s="14"/>
      <c r="AD251" s="14"/>
      <c r="AE251" s="14"/>
      <c r="AT251" s="266" t="s">
        <v>180</v>
      </c>
      <c r="AU251" s="266" t="s">
        <v>83</v>
      </c>
      <c r="AV251" s="14" t="s">
        <v>83</v>
      </c>
      <c r="AW251" s="14" t="s">
        <v>35</v>
      </c>
      <c r="AX251" s="14" t="s">
        <v>81</v>
      </c>
      <c r="AY251" s="266" t="s">
        <v>169</v>
      </c>
    </row>
    <row r="252" spans="1:65" s="2" customFormat="1" ht="16.5" customHeight="1">
      <c r="A252" s="41"/>
      <c r="B252" s="42"/>
      <c r="C252" s="229" t="s">
        <v>530</v>
      </c>
      <c r="D252" s="229" t="s">
        <v>171</v>
      </c>
      <c r="E252" s="230" t="s">
        <v>804</v>
      </c>
      <c r="F252" s="231" t="s">
        <v>805</v>
      </c>
      <c r="G252" s="232" t="s">
        <v>174</v>
      </c>
      <c r="H252" s="233">
        <v>11280</v>
      </c>
      <c r="I252" s="234"/>
      <c r="J252" s="235">
        <f>ROUND(I252*H252,2)</f>
        <v>0</v>
      </c>
      <c r="K252" s="231" t="s">
        <v>175</v>
      </c>
      <c r="L252" s="47"/>
      <c r="M252" s="236" t="s">
        <v>19</v>
      </c>
      <c r="N252" s="237" t="s">
        <v>45</v>
      </c>
      <c r="O252" s="87"/>
      <c r="P252" s="238">
        <f>O252*H252</f>
        <v>0</v>
      </c>
      <c r="Q252" s="238">
        <v>0</v>
      </c>
      <c r="R252" s="238">
        <f>Q252*H252</f>
        <v>0</v>
      </c>
      <c r="S252" s="238">
        <v>0</v>
      </c>
      <c r="T252" s="239">
        <f>S252*H252</f>
        <v>0</v>
      </c>
      <c r="U252" s="41"/>
      <c r="V252" s="41"/>
      <c r="W252" s="41"/>
      <c r="X252" s="41"/>
      <c r="Y252" s="41"/>
      <c r="Z252" s="41"/>
      <c r="AA252" s="41"/>
      <c r="AB252" s="41"/>
      <c r="AC252" s="41"/>
      <c r="AD252" s="41"/>
      <c r="AE252" s="41"/>
      <c r="AR252" s="240" t="s">
        <v>176</v>
      </c>
      <c r="AT252" s="240" t="s">
        <v>171</v>
      </c>
      <c r="AU252" s="240" t="s">
        <v>83</v>
      </c>
      <c r="AY252" s="20" t="s">
        <v>169</v>
      </c>
      <c r="BE252" s="241">
        <f>IF(N252="základní",J252,0)</f>
        <v>0</v>
      </c>
      <c r="BF252" s="241">
        <f>IF(N252="snížená",J252,0)</f>
        <v>0</v>
      </c>
      <c r="BG252" s="241">
        <f>IF(N252="zákl. přenesená",J252,0)</f>
        <v>0</v>
      </c>
      <c r="BH252" s="241">
        <f>IF(N252="sníž. přenesená",J252,0)</f>
        <v>0</v>
      </c>
      <c r="BI252" s="241">
        <f>IF(N252="nulová",J252,0)</f>
        <v>0</v>
      </c>
      <c r="BJ252" s="20" t="s">
        <v>81</v>
      </c>
      <c r="BK252" s="241">
        <f>ROUND(I252*H252,2)</f>
        <v>0</v>
      </c>
      <c r="BL252" s="20" t="s">
        <v>176</v>
      </c>
      <c r="BM252" s="240" t="s">
        <v>806</v>
      </c>
    </row>
    <row r="253" spans="1:51" s="13" customFormat="1" ht="12">
      <c r="A253" s="13"/>
      <c r="B253" s="246"/>
      <c r="C253" s="247"/>
      <c r="D253" s="242" t="s">
        <v>180</v>
      </c>
      <c r="E253" s="248" t="s">
        <v>19</v>
      </c>
      <c r="F253" s="249" t="s">
        <v>769</v>
      </c>
      <c r="G253" s="247"/>
      <c r="H253" s="248" t="s">
        <v>19</v>
      </c>
      <c r="I253" s="250"/>
      <c r="J253" s="247"/>
      <c r="K253" s="247"/>
      <c r="L253" s="251"/>
      <c r="M253" s="252"/>
      <c r="N253" s="253"/>
      <c r="O253" s="253"/>
      <c r="P253" s="253"/>
      <c r="Q253" s="253"/>
      <c r="R253" s="253"/>
      <c r="S253" s="253"/>
      <c r="T253" s="254"/>
      <c r="U253" s="13"/>
      <c r="V253" s="13"/>
      <c r="W253" s="13"/>
      <c r="X253" s="13"/>
      <c r="Y253" s="13"/>
      <c r="Z253" s="13"/>
      <c r="AA253" s="13"/>
      <c r="AB253" s="13"/>
      <c r="AC253" s="13"/>
      <c r="AD253" s="13"/>
      <c r="AE253" s="13"/>
      <c r="AT253" s="255" t="s">
        <v>180</v>
      </c>
      <c r="AU253" s="255" t="s">
        <v>83</v>
      </c>
      <c r="AV253" s="13" t="s">
        <v>81</v>
      </c>
      <c r="AW253" s="13" t="s">
        <v>35</v>
      </c>
      <c r="AX253" s="13" t="s">
        <v>74</v>
      </c>
      <c r="AY253" s="255" t="s">
        <v>169</v>
      </c>
    </row>
    <row r="254" spans="1:51" s="13" customFormat="1" ht="12">
      <c r="A254" s="13"/>
      <c r="B254" s="246"/>
      <c r="C254" s="247"/>
      <c r="D254" s="242" t="s">
        <v>180</v>
      </c>
      <c r="E254" s="248" t="s">
        <v>19</v>
      </c>
      <c r="F254" s="249" t="s">
        <v>770</v>
      </c>
      <c r="G254" s="247"/>
      <c r="H254" s="248" t="s">
        <v>19</v>
      </c>
      <c r="I254" s="250"/>
      <c r="J254" s="247"/>
      <c r="K254" s="247"/>
      <c r="L254" s="251"/>
      <c r="M254" s="252"/>
      <c r="N254" s="253"/>
      <c r="O254" s="253"/>
      <c r="P254" s="253"/>
      <c r="Q254" s="253"/>
      <c r="R254" s="253"/>
      <c r="S254" s="253"/>
      <c r="T254" s="254"/>
      <c r="U254" s="13"/>
      <c r="V254" s="13"/>
      <c r="W254" s="13"/>
      <c r="X254" s="13"/>
      <c r="Y254" s="13"/>
      <c r="Z254" s="13"/>
      <c r="AA254" s="13"/>
      <c r="AB254" s="13"/>
      <c r="AC254" s="13"/>
      <c r="AD254" s="13"/>
      <c r="AE254" s="13"/>
      <c r="AT254" s="255" t="s">
        <v>180</v>
      </c>
      <c r="AU254" s="255" t="s">
        <v>83</v>
      </c>
      <c r="AV254" s="13" t="s">
        <v>81</v>
      </c>
      <c r="AW254" s="13" t="s">
        <v>35</v>
      </c>
      <c r="AX254" s="13" t="s">
        <v>74</v>
      </c>
      <c r="AY254" s="255" t="s">
        <v>169</v>
      </c>
    </row>
    <row r="255" spans="1:51" s="13" customFormat="1" ht="12">
      <c r="A255" s="13"/>
      <c r="B255" s="246"/>
      <c r="C255" s="247"/>
      <c r="D255" s="242" t="s">
        <v>180</v>
      </c>
      <c r="E255" s="248" t="s">
        <v>19</v>
      </c>
      <c r="F255" s="249" t="s">
        <v>802</v>
      </c>
      <c r="G255" s="247"/>
      <c r="H255" s="248" t="s">
        <v>19</v>
      </c>
      <c r="I255" s="250"/>
      <c r="J255" s="247"/>
      <c r="K255" s="247"/>
      <c r="L255" s="251"/>
      <c r="M255" s="252"/>
      <c r="N255" s="253"/>
      <c r="O255" s="253"/>
      <c r="P255" s="253"/>
      <c r="Q255" s="253"/>
      <c r="R255" s="253"/>
      <c r="S255" s="253"/>
      <c r="T255" s="254"/>
      <c r="U255" s="13"/>
      <c r="V255" s="13"/>
      <c r="W255" s="13"/>
      <c r="X255" s="13"/>
      <c r="Y255" s="13"/>
      <c r="Z255" s="13"/>
      <c r="AA255" s="13"/>
      <c r="AB255" s="13"/>
      <c r="AC255" s="13"/>
      <c r="AD255" s="13"/>
      <c r="AE255" s="13"/>
      <c r="AT255" s="255" t="s">
        <v>180</v>
      </c>
      <c r="AU255" s="255" t="s">
        <v>83</v>
      </c>
      <c r="AV255" s="13" t="s">
        <v>81</v>
      </c>
      <c r="AW255" s="13" t="s">
        <v>35</v>
      </c>
      <c r="AX255" s="13" t="s">
        <v>74</v>
      </c>
      <c r="AY255" s="255" t="s">
        <v>169</v>
      </c>
    </row>
    <row r="256" spans="1:51" s="13" customFormat="1" ht="12">
      <c r="A256" s="13"/>
      <c r="B256" s="246"/>
      <c r="C256" s="247"/>
      <c r="D256" s="242" t="s">
        <v>180</v>
      </c>
      <c r="E256" s="248" t="s">
        <v>19</v>
      </c>
      <c r="F256" s="249" t="s">
        <v>807</v>
      </c>
      <c r="G256" s="247"/>
      <c r="H256" s="248" t="s">
        <v>19</v>
      </c>
      <c r="I256" s="250"/>
      <c r="J256" s="247"/>
      <c r="K256" s="247"/>
      <c r="L256" s="251"/>
      <c r="M256" s="252"/>
      <c r="N256" s="253"/>
      <c r="O256" s="253"/>
      <c r="P256" s="253"/>
      <c r="Q256" s="253"/>
      <c r="R256" s="253"/>
      <c r="S256" s="253"/>
      <c r="T256" s="254"/>
      <c r="U256" s="13"/>
      <c r="V256" s="13"/>
      <c r="W256" s="13"/>
      <c r="X256" s="13"/>
      <c r="Y256" s="13"/>
      <c r="Z256" s="13"/>
      <c r="AA256" s="13"/>
      <c r="AB256" s="13"/>
      <c r="AC256" s="13"/>
      <c r="AD256" s="13"/>
      <c r="AE256" s="13"/>
      <c r="AT256" s="255" t="s">
        <v>180</v>
      </c>
      <c r="AU256" s="255" t="s">
        <v>83</v>
      </c>
      <c r="AV256" s="13" t="s">
        <v>81</v>
      </c>
      <c r="AW256" s="13" t="s">
        <v>35</v>
      </c>
      <c r="AX256" s="13" t="s">
        <v>74</v>
      </c>
      <c r="AY256" s="255" t="s">
        <v>169</v>
      </c>
    </row>
    <row r="257" spans="1:51" s="14" customFormat="1" ht="12">
      <c r="A257" s="14"/>
      <c r="B257" s="256"/>
      <c r="C257" s="257"/>
      <c r="D257" s="242" t="s">
        <v>180</v>
      </c>
      <c r="E257" s="258" t="s">
        <v>19</v>
      </c>
      <c r="F257" s="259" t="s">
        <v>808</v>
      </c>
      <c r="G257" s="257"/>
      <c r="H257" s="260">
        <v>11280</v>
      </c>
      <c r="I257" s="261"/>
      <c r="J257" s="257"/>
      <c r="K257" s="257"/>
      <c r="L257" s="262"/>
      <c r="M257" s="263"/>
      <c r="N257" s="264"/>
      <c r="O257" s="264"/>
      <c r="P257" s="264"/>
      <c r="Q257" s="264"/>
      <c r="R257" s="264"/>
      <c r="S257" s="264"/>
      <c r="T257" s="265"/>
      <c r="U257" s="14"/>
      <c r="V257" s="14"/>
      <c r="W257" s="14"/>
      <c r="X257" s="14"/>
      <c r="Y257" s="14"/>
      <c r="Z257" s="14"/>
      <c r="AA257" s="14"/>
      <c r="AB257" s="14"/>
      <c r="AC257" s="14"/>
      <c r="AD257" s="14"/>
      <c r="AE257" s="14"/>
      <c r="AT257" s="266" t="s">
        <v>180</v>
      </c>
      <c r="AU257" s="266" t="s">
        <v>83</v>
      </c>
      <c r="AV257" s="14" t="s">
        <v>83</v>
      </c>
      <c r="AW257" s="14" t="s">
        <v>35</v>
      </c>
      <c r="AX257" s="14" t="s">
        <v>81</v>
      </c>
      <c r="AY257" s="266" t="s">
        <v>169</v>
      </c>
    </row>
    <row r="258" spans="1:65" s="2" customFormat="1" ht="21.75" customHeight="1">
      <c r="A258" s="41"/>
      <c r="B258" s="42"/>
      <c r="C258" s="229" t="s">
        <v>538</v>
      </c>
      <c r="D258" s="229" t="s">
        <v>171</v>
      </c>
      <c r="E258" s="230" t="s">
        <v>809</v>
      </c>
      <c r="F258" s="231" t="s">
        <v>810</v>
      </c>
      <c r="G258" s="232" t="s">
        <v>174</v>
      </c>
      <c r="H258" s="233">
        <v>5640</v>
      </c>
      <c r="I258" s="234"/>
      <c r="J258" s="235">
        <f>ROUND(I258*H258,2)</f>
        <v>0</v>
      </c>
      <c r="K258" s="231" t="s">
        <v>175</v>
      </c>
      <c r="L258" s="47"/>
      <c r="M258" s="236" t="s">
        <v>19</v>
      </c>
      <c r="N258" s="237" t="s">
        <v>45</v>
      </c>
      <c r="O258" s="87"/>
      <c r="P258" s="238">
        <f>O258*H258</f>
        <v>0</v>
      </c>
      <c r="Q258" s="238">
        <v>0</v>
      </c>
      <c r="R258" s="238">
        <f>Q258*H258</f>
        <v>0</v>
      </c>
      <c r="S258" s="238">
        <v>0</v>
      </c>
      <c r="T258" s="239">
        <f>S258*H258</f>
        <v>0</v>
      </c>
      <c r="U258" s="41"/>
      <c r="V258" s="41"/>
      <c r="W258" s="41"/>
      <c r="X258" s="41"/>
      <c r="Y258" s="41"/>
      <c r="Z258" s="41"/>
      <c r="AA258" s="41"/>
      <c r="AB258" s="41"/>
      <c r="AC258" s="41"/>
      <c r="AD258" s="41"/>
      <c r="AE258" s="41"/>
      <c r="AR258" s="240" t="s">
        <v>176</v>
      </c>
      <c r="AT258" s="240" t="s">
        <v>171</v>
      </c>
      <c r="AU258" s="240" t="s">
        <v>83</v>
      </c>
      <c r="AY258" s="20" t="s">
        <v>169</v>
      </c>
      <c r="BE258" s="241">
        <f>IF(N258="základní",J258,0)</f>
        <v>0</v>
      </c>
      <c r="BF258" s="241">
        <f>IF(N258="snížená",J258,0)</f>
        <v>0</v>
      </c>
      <c r="BG258" s="241">
        <f>IF(N258="zákl. přenesená",J258,0)</f>
        <v>0</v>
      </c>
      <c r="BH258" s="241">
        <f>IF(N258="sníž. přenesená",J258,0)</f>
        <v>0</v>
      </c>
      <c r="BI258" s="241">
        <f>IF(N258="nulová",J258,0)</f>
        <v>0</v>
      </c>
      <c r="BJ258" s="20" t="s">
        <v>81</v>
      </c>
      <c r="BK258" s="241">
        <f>ROUND(I258*H258,2)</f>
        <v>0</v>
      </c>
      <c r="BL258" s="20" t="s">
        <v>176</v>
      </c>
      <c r="BM258" s="240" t="s">
        <v>811</v>
      </c>
    </row>
    <row r="259" spans="1:51" s="13" customFormat="1" ht="12">
      <c r="A259" s="13"/>
      <c r="B259" s="246"/>
      <c r="C259" s="247"/>
      <c r="D259" s="242" t="s">
        <v>180</v>
      </c>
      <c r="E259" s="248" t="s">
        <v>19</v>
      </c>
      <c r="F259" s="249" t="s">
        <v>769</v>
      </c>
      <c r="G259" s="247"/>
      <c r="H259" s="248" t="s">
        <v>19</v>
      </c>
      <c r="I259" s="250"/>
      <c r="J259" s="247"/>
      <c r="K259" s="247"/>
      <c r="L259" s="251"/>
      <c r="M259" s="252"/>
      <c r="N259" s="253"/>
      <c r="O259" s="253"/>
      <c r="P259" s="253"/>
      <c r="Q259" s="253"/>
      <c r="R259" s="253"/>
      <c r="S259" s="253"/>
      <c r="T259" s="254"/>
      <c r="U259" s="13"/>
      <c r="V259" s="13"/>
      <c r="W259" s="13"/>
      <c r="X259" s="13"/>
      <c r="Y259" s="13"/>
      <c r="Z259" s="13"/>
      <c r="AA259" s="13"/>
      <c r="AB259" s="13"/>
      <c r="AC259" s="13"/>
      <c r="AD259" s="13"/>
      <c r="AE259" s="13"/>
      <c r="AT259" s="255" t="s">
        <v>180</v>
      </c>
      <c r="AU259" s="255" t="s">
        <v>83</v>
      </c>
      <c r="AV259" s="13" t="s">
        <v>81</v>
      </c>
      <c r="AW259" s="13" t="s">
        <v>35</v>
      </c>
      <c r="AX259" s="13" t="s">
        <v>74</v>
      </c>
      <c r="AY259" s="255" t="s">
        <v>169</v>
      </c>
    </row>
    <row r="260" spans="1:51" s="13" customFormat="1" ht="12">
      <c r="A260" s="13"/>
      <c r="B260" s="246"/>
      <c r="C260" s="247"/>
      <c r="D260" s="242" t="s">
        <v>180</v>
      </c>
      <c r="E260" s="248" t="s">
        <v>19</v>
      </c>
      <c r="F260" s="249" t="s">
        <v>770</v>
      </c>
      <c r="G260" s="247"/>
      <c r="H260" s="248" t="s">
        <v>19</v>
      </c>
      <c r="I260" s="250"/>
      <c r="J260" s="247"/>
      <c r="K260" s="247"/>
      <c r="L260" s="251"/>
      <c r="M260" s="252"/>
      <c r="N260" s="253"/>
      <c r="O260" s="253"/>
      <c r="P260" s="253"/>
      <c r="Q260" s="253"/>
      <c r="R260" s="253"/>
      <c r="S260" s="253"/>
      <c r="T260" s="254"/>
      <c r="U260" s="13"/>
      <c r="V260" s="13"/>
      <c r="W260" s="13"/>
      <c r="X260" s="13"/>
      <c r="Y260" s="13"/>
      <c r="Z260" s="13"/>
      <c r="AA260" s="13"/>
      <c r="AB260" s="13"/>
      <c r="AC260" s="13"/>
      <c r="AD260" s="13"/>
      <c r="AE260" s="13"/>
      <c r="AT260" s="255" t="s">
        <v>180</v>
      </c>
      <c r="AU260" s="255" t="s">
        <v>83</v>
      </c>
      <c r="AV260" s="13" t="s">
        <v>81</v>
      </c>
      <c r="AW260" s="13" t="s">
        <v>35</v>
      </c>
      <c r="AX260" s="13" t="s">
        <v>74</v>
      </c>
      <c r="AY260" s="255" t="s">
        <v>169</v>
      </c>
    </row>
    <row r="261" spans="1:51" s="13" customFormat="1" ht="12">
      <c r="A261" s="13"/>
      <c r="B261" s="246"/>
      <c r="C261" s="247"/>
      <c r="D261" s="242" t="s">
        <v>180</v>
      </c>
      <c r="E261" s="248" t="s">
        <v>19</v>
      </c>
      <c r="F261" s="249" t="s">
        <v>802</v>
      </c>
      <c r="G261" s="247"/>
      <c r="H261" s="248" t="s">
        <v>19</v>
      </c>
      <c r="I261" s="250"/>
      <c r="J261" s="247"/>
      <c r="K261" s="247"/>
      <c r="L261" s="251"/>
      <c r="M261" s="252"/>
      <c r="N261" s="253"/>
      <c r="O261" s="253"/>
      <c r="P261" s="253"/>
      <c r="Q261" s="253"/>
      <c r="R261" s="253"/>
      <c r="S261" s="253"/>
      <c r="T261" s="254"/>
      <c r="U261" s="13"/>
      <c r="V261" s="13"/>
      <c r="W261" s="13"/>
      <c r="X261" s="13"/>
      <c r="Y261" s="13"/>
      <c r="Z261" s="13"/>
      <c r="AA261" s="13"/>
      <c r="AB261" s="13"/>
      <c r="AC261" s="13"/>
      <c r="AD261" s="13"/>
      <c r="AE261" s="13"/>
      <c r="AT261" s="255" t="s">
        <v>180</v>
      </c>
      <c r="AU261" s="255" t="s">
        <v>83</v>
      </c>
      <c r="AV261" s="13" t="s">
        <v>81</v>
      </c>
      <c r="AW261" s="13" t="s">
        <v>35</v>
      </c>
      <c r="AX261" s="13" t="s">
        <v>74</v>
      </c>
      <c r="AY261" s="255" t="s">
        <v>169</v>
      </c>
    </row>
    <row r="262" spans="1:51" s="13" customFormat="1" ht="12">
      <c r="A262" s="13"/>
      <c r="B262" s="246"/>
      <c r="C262" s="247"/>
      <c r="D262" s="242" t="s">
        <v>180</v>
      </c>
      <c r="E262" s="248" t="s">
        <v>19</v>
      </c>
      <c r="F262" s="249" t="s">
        <v>812</v>
      </c>
      <c r="G262" s="247"/>
      <c r="H262" s="248" t="s">
        <v>19</v>
      </c>
      <c r="I262" s="250"/>
      <c r="J262" s="247"/>
      <c r="K262" s="247"/>
      <c r="L262" s="251"/>
      <c r="M262" s="252"/>
      <c r="N262" s="253"/>
      <c r="O262" s="253"/>
      <c r="P262" s="253"/>
      <c r="Q262" s="253"/>
      <c r="R262" s="253"/>
      <c r="S262" s="253"/>
      <c r="T262" s="254"/>
      <c r="U262" s="13"/>
      <c r="V262" s="13"/>
      <c r="W262" s="13"/>
      <c r="X262" s="13"/>
      <c r="Y262" s="13"/>
      <c r="Z262" s="13"/>
      <c r="AA262" s="13"/>
      <c r="AB262" s="13"/>
      <c r="AC262" s="13"/>
      <c r="AD262" s="13"/>
      <c r="AE262" s="13"/>
      <c r="AT262" s="255" t="s">
        <v>180</v>
      </c>
      <c r="AU262" s="255" t="s">
        <v>83</v>
      </c>
      <c r="AV262" s="13" t="s">
        <v>81</v>
      </c>
      <c r="AW262" s="13" t="s">
        <v>35</v>
      </c>
      <c r="AX262" s="13" t="s">
        <v>74</v>
      </c>
      <c r="AY262" s="255" t="s">
        <v>169</v>
      </c>
    </row>
    <row r="263" spans="1:51" s="14" customFormat="1" ht="12">
      <c r="A263" s="14"/>
      <c r="B263" s="256"/>
      <c r="C263" s="257"/>
      <c r="D263" s="242" t="s">
        <v>180</v>
      </c>
      <c r="E263" s="258" t="s">
        <v>19</v>
      </c>
      <c r="F263" s="259" t="s">
        <v>788</v>
      </c>
      <c r="G263" s="257"/>
      <c r="H263" s="260">
        <v>5640</v>
      </c>
      <c r="I263" s="261"/>
      <c r="J263" s="257"/>
      <c r="K263" s="257"/>
      <c r="L263" s="262"/>
      <c r="M263" s="263"/>
      <c r="N263" s="264"/>
      <c r="O263" s="264"/>
      <c r="P263" s="264"/>
      <c r="Q263" s="264"/>
      <c r="R263" s="264"/>
      <c r="S263" s="264"/>
      <c r="T263" s="265"/>
      <c r="U263" s="14"/>
      <c r="V263" s="14"/>
      <c r="W263" s="14"/>
      <c r="X263" s="14"/>
      <c r="Y263" s="14"/>
      <c r="Z263" s="14"/>
      <c r="AA263" s="14"/>
      <c r="AB263" s="14"/>
      <c r="AC263" s="14"/>
      <c r="AD263" s="14"/>
      <c r="AE263" s="14"/>
      <c r="AT263" s="266" t="s">
        <v>180</v>
      </c>
      <c r="AU263" s="266" t="s">
        <v>83</v>
      </c>
      <c r="AV263" s="14" t="s">
        <v>83</v>
      </c>
      <c r="AW263" s="14" t="s">
        <v>35</v>
      </c>
      <c r="AX263" s="14" t="s">
        <v>81</v>
      </c>
      <c r="AY263" s="266" t="s">
        <v>169</v>
      </c>
    </row>
    <row r="264" spans="1:65" s="2" customFormat="1" ht="21.75" customHeight="1">
      <c r="A264" s="41"/>
      <c r="B264" s="42"/>
      <c r="C264" s="229" t="s">
        <v>548</v>
      </c>
      <c r="D264" s="229" t="s">
        <v>171</v>
      </c>
      <c r="E264" s="230" t="s">
        <v>813</v>
      </c>
      <c r="F264" s="231" t="s">
        <v>814</v>
      </c>
      <c r="G264" s="232" t="s">
        <v>174</v>
      </c>
      <c r="H264" s="233">
        <v>5640</v>
      </c>
      <c r="I264" s="234"/>
      <c r="J264" s="235">
        <f>ROUND(I264*H264,2)</f>
        <v>0</v>
      </c>
      <c r="K264" s="231" t="s">
        <v>175</v>
      </c>
      <c r="L264" s="47"/>
      <c r="M264" s="236" t="s">
        <v>19</v>
      </c>
      <c r="N264" s="237" t="s">
        <v>45</v>
      </c>
      <c r="O264" s="87"/>
      <c r="P264" s="238">
        <f>O264*H264</f>
        <v>0</v>
      </c>
      <c r="Q264" s="238">
        <v>0</v>
      </c>
      <c r="R264" s="238">
        <f>Q264*H264</f>
        <v>0</v>
      </c>
      <c r="S264" s="238">
        <v>0</v>
      </c>
      <c r="T264" s="239">
        <f>S264*H264</f>
        <v>0</v>
      </c>
      <c r="U264" s="41"/>
      <c r="V264" s="41"/>
      <c r="W264" s="41"/>
      <c r="X264" s="41"/>
      <c r="Y264" s="41"/>
      <c r="Z264" s="41"/>
      <c r="AA264" s="41"/>
      <c r="AB264" s="41"/>
      <c r="AC264" s="41"/>
      <c r="AD264" s="41"/>
      <c r="AE264" s="41"/>
      <c r="AR264" s="240" t="s">
        <v>176</v>
      </c>
      <c r="AT264" s="240" t="s">
        <v>171</v>
      </c>
      <c r="AU264" s="240" t="s">
        <v>83</v>
      </c>
      <c r="AY264" s="20" t="s">
        <v>169</v>
      </c>
      <c r="BE264" s="241">
        <f>IF(N264="základní",J264,0)</f>
        <v>0</v>
      </c>
      <c r="BF264" s="241">
        <f>IF(N264="snížená",J264,0)</f>
        <v>0</v>
      </c>
      <c r="BG264" s="241">
        <f>IF(N264="zákl. přenesená",J264,0)</f>
        <v>0</v>
      </c>
      <c r="BH264" s="241">
        <f>IF(N264="sníž. přenesená",J264,0)</f>
        <v>0</v>
      </c>
      <c r="BI264" s="241">
        <f>IF(N264="nulová",J264,0)</f>
        <v>0</v>
      </c>
      <c r="BJ264" s="20" t="s">
        <v>81</v>
      </c>
      <c r="BK264" s="241">
        <f>ROUND(I264*H264,2)</f>
        <v>0</v>
      </c>
      <c r="BL264" s="20" t="s">
        <v>176</v>
      </c>
      <c r="BM264" s="240" t="s">
        <v>815</v>
      </c>
    </row>
    <row r="265" spans="1:47" s="2" customFormat="1" ht="12">
      <c r="A265" s="41"/>
      <c r="B265" s="42"/>
      <c r="C265" s="43"/>
      <c r="D265" s="242" t="s">
        <v>178</v>
      </c>
      <c r="E265" s="43"/>
      <c r="F265" s="243" t="s">
        <v>816</v>
      </c>
      <c r="G265" s="43"/>
      <c r="H265" s="43"/>
      <c r="I265" s="149"/>
      <c r="J265" s="43"/>
      <c r="K265" s="43"/>
      <c r="L265" s="47"/>
      <c r="M265" s="244"/>
      <c r="N265" s="245"/>
      <c r="O265" s="87"/>
      <c r="P265" s="87"/>
      <c r="Q265" s="87"/>
      <c r="R265" s="87"/>
      <c r="S265" s="87"/>
      <c r="T265" s="88"/>
      <c r="U265" s="41"/>
      <c r="V265" s="41"/>
      <c r="W265" s="41"/>
      <c r="X265" s="41"/>
      <c r="Y265" s="41"/>
      <c r="Z265" s="41"/>
      <c r="AA265" s="41"/>
      <c r="AB265" s="41"/>
      <c r="AC265" s="41"/>
      <c r="AD265" s="41"/>
      <c r="AE265" s="41"/>
      <c r="AT265" s="20" t="s">
        <v>178</v>
      </c>
      <c r="AU265" s="20" t="s">
        <v>83</v>
      </c>
    </row>
    <row r="266" spans="1:51" s="13" customFormat="1" ht="12">
      <c r="A266" s="13"/>
      <c r="B266" s="246"/>
      <c r="C266" s="247"/>
      <c r="D266" s="242" t="s">
        <v>180</v>
      </c>
      <c r="E266" s="248" t="s">
        <v>19</v>
      </c>
      <c r="F266" s="249" t="s">
        <v>769</v>
      </c>
      <c r="G266" s="247"/>
      <c r="H266" s="248" t="s">
        <v>19</v>
      </c>
      <c r="I266" s="250"/>
      <c r="J266" s="247"/>
      <c r="K266" s="247"/>
      <c r="L266" s="251"/>
      <c r="M266" s="252"/>
      <c r="N266" s="253"/>
      <c r="O266" s="253"/>
      <c r="P266" s="253"/>
      <c r="Q266" s="253"/>
      <c r="R266" s="253"/>
      <c r="S266" s="253"/>
      <c r="T266" s="254"/>
      <c r="U266" s="13"/>
      <c r="V266" s="13"/>
      <c r="W266" s="13"/>
      <c r="X266" s="13"/>
      <c r="Y266" s="13"/>
      <c r="Z266" s="13"/>
      <c r="AA266" s="13"/>
      <c r="AB266" s="13"/>
      <c r="AC266" s="13"/>
      <c r="AD266" s="13"/>
      <c r="AE266" s="13"/>
      <c r="AT266" s="255" t="s">
        <v>180</v>
      </c>
      <c r="AU266" s="255" t="s">
        <v>83</v>
      </c>
      <c r="AV266" s="13" t="s">
        <v>81</v>
      </c>
      <c r="AW266" s="13" t="s">
        <v>35</v>
      </c>
      <c r="AX266" s="13" t="s">
        <v>74</v>
      </c>
      <c r="AY266" s="255" t="s">
        <v>169</v>
      </c>
    </row>
    <row r="267" spans="1:51" s="13" customFormat="1" ht="12">
      <c r="A267" s="13"/>
      <c r="B267" s="246"/>
      <c r="C267" s="247"/>
      <c r="D267" s="242" t="s">
        <v>180</v>
      </c>
      <c r="E267" s="248" t="s">
        <v>19</v>
      </c>
      <c r="F267" s="249" t="s">
        <v>770</v>
      </c>
      <c r="G267" s="247"/>
      <c r="H267" s="248" t="s">
        <v>19</v>
      </c>
      <c r="I267" s="250"/>
      <c r="J267" s="247"/>
      <c r="K267" s="247"/>
      <c r="L267" s="251"/>
      <c r="M267" s="252"/>
      <c r="N267" s="253"/>
      <c r="O267" s="253"/>
      <c r="P267" s="253"/>
      <c r="Q267" s="253"/>
      <c r="R267" s="253"/>
      <c r="S267" s="253"/>
      <c r="T267" s="254"/>
      <c r="U267" s="13"/>
      <c r="V267" s="13"/>
      <c r="W267" s="13"/>
      <c r="X267" s="13"/>
      <c r="Y267" s="13"/>
      <c r="Z267" s="13"/>
      <c r="AA267" s="13"/>
      <c r="AB267" s="13"/>
      <c r="AC267" s="13"/>
      <c r="AD267" s="13"/>
      <c r="AE267" s="13"/>
      <c r="AT267" s="255" t="s">
        <v>180</v>
      </c>
      <c r="AU267" s="255" t="s">
        <v>83</v>
      </c>
      <c r="AV267" s="13" t="s">
        <v>81</v>
      </c>
      <c r="AW267" s="13" t="s">
        <v>35</v>
      </c>
      <c r="AX267" s="13" t="s">
        <v>74</v>
      </c>
      <c r="AY267" s="255" t="s">
        <v>169</v>
      </c>
    </row>
    <row r="268" spans="1:51" s="13" customFormat="1" ht="12">
      <c r="A268" s="13"/>
      <c r="B268" s="246"/>
      <c r="C268" s="247"/>
      <c r="D268" s="242" t="s">
        <v>180</v>
      </c>
      <c r="E268" s="248" t="s">
        <v>19</v>
      </c>
      <c r="F268" s="249" t="s">
        <v>802</v>
      </c>
      <c r="G268" s="247"/>
      <c r="H268" s="248" t="s">
        <v>19</v>
      </c>
      <c r="I268" s="250"/>
      <c r="J268" s="247"/>
      <c r="K268" s="247"/>
      <c r="L268" s="251"/>
      <c r="M268" s="252"/>
      <c r="N268" s="253"/>
      <c r="O268" s="253"/>
      <c r="P268" s="253"/>
      <c r="Q268" s="253"/>
      <c r="R268" s="253"/>
      <c r="S268" s="253"/>
      <c r="T268" s="254"/>
      <c r="U268" s="13"/>
      <c r="V268" s="13"/>
      <c r="W268" s="13"/>
      <c r="X268" s="13"/>
      <c r="Y268" s="13"/>
      <c r="Z268" s="13"/>
      <c r="AA268" s="13"/>
      <c r="AB268" s="13"/>
      <c r="AC268" s="13"/>
      <c r="AD268" s="13"/>
      <c r="AE268" s="13"/>
      <c r="AT268" s="255" t="s">
        <v>180</v>
      </c>
      <c r="AU268" s="255" t="s">
        <v>83</v>
      </c>
      <c r="AV268" s="13" t="s">
        <v>81</v>
      </c>
      <c r="AW268" s="13" t="s">
        <v>35</v>
      </c>
      <c r="AX268" s="13" t="s">
        <v>74</v>
      </c>
      <c r="AY268" s="255" t="s">
        <v>169</v>
      </c>
    </row>
    <row r="269" spans="1:51" s="13" customFormat="1" ht="12">
      <c r="A269" s="13"/>
      <c r="B269" s="246"/>
      <c r="C269" s="247"/>
      <c r="D269" s="242" t="s">
        <v>180</v>
      </c>
      <c r="E269" s="248" t="s">
        <v>19</v>
      </c>
      <c r="F269" s="249" t="s">
        <v>817</v>
      </c>
      <c r="G269" s="247"/>
      <c r="H269" s="248" t="s">
        <v>19</v>
      </c>
      <c r="I269" s="250"/>
      <c r="J269" s="247"/>
      <c r="K269" s="247"/>
      <c r="L269" s="251"/>
      <c r="M269" s="252"/>
      <c r="N269" s="253"/>
      <c r="O269" s="253"/>
      <c r="P269" s="253"/>
      <c r="Q269" s="253"/>
      <c r="R269" s="253"/>
      <c r="S269" s="253"/>
      <c r="T269" s="254"/>
      <c r="U269" s="13"/>
      <c r="V269" s="13"/>
      <c r="W269" s="13"/>
      <c r="X269" s="13"/>
      <c r="Y269" s="13"/>
      <c r="Z269" s="13"/>
      <c r="AA269" s="13"/>
      <c r="AB269" s="13"/>
      <c r="AC269" s="13"/>
      <c r="AD269" s="13"/>
      <c r="AE269" s="13"/>
      <c r="AT269" s="255" t="s">
        <v>180</v>
      </c>
      <c r="AU269" s="255" t="s">
        <v>83</v>
      </c>
      <c r="AV269" s="13" t="s">
        <v>81</v>
      </c>
      <c r="AW269" s="13" t="s">
        <v>35</v>
      </c>
      <c r="AX269" s="13" t="s">
        <v>74</v>
      </c>
      <c r="AY269" s="255" t="s">
        <v>169</v>
      </c>
    </row>
    <row r="270" spans="1:51" s="14" customFormat="1" ht="12">
      <c r="A270" s="14"/>
      <c r="B270" s="256"/>
      <c r="C270" s="257"/>
      <c r="D270" s="242" t="s">
        <v>180</v>
      </c>
      <c r="E270" s="258" t="s">
        <v>19</v>
      </c>
      <c r="F270" s="259" t="s">
        <v>788</v>
      </c>
      <c r="G270" s="257"/>
      <c r="H270" s="260">
        <v>5640</v>
      </c>
      <c r="I270" s="261"/>
      <c r="J270" s="257"/>
      <c r="K270" s="257"/>
      <c r="L270" s="262"/>
      <c r="M270" s="263"/>
      <c r="N270" s="264"/>
      <c r="O270" s="264"/>
      <c r="P270" s="264"/>
      <c r="Q270" s="264"/>
      <c r="R270" s="264"/>
      <c r="S270" s="264"/>
      <c r="T270" s="265"/>
      <c r="U270" s="14"/>
      <c r="V270" s="14"/>
      <c r="W270" s="14"/>
      <c r="X270" s="14"/>
      <c r="Y270" s="14"/>
      <c r="Z270" s="14"/>
      <c r="AA270" s="14"/>
      <c r="AB270" s="14"/>
      <c r="AC270" s="14"/>
      <c r="AD270" s="14"/>
      <c r="AE270" s="14"/>
      <c r="AT270" s="266" t="s">
        <v>180</v>
      </c>
      <c r="AU270" s="266" t="s">
        <v>83</v>
      </c>
      <c r="AV270" s="14" t="s">
        <v>83</v>
      </c>
      <c r="AW270" s="14" t="s">
        <v>35</v>
      </c>
      <c r="AX270" s="14" t="s">
        <v>81</v>
      </c>
      <c r="AY270" s="266" t="s">
        <v>169</v>
      </c>
    </row>
    <row r="271" spans="1:65" s="2" customFormat="1" ht="33" customHeight="1">
      <c r="A271" s="41"/>
      <c r="B271" s="42"/>
      <c r="C271" s="229" t="s">
        <v>556</v>
      </c>
      <c r="D271" s="229" t="s">
        <v>171</v>
      </c>
      <c r="E271" s="230" t="s">
        <v>818</v>
      </c>
      <c r="F271" s="231" t="s">
        <v>819</v>
      </c>
      <c r="G271" s="232" t="s">
        <v>174</v>
      </c>
      <c r="H271" s="233">
        <v>116.1</v>
      </c>
      <c r="I271" s="234"/>
      <c r="J271" s="235">
        <f>ROUND(I271*H271,2)</f>
        <v>0</v>
      </c>
      <c r="K271" s="231" t="s">
        <v>175</v>
      </c>
      <c r="L271" s="47"/>
      <c r="M271" s="236" t="s">
        <v>19</v>
      </c>
      <c r="N271" s="237" t="s">
        <v>45</v>
      </c>
      <c r="O271" s="87"/>
      <c r="P271" s="238">
        <f>O271*H271</f>
        <v>0</v>
      </c>
      <c r="Q271" s="238">
        <v>0.08565</v>
      </c>
      <c r="R271" s="238">
        <f>Q271*H271</f>
        <v>9.943965</v>
      </c>
      <c r="S271" s="238">
        <v>0</v>
      </c>
      <c r="T271" s="239">
        <f>S271*H271</f>
        <v>0</v>
      </c>
      <c r="U271" s="41"/>
      <c r="V271" s="41"/>
      <c r="W271" s="41"/>
      <c r="X271" s="41"/>
      <c r="Y271" s="41"/>
      <c r="Z271" s="41"/>
      <c r="AA271" s="41"/>
      <c r="AB271" s="41"/>
      <c r="AC271" s="41"/>
      <c r="AD271" s="41"/>
      <c r="AE271" s="41"/>
      <c r="AR271" s="240" t="s">
        <v>176</v>
      </c>
      <c r="AT271" s="240" t="s">
        <v>171</v>
      </c>
      <c r="AU271" s="240" t="s">
        <v>83</v>
      </c>
      <c r="AY271" s="20" t="s">
        <v>169</v>
      </c>
      <c r="BE271" s="241">
        <f>IF(N271="základní",J271,0)</f>
        <v>0</v>
      </c>
      <c r="BF271" s="241">
        <f>IF(N271="snížená",J271,0)</f>
        <v>0</v>
      </c>
      <c r="BG271" s="241">
        <f>IF(N271="zákl. přenesená",J271,0)</f>
        <v>0</v>
      </c>
      <c r="BH271" s="241">
        <f>IF(N271="sníž. přenesená",J271,0)</f>
        <v>0</v>
      </c>
      <c r="BI271" s="241">
        <f>IF(N271="nulová",J271,0)</f>
        <v>0</v>
      </c>
      <c r="BJ271" s="20" t="s">
        <v>81</v>
      </c>
      <c r="BK271" s="241">
        <f>ROUND(I271*H271,2)</f>
        <v>0</v>
      </c>
      <c r="BL271" s="20" t="s">
        <v>176</v>
      </c>
      <c r="BM271" s="240" t="s">
        <v>820</v>
      </c>
    </row>
    <row r="272" spans="1:47" s="2" customFormat="1" ht="12">
      <c r="A272" s="41"/>
      <c r="B272" s="42"/>
      <c r="C272" s="43"/>
      <c r="D272" s="242" t="s">
        <v>178</v>
      </c>
      <c r="E272" s="43"/>
      <c r="F272" s="243" t="s">
        <v>821</v>
      </c>
      <c r="G272" s="43"/>
      <c r="H272" s="43"/>
      <c r="I272" s="149"/>
      <c r="J272" s="43"/>
      <c r="K272" s="43"/>
      <c r="L272" s="47"/>
      <c r="M272" s="244"/>
      <c r="N272" s="245"/>
      <c r="O272" s="87"/>
      <c r="P272" s="87"/>
      <c r="Q272" s="87"/>
      <c r="R272" s="87"/>
      <c r="S272" s="87"/>
      <c r="T272" s="88"/>
      <c r="U272" s="41"/>
      <c r="V272" s="41"/>
      <c r="W272" s="41"/>
      <c r="X272" s="41"/>
      <c r="Y272" s="41"/>
      <c r="Z272" s="41"/>
      <c r="AA272" s="41"/>
      <c r="AB272" s="41"/>
      <c r="AC272" s="41"/>
      <c r="AD272" s="41"/>
      <c r="AE272" s="41"/>
      <c r="AT272" s="20" t="s">
        <v>178</v>
      </c>
      <c r="AU272" s="20" t="s">
        <v>83</v>
      </c>
    </row>
    <row r="273" spans="1:47" s="2" customFormat="1" ht="12">
      <c r="A273" s="41"/>
      <c r="B273" s="42"/>
      <c r="C273" s="43"/>
      <c r="D273" s="242" t="s">
        <v>631</v>
      </c>
      <c r="E273" s="43"/>
      <c r="F273" s="243" t="s">
        <v>793</v>
      </c>
      <c r="G273" s="43"/>
      <c r="H273" s="43"/>
      <c r="I273" s="149"/>
      <c r="J273" s="43"/>
      <c r="K273" s="43"/>
      <c r="L273" s="47"/>
      <c r="M273" s="244"/>
      <c r="N273" s="245"/>
      <c r="O273" s="87"/>
      <c r="P273" s="87"/>
      <c r="Q273" s="87"/>
      <c r="R273" s="87"/>
      <c r="S273" s="87"/>
      <c r="T273" s="88"/>
      <c r="U273" s="41"/>
      <c r="V273" s="41"/>
      <c r="W273" s="41"/>
      <c r="X273" s="41"/>
      <c r="Y273" s="41"/>
      <c r="Z273" s="41"/>
      <c r="AA273" s="41"/>
      <c r="AB273" s="41"/>
      <c r="AC273" s="41"/>
      <c r="AD273" s="41"/>
      <c r="AE273" s="41"/>
      <c r="AT273" s="20" t="s">
        <v>631</v>
      </c>
      <c r="AU273" s="20" t="s">
        <v>83</v>
      </c>
    </row>
    <row r="274" spans="1:65" s="2" customFormat="1" ht="16.5" customHeight="1">
      <c r="A274" s="41"/>
      <c r="B274" s="42"/>
      <c r="C274" s="313" t="s">
        <v>561</v>
      </c>
      <c r="D274" s="313" t="s">
        <v>665</v>
      </c>
      <c r="E274" s="314" t="s">
        <v>822</v>
      </c>
      <c r="F274" s="315" t="s">
        <v>823</v>
      </c>
      <c r="G274" s="316" t="s">
        <v>174</v>
      </c>
      <c r="H274" s="317">
        <v>107.1</v>
      </c>
      <c r="I274" s="318"/>
      <c r="J274" s="319">
        <f>ROUND(I274*H274,2)</f>
        <v>0</v>
      </c>
      <c r="K274" s="315" t="s">
        <v>175</v>
      </c>
      <c r="L274" s="320"/>
      <c r="M274" s="321" t="s">
        <v>19</v>
      </c>
      <c r="N274" s="322" t="s">
        <v>45</v>
      </c>
      <c r="O274" s="87"/>
      <c r="P274" s="238">
        <f>O274*H274</f>
        <v>0</v>
      </c>
      <c r="Q274" s="238">
        <v>0.176</v>
      </c>
      <c r="R274" s="238">
        <f>Q274*H274</f>
        <v>18.8496</v>
      </c>
      <c r="S274" s="238">
        <v>0</v>
      </c>
      <c r="T274" s="239">
        <f>S274*H274</f>
        <v>0</v>
      </c>
      <c r="U274" s="41"/>
      <c r="V274" s="41"/>
      <c r="W274" s="41"/>
      <c r="X274" s="41"/>
      <c r="Y274" s="41"/>
      <c r="Z274" s="41"/>
      <c r="AA274" s="41"/>
      <c r="AB274" s="41"/>
      <c r="AC274" s="41"/>
      <c r="AD274" s="41"/>
      <c r="AE274" s="41"/>
      <c r="AR274" s="240" t="s">
        <v>217</v>
      </c>
      <c r="AT274" s="240" t="s">
        <v>665</v>
      </c>
      <c r="AU274" s="240" t="s">
        <v>83</v>
      </c>
      <c r="AY274" s="20" t="s">
        <v>169</v>
      </c>
      <c r="BE274" s="241">
        <f>IF(N274="základní",J274,0)</f>
        <v>0</v>
      </c>
      <c r="BF274" s="241">
        <f>IF(N274="snížená",J274,0)</f>
        <v>0</v>
      </c>
      <c r="BG274" s="241">
        <f>IF(N274="zákl. přenesená",J274,0)</f>
        <v>0</v>
      </c>
      <c r="BH274" s="241">
        <f>IF(N274="sníž. přenesená",J274,0)</f>
        <v>0</v>
      </c>
      <c r="BI274" s="241">
        <f>IF(N274="nulová",J274,0)</f>
        <v>0</v>
      </c>
      <c r="BJ274" s="20" t="s">
        <v>81</v>
      </c>
      <c r="BK274" s="241">
        <f>ROUND(I274*H274,2)</f>
        <v>0</v>
      </c>
      <c r="BL274" s="20" t="s">
        <v>176</v>
      </c>
      <c r="BM274" s="240" t="s">
        <v>824</v>
      </c>
    </row>
    <row r="275" spans="1:51" s="13" customFormat="1" ht="12">
      <c r="A275" s="13"/>
      <c r="B275" s="246"/>
      <c r="C275" s="247"/>
      <c r="D275" s="242" t="s">
        <v>180</v>
      </c>
      <c r="E275" s="248" t="s">
        <v>19</v>
      </c>
      <c r="F275" s="249" t="s">
        <v>769</v>
      </c>
      <c r="G275" s="247"/>
      <c r="H275" s="248" t="s">
        <v>19</v>
      </c>
      <c r="I275" s="250"/>
      <c r="J275" s="247"/>
      <c r="K275" s="247"/>
      <c r="L275" s="251"/>
      <c r="M275" s="252"/>
      <c r="N275" s="253"/>
      <c r="O275" s="253"/>
      <c r="P275" s="253"/>
      <c r="Q275" s="253"/>
      <c r="R275" s="253"/>
      <c r="S275" s="253"/>
      <c r="T275" s="254"/>
      <c r="U275" s="13"/>
      <c r="V275" s="13"/>
      <c r="W275" s="13"/>
      <c r="X275" s="13"/>
      <c r="Y275" s="13"/>
      <c r="Z275" s="13"/>
      <c r="AA275" s="13"/>
      <c r="AB275" s="13"/>
      <c r="AC275" s="13"/>
      <c r="AD275" s="13"/>
      <c r="AE275" s="13"/>
      <c r="AT275" s="255" t="s">
        <v>180</v>
      </c>
      <c r="AU275" s="255" t="s">
        <v>83</v>
      </c>
      <c r="AV275" s="13" t="s">
        <v>81</v>
      </c>
      <c r="AW275" s="13" t="s">
        <v>35</v>
      </c>
      <c r="AX275" s="13" t="s">
        <v>74</v>
      </c>
      <c r="AY275" s="255" t="s">
        <v>169</v>
      </c>
    </row>
    <row r="276" spans="1:51" s="13" customFormat="1" ht="12">
      <c r="A276" s="13"/>
      <c r="B276" s="246"/>
      <c r="C276" s="247"/>
      <c r="D276" s="242" t="s">
        <v>180</v>
      </c>
      <c r="E276" s="248" t="s">
        <v>19</v>
      </c>
      <c r="F276" s="249" t="s">
        <v>770</v>
      </c>
      <c r="G276" s="247"/>
      <c r="H276" s="248" t="s">
        <v>19</v>
      </c>
      <c r="I276" s="250"/>
      <c r="J276" s="247"/>
      <c r="K276" s="247"/>
      <c r="L276" s="251"/>
      <c r="M276" s="252"/>
      <c r="N276" s="253"/>
      <c r="O276" s="253"/>
      <c r="P276" s="253"/>
      <c r="Q276" s="253"/>
      <c r="R276" s="253"/>
      <c r="S276" s="253"/>
      <c r="T276" s="254"/>
      <c r="U276" s="13"/>
      <c r="V276" s="13"/>
      <c r="W276" s="13"/>
      <c r="X276" s="13"/>
      <c r="Y276" s="13"/>
      <c r="Z276" s="13"/>
      <c r="AA276" s="13"/>
      <c r="AB276" s="13"/>
      <c r="AC276" s="13"/>
      <c r="AD276" s="13"/>
      <c r="AE276" s="13"/>
      <c r="AT276" s="255" t="s">
        <v>180</v>
      </c>
      <c r="AU276" s="255" t="s">
        <v>83</v>
      </c>
      <c r="AV276" s="13" t="s">
        <v>81</v>
      </c>
      <c r="AW276" s="13" t="s">
        <v>35</v>
      </c>
      <c r="AX276" s="13" t="s">
        <v>74</v>
      </c>
      <c r="AY276" s="255" t="s">
        <v>169</v>
      </c>
    </row>
    <row r="277" spans="1:51" s="13" customFormat="1" ht="12">
      <c r="A277" s="13"/>
      <c r="B277" s="246"/>
      <c r="C277" s="247"/>
      <c r="D277" s="242" t="s">
        <v>180</v>
      </c>
      <c r="E277" s="248" t="s">
        <v>19</v>
      </c>
      <c r="F277" s="249" t="s">
        <v>825</v>
      </c>
      <c r="G277" s="247"/>
      <c r="H277" s="248" t="s">
        <v>19</v>
      </c>
      <c r="I277" s="250"/>
      <c r="J277" s="247"/>
      <c r="K277" s="247"/>
      <c r="L277" s="251"/>
      <c r="M277" s="252"/>
      <c r="N277" s="253"/>
      <c r="O277" s="253"/>
      <c r="P277" s="253"/>
      <c r="Q277" s="253"/>
      <c r="R277" s="253"/>
      <c r="S277" s="253"/>
      <c r="T277" s="254"/>
      <c r="U277" s="13"/>
      <c r="V277" s="13"/>
      <c r="W277" s="13"/>
      <c r="X277" s="13"/>
      <c r="Y277" s="13"/>
      <c r="Z277" s="13"/>
      <c r="AA277" s="13"/>
      <c r="AB277" s="13"/>
      <c r="AC277" s="13"/>
      <c r="AD277" s="13"/>
      <c r="AE277" s="13"/>
      <c r="AT277" s="255" t="s">
        <v>180</v>
      </c>
      <c r="AU277" s="255" t="s">
        <v>83</v>
      </c>
      <c r="AV277" s="13" t="s">
        <v>81</v>
      </c>
      <c r="AW277" s="13" t="s">
        <v>35</v>
      </c>
      <c r="AX277" s="13" t="s">
        <v>74</v>
      </c>
      <c r="AY277" s="255" t="s">
        <v>169</v>
      </c>
    </row>
    <row r="278" spans="1:51" s="14" customFormat="1" ht="12">
      <c r="A278" s="14"/>
      <c r="B278" s="256"/>
      <c r="C278" s="257"/>
      <c r="D278" s="242" t="s">
        <v>180</v>
      </c>
      <c r="E278" s="258" t="s">
        <v>19</v>
      </c>
      <c r="F278" s="259" t="s">
        <v>826</v>
      </c>
      <c r="G278" s="257"/>
      <c r="H278" s="260">
        <v>102</v>
      </c>
      <c r="I278" s="261"/>
      <c r="J278" s="257"/>
      <c r="K278" s="257"/>
      <c r="L278" s="262"/>
      <c r="M278" s="263"/>
      <c r="N278" s="264"/>
      <c r="O278" s="264"/>
      <c r="P278" s="264"/>
      <c r="Q278" s="264"/>
      <c r="R278" s="264"/>
      <c r="S278" s="264"/>
      <c r="T278" s="265"/>
      <c r="U278" s="14"/>
      <c r="V278" s="14"/>
      <c r="W278" s="14"/>
      <c r="X278" s="14"/>
      <c r="Y278" s="14"/>
      <c r="Z278" s="14"/>
      <c r="AA278" s="14"/>
      <c r="AB278" s="14"/>
      <c r="AC278" s="14"/>
      <c r="AD278" s="14"/>
      <c r="AE278" s="14"/>
      <c r="AT278" s="266" t="s">
        <v>180</v>
      </c>
      <c r="AU278" s="266" t="s">
        <v>83</v>
      </c>
      <c r="AV278" s="14" t="s">
        <v>83</v>
      </c>
      <c r="AW278" s="14" t="s">
        <v>35</v>
      </c>
      <c r="AX278" s="14" t="s">
        <v>81</v>
      </c>
      <c r="AY278" s="266" t="s">
        <v>169</v>
      </c>
    </row>
    <row r="279" spans="1:51" s="14" customFormat="1" ht="12">
      <c r="A279" s="14"/>
      <c r="B279" s="256"/>
      <c r="C279" s="257"/>
      <c r="D279" s="242" t="s">
        <v>180</v>
      </c>
      <c r="E279" s="257"/>
      <c r="F279" s="259" t="s">
        <v>827</v>
      </c>
      <c r="G279" s="257"/>
      <c r="H279" s="260">
        <v>107.1</v>
      </c>
      <c r="I279" s="261"/>
      <c r="J279" s="257"/>
      <c r="K279" s="257"/>
      <c r="L279" s="262"/>
      <c r="M279" s="263"/>
      <c r="N279" s="264"/>
      <c r="O279" s="264"/>
      <c r="P279" s="264"/>
      <c r="Q279" s="264"/>
      <c r="R279" s="264"/>
      <c r="S279" s="264"/>
      <c r="T279" s="265"/>
      <c r="U279" s="14"/>
      <c r="V279" s="14"/>
      <c r="W279" s="14"/>
      <c r="X279" s="14"/>
      <c r="Y279" s="14"/>
      <c r="Z279" s="14"/>
      <c r="AA279" s="14"/>
      <c r="AB279" s="14"/>
      <c r="AC279" s="14"/>
      <c r="AD279" s="14"/>
      <c r="AE279" s="14"/>
      <c r="AT279" s="266" t="s">
        <v>180</v>
      </c>
      <c r="AU279" s="266" t="s">
        <v>83</v>
      </c>
      <c r="AV279" s="14" t="s">
        <v>83</v>
      </c>
      <c r="AW279" s="14" t="s">
        <v>4</v>
      </c>
      <c r="AX279" s="14" t="s">
        <v>81</v>
      </c>
      <c r="AY279" s="266" t="s">
        <v>169</v>
      </c>
    </row>
    <row r="280" spans="1:65" s="2" customFormat="1" ht="16.5" customHeight="1">
      <c r="A280" s="41"/>
      <c r="B280" s="42"/>
      <c r="C280" s="313" t="s">
        <v>566</v>
      </c>
      <c r="D280" s="313" t="s">
        <v>665</v>
      </c>
      <c r="E280" s="314" t="s">
        <v>828</v>
      </c>
      <c r="F280" s="315" t="s">
        <v>829</v>
      </c>
      <c r="G280" s="316" t="s">
        <v>174</v>
      </c>
      <c r="H280" s="317">
        <v>14.805</v>
      </c>
      <c r="I280" s="318"/>
      <c r="J280" s="319">
        <f>ROUND(I280*H280,2)</f>
        <v>0</v>
      </c>
      <c r="K280" s="315" t="s">
        <v>175</v>
      </c>
      <c r="L280" s="320"/>
      <c r="M280" s="321" t="s">
        <v>19</v>
      </c>
      <c r="N280" s="322" t="s">
        <v>45</v>
      </c>
      <c r="O280" s="87"/>
      <c r="P280" s="238">
        <f>O280*H280</f>
        <v>0</v>
      </c>
      <c r="Q280" s="238">
        <v>0.175</v>
      </c>
      <c r="R280" s="238">
        <f>Q280*H280</f>
        <v>2.5908749999999996</v>
      </c>
      <c r="S280" s="238">
        <v>0</v>
      </c>
      <c r="T280" s="239">
        <f>S280*H280</f>
        <v>0</v>
      </c>
      <c r="U280" s="41"/>
      <c r="V280" s="41"/>
      <c r="W280" s="41"/>
      <c r="X280" s="41"/>
      <c r="Y280" s="41"/>
      <c r="Z280" s="41"/>
      <c r="AA280" s="41"/>
      <c r="AB280" s="41"/>
      <c r="AC280" s="41"/>
      <c r="AD280" s="41"/>
      <c r="AE280" s="41"/>
      <c r="AR280" s="240" t="s">
        <v>217</v>
      </c>
      <c r="AT280" s="240" t="s">
        <v>665</v>
      </c>
      <c r="AU280" s="240" t="s">
        <v>83</v>
      </c>
      <c r="AY280" s="20" t="s">
        <v>169</v>
      </c>
      <c r="BE280" s="241">
        <f>IF(N280="základní",J280,0)</f>
        <v>0</v>
      </c>
      <c r="BF280" s="241">
        <f>IF(N280="snížená",J280,0)</f>
        <v>0</v>
      </c>
      <c r="BG280" s="241">
        <f>IF(N280="zákl. přenesená",J280,0)</f>
        <v>0</v>
      </c>
      <c r="BH280" s="241">
        <f>IF(N280="sníž. přenesená",J280,0)</f>
        <v>0</v>
      </c>
      <c r="BI280" s="241">
        <f>IF(N280="nulová",J280,0)</f>
        <v>0</v>
      </c>
      <c r="BJ280" s="20" t="s">
        <v>81</v>
      </c>
      <c r="BK280" s="241">
        <f>ROUND(I280*H280,2)</f>
        <v>0</v>
      </c>
      <c r="BL280" s="20" t="s">
        <v>176</v>
      </c>
      <c r="BM280" s="240" t="s">
        <v>830</v>
      </c>
    </row>
    <row r="281" spans="1:51" s="14" customFormat="1" ht="12">
      <c r="A281" s="14"/>
      <c r="B281" s="256"/>
      <c r="C281" s="257"/>
      <c r="D281" s="242" t="s">
        <v>180</v>
      </c>
      <c r="E281" s="258" t="s">
        <v>19</v>
      </c>
      <c r="F281" s="259" t="s">
        <v>831</v>
      </c>
      <c r="G281" s="257"/>
      <c r="H281" s="260">
        <v>14.1</v>
      </c>
      <c r="I281" s="261"/>
      <c r="J281" s="257"/>
      <c r="K281" s="257"/>
      <c r="L281" s="262"/>
      <c r="M281" s="263"/>
      <c r="N281" s="264"/>
      <c r="O281" s="264"/>
      <c r="P281" s="264"/>
      <c r="Q281" s="264"/>
      <c r="R281" s="264"/>
      <c r="S281" s="264"/>
      <c r="T281" s="265"/>
      <c r="U281" s="14"/>
      <c r="V281" s="14"/>
      <c r="W281" s="14"/>
      <c r="X281" s="14"/>
      <c r="Y281" s="14"/>
      <c r="Z281" s="14"/>
      <c r="AA281" s="14"/>
      <c r="AB281" s="14"/>
      <c r="AC281" s="14"/>
      <c r="AD281" s="14"/>
      <c r="AE281" s="14"/>
      <c r="AT281" s="266" t="s">
        <v>180</v>
      </c>
      <c r="AU281" s="266" t="s">
        <v>83</v>
      </c>
      <c r="AV281" s="14" t="s">
        <v>83</v>
      </c>
      <c r="AW281" s="14" t="s">
        <v>35</v>
      </c>
      <c r="AX281" s="14" t="s">
        <v>81</v>
      </c>
      <c r="AY281" s="266" t="s">
        <v>169</v>
      </c>
    </row>
    <row r="282" spans="1:51" s="14" customFormat="1" ht="12">
      <c r="A282" s="14"/>
      <c r="B282" s="256"/>
      <c r="C282" s="257"/>
      <c r="D282" s="242" t="s">
        <v>180</v>
      </c>
      <c r="E282" s="257"/>
      <c r="F282" s="259" t="s">
        <v>832</v>
      </c>
      <c r="G282" s="257"/>
      <c r="H282" s="260">
        <v>14.805</v>
      </c>
      <c r="I282" s="261"/>
      <c r="J282" s="257"/>
      <c r="K282" s="257"/>
      <c r="L282" s="262"/>
      <c r="M282" s="263"/>
      <c r="N282" s="264"/>
      <c r="O282" s="264"/>
      <c r="P282" s="264"/>
      <c r="Q282" s="264"/>
      <c r="R282" s="264"/>
      <c r="S282" s="264"/>
      <c r="T282" s="265"/>
      <c r="U282" s="14"/>
      <c r="V282" s="14"/>
      <c r="W282" s="14"/>
      <c r="X282" s="14"/>
      <c r="Y282" s="14"/>
      <c r="Z282" s="14"/>
      <c r="AA282" s="14"/>
      <c r="AB282" s="14"/>
      <c r="AC282" s="14"/>
      <c r="AD282" s="14"/>
      <c r="AE282" s="14"/>
      <c r="AT282" s="266" t="s">
        <v>180</v>
      </c>
      <c r="AU282" s="266" t="s">
        <v>83</v>
      </c>
      <c r="AV282" s="14" t="s">
        <v>83</v>
      </c>
      <c r="AW282" s="14" t="s">
        <v>4</v>
      </c>
      <c r="AX282" s="14" t="s">
        <v>81</v>
      </c>
      <c r="AY282" s="266" t="s">
        <v>169</v>
      </c>
    </row>
    <row r="283" spans="1:65" s="2" customFormat="1" ht="16.5" customHeight="1">
      <c r="A283" s="41"/>
      <c r="B283" s="42"/>
      <c r="C283" s="229" t="s">
        <v>573</v>
      </c>
      <c r="D283" s="229" t="s">
        <v>171</v>
      </c>
      <c r="E283" s="230" t="s">
        <v>833</v>
      </c>
      <c r="F283" s="231" t="s">
        <v>834</v>
      </c>
      <c r="G283" s="232" t="s">
        <v>213</v>
      </c>
      <c r="H283" s="233">
        <v>141.6</v>
      </c>
      <c r="I283" s="234"/>
      <c r="J283" s="235">
        <f>ROUND(I283*H283,2)</f>
        <v>0</v>
      </c>
      <c r="K283" s="231" t="s">
        <v>175</v>
      </c>
      <c r="L283" s="47"/>
      <c r="M283" s="236" t="s">
        <v>19</v>
      </c>
      <c r="N283" s="237" t="s">
        <v>45</v>
      </c>
      <c r="O283" s="87"/>
      <c r="P283" s="238">
        <f>O283*H283</f>
        <v>0</v>
      </c>
      <c r="Q283" s="238">
        <v>0</v>
      </c>
      <c r="R283" s="238">
        <f>Q283*H283</f>
        <v>0</v>
      </c>
      <c r="S283" s="238">
        <v>0</v>
      </c>
      <c r="T283" s="239">
        <f>S283*H283</f>
        <v>0</v>
      </c>
      <c r="U283" s="41"/>
      <c r="V283" s="41"/>
      <c r="W283" s="41"/>
      <c r="X283" s="41"/>
      <c r="Y283" s="41"/>
      <c r="Z283" s="41"/>
      <c r="AA283" s="41"/>
      <c r="AB283" s="41"/>
      <c r="AC283" s="41"/>
      <c r="AD283" s="41"/>
      <c r="AE283" s="41"/>
      <c r="AR283" s="240" t="s">
        <v>176</v>
      </c>
      <c r="AT283" s="240" t="s">
        <v>171</v>
      </c>
      <c r="AU283" s="240" t="s">
        <v>83</v>
      </c>
      <c r="AY283" s="20" t="s">
        <v>169</v>
      </c>
      <c r="BE283" s="241">
        <f>IF(N283="základní",J283,0)</f>
        <v>0</v>
      </c>
      <c r="BF283" s="241">
        <f>IF(N283="snížená",J283,0)</f>
        <v>0</v>
      </c>
      <c r="BG283" s="241">
        <f>IF(N283="zákl. přenesená",J283,0)</f>
        <v>0</v>
      </c>
      <c r="BH283" s="241">
        <f>IF(N283="sníž. přenesená",J283,0)</f>
        <v>0</v>
      </c>
      <c r="BI283" s="241">
        <f>IF(N283="nulová",J283,0)</f>
        <v>0</v>
      </c>
      <c r="BJ283" s="20" t="s">
        <v>81</v>
      </c>
      <c r="BK283" s="241">
        <f>ROUND(I283*H283,2)</f>
        <v>0</v>
      </c>
      <c r="BL283" s="20" t="s">
        <v>176</v>
      </c>
      <c r="BM283" s="240" t="s">
        <v>835</v>
      </c>
    </row>
    <row r="284" spans="1:47" s="2" customFormat="1" ht="12">
      <c r="A284" s="41"/>
      <c r="B284" s="42"/>
      <c r="C284" s="43"/>
      <c r="D284" s="242" t="s">
        <v>178</v>
      </c>
      <c r="E284" s="43"/>
      <c r="F284" s="243" t="s">
        <v>836</v>
      </c>
      <c r="G284" s="43"/>
      <c r="H284" s="43"/>
      <c r="I284" s="149"/>
      <c r="J284" s="43"/>
      <c r="K284" s="43"/>
      <c r="L284" s="47"/>
      <c r="M284" s="244"/>
      <c r="N284" s="245"/>
      <c r="O284" s="87"/>
      <c r="P284" s="87"/>
      <c r="Q284" s="87"/>
      <c r="R284" s="87"/>
      <c r="S284" s="87"/>
      <c r="T284" s="88"/>
      <c r="U284" s="41"/>
      <c r="V284" s="41"/>
      <c r="W284" s="41"/>
      <c r="X284" s="41"/>
      <c r="Y284" s="41"/>
      <c r="Z284" s="41"/>
      <c r="AA284" s="41"/>
      <c r="AB284" s="41"/>
      <c r="AC284" s="41"/>
      <c r="AD284" s="41"/>
      <c r="AE284" s="41"/>
      <c r="AT284" s="20" t="s">
        <v>178</v>
      </c>
      <c r="AU284" s="20" t="s">
        <v>83</v>
      </c>
    </row>
    <row r="285" spans="1:51" s="13" customFormat="1" ht="12">
      <c r="A285" s="13"/>
      <c r="B285" s="246"/>
      <c r="C285" s="247"/>
      <c r="D285" s="242" t="s">
        <v>180</v>
      </c>
      <c r="E285" s="248" t="s">
        <v>19</v>
      </c>
      <c r="F285" s="249" t="s">
        <v>837</v>
      </c>
      <c r="G285" s="247"/>
      <c r="H285" s="248" t="s">
        <v>19</v>
      </c>
      <c r="I285" s="250"/>
      <c r="J285" s="247"/>
      <c r="K285" s="247"/>
      <c r="L285" s="251"/>
      <c r="M285" s="252"/>
      <c r="N285" s="253"/>
      <c r="O285" s="253"/>
      <c r="P285" s="253"/>
      <c r="Q285" s="253"/>
      <c r="R285" s="253"/>
      <c r="S285" s="253"/>
      <c r="T285" s="254"/>
      <c r="U285" s="13"/>
      <c r="V285" s="13"/>
      <c r="W285" s="13"/>
      <c r="X285" s="13"/>
      <c r="Y285" s="13"/>
      <c r="Z285" s="13"/>
      <c r="AA285" s="13"/>
      <c r="AB285" s="13"/>
      <c r="AC285" s="13"/>
      <c r="AD285" s="13"/>
      <c r="AE285" s="13"/>
      <c r="AT285" s="255" t="s">
        <v>180</v>
      </c>
      <c r="AU285" s="255" t="s">
        <v>83</v>
      </c>
      <c r="AV285" s="13" t="s">
        <v>81</v>
      </c>
      <c r="AW285" s="13" t="s">
        <v>35</v>
      </c>
      <c r="AX285" s="13" t="s">
        <v>74</v>
      </c>
      <c r="AY285" s="255" t="s">
        <v>169</v>
      </c>
    </row>
    <row r="286" spans="1:51" s="14" customFormat="1" ht="12">
      <c r="A286" s="14"/>
      <c r="B286" s="256"/>
      <c r="C286" s="257"/>
      <c r="D286" s="242" t="s">
        <v>180</v>
      </c>
      <c r="E286" s="258" t="s">
        <v>19</v>
      </c>
      <c r="F286" s="259" t="s">
        <v>838</v>
      </c>
      <c r="G286" s="257"/>
      <c r="H286" s="260">
        <v>141.6</v>
      </c>
      <c r="I286" s="261"/>
      <c r="J286" s="257"/>
      <c r="K286" s="257"/>
      <c r="L286" s="262"/>
      <c r="M286" s="263"/>
      <c r="N286" s="264"/>
      <c r="O286" s="264"/>
      <c r="P286" s="264"/>
      <c r="Q286" s="264"/>
      <c r="R286" s="264"/>
      <c r="S286" s="264"/>
      <c r="T286" s="265"/>
      <c r="U286" s="14"/>
      <c r="V286" s="14"/>
      <c r="W286" s="14"/>
      <c r="X286" s="14"/>
      <c r="Y286" s="14"/>
      <c r="Z286" s="14"/>
      <c r="AA286" s="14"/>
      <c r="AB286" s="14"/>
      <c r="AC286" s="14"/>
      <c r="AD286" s="14"/>
      <c r="AE286" s="14"/>
      <c r="AT286" s="266" t="s">
        <v>180</v>
      </c>
      <c r="AU286" s="266" t="s">
        <v>83</v>
      </c>
      <c r="AV286" s="14" t="s">
        <v>83</v>
      </c>
      <c r="AW286" s="14" t="s">
        <v>35</v>
      </c>
      <c r="AX286" s="14" t="s">
        <v>81</v>
      </c>
      <c r="AY286" s="266" t="s">
        <v>169</v>
      </c>
    </row>
    <row r="287" spans="1:63" s="12" customFormat="1" ht="22.8" customHeight="1">
      <c r="A287" s="12"/>
      <c r="B287" s="213"/>
      <c r="C287" s="214"/>
      <c r="D287" s="215" t="s">
        <v>73</v>
      </c>
      <c r="E287" s="227" t="s">
        <v>224</v>
      </c>
      <c r="F287" s="227" t="s">
        <v>252</v>
      </c>
      <c r="G287" s="214"/>
      <c r="H287" s="214"/>
      <c r="I287" s="217"/>
      <c r="J287" s="228">
        <f>BK287</f>
        <v>0</v>
      </c>
      <c r="K287" s="214"/>
      <c r="L287" s="219"/>
      <c r="M287" s="220"/>
      <c r="N287" s="221"/>
      <c r="O287" s="221"/>
      <c r="P287" s="222">
        <f>SUM(P288:P386)</f>
        <v>0</v>
      </c>
      <c r="Q287" s="221"/>
      <c r="R287" s="222">
        <f>SUM(R288:R386)</f>
        <v>369.763278</v>
      </c>
      <c r="S287" s="221"/>
      <c r="T287" s="223">
        <f>SUM(T288:T386)</f>
        <v>23.630000000000003</v>
      </c>
      <c r="U287" s="12"/>
      <c r="V287" s="12"/>
      <c r="W287" s="12"/>
      <c r="X287" s="12"/>
      <c r="Y287" s="12"/>
      <c r="Z287" s="12"/>
      <c r="AA287" s="12"/>
      <c r="AB287" s="12"/>
      <c r="AC287" s="12"/>
      <c r="AD287" s="12"/>
      <c r="AE287" s="12"/>
      <c r="AR287" s="224" t="s">
        <v>81</v>
      </c>
      <c r="AT287" s="225" t="s">
        <v>73</v>
      </c>
      <c r="AU287" s="225" t="s">
        <v>81</v>
      </c>
      <c r="AY287" s="224" t="s">
        <v>169</v>
      </c>
      <c r="BK287" s="226">
        <f>SUM(BK288:BK386)</f>
        <v>0</v>
      </c>
    </row>
    <row r="288" spans="1:65" s="2" customFormat="1" ht="16.5" customHeight="1">
      <c r="A288" s="41"/>
      <c r="B288" s="42"/>
      <c r="C288" s="229" t="s">
        <v>581</v>
      </c>
      <c r="D288" s="229" t="s">
        <v>171</v>
      </c>
      <c r="E288" s="230" t="s">
        <v>839</v>
      </c>
      <c r="F288" s="231" t="s">
        <v>840</v>
      </c>
      <c r="G288" s="232" t="s">
        <v>462</v>
      </c>
      <c r="H288" s="233">
        <v>21</v>
      </c>
      <c r="I288" s="234"/>
      <c r="J288" s="235">
        <f>ROUND(I288*H288,2)</f>
        <v>0</v>
      </c>
      <c r="K288" s="231" t="s">
        <v>175</v>
      </c>
      <c r="L288" s="47"/>
      <c r="M288" s="236" t="s">
        <v>19</v>
      </c>
      <c r="N288" s="237" t="s">
        <v>45</v>
      </c>
      <c r="O288" s="87"/>
      <c r="P288" s="238">
        <f>O288*H288</f>
        <v>0</v>
      </c>
      <c r="Q288" s="238">
        <v>0.04008</v>
      </c>
      <c r="R288" s="238">
        <f>Q288*H288</f>
        <v>0.84168</v>
      </c>
      <c r="S288" s="238">
        <v>0</v>
      </c>
      <c r="T288" s="239">
        <f>S288*H288</f>
        <v>0</v>
      </c>
      <c r="U288" s="41"/>
      <c r="V288" s="41"/>
      <c r="W288" s="41"/>
      <c r="X288" s="41"/>
      <c r="Y288" s="41"/>
      <c r="Z288" s="41"/>
      <c r="AA288" s="41"/>
      <c r="AB288" s="41"/>
      <c r="AC288" s="41"/>
      <c r="AD288" s="41"/>
      <c r="AE288" s="41"/>
      <c r="AR288" s="240" t="s">
        <v>176</v>
      </c>
      <c r="AT288" s="240" t="s">
        <v>171</v>
      </c>
      <c r="AU288" s="240" t="s">
        <v>83</v>
      </c>
      <c r="AY288" s="20" t="s">
        <v>169</v>
      </c>
      <c r="BE288" s="241">
        <f>IF(N288="základní",J288,0)</f>
        <v>0</v>
      </c>
      <c r="BF288" s="241">
        <f>IF(N288="snížená",J288,0)</f>
        <v>0</v>
      </c>
      <c r="BG288" s="241">
        <f>IF(N288="zákl. přenesená",J288,0)</f>
        <v>0</v>
      </c>
      <c r="BH288" s="241">
        <f>IF(N288="sníž. přenesená",J288,0)</f>
        <v>0</v>
      </c>
      <c r="BI288" s="241">
        <f>IF(N288="nulová",J288,0)</f>
        <v>0</v>
      </c>
      <c r="BJ288" s="20" t="s">
        <v>81</v>
      </c>
      <c r="BK288" s="241">
        <f>ROUND(I288*H288,2)</f>
        <v>0</v>
      </c>
      <c r="BL288" s="20" t="s">
        <v>176</v>
      </c>
      <c r="BM288" s="240" t="s">
        <v>841</v>
      </c>
    </row>
    <row r="289" spans="1:47" s="2" customFormat="1" ht="12">
      <c r="A289" s="41"/>
      <c r="B289" s="42"/>
      <c r="C289" s="43"/>
      <c r="D289" s="242" t="s">
        <v>178</v>
      </c>
      <c r="E289" s="43"/>
      <c r="F289" s="243" t="s">
        <v>842</v>
      </c>
      <c r="G289" s="43"/>
      <c r="H289" s="43"/>
      <c r="I289" s="149"/>
      <c r="J289" s="43"/>
      <c r="K289" s="43"/>
      <c r="L289" s="47"/>
      <c r="M289" s="244"/>
      <c r="N289" s="245"/>
      <c r="O289" s="87"/>
      <c r="P289" s="87"/>
      <c r="Q289" s="87"/>
      <c r="R289" s="87"/>
      <c r="S289" s="87"/>
      <c r="T289" s="88"/>
      <c r="U289" s="41"/>
      <c r="V289" s="41"/>
      <c r="W289" s="41"/>
      <c r="X289" s="41"/>
      <c r="Y289" s="41"/>
      <c r="Z289" s="41"/>
      <c r="AA289" s="41"/>
      <c r="AB289" s="41"/>
      <c r="AC289" s="41"/>
      <c r="AD289" s="41"/>
      <c r="AE289" s="41"/>
      <c r="AT289" s="20" t="s">
        <v>178</v>
      </c>
      <c r="AU289" s="20" t="s">
        <v>83</v>
      </c>
    </row>
    <row r="290" spans="1:51" s="13" customFormat="1" ht="12">
      <c r="A290" s="13"/>
      <c r="B290" s="246"/>
      <c r="C290" s="247"/>
      <c r="D290" s="242" t="s">
        <v>180</v>
      </c>
      <c r="E290" s="248" t="s">
        <v>19</v>
      </c>
      <c r="F290" s="249" t="s">
        <v>719</v>
      </c>
      <c r="G290" s="247"/>
      <c r="H290" s="248" t="s">
        <v>19</v>
      </c>
      <c r="I290" s="250"/>
      <c r="J290" s="247"/>
      <c r="K290" s="247"/>
      <c r="L290" s="251"/>
      <c r="M290" s="252"/>
      <c r="N290" s="253"/>
      <c r="O290" s="253"/>
      <c r="P290" s="253"/>
      <c r="Q290" s="253"/>
      <c r="R290" s="253"/>
      <c r="S290" s="253"/>
      <c r="T290" s="254"/>
      <c r="U290" s="13"/>
      <c r="V290" s="13"/>
      <c r="W290" s="13"/>
      <c r="X290" s="13"/>
      <c r="Y290" s="13"/>
      <c r="Z290" s="13"/>
      <c r="AA290" s="13"/>
      <c r="AB290" s="13"/>
      <c r="AC290" s="13"/>
      <c r="AD290" s="13"/>
      <c r="AE290" s="13"/>
      <c r="AT290" s="255" t="s">
        <v>180</v>
      </c>
      <c r="AU290" s="255" t="s">
        <v>83</v>
      </c>
      <c r="AV290" s="13" t="s">
        <v>81</v>
      </c>
      <c r="AW290" s="13" t="s">
        <v>35</v>
      </c>
      <c r="AX290" s="13" t="s">
        <v>74</v>
      </c>
      <c r="AY290" s="255" t="s">
        <v>169</v>
      </c>
    </row>
    <row r="291" spans="1:51" s="14" customFormat="1" ht="12">
      <c r="A291" s="14"/>
      <c r="B291" s="256"/>
      <c r="C291" s="257"/>
      <c r="D291" s="242" t="s">
        <v>180</v>
      </c>
      <c r="E291" s="258" t="s">
        <v>19</v>
      </c>
      <c r="F291" s="259" t="s">
        <v>7</v>
      </c>
      <c r="G291" s="257"/>
      <c r="H291" s="260">
        <v>21</v>
      </c>
      <c r="I291" s="261"/>
      <c r="J291" s="257"/>
      <c r="K291" s="257"/>
      <c r="L291" s="262"/>
      <c r="M291" s="263"/>
      <c r="N291" s="264"/>
      <c r="O291" s="264"/>
      <c r="P291" s="264"/>
      <c r="Q291" s="264"/>
      <c r="R291" s="264"/>
      <c r="S291" s="264"/>
      <c r="T291" s="265"/>
      <c r="U291" s="14"/>
      <c r="V291" s="14"/>
      <c r="W291" s="14"/>
      <c r="X291" s="14"/>
      <c r="Y291" s="14"/>
      <c r="Z291" s="14"/>
      <c r="AA291" s="14"/>
      <c r="AB291" s="14"/>
      <c r="AC291" s="14"/>
      <c r="AD291" s="14"/>
      <c r="AE291" s="14"/>
      <c r="AT291" s="266" t="s">
        <v>180</v>
      </c>
      <c r="AU291" s="266" t="s">
        <v>83</v>
      </c>
      <c r="AV291" s="14" t="s">
        <v>83</v>
      </c>
      <c r="AW291" s="14" t="s">
        <v>35</v>
      </c>
      <c r="AX291" s="14" t="s">
        <v>81</v>
      </c>
      <c r="AY291" s="266" t="s">
        <v>169</v>
      </c>
    </row>
    <row r="292" spans="1:65" s="2" customFormat="1" ht="16.5" customHeight="1">
      <c r="A292" s="41"/>
      <c r="B292" s="42"/>
      <c r="C292" s="313" t="s">
        <v>588</v>
      </c>
      <c r="D292" s="313" t="s">
        <v>665</v>
      </c>
      <c r="E292" s="314" t="s">
        <v>843</v>
      </c>
      <c r="F292" s="315" t="s">
        <v>844</v>
      </c>
      <c r="G292" s="316" t="s">
        <v>188</v>
      </c>
      <c r="H292" s="317">
        <v>21</v>
      </c>
      <c r="I292" s="318"/>
      <c r="J292" s="319">
        <f>ROUND(I292*H292,2)</f>
        <v>0</v>
      </c>
      <c r="K292" s="315" t="s">
        <v>175</v>
      </c>
      <c r="L292" s="320"/>
      <c r="M292" s="321" t="s">
        <v>19</v>
      </c>
      <c r="N292" s="322" t="s">
        <v>45</v>
      </c>
      <c r="O292" s="87"/>
      <c r="P292" s="238">
        <f>O292*H292</f>
        <v>0</v>
      </c>
      <c r="Q292" s="238">
        <v>0.045</v>
      </c>
      <c r="R292" s="238">
        <f>Q292*H292</f>
        <v>0.945</v>
      </c>
      <c r="S292" s="238">
        <v>0</v>
      </c>
      <c r="T292" s="239">
        <f>S292*H292</f>
        <v>0</v>
      </c>
      <c r="U292" s="41"/>
      <c r="V292" s="41"/>
      <c r="W292" s="41"/>
      <c r="X292" s="41"/>
      <c r="Y292" s="41"/>
      <c r="Z292" s="41"/>
      <c r="AA292" s="41"/>
      <c r="AB292" s="41"/>
      <c r="AC292" s="41"/>
      <c r="AD292" s="41"/>
      <c r="AE292" s="41"/>
      <c r="AR292" s="240" t="s">
        <v>217</v>
      </c>
      <c r="AT292" s="240" t="s">
        <v>665</v>
      </c>
      <c r="AU292" s="240" t="s">
        <v>83</v>
      </c>
      <c r="AY292" s="20" t="s">
        <v>169</v>
      </c>
      <c r="BE292" s="241">
        <f>IF(N292="základní",J292,0)</f>
        <v>0</v>
      </c>
      <c r="BF292" s="241">
        <f>IF(N292="snížená",J292,0)</f>
        <v>0</v>
      </c>
      <c r="BG292" s="241">
        <f>IF(N292="zákl. přenesená",J292,0)</f>
        <v>0</v>
      </c>
      <c r="BH292" s="241">
        <f>IF(N292="sníž. přenesená",J292,0)</f>
        <v>0</v>
      </c>
      <c r="BI292" s="241">
        <f>IF(N292="nulová",J292,0)</f>
        <v>0</v>
      </c>
      <c r="BJ292" s="20" t="s">
        <v>81</v>
      </c>
      <c r="BK292" s="241">
        <f>ROUND(I292*H292,2)</f>
        <v>0</v>
      </c>
      <c r="BL292" s="20" t="s">
        <v>176</v>
      </c>
      <c r="BM292" s="240" t="s">
        <v>845</v>
      </c>
    </row>
    <row r="293" spans="1:65" s="2" customFormat="1" ht="16.5" customHeight="1">
      <c r="A293" s="41"/>
      <c r="B293" s="42"/>
      <c r="C293" s="229" t="s">
        <v>596</v>
      </c>
      <c r="D293" s="229" t="s">
        <v>171</v>
      </c>
      <c r="E293" s="230" t="s">
        <v>846</v>
      </c>
      <c r="F293" s="231" t="s">
        <v>847</v>
      </c>
      <c r="G293" s="232" t="s">
        <v>462</v>
      </c>
      <c r="H293" s="233">
        <v>106</v>
      </c>
      <c r="I293" s="234"/>
      <c r="J293" s="235">
        <f>ROUND(I293*H293,2)</f>
        <v>0</v>
      </c>
      <c r="K293" s="231" t="s">
        <v>175</v>
      </c>
      <c r="L293" s="47"/>
      <c r="M293" s="236" t="s">
        <v>19</v>
      </c>
      <c r="N293" s="237" t="s">
        <v>45</v>
      </c>
      <c r="O293" s="87"/>
      <c r="P293" s="238">
        <f>O293*H293</f>
        <v>0</v>
      </c>
      <c r="Q293" s="238">
        <v>0.00074</v>
      </c>
      <c r="R293" s="238">
        <f>Q293*H293</f>
        <v>0.07844</v>
      </c>
      <c r="S293" s="238">
        <v>0</v>
      </c>
      <c r="T293" s="239">
        <f>S293*H293</f>
        <v>0</v>
      </c>
      <c r="U293" s="41"/>
      <c r="V293" s="41"/>
      <c r="W293" s="41"/>
      <c r="X293" s="41"/>
      <c r="Y293" s="41"/>
      <c r="Z293" s="41"/>
      <c r="AA293" s="41"/>
      <c r="AB293" s="41"/>
      <c r="AC293" s="41"/>
      <c r="AD293" s="41"/>
      <c r="AE293" s="41"/>
      <c r="AR293" s="240" t="s">
        <v>176</v>
      </c>
      <c r="AT293" s="240" t="s">
        <v>171</v>
      </c>
      <c r="AU293" s="240" t="s">
        <v>83</v>
      </c>
      <c r="AY293" s="20" t="s">
        <v>169</v>
      </c>
      <c r="BE293" s="241">
        <f>IF(N293="základní",J293,0)</f>
        <v>0</v>
      </c>
      <c r="BF293" s="241">
        <f>IF(N293="snížená",J293,0)</f>
        <v>0</v>
      </c>
      <c r="BG293" s="241">
        <f>IF(N293="zákl. přenesená",J293,0)</f>
        <v>0</v>
      </c>
      <c r="BH293" s="241">
        <f>IF(N293="sníž. přenesená",J293,0)</f>
        <v>0</v>
      </c>
      <c r="BI293" s="241">
        <f>IF(N293="nulová",J293,0)</f>
        <v>0</v>
      </c>
      <c r="BJ293" s="20" t="s">
        <v>81</v>
      </c>
      <c r="BK293" s="241">
        <f>ROUND(I293*H293,2)</f>
        <v>0</v>
      </c>
      <c r="BL293" s="20" t="s">
        <v>176</v>
      </c>
      <c r="BM293" s="240" t="s">
        <v>848</v>
      </c>
    </row>
    <row r="294" spans="1:47" s="2" customFormat="1" ht="12">
      <c r="A294" s="41"/>
      <c r="B294" s="42"/>
      <c r="C294" s="43"/>
      <c r="D294" s="242" t="s">
        <v>178</v>
      </c>
      <c r="E294" s="43"/>
      <c r="F294" s="243" t="s">
        <v>842</v>
      </c>
      <c r="G294" s="43"/>
      <c r="H294" s="43"/>
      <c r="I294" s="149"/>
      <c r="J294" s="43"/>
      <c r="K294" s="43"/>
      <c r="L294" s="47"/>
      <c r="M294" s="244"/>
      <c r="N294" s="245"/>
      <c r="O294" s="87"/>
      <c r="P294" s="87"/>
      <c r="Q294" s="87"/>
      <c r="R294" s="87"/>
      <c r="S294" s="87"/>
      <c r="T294" s="88"/>
      <c r="U294" s="41"/>
      <c r="V294" s="41"/>
      <c r="W294" s="41"/>
      <c r="X294" s="41"/>
      <c r="Y294" s="41"/>
      <c r="Z294" s="41"/>
      <c r="AA294" s="41"/>
      <c r="AB294" s="41"/>
      <c r="AC294" s="41"/>
      <c r="AD294" s="41"/>
      <c r="AE294" s="41"/>
      <c r="AT294" s="20" t="s">
        <v>178</v>
      </c>
      <c r="AU294" s="20" t="s">
        <v>83</v>
      </c>
    </row>
    <row r="295" spans="1:51" s="13" customFormat="1" ht="12">
      <c r="A295" s="13"/>
      <c r="B295" s="246"/>
      <c r="C295" s="247"/>
      <c r="D295" s="242" t="s">
        <v>180</v>
      </c>
      <c r="E295" s="248" t="s">
        <v>19</v>
      </c>
      <c r="F295" s="249" t="s">
        <v>849</v>
      </c>
      <c r="G295" s="247"/>
      <c r="H295" s="248" t="s">
        <v>19</v>
      </c>
      <c r="I295" s="250"/>
      <c r="J295" s="247"/>
      <c r="K295" s="247"/>
      <c r="L295" s="251"/>
      <c r="M295" s="252"/>
      <c r="N295" s="253"/>
      <c r="O295" s="253"/>
      <c r="P295" s="253"/>
      <c r="Q295" s="253"/>
      <c r="R295" s="253"/>
      <c r="S295" s="253"/>
      <c r="T295" s="254"/>
      <c r="U295" s="13"/>
      <c r="V295" s="13"/>
      <c r="W295" s="13"/>
      <c r="X295" s="13"/>
      <c r="Y295" s="13"/>
      <c r="Z295" s="13"/>
      <c r="AA295" s="13"/>
      <c r="AB295" s="13"/>
      <c r="AC295" s="13"/>
      <c r="AD295" s="13"/>
      <c r="AE295" s="13"/>
      <c r="AT295" s="255" t="s">
        <v>180</v>
      </c>
      <c r="AU295" s="255" t="s">
        <v>83</v>
      </c>
      <c r="AV295" s="13" t="s">
        <v>81</v>
      </c>
      <c r="AW295" s="13" t="s">
        <v>35</v>
      </c>
      <c r="AX295" s="13" t="s">
        <v>74</v>
      </c>
      <c r="AY295" s="255" t="s">
        <v>169</v>
      </c>
    </row>
    <row r="296" spans="1:51" s="14" customFormat="1" ht="12">
      <c r="A296" s="14"/>
      <c r="B296" s="256"/>
      <c r="C296" s="257"/>
      <c r="D296" s="242" t="s">
        <v>180</v>
      </c>
      <c r="E296" s="258" t="s">
        <v>19</v>
      </c>
      <c r="F296" s="259" t="s">
        <v>850</v>
      </c>
      <c r="G296" s="257"/>
      <c r="H296" s="260">
        <v>106</v>
      </c>
      <c r="I296" s="261"/>
      <c r="J296" s="257"/>
      <c r="K296" s="257"/>
      <c r="L296" s="262"/>
      <c r="M296" s="263"/>
      <c r="N296" s="264"/>
      <c r="O296" s="264"/>
      <c r="P296" s="264"/>
      <c r="Q296" s="264"/>
      <c r="R296" s="264"/>
      <c r="S296" s="264"/>
      <c r="T296" s="265"/>
      <c r="U296" s="14"/>
      <c r="V296" s="14"/>
      <c r="W296" s="14"/>
      <c r="X296" s="14"/>
      <c r="Y296" s="14"/>
      <c r="Z296" s="14"/>
      <c r="AA296" s="14"/>
      <c r="AB296" s="14"/>
      <c r="AC296" s="14"/>
      <c r="AD296" s="14"/>
      <c r="AE296" s="14"/>
      <c r="AT296" s="266" t="s">
        <v>180</v>
      </c>
      <c r="AU296" s="266" t="s">
        <v>83</v>
      </c>
      <c r="AV296" s="14" t="s">
        <v>83</v>
      </c>
      <c r="AW296" s="14" t="s">
        <v>35</v>
      </c>
      <c r="AX296" s="14" t="s">
        <v>81</v>
      </c>
      <c r="AY296" s="266" t="s">
        <v>169</v>
      </c>
    </row>
    <row r="297" spans="1:65" s="2" customFormat="1" ht="21.75" customHeight="1">
      <c r="A297" s="41"/>
      <c r="B297" s="42"/>
      <c r="C297" s="313" t="s">
        <v>602</v>
      </c>
      <c r="D297" s="313" t="s">
        <v>665</v>
      </c>
      <c r="E297" s="314" t="s">
        <v>851</v>
      </c>
      <c r="F297" s="315" t="s">
        <v>852</v>
      </c>
      <c r="G297" s="316" t="s">
        <v>462</v>
      </c>
      <c r="H297" s="317">
        <v>106</v>
      </c>
      <c r="I297" s="318"/>
      <c r="J297" s="319">
        <f>ROUND(I297*H297,2)</f>
        <v>0</v>
      </c>
      <c r="K297" s="315" t="s">
        <v>19</v>
      </c>
      <c r="L297" s="320"/>
      <c r="M297" s="321" t="s">
        <v>19</v>
      </c>
      <c r="N297" s="322" t="s">
        <v>45</v>
      </c>
      <c r="O297" s="87"/>
      <c r="P297" s="238">
        <f>O297*H297</f>
        <v>0</v>
      </c>
      <c r="Q297" s="238">
        <v>0.0775</v>
      </c>
      <c r="R297" s="238">
        <f>Q297*H297</f>
        <v>8.215</v>
      </c>
      <c r="S297" s="238">
        <v>0</v>
      </c>
      <c r="T297" s="239">
        <f>S297*H297</f>
        <v>0</v>
      </c>
      <c r="U297" s="41"/>
      <c r="V297" s="41"/>
      <c r="W297" s="41"/>
      <c r="X297" s="41"/>
      <c r="Y297" s="41"/>
      <c r="Z297" s="41"/>
      <c r="AA297" s="41"/>
      <c r="AB297" s="41"/>
      <c r="AC297" s="41"/>
      <c r="AD297" s="41"/>
      <c r="AE297" s="41"/>
      <c r="AR297" s="240" t="s">
        <v>217</v>
      </c>
      <c r="AT297" s="240" t="s">
        <v>665</v>
      </c>
      <c r="AU297" s="240" t="s">
        <v>83</v>
      </c>
      <c r="AY297" s="20" t="s">
        <v>169</v>
      </c>
      <c r="BE297" s="241">
        <f>IF(N297="základní",J297,0)</f>
        <v>0</v>
      </c>
      <c r="BF297" s="241">
        <f>IF(N297="snížená",J297,0)</f>
        <v>0</v>
      </c>
      <c r="BG297" s="241">
        <f>IF(N297="zákl. přenesená",J297,0)</f>
        <v>0</v>
      </c>
      <c r="BH297" s="241">
        <f>IF(N297="sníž. přenesená",J297,0)</f>
        <v>0</v>
      </c>
      <c r="BI297" s="241">
        <f>IF(N297="nulová",J297,0)</f>
        <v>0</v>
      </c>
      <c r="BJ297" s="20" t="s">
        <v>81</v>
      </c>
      <c r="BK297" s="241">
        <f>ROUND(I297*H297,2)</f>
        <v>0</v>
      </c>
      <c r="BL297" s="20" t="s">
        <v>176</v>
      </c>
      <c r="BM297" s="240" t="s">
        <v>853</v>
      </c>
    </row>
    <row r="298" spans="1:65" s="2" customFormat="1" ht="21.75" customHeight="1">
      <c r="A298" s="41"/>
      <c r="B298" s="42"/>
      <c r="C298" s="229" t="s">
        <v>607</v>
      </c>
      <c r="D298" s="229" t="s">
        <v>171</v>
      </c>
      <c r="E298" s="230" t="s">
        <v>854</v>
      </c>
      <c r="F298" s="231" t="s">
        <v>855</v>
      </c>
      <c r="G298" s="232" t="s">
        <v>462</v>
      </c>
      <c r="H298" s="233">
        <v>60</v>
      </c>
      <c r="I298" s="234"/>
      <c r="J298" s="235">
        <f>ROUND(I298*H298,2)</f>
        <v>0</v>
      </c>
      <c r="K298" s="231" t="s">
        <v>175</v>
      </c>
      <c r="L298" s="47"/>
      <c r="M298" s="236" t="s">
        <v>19</v>
      </c>
      <c r="N298" s="237" t="s">
        <v>45</v>
      </c>
      <c r="O298" s="87"/>
      <c r="P298" s="238">
        <f>O298*H298</f>
        <v>0</v>
      </c>
      <c r="Q298" s="238">
        <v>0.0283</v>
      </c>
      <c r="R298" s="238">
        <f>Q298*H298</f>
        <v>1.698</v>
      </c>
      <c r="S298" s="238">
        <v>0</v>
      </c>
      <c r="T298" s="239">
        <f>S298*H298</f>
        <v>0</v>
      </c>
      <c r="U298" s="41"/>
      <c r="V298" s="41"/>
      <c r="W298" s="41"/>
      <c r="X298" s="41"/>
      <c r="Y298" s="41"/>
      <c r="Z298" s="41"/>
      <c r="AA298" s="41"/>
      <c r="AB298" s="41"/>
      <c r="AC298" s="41"/>
      <c r="AD298" s="41"/>
      <c r="AE298" s="41"/>
      <c r="AR298" s="240" t="s">
        <v>176</v>
      </c>
      <c r="AT298" s="240" t="s">
        <v>171</v>
      </c>
      <c r="AU298" s="240" t="s">
        <v>83</v>
      </c>
      <c r="AY298" s="20" t="s">
        <v>169</v>
      </c>
      <c r="BE298" s="241">
        <f>IF(N298="základní",J298,0)</f>
        <v>0</v>
      </c>
      <c r="BF298" s="241">
        <f>IF(N298="snížená",J298,0)</f>
        <v>0</v>
      </c>
      <c r="BG298" s="241">
        <f>IF(N298="zákl. přenesená",J298,0)</f>
        <v>0</v>
      </c>
      <c r="BH298" s="241">
        <f>IF(N298="sníž. přenesená",J298,0)</f>
        <v>0</v>
      </c>
      <c r="BI298" s="241">
        <f>IF(N298="nulová",J298,0)</f>
        <v>0</v>
      </c>
      <c r="BJ298" s="20" t="s">
        <v>81</v>
      </c>
      <c r="BK298" s="241">
        <f>ROUND(I298*H298,2)</f>
        <v>0</v>
      </c>
      <c r="BL298" s="20" t="s">
        <v>176</v>
      </c>
      <c r="BM298" s="240" t="s">
        <v>856</v>
      </c>
    </row>
    <row r="299" spans="1:47" s="2" customFormat="1" ht="12">
      <c r="A299" s="41"/>
      <c r="B299" s="42"/>
      <c r="C299" s="43"/>
      <c r="D299" s="242" t="s">
        <v>178</v>
      </c>
      <c r="E299" s="43"/>
      <c r="F299" s="243" t="s">
        <v>857</v>
      </c>
      <c r="G299" s="43"/>
      <c r="H299" s="43"/>
      <c r="I299" s="149"/>
      <c r="J299" s="43"/>
      <c r="K299" s="43"/>
      <c r="L299" s="47"/>
      <c r="M299" s="244"/>
      <c r="N299" s="245"/>
      <c r="O299" s="87"/>
      <c r="P299" s="87"/>
      <c r="Q299" s="87"/>
      <c r="R299" s="87"/>
      <c r="S299" s="87"/>
      <c r="T299" s="88"/>
      <c r="U299" s="41"/>
      <c r="V299" s="41"/>
      <c r="W299" s="41"/>
      <c r="X299" s="41"/>
      <c r="Y299" s="41"/>
      <c r="Z299" s="41"/>
      <c r="AA299" s="41"/>
      <c r="AB299" s="41"/>
      <c r="AC299" s="41"/>
      <c r="AD299" s="41"/>
      <c r="AE299" s="41"/>
      <c r="AT299" s="20" t="s">
        <v>178</v>
      </c>
      <c r="AU299" s="20" t="s">
        <v>83</v>
      </c>
    </row>
    <row r="300" spans="1:51" s="13" customFormat="1" ht="12">
      <c r="A300" s="13"/>
      <c r="B300" s="246"/>
      <c r="C300" s="247"/>
      <c r="D300" s="242" t="s">
        <v>180</v>
      </c>
      <c r="E300" s="248" t="s">
        <v>19</v>
      </c>
      <c r="F300" s="249" t="s">
        <v>858</v>
      </c>
      <c r="G300" s="247"/>
      <c r="H300" s="248" t="s">
        <v>19</v>
      </c>
      <c r="I300" s="250"/>
      <c r="J300" s="247"/>
      <c r="K300" s="247"/>
      <c r="L300" s="251"/>
      <c r="M300" s="252"/>
      <c r="N300" s="253"/>
      <c r="O300" s="253"/>
      <c r="P300" s="253"/>
      <c r="Q300" s="253"/>
      <c r="R300" s="253"/>
      <c r="S300" s="253"/>
      <c r="T300" s="254"/>
      <c r="U300" s="13"/>
      <c r="V300" s="13"/>
      <c r="W300" s="13"/>
      <c r="X300" s="13"/>
      <c r="Y300" s="13"/>
      <c r="Z300" s="13"/>
      <c r="AA300" s="13"/>
      <c r="AB300" s="13"/>
      <c r="AC300" s="13"/>
      <c r="AD300" s="13"/>
      <c r="AE300" s="13"/>
      <c r="AT300" s="255" t="s">
        <v>180</v>
      </c>
      <c r="AU300" s="255" t="s">
        <v>83</v>
      </c>
      <c r="AV300" s="13" t="s">
        <v>81</v>
      </c>
      <c r="AW300" s="13" t="s">
        <v>35</v>
      </c>
      <c r="AX300" s="13" t="s">
        <v>74</v>
      </c>
      <c r="AY300" s="255" t="s">
        <v>169</v>
      </c>
    </row>
    <row r="301" spans="1:51" s="14" customFormat="1" ht="12">
      <c r="A301" s="14"/>
      <c r="B301" s="256"/>
      <c r="C301" s="257"/>
      <c r="D301" s="242" t="s">
        <v>180</v>
      </c>
      <c r="E301" s="258" t="s">
        <v>19</v>
      </c>
      <c r="F301" s="259" t="s">
        <v>859</v>
      </c>
      <c r="G301" s="257"/>
      <c r="H301" s="260">
        <v>60</v>
      </c>
      <c r="I301" s="261"/>
      <c r="J301" s="257"/>
      <c r="K301" s="257"/>
      <c r="L301" s="262"/>
      <c r="M301" s="263"/>
      <c r="N301" s="264"/>
      <c r="O301" s="264"/>
      <c r="P301" s="264"/>
      <c r="Q301" s="264"/>
      <c r="R301" s="264"/>
      <c r="S301" s="264"/>
      <c r="T301" s="265"/>
      <c r="U301" s="14"/>
      <c r="V301" s="14"/>
      <c r="W301" s="14"/>
      <c r="X301" s="14"/>
      <c r="Y301" s="14"/>
      <c r="Z301" s="14"/>
      <c r="AA301" s="14"/>
      <c r="AB301" s="14"/>
      <c r="AC301" s="14"/>
      <c r="AD301" s="14"/>
      <c r="AE301" s="14"/>
      <c r="AT301" s="266" t="s">
        <v>180</v>
      </c>
      <c r="AU301" s="266" t="s">
        <v>83</v>
      </c>
      <c r="AV301" s="14" t="s">
        <v>83</v>
      </c>
      <c r="AW301" s="14" t="s">
        <v>35</v>
      </c>
      <c r="AX301" s="14" t="s">
        <v>81</v>
      </c>
      <c r="AY301" s="266" t="s">
        <v>169</v>
      </c>
    </row>
    <row r="302" spans="1:65" s="2" customFormat="1" ht="16.5" customHeight="1">
      <c r="A302" s="41"/>
      <c r="B302" s="42"/>
      <c r="C302" s="313" t="s">
        <v>860</v>
      </c>
      <c r="D302" s="313" t="s">
        <v>665</v>
      </c>
      <c r="E302" s="314" t="s">
        <v>861</v>
      </c>
      <c r="F302" s="315" t="s">
        <v>862</v>
      </c>
      <c r="G302" s="316" t="s">
        <v>462</v>
      </c>
      <c r="H302" s="317">
        <v>52</v>
      </c>
      <c r="I302" s="318"/>
      <c r="J302" s="319">
        <f>ROUND(I302*H302,2)</f>
        <v>0</v>
      </c>
      <c r="K302" s="315" t="s">
        <v>175</v>
      </c>
      <c r="L302" s="320"/>
      <c r="M302" s="321" t="s">
        <v>19</v>
      </c>
      <c r="N302" s="322" t="s">
        <v>45</v>
      </c>
      <c r="O302" s="87"/>
      <c r="P302" s="238">
        <f>O302*H302</f>
        <v>0</v>
      </c>
      <c r="Q302" s="238">
        <v>0.0283</v>
      </c>
      <c r="R302" s="238">
        <f>Q302*H302</f>
        <v>1.4716</v>
      </c>
      <c r="S302" s="238">
        <v>0</v>
      </c>
      <c r="T302" s="239">
        <f>S302*H302</f>
        <v>0</v>
      </c>
      <c r="U302" s="41"/>
      <c r="V302" s="41"/>
      <c r="W302" s="41"/>
      <c r="X302" s="41"/>
      <c r="Y302" s="41"/>
      <c r="Z302" s="41"/>
      <c r="AA302" s="41"/>
      <c r="AB302" s="41"/>
      <c r="AC302" s="41"/>
      <c r="AD302" s="41"/>
      <c r="AE302" s="41"/>
      <c r="AR302" s="240" t="s">
        <v>217</v>
      </c>
      <c r="AT302" s="240" t="s">
        <v>665</v>
      </c>
      <c r="AU302" s="240" t="s">
        <v>83</v>
      </c>
      <c r="AY302" s="20" t="s">
        <v>169</v>
      </c>
      <c r="BE302" s="241">
        <f>IF(N302="základní",J302,0)</f>
        <v>0</v>
      </c>
      <c r="BF302" s="241">
        <f>IF(N302="snížená",J302,0)</f>
        <v>0</v>
      </c>
      <c r="BG302" s="241">
        <f>IF(N302="zákl. přenesená",J302,0)</f>
        <v>0</v>
      </c>
      <c r="BH302" s="241">
        <f>IF(N302="sníž. přenesená",J302,0)</f>
        <v>0</v>
      </c>
      <c r="BI302" s="241">
        <f>IF(N302="nulová",J302,0)</f>
        <v>0</v>
      </c>
      <c r="BJ302" s="20" t="s">
        <v>81</v>
      </c>
      <c r="BK302" s="241">
        <f>ROUND(I302*H302,2)</f>
        <v>0</v>
      </c>
      <c r="BL302" s="20" t="s">
        <v>176</v>
      </c>
      <c r="BM302" s="240" t="s">
        <v>863</v>
      </c>
    </row>
    <row r="303" spans="1:65" s="2" customFormat="1" ht="16.5" customHeight="1">
      <c r="A303" s="41"/>
      <c r="B303" s="42"/>
      <c r="C303" s="313" t="s">
        <v>864</v>
      </c>
      <c r="D303" s="313" t="s">
        <v>665</v>
      </c>
      <c r="E303" s="314" t="s">
        <v>865</v>
      </c>
      <c r="F303" s="315" t="s">
        <v>866</v>
      </c>
      <c r="G303" s="316" t="s">
        <v>462</v>
      </c>
      <c r="H303" s="317">
        <v>8</v>
      </c>
      <c r="I303" s="318"/>
      <c r="J303" s="319">
        <f>ROUND(I303*H303,2)</f>
        <v>0</v>
      </c>
      <c r="K303" s="315" t="s">
        <v>175</v>
      </c>
      <c r="L303" s="320"/>
      <c r="M303" s="321" t="s">
        <v>19</v>
      </c>
      <c r="N303" s="322" t="s">
        <v>45</v>
      </c>
      <c r="O303" s="87"/>
      <c r="P303" s="238">
        <f>O303*H303</f>
        <v>0</v>
      </c>
      <c r="Q303" s="238">
        <v>0.0396</v>
      </c>
      <c r="R303" s="238">
        <f>Q303*H303</f>
        <v>0.3168</v>
      </c>
      <c r="S303" s="238">
        <v>0</v>
      </c>
      <c r="T303" s="239">
        <f>S303*H303</f>
        <v>0</v>
      </c>
      <c r="U303" s="41"/>
      <c r="V303" s="41"/>
      <c r="W303" s="41"/>
      <c r="X303" s="41"/>
      <c r="Y303" s="41"/>
      <c r="Z303" s="41"/>
      <c r="AA303" s="41"/>
      <c r="AB303" s="41"/>
      <c r="AC303" s="41"/>
      <c r="AD303" s="41"/>
      <c r="AE303" s="41"/>
      <c r="AR303" s="240" t="s">
        <v>217</v>
      </c>
      <c r="AT303" s="240" t="s">
        <v>665</v>
      </c>
      <c r="AU303" s="240" t="s">
        <v>83</v>
      </c>
      <c r="AY303" s="20" t="s">
        <v>169</v>
      </c>
      <c r="BE303" s="241">
        <f>IF(N303="základní",J303,0)</f>
        <v>0</v>
      </c>
      <c r="BF303" s="241">
        <f>IF(N303="snížená",J303,0)</f>
        <v>0</v>
      </c>
      <c r="BG303" s="241">
        <f>IF(N303="zákl. přenesená",J303,0)</f>
        <v>0</v>
      </c>
      <c r="BH303" s="241">
        <f>IF(N303="sníž. přenesená",J303,0)</f>
        <v>0</v>
      </c>
      <c r="BI303" s="241">
        <f>IF(N303="nulová",J303,0)</f>
        <v>0</v>
      </c>
      <c r="BJ303" s="20" t="s">
        <v>81</v>
      </c>
      <c r="BK303" s="241">
        <f>ROUND(I303*H303,2)</f>
        <v>0</v>
      </c>
      <c r="BL303" s="20" t="s">
        <v>176</v>
      </c>
      <c r="BM303" s="240" t="s">
        <v>867</v>
      </c>
    </row>
    <row r="304" spans="1:65" s="2" customFormat="1" ht="16.5" customHeight="1">
      <c r="A304" s="41"/>
      <c r="B304" s="42"/>
      <c r="C304" s="229" t="s">
        <v>868</v>
      </c>
      <c r="D304" s="229" t="s">
        <v>171</v>
      </c>
      <c r="E304" s="230" t="s">
        <v>869</v>
      </c>
      <c r="F304" s="231" t="s">
        <v>870</v>
      </c>
      <c r="G304" s="232" t="s">
        <v>188</v>
      </c>
      <c r="H304" s="233">
        <v>22</v>
      </c>
      <c r="I304" s="234"/>
      <c r="J304" s="235">
        <f>ROUND(I304*H304,2)</f>
        <v>0</v>
      </c>
      <c r="K304" s="231" t="s">
        <v>175</v>
      </c>
      <c r="L304" s="47"/>
      <c r="M304" s="236" t="s">
        <v>19</v>
      </c>
      <c r="N304" s="237" t="s">
        <v>45</v>
      </c>
      <c r="O304" s="87"/>
      <c r="P304" s="238">
        <f>O304*H304</f>
        <v>0</v>
      </c>
      <c r="Q304" s="238">
        <v>0.0007</v>
      </c>
      <c r="R304" s="238">
        <f>Q304*H304</f>
        <v>0.0154</v>
      </c>
      <c r="S304" s="238">
        <v>0</v>
      </c>
      <c r="T304" s="239">
        <f>S304*H304</f>
        <v>0</v>
      </c>
      <c r="U304" s="41"/>
      <c r="V304" s="41"/>
      <c r="W304" s="41"/>
      <c r="X304" s="41"/>
      <c r="Y304" s="41"/>
      <c r="Z304" s="41"/>
      <c r="AA304" s="41"/>
      <c r="AB304" s="41"/>
      <c r="AC304" s="41"/>
      <c r="AD304" s="41"/>
      <c r="AE304" s="41"/>
      <c r="AR304" s="240" t="s">
        <v>176</v>
      </c>
      <c r="AT304" s="240" t="s">
        <v>171</v>
      </c>
      <c r="AU304" s="240" t="s">
        <v>83</v>
      </c>
      <c r="AY304" s="20" t="s">
        <v>169</v>
      </c>
      <c r="BE304" s="241">
        <f>IF(N304="základní",J304,0)</f>
        <v>0</v>
      </c>
      <c r="BF304" s="241">
        <f>IF(N304="snížená",J304,0)</f>
        <v>0</v>
      </c>
      <c r="BG304" s="241">
        <f>IF(N304="zákl. přenesená",J304,0)</f>
        <v>0</v>
      </c>
      <c r="BH304" s="241">
        <f>IF(N304="sníž. přenesená",J304,0)</f>
        <v>0</v>
      </c>
      <c r="BI304" s="241">
        <f>IF(N304="nulová",J304,0)</f>
        <v>0</v>
      </c>
      <c r="BJ304" s="20" t="s">
        <v>81</v>
      </c>
      <c r="BK304" s="241">
        <f>ROUND(I304*H304,2)</f>
        <v>0</v>
      </c>
      <c r="BL304" s="20" t="s">
        <v>176</v>
      </c>
      <c r="BM304" s="240" t="s">
        <v>871</v>
      </c>
    </row>
    <row r="305" spans="1:47" s="2" customFormat="1" ht="12">
      <c r="A305" s="41"/>
      <c r="B305" s="42"/>
      <c r="C305" s="43"/>
      <c r="D305" s="242" t="s">
        <v>178</v>
      </c>
      <c r="E305" s="43"/>
      <c r="F305" s="243" t="s">
        <v>872</v>
      </c>
      <c r="G305" s="43"/>
      <c r="H305" s="43"/>
      <c r="I305" s="149"/>
      <c r="J305" s="43"/>
      <c r="K305" s="43"/>
      <c r="L305" s="47"/>
      <c r="M305" s="244"/>
      <c r="N305" s="245"/>
      <c r="O305" s="87"/>
      <c r="P305" s="87"/>
      <c r="Q305" s="87"/>
      <c r="R305" s="87"/>
      <c r="S305" s="87"/>
      <c r="T305" s="88"/>
      <c r="U305" s="41"/>
      <c r="V305" s="41"/>
      <c r="W305" s="41"/>
      <c r="X305" s="41"/>
      <c r="Y305" s="41"/>
      <c r="Z305" s="41"/>
      <c r="AA305" s="41"/>
      <c r="AB305" s="41"/>
      <c r="AC305" s="41"/>
      <c r="AD305" s="41"/>
      <c r="AE305" s="41"/>
      <c r="AT305" s="20" t="s">
        <v>178</v>
      </c>
      <c r="AU305" s="20" t="s">
        <v>83</v>
      </c>
    </row>
    <row r="306" spans="1:65" s="2" customFormat="1" ht="16.5" customHeight="1">
      <c r="A306" s="41"/>
      <c r="B306" s="42"/>
      <c r="C306" s="313" t="s">
        <v>873</v>
      </c>
      <c r="D306" s="313" t="s">
        <v>665</v>
      </c>
      <c r="E306" s="314" t="s">
        <v>874</v>
      </c>
      <c r="F306" s="315" t="s">
        <v>875</v>
      </c>
      <c r="G306" s="316" t="s">
        <v>188</v>
      </c>
      <c r="H306" s="317">
        <v>2</v>
      </c>
      <c r="I306" s="318"/>
      <c r="J306" s="319">
        <f>ROUND(I306*H306,2)</f>
        <v>0</v>
      </c>
      <c r="K306" s="315" t="s">
        <v>175</v>
      </c>
      <c r="L306" s="320"/>
      <c r="M306" s="321" t="s">
        <v>19</v>
      </c>
      <c r="N306" s="322" t="s">
        <v>45</v>
      </c>
      <c r="O306" s="87"/>
      <c r="P306" s="238">
        <f>O306*H306</f>
        <v>0</v>
      </c>
      <c r="Q306" s="238">
        <v>0.004</v>
      </c>
      <c r="R306" s="238">
        <f>Q306*H306</f>
        <v>0.008</v>
      </c>
      <c r="S306" s="238">
        <v>0</v>
      </c>
      <c r="T306" s="239">
        <f>S306*H306</f>
        <v>0</v>
      </c>
      <c r="U306" s="41"/>
      <c r="V306" s="41"/>
      <c r="W306" s="41"/>
      <c r="X306" s="41"/>
      <c r="Y306" s="41"/>
      <c r="Z306" s="41"/>
      <c r="AA306" s="41"/>
      <c r="AB306" s="41"/>
      <c r="AC306" s="41"/>
      <c r="AD306" s="41"/>
      <c r="AE306" s="41"/>
      <c r="AR306" s="240" t="s">
        <v>217</v>
      </c>
      <c r="AT306" s="240" t="s">
        <v>665</v>
      </c>
      <c r="AU306" s="240" t="s">
        <v>83</v>
      </c>
      <c r="AY306" s="20" t="s">
        <v>169</v>
      </c>
      <c r="BE306" s="241">
        <f>IF(N306="základní",J306,0)</f>
        <v>0</v>
      </c>
      <c r="BF306" s="241">
        <f>IF(N306="snížená",J306,0)</f>
        <v>0</v>
      </c>
      <c r="BG306" s="241">
        <f>IF(N306="zákl. přenesená",J306,0)</f>
        <v>0</v>
      </c>
      <c r="BH306" s="241">
        <f>IF(N306="sníž. přenesená",J306,0)</f>
        <v>0</v>
      </c>
      <c r="BI306" s="241">
        <f>IF(N306="nulová",J306,0)</f>
        <v>0</v>
      </c>
      <c r="BJ306" s="20" t="s">
        <v>81</v>
      </c>
      <c r="BK306" s="241">
        <f>ROUND(I306*H306,2)</f>
        <v>0</v>
      </c>
      <c r="BL306" s="20" t="s">
        <v>176</v>
      </c>
      <c r="BM306" s="240" t="s">
        <v>876</v>
      </c>
    </row>
    <row r="307" spans="1:65" s="2" customFormat="1" ht="16.5" customHeight="1">
      <c r="A307" s="41"/>
      <c r="B307" s="42"/>
      <c r="C307" s="313" t="s">
        <v>877</v>
      </c>
      <c r="D307" s="313" t="s">
        <v>665</v>
      </c>
      <c r="E307" s="314" t="s">
        <v>878</v>
      </c>
      <c r="F307" s="315" t="s">
        <v>879</v>
      </c>
      <c r="G307" s="316" t="s">
        <v>188</v>
      </c>
      <c r="H307" s="317">
        <v>6</v>
      </c>
      <c r="I307" s="318"/>
      <c r="J307" s="319">
        <f>ROUND(I307*H307,2)</f>
        <v>0</v>
      </c>
      <c r="K307" s="315" t="s">
        <v>175</v>
      </c>
      <c r="L307" s="320"/>
      <c r="M307" s="321" t="s">
        <v>19</v>
      </c>
      <c r="N307" s="322" t="s">
        <v>45</v>
      </c>
      <c r="O307" s="87"/>
      <c r="P307" s="238">
        <f>O307*H307</f>
        <v>0</v>
      </c>
      <c r="Q307" s="238">
        <v>0.0025</v>
      </c>
      <c r="R307" s="238">
        <f>Q307*H307</f>
        <v>0.015</v>
      </c>
      <c r="S307" s="238">
        <v>0</v>
      </c>
      <c r="T307" s="239">
        <f>S307*H307</f>
        <v>0</v>
      </c>
      <c r="U307" s="41"/>
      <c r="V307" s="41"/>
      <c r="W307" s="41"/>
      <c r="X307" s="41"/>
      <c r="Y307" s="41"/>
      <c r="Z307" s="41"/>
      <c r="AA307" s="41"/>
      <c r="AB307" s="41"/>
      <c r="AC307" s="41"/>
      <c r="AD307" s="41"/>
      <c r="AE307" s="41"/>
      <c r="AR307" s="240" t="s">
        <v>217</v>
      </c>
      <c r="AT307" s="240" t="s">
        <v>665</v>
      </c>
      <c r="AU307" s="240" t="s">
        <v>83</v>
      </c>
      <c r="AY307" s="20" t="s">
        <v>169</v>
      </c>
      <c r="BE307" s="241">
        <f>IF(N307="základní",J307,0)</f>
        <v>0</v>
      </c>
      <c r="BF307" s="241">
        <f>IF(N307="snížená",J307,0)</f>
        <v>0</v>
      </c>
      <c r="BG307" s="241">
        <f>IF(N307="zákl. přenesená",J307,0)</f>
        <v>0</v>
      </c>
      <c r="BH307" s="241">
        <f>IF(N307="sníž. přenesená",J307,0)</f>
        <v>0</v>
      </c>
      <c r="BI307" s="241">
        <f>IF(N307="nulová",J307,0)</f>
        <v>0</v>
      </c>
      <c r="BJ307" s="20" t="s">
        <v>81</v>
      </c>
      <c r="BK307" s="241">
        <f>ROUND(I307*H307,2)</f>
        <v>0</v>
      </c>
      <c r="BL307" s="20" t="s">
        <v>176</v>
      </c>
      <c r="BM307" s="240" t="s">
        <v>880</v>
      </c>
    </row>
    <row r="308" spans="1:65" s="2" customFormat="1" ht="16.5" customHeight="1">
      <c r="A308" s="41"/>
      <c r="B308" s="42"/>
      <c r="C308" s="313" t="s">
        <v>881</v>
      </c>
      <c r="D308" s="313" t="s">
        <v>665</v>
      </c>
      <c r="E308" s="314" t="s">
        <v>882</v>
      </c>
      <c r="F308" s="315" t="s">
        <v>883</v>
      </c>
      <c r="G308" s="316" t="s">
        <v>188</v>
      </c>
      <c r="H308" s="317">
        <v>4</v>
      </c>
      <c r="I308" s="318"/>
      <c r="J308" s="319">
        <f>ROUND(I308*H308,2)</f>
        <v>0</v>
      </c>
      <c r="K308" s="315" t="s">
        <v>175</v>
      </c>
      <c r="L308" s="320"/>
      <c r="M308" s="321" t="s">
        <v>19</v>
      </c>
      <c r="N308" s="322" t="s">
        <v>45</v>
      </c>
      <c r="O308" s="87"/>
      <c r="P308" s="238">
        <f>O308*H308</f>
        <v>0</v>
      </c>
      <c r="Q308" s="238">
        <v>0.0026</v>
      </c>
      <c r="R308" s="238">
        <f>Q308*H308</f>
        <v>0.0104</v>
      </c>
      <c r="S308" s="238">
        <v>0</v>
      </c>
      <c r="T308" s="239">
        <f>S308*H308</f>
        <v>0</v>
      </c>
      <c r="U308" s="41"/>
      <c r="V308" s="41"/>
      <c r="W308" s="41"/>
      <c r="X308" s="41"/>
      <c r="Y308" s="41"/>
      <c r="Z308" s="41"/>
      <c r="AA308" s="41"/>
      <c r="AB308" s="41"/>
      <c r="AC308" s="41"/>
      <c r="AD308" s="41"/>
      <c r="AE308" s="41"/>
      <c r="AR308" s="240" t="s">
        <v>217</v>
      </c>
      <c r="AT308" s="240" t="s">
        <v>665</v>
      </c>
      <c r="AU308" s="240" t="s">
        <v>83</v>
      </c>
      <c r="AY308" s="20" t="s">
        <v>169</v>
      </c>
      <c r="BE308" s="241">
        <f>IF(N308="základní",J308,0)</f>
        <v>0</v>
      </c>
      <c r="BF308" s="241">
        <f>IF(N308="snížená",J308,0)</f>
        <v>0</v>
      </c>
      <c r="BG308" s="241">
        <f>IF(N308="zákl. přenesená",J308,0)</f>
        <v>0</v>
      </c>
      <c r="BH308" s="241">
        <f>IF(N308="sníž. přenesená",J308,0)</f>
        <v>0</v>
      </c>
      <c r="BI308" s="241">
        <f>IF(N308="nulová",J308,0)</f>
        <v>0</v>
      </c>
      <c r="BJ308" s="20" t="s">
        <v>81</v>
      </c>
      <c r="BK308" s="241">
        <f>ROUND(I308*H308,2)</f>
        <v>0</v>
      </c>
      <c r="BL308" s="20" t="s">
        <v>176</v>
      </c>
      <c r="BM308" s="240" t="s">
        <v>884</v>
      </c>
    </row>
    <row r="309" spans="1:65" s="2" customFormat="1" ht="16.5" customHeight="1">
      <c r="A309" s="41"/>
      <c r="B309" s="42"/>
      <c r="C309" s="313" t="s">
        <v>885</v>
      </c>
      <c r="D309" s="313" t="s">
        <v>665</v>
      </c>
      <c r="E309" s="314" t="s">
        <v>886</v>
      </c>
      <c r="F309" s="315" t="s">
        <v>887</v>
      </c>
      <c r="G309" s="316" t="s">
        <v>188</v>
      </c>
      <c r="H309" s="317">
        <v>6</v>
      </c>
      <c r="I309" s="318"/>
      <c r="J309" s="319">
        <f>ROUND(I309*H309,2)</f>
        <v>0</v>
      </c>
      <c r="K309" s="315" t="s">
        <v>19</v>
      </c>
      <c r="L309" s="320"/>
      <c r="M309" s="321" t="s">
        <v>19</v>
      </c>
      <c r="N309" s="322" t="s">
        <v>45</v>
      </c>
      <c r="O309" s="87"/>
      <c r="P309" s="238">
        <f>O309*H309</f>
        <v>0</v>
      </c>
      <c r="Q309" s="238">
        <v>0.0026</v>
      </c>
      <c r="R309" s="238">
        <f>Q309*H309</f>
        <v>0.0156</v>
      </c>
      <c r="S309" s="238">
        <v>0</v>
      </c>
      <c r="T309" s="239">
        <f>S309*H309</f>
        <v>0</v>
      </c>
      <c r="U309" s="41"/>
      <c r="V309" s="41"/>
      <c r="W309" s="41"/>
      <c r="X309" s="41"/>
      <c r="Y309" s="41"/>
      <c r="Z309" s="41"/>
      <c r="AA309" s="41"/>
      <c r="AB309" s="41"/>
      <c r="AC309" s="41"/>
      <c r="AD309" s="41"/>
      <c r="AE309" s="41"/>
      <c r="AR309" s="240" t="s">
        <v>217</v>
      </c>
      <c r="AT309" s="240" t="s">
        <v>665</v>
      </c>
      <c r="AU309" s="240" t="s">
        <v>83</v>
      </c>
      <c r="AY309" s="20" t="s">
        <v>169</v>
      </c>
      <c r="BE309" s="241">
        <f>IF(N309="základní",J309,0)</f>
        <v>0</v>
      </c>
      <c r="BF309" s="241">
        <f>IF(N309="snížená",J309,0)</f>
        <v>0</v>
      </c>
      <c r="BG309" s="241">
        <f>IF(N309="zákl. přenesená",J309,0)</f>
        <v>0</v>
      </c>
      <c r="BH309" s="241">
        <f>IF(N309="sníž. přenesená",J309,0)</f>
        <v>0</v>
      </c>
      <c r="BI309" s="241">
        <f>IF(N309="nulová",J309,0)</f>
        <v>0</v>
      </c>
      <c r="BJ309" s="20" t="s">
        <v>81</v>
      </c>
      <c r="BK309" s="241">
        <f>ROUND(I309*H309,2)</f>
        <v>0</v>
      </c>
      <c r="BL309" s="20" t="s">
        <v>176</v>
      </c>
      <c r="BM309" s="240" t="s">
        <v>888</v>
      </c>
    </row>
    <row r="310" spans="1:65" s="2" customFormat="1" ht="16.5" customHeight="1">
      <c r="A310" s="41"/>
      <c r="B310" s="42"/>
      <c r="C310" s="313" t="s">
        <v>889</v>
      </c>
      <c r="D310" s="313" t="s">
        <v>665</v>
      </c>
      <c r="E310" s="314" t="s">
        <v>890</v>
      </c>
      <c r="F310" s="315" t="s">
        <v>891</v>
      </c>
      <c r="G310" s="316" t="s">
        <v>188</v>
      </c>
      <c r="H310" s="317">
        <v>4</v>
      </c>
      <c r="I310" s="318"/>
      <c r="J310" s="319">
        <f>ROUND(I310*H310,2)</f>
        <v>0</v>
      </c>
      <c r="K310" s="315" t="s">
        <v>175</v>
      </c>
      <c r="L310" s="320"/>
      <c r="M310" s="321" t="s">
        <v>19</v>
      </c>
      <c r="N310" s="322" t="s">
        <v>45</v>
      </c>
      <c r="O310" s="87"/>
      <c r="P310" s="238">
        <f>O310*H310</f>
        <v>0</v>
      </c>
      <c r="Q310" s="238">
        <v>0.0025</v>
      </c>
      <c r="R310" s="238">
        <f>Q310*H310</f>
        <v>0.01</v>
      </c>
      <c r="S310" s="238">
        <v>0</v>
      </c>
      <c r="T310" s="239">
        <f>S310*H310</f>
        <v>0</v>
      </c>
      <c r="U310" s="41"/>
      <c r="V310" s="41"/>
      <c r="W310" s="41"/>
      <c r="X310" s="41"/>
      <c r="Y310" s="41"/>
      <c r="Z310" s="41"/>
      <c r="AA310" s="41"/>
      <c r="AB310" s="41"/>
      <c r="AC310" s="41"/>
      <c r="AD310" s="41"/>
      <c r="AE310" s="41"/>
      <c r="AR310" s="240" t="s">
        <v>217</v>
      </c>
      <c r="AT310" s="240" t="s">
        <v>665</v>
      </c>
      <c r="AU310" s="240" t="s">
        <v>83</v>
      </c>
      <c r="AY310" s="20" t="s">
        <v>169</v>
      </c>
      <c r="BE310" s="241">
        <f>IF(N310="základní",J310,0)</f>
        <v>0</v>
      </c>
      <c r="BF310" s="241">
        <f>IF(N310="snížená",J310,0)</f>
        <v>0</v>
      </c>
      <c r="BG310" s="241">
        <f>IF(N310="zákl. přenesená",J310,0)</f>
        <v>0</v>
      </c>
      <c r="BH310" s="241">
        <f>IF(N310="sníž. přenesená",J310,0)</f>
        <v>0</v>
      </c>
      <c r="BI310" s="241">
        <f>IF(N310="nulová",J310,0)</f>
        <v>0</v>
      </c>
      <c r="BJ310" s="20" t="s">
        <v>81</v>
      </c>
      <c r="BK310" s="241">
        <f>ROUND(I310*H310,2)</f>
        <v>0</v>
      </c>
      <c r="BL310" s="20" t="s">
        <v>176</v>
      </c>
      <c r="BM310" s="240" t="s">
        <v>892</v>
      </c>
    </row>
    <row r="311" spans="1:65" s="2" customFormat="1" ht="16.5" customHeight="1">
      <c r="A311" s="41"/>
      <c r="B311" s="42"/>
      <c r="C311" s="313" t="s">
        <v>893</v>
      </c>
      <c r="D311" s="313" t="s">
        <v>665</v>
      </c>
      <c r="E311" s="314" t="s">
        <v>894</v>
      </c>
      <c r="F311" s="315" t="s">
        <v>895</v>
      </c>
      <c r="G311" s="316" t="s">
        <v>188</v>
      </c>
      <c r="H311" s="317">
        <v>16</v>
      </c>
      <c r="I311" s="318"/>
      <c r="J311" s="319">
        <f>ROUND(I311*H311,2)</f>
        <v>0</v>
      </c>
      <c r="K311" s="315" t="s">
        <v>175</v>
      </c>
      <c r="L311" s="320"/>
      <c r="M311" s="321" t="s">
        <v>19</v>
      </c>
      <c r="N311" s="322" t="s">
        <v>45</v>
      </c>
      <c r="O311" s="87"/>
      <c r="P311" s="238">
        <f>O311*H311</f>
        <v>0</v>
      </c>
      <c r="Q311" s="238">
        <v>0.0061</v>
      </c>
      <c r="R311" s="238">
        <f>Q311*H311</f>
        <v>0.0976</v>
      </c>
      <c r="S311" s="238">
        <v>0</v>
      </c>
      <c r="T311" s="239">
        <f>S311*H311</f>
        <v>0</v>
      </c>
      <c r="U311" s="41"/>
      <c r="V311" s="41"/>
      <c r="W311" s="41"/>
      <c r="X311" s="41"/>
      <c r="Y311" s="41"/>
      <c r="Z311" s="41"/>
      <c r="AA311" s="41"/>
      <c r="AB311" s="41"/>
      <c r="AC311" s="41"/>
      <c r="AD311" s="41"/>
      <c r="AE311" s="41"/>
      <c r="AR311" s="240" t="s">
        <v>217</v>
      </c>
      <c r="AT311" s="240" t="s">
        <v>665</v>
      </c>
      <c r="AU311" s="240" t="s">
        <v>83</v>
      </c>
      <c r="AY311" s="20" t="s">
        <v>169</v>
      </c>
      <c r="BE311" s="241">
        <f>IF(N311="základní",J311,0)</f>
        <v>0</v>
      </c>
      <c r="BF311" s="241">
        <f>IF(N311="snížená",J311,0)</f>
        <v>0</v>
      </c>
      <c r="BG311" s="241">
        <f>IF(N311="zákl. přenesená",J311,0)</f>
        <v>0</v>
      </c>
      <c r="BH311" s="241">
        <f>IF(N311="sníž. přenesená",J311,0)</f>
        <v>0</v>
      </c>
      <c r="BI311" s="241">
        <f>IF(N311="nulová",J311,0)</f>
        <v>0</v>
      </c>
      <c r="BJ311" s="20" t="s">
        <v>81</v>
      </c>
      <c r="BK311" s="241">
        <f>ROUND(I311*H311,2)</f>
        <v>0</v>
      </c>
      <c r="BL311" s="20" t="s">
        <v>176</v>
      </c>
      <c r="BM311" s="240" t="s">
        <v>896</v>
      </c>
    </row>
    <row r="312" spans="1:51" s="14" customFormat="1" ht="12">
      <c r="A312" s="14"/>
      <c r="B312" s="256"/>
      <c r="C312" s="257"/>
      <c r="D312" s="242" t="s">
        <v>180</v>
      </c>
      <c r="E312" s="258" t="s">
        <v>19</v>
      </c>
      <c r="F312" s="259" t="s">
        <v>897</v>
      </c>
      <c r="G312" s="257"/>
      <c r="H312" s="260">
        <v>16</v>
      </c>
      <c r="I312" s="261"/>
      <c r="J312" s="257"/>
      <c r="K312" s="257"/>
      <c r="L312" s="262"/>
      <c r="M312" s="263"/>
      <c r="N312" s="264"/>
      <c r="O312" s="264"/>
      <c r="P312" s="264"/>
      <c r="Q312" s="264"/>
      <c r="R312" s="264"/>
      <c r="S312" s="264"/>
      <c r="T312" s="265"/>
      <c r="U312" s="14"/>
      <c r="V312" s="14"/>
      <c r="W312" s="14"/>
      <c r="X312" s="14"/>
      <c r="Y312" s="14"/>
      <c r="Z312" s="14"/>
      <c r="AA312" s="14"/>
      <c r="AB312" s="14"/>
      <c r="AC312" s="14"/>
      <c r="AD312" s="14"/>
      <c r="AE312" s="14"/>
      <c r="AT312" s="266" t="s">
        <v>180</v>
      </c>
      <c r="AU312" s="266" t="s">
        <v>83</v>
      </c>
      <c r="AV312" s="14" t="s">
        <v>83</v>
      </c>
      <c r="AW312" s="14" t="s">
        <v>35</v>
      </c>
      <c r="AX312" s="14" t="s">
        <v>81</v>
      </c>
      <c r="AY312" s="266" t="s">
        <v>169</v>
      </c>
    </row>
    <row r="313" spans="1:65" s="2" customFormat="1" ht="16.5" customHeight="1">
      <c r="A313" s="41"/>
      <c r="B313" s="42"/>
      <c r="C313" s="313" t="s">
        <v>898</v>
      </c>
      <c r="D313" s="313" t="s">
        <v>665</v>
      </c>
      <c r="E313" s="314" t="s">
        <v>899</v>
      </c>
      <c r="F313" s="315" t="s">
        <v>900</v>
      </c>
      <c r="G313" s="316" t="s">
        <v>188</v>
      </c>
      <c r="H313" s="317">
        <v>16</v>
      </c>
      <c r="I313" s="318"/>
      <c r="J313" s="319">
        <f>ROUND(I313*H313,2)</f>
        <v>0</v>
      </c>
      <c r="K313" s="315" t="s">
        <v>175</v>
      </c>
      <c r="L313" s="320"/>
      <c r="M313" s="321" t="s">
        <v>19</v>
      </c>
      <c r="N313" s="322" t="s">
        <v>45</v>
      </c>
      <c r="O313" s="87"/>
      <c r="P313" s="238">
        <f>O313*H313</f>
        <v>0</v>
      </c>
      <c r="Q313" s="238">
        <v>0.0001</v>
      </c>
      <c r="R313" s="238">
        <f>Q313*H313</f>
        <v>0.0016</v>
      </c>
      <c r="S313" s="238">
        <v>0</v>
      </c>
      <c r="T313" s="239">
        <f>S313*H313</f>
        <v>0</v>
      </c>
      <c r="U313" s="41"/>
      <c r="V313" s="41"/>
      <c r="W313" s="41"/>
      <c r="X313" s="41"/>
      <c r="Y313" s="41"/>
      <c r="Z313" s="41"/>
      <c r="AA313" s="41"/>
      <c r="AB313" s="41"/>
      <c r="AC313" s="41"/>
      <c r="AD313" s="41"/>
      <c r="AE313" s="41"/>
      <c r="AR313" s="240" t="s">
        <v>217</v>
      </c>
      <c r="AT313" s="240" t="s">
        <v>665</v>
      </c>
      <c r="AU313" s="240" t="s">
        <v>83</v>
      </c>
      <c r="AY313" s="20" t="s">
        <v>169</v>
      </c>
      <c r="BE313" s="241">
        <f>IF(N313="základní",J313,0)</f>
        <v>0</v>
      </c>
      <c r="BF313" s="241">
        <f>IF(N313="snížená",J313,0)</f>
        <v>0</v>
      </c>
      <c r="BG313" s="241">
        <f>IF(N313="zákl. přenesená",J313,0)</f>
        <v>0</v>
      </c>
      <c r="BH313" s="241">
        <f>IF(N313="sníž. přenesená",J313,0)</f>
        <v>0</v>
      </c>
      <c r="BI313" s="241">
        <f>IF(N313="nulová",J313,0)</f>
        <v>0</v>
      </c>
      <c r="BJ313" s="20" t="s">
        <v>81</v>
      </c>
      <c r="BK313" s="241">
        <f>ROUND(I313*H313,2)</f>
        <v>0</v>
      </c>
      <c r="BL313" s="20" t="s">
        <v>176</v>
      </c>
      <c r="BM313" s="240" t="s">
        <v>901</v>
      </c>
    </row>
    <row r="314" spans="1:65" s="2" customFormat="1" ht="16.5" customHeight="1">
      <c r="A314" s="41"/>
      <c r="B314" s="42"/>
      <c r="C314" s="313" t="s">
        <v>902</v>
      </c>
      <c r="D314" s="313" t="s">
        <v>665</v>
      </c>
      <c r="E314" s="314" t="s">
        <v>903</v>
      </c>
      <c r="F314" s="315" t="s">
        <v>904</v>
      </c>
      <c r="G314" s="316" t="s">
        <v>188</v>
      </c>
      <c r="H314" s="317">
        <v>44</v>
      </c>
      <c r="I314" s="318"/>
      <c r="J314" s="319">
        <f>ROUND(I314*H314,2)</f>
        <v>0</v>
      </c>
      <c r="K314" s="315" t="s">
        <v>175</v>
      </c>
      <c r="L314" s="320"/>
      <c r="M314" s="321" t="s">
        <v>19</v>
      </c>
      <c r="N314" s="322" t="s">
        <v>45</v>
      </c>
      <c r="O314" s="87"/>
      <c r="P314" s="238">
        <f>O314*H314</f>
        <v>0</v>
      </c>
      <c r="Q314" s="238">
        <v>0.00035</v>
      </c>
      <c r="R314" s="238">
        <f>Q314*H314</f>
        <v>0.0154</v>
      </c>
      <c r="S314" s="238">
        <v>0</v>
      </c>
      <c r="T314" s="239">
        <f>S314*H314</f>
        <v>0</v>
      </c>
      <c r="U314" s="41"/>
      <c r="V314" s="41"/>
      <c r="W314" s="41"/>
      <c r="X314" s="41"/>
      <c r="Y314" s="41"/>
      <c r="Z314" s="41"/>
      <c r="AA314" s="41"/>
      <c r="AB314" s="41"/>
      <c r="AC314" s="41"/>
      <c r="AD314" s="41"/>
      <c r="AE314" s="41"/>
      <c r="AR314" s="240" t="s">
        <v>217</v>
      </c>
      <c r="AT314" s="240" t="s">
        <v>665</v>
      </c>
      <c r="AU314" s="240" t="s">
        <v>83</v>
      </c>
      <c r="AY314" s="20" t="s">
        <v>169</v>
      </c>
      <c r="BE314" s="241">
        <f>IF(N314="základní",J314,0)</f>
        <v>0</v>
      </c>
      <c r="BF314" s="241">
        <f>IF(N314="snížená",J314,0)</f>
        <v>0</v>
      </c>
      <c r="BG314" s="241">
        <f>IF(N314="zákl. přenesená",J314,0)</f>
        <v>0</v>
      </c>
      <c r="BH314" s="241">
        <f>IF(N314="sníž. přenesená",J314,0)</f>
        <v>0</v>
      </c>
      <c r="BI314" s="241">
        <f>IF(N314="nulová",J314,0)</f>
        <v>0</v>
      </c>
      <c r="BJ314" s="20" t="s">
        <v>81</v>
      </c>
      <c r="BK314" s="241">
        <f>ROUND(I314*H314,2)</f>
        <v>0</v>
      </c>
      <c r="BL314" s="20" t="s">
        <v>176</v>
      </c>
      <c r="BM314" s="240" t="s">
        <v>905</v>
      </c>
    </row>
    <row r="315" spans="1:51" s="14" customFormat="1" ht="12">
      <c r="A315" s="14"/>
      <c r="B315" s="256"/>
      <c r="C315" s="257"/>
      <c r="D315" s="242" t="s">
        <v>180</v>
      </c>
      <c r="E315" s="258" t="s">
        <v>19</v>
      </c>
      <c r="F315" s="259" t="s">
        <v>906</v>
      </c>
      <c r="G315" s="257"/>
      <c r="H315" s="260">
        <v>44</v>
      </c>
      <c r="I315" s="261"/>
      <c r="J315" s="257"/>
      <c r="K315" s="257"/>
      <c r="L315" s="262"/>
      <c r="M315" s="263"/>
      <c r="N315" s="264"/>
      <c r="O315" s="264"/>
      <c r="P315" s="264"/>
      <c r="Q315" s="264"/>
      <c r="R315" s="264"/>
      <c r="S315" s="264"/>
      <c r="T315" s="265"/>
      <c r="U315" s="14"/>
      <c r="V315" s="14"/>
      <c r="W315" s="14"/>
      <c r="X315" s="14"/>
      <c r="Y315" s="14"/>
      <c r="Z315" s="14"/>
      <c r="AA315" s="14"/>
      <c r="AB315" s="14"/>
      <c r="AC315" s="14"/>
      <c r="AD315" s="14"/>
      <c r="AE315" s="14"/>
      <c r="AT315" s="266" t="s">
        <v>180</v>
      </c>
      <c r="AU315" s="266" t="s">
        <v>83</v>
      </c>
      <c r="AV315" s="14" t="s">
        <v>83</v>
      </c>
      <c r="AW315" s="14" t="s">
        <v>35</v>
      </c>
      <c r="AX315" s="14" t="s">
        <v>81</v>
      </c>
      <c r="AY315" s="266" t="s">
        <v>169</v>
      </c>
    </row>
    <row r="316" spans="1:65" s="2" customFormat="1" ht="16.5" customHeight="1">
      <c r="A316" s="41"/>
      <c r="B316" s="42"/>
      <c r="C316" s="229" t="s">
        <v>907</v>
      </c>
      <c r="D316" s="229" t="s">
        <v>171</v>
      </c>
      <c r="E316" s="230" t="s">
        <v>908</v>
      </c>
      <c r="F316" s="231" t="s">
        <v>909</v>
      </c>
      <c r="G316" s="232" t="s">
        <v>462</v>
      </c>
      <c r="H316" s="233">
        <v>1448</v>
      </c>
      <c r="I316" s="234"/>
      <c r="J316" s="235">
        <f>ROUND(I316*H316,2)</f>
        <v>0</v>
      </c>
      <c r="K316" s="231" t="s">
        <v>175</v>
      </c>
      <c r="L316" s="47"/>
      <c r="M316" s="236" t="s">
        <v>19</v>
      </c>
      <c r="N316" s="237" t="s">
        <v>45</v>
      </c>
      <c r="O316" s="87"/>
      <c r="P316" s="238">
        <f>O316*H316</f>
        <v>0</v>
      </c>
      <c r="Q316" s="238">
        <v>8E-05</v>
      </c>
      <c r="R316" s="238">
        <f>Q316*H316</f>
        <v>0.11584000000000001</v>
      </c>
      <c r="S316" s="238">
        <v>0</v>
      </c>
      <c r="T316" s="239">
        <f>S316*H316</f>
        <v>0</v>
      </c>
      <c r="U316" s="41"/>
      <c r="V316" s="41"/>
      <c r="W316" s="41"/>
      <c r="X316" s="41"/>
      <c r="Y316" s="41"/>
      <c r="Z316" s="41"/>
      <c r="AA316" s="41"/>
      <c r="AB316" s="41"/>
      <c r="AC316" s="41"/>
      <c r="AD316" s="41"/>
      <c r="AE316" s="41"/>
      <c r="AR316" s="240" t="s">
        <v>176</v>
      </c>
      <c r="AT316" s="240" t="s">
        <v>171</v>
      </c>
      <c r="AU316" s="240" t="s">
        <v>83</v>
      </c>
      <c r="AY316" s="20" t="s">
        <v>169</v>
      </c>
      <c r="BE316" s="241">
        <f>IF(N316="základní",J316,0)</f>
        <v>0</v>
      </c>
      <c r="BF316" s="241">
        <f>IF(N316="snížená",J316,0)</f>
        <v>0</v>
      </c>
      <c r="BG316" s="241">
        <f>IF(N316="zákl. přenesená",J316,0)</f>
        <v>0</v>
      </c>
      <c r="BH316" s="241">
        <f>IF(N316="sníž. přenesená",J316,0)</f>
        <v>0</v>
      </c>
      <c r="BI316" s="241">
        <f>IF(N316="nulová",J316,0)</f>
        <v>0</v>
      </c>
      <c r="BJ316" s="20" t="s">
        <v>81</v>
      </c>
      <c r="BK316" s="241">
        <f>ROUND(I316*H316,2)</f>
        <v>0</v>
      </c>
      <c r="BL316" s="20" t="s">
        <v>176</v>
      </c>
      <c r="BM316" s="240" t="s">
        <v>910</v>
      </c>
    </row>
    <row r="317" spans="1:47" s="2" customFormat="1" ht="12">
      <c r="A317" s="41"/>
      <c r="B317" s="42"/>
      <c r="C317" s="43"/>
      <c r="D317" s="242" t="s">
        <v>178</v>
      </c>
      <c r="E317" s="43"/>
      <c r="F317" s="243" t="s">
        <v>911</v>
      </c>
      <c r="G317" s="43"/>
      <c r="H317" s="43"/>
      <c r="I317" s="149"/>
      <c r="J317" s="43"/>
      <c r="K317" s="43"/>
      <c r="L317" s="47"/>
      <c r="M317" s="244"/>
      <c r="N317" s="245"/>
      <c r="O317" s="87"/>
      <c r="P317" s="87"/>
      <c r="Q317" s="87"/>
      <c r="R317" s="87"/>
      <c r="S317" s="87"/>
      <c r="T317" s="88"/>
      <c r="U317" s="41"/>
      <c r="V317" s="41"/>
      <c r="W317" s="41"/>
      <c r="X317" s="41"/>
      <c r="Y317" s="41"/>
      <c r="Z317" s="41"/>
      <c r="AA317" s="41"/>
      <c r="AB317" s="41"/>
      <c r="AC317" s="41"/>
      <c r="AD317" s="41"/>
      <c r="AE317" s="41"/>
      <c r="AT317" s="20" t="s">
        <v>178</v>
      </c>
      <c r="AU317" s="20" t="s">
        <v>83</v>
      </c>
    </row>
    <row r="318" spans="1:51" s="13" customFormat="1" ht="12">
      <c r="A318" s="13"/>
      <c r="B318" s="246"/>
      <c r="C318" s="247"/>
      <c r="D318" s="242" t="s">
        <v>180</v>
      </c>
      <c r="E318" s="248" t="s">
        <v>19</v>
      </c>
      <c r="F318" s="249" t="s">
        <v>912</v>
      </c>
      <c r="G318" s="247"/>
      <c r="H318" s="248" t="s">
        <v>19</v>
      </c>
      <c r="I318" s="250"/>
      <c r="J318" s="247"/>
      <c r="K318" s="247"/>
      <c r="L318" s="251"/>
      <c r="M318" s="252"/>
      <c r="N318" s="253"/>
      <c r="O318" s="253"/>
      <c r="P318" s="253"/>
      <c r="Q318" s="253"/>
      <c r="R318" s="253"/>
      <c r="S318" s="253"/>
      <c r="T318" s="254"/>
      <c r="U318" s="13"/>
      <c r="V318" s="13"/>
      <c r="W318" s="13"/>
      <c r="X318" s="13"/>
      <c r="Y318" s="13"/>
      <c r="Z318" s="13"/>
      <c r="AA318" s="13"/>
      <c r="AB318" s="13"/>
      <c r="AC318" s="13"/>
      <c r="AD318" s="13"/>
      <c r="AE318" s="13"/>
      <c r="AT318" s="255" t="s">
        <v>180</v>
      </c>
      <c r="AU318" s="255" t="s">
        <v>83</v>
      </c>
      <c r="AV318" s="13" t="s">
        <v>81</v>
      </c>
      <c r="AW318" s="13" t="s">
        <v>35</v>
      </c>
      <c r="AX318" s="13" t="s">
        <v>74</v>
      </c>
      <c r="AY318" s="255" t="s">
        <v>169</v>
      </c>
    </row>
    <row r="319" spans="1:51" s="14" customFormat="1" ht="12">
      <c r="A319" s="14"/>
      <c r="B319" s="256"/>
      <c r="C319" s="257"/>
      <c r="D319" s="242" t="s">
        <v>180</v>
      </c>
      <c r="E319" s="258" t="s">
        <v>19</v>
      </c>
      <c r="F319" s="259" t="s">
        <v>913</v>
      </c>
      <c r="G319" s="257"/>
      <c r="H319" s="260">
        <v>1448</v>
      </c>
      <c r="I319" s="261"/>
      <c r="J319" s="257"/>
      <c r="K319" s="257"/>
      <c r="L319" s="262"/>
      <c r="M319" s="263"/>
      <c r="N319" s="264"/>
      <c r="O319" s="264"/>
      <c r="P319" s="264"/>
      <c r="Q319" s="264"/>
      <c r="R319" s="264"/>
      <c r="S319" s="264"/>
      <c r="T319" s="265"/>
      <c r="U319" s="14"/>
      <c r="V319" s="14"/>
      <c r="W319" s="14"/>
      <c r="X319" s="14"/>
      <c r="Y319" s="14"/>
      <c r="Z319" s="14"/>
      <c r="AA319" s="14"/>
      <c r="AB319" s="14"/>
      <c r="AC319" s="14"/>
      <c r="AD319" s="14"/>
      <c r="AE319" s="14"/>
      <c r="AT319" s="266" t="s">
        <v>180</v>
      </c>
      <c r="AU319" s="266" t="s">
        <v>83</v>
      </c>
      <c r="AV319" s="14" t="s">
        <v>83</v>
      </c>
      <c r="AW319" s="14" t="s">
        <v>35</v>
      </c>
      <c r="AX319" s="14" t="s">
        <v>81</v>
      </c>
      <c r="AY319" s="266" t="s">
        <v>169</v>
      </c>
    </row>
    <row r="320" spans="1:65" s="2" customFormat="1" ht="16.5" customHeight="1">
      <c r="A320" s="41"/>
      <c r="B320" s="42"/>
      <c r="C320" s="229" t="s">
        <v>914</v>
      </c>
      <c r="D320" s="229" t="s">
        <v>171</v>
      </c>
      <c r="E320" s="230" t="s">
        <v>915</v>
      </c>
      <c r="F320" s="231" t="s">
        <v>916</v>
      </c>
      <c r="G320" s="232" t="s">
        <v>462</v>
      </c>
      <c r="H320" s="233">
        <v>793.2</v>
      </c>
      <c r="I320" s="234"/>
      <c r="J320" s="235">
        <f>ROUND(I320*H320,2)</f>
        <v>0</v>
      </c>
      <c r="K320" s="231" t="s">
        <v>175</v>
      </c>
      <c r="L320" s="47"/>
      <c r="M320" s="236" t="s">
        <v>19</v>
      </c>
      <c r="N320" s="237" t="s">
        <v>45</v>
      </c>
      <c r="O320" s="87"/>
      <c r="P320" s="238">
        <f>O320*H320</f>
        <v>0</v>
      </c>
      <c r="Q320" s="238">
        <v>3E-05</v>
      </c>
      <c r="R320" s="238">
        <f>Q320*H320</f>
        <v>0.023796</v>
      </c>
      <c r="S320" s="238">
        <v>0</v>
      </c>
      <c r="T320" s="239">
        <f>S320*H320</f>
        <v>0</v>
      </c>
      <c r="U320" s="41"/>
      <c r="V320" s="41"/>
      <c r="W320" s="41"/>
      <c r="X320" s="41"/>
      <c r="Y320" s="41"/>
      <c r="Z320" s="41"/>
      <c r="AA320" s="41"/>
      <c r="AB320" s="41"/>
      <c r="AC320" s="41"/>
      <c r="AD320" s="41"/>
      <c r="AE320" s="41"/>
      <c r="AR320" s="240" t="s">
        <v>176</v>
      </c>
      <c r="AT320" s="240" t="s">
        <v>171</v>
      </c>
      <c r="AU320" s="240" t="s">
        <v>83</v>
      </c>
      <c r="AY320" s="20" t="s">
        <v>169</v>
      </c>
      <c r="BE320" s="241">
        <f>IF(N320="základní",J320,0)</f>
        <v>0</v>
      </c>
      <c r="BF320" s="241">
        <f>IF(N320="snížená",J320,0)</f>
        <v>0</v>
      </c>
      <c r="BG320" s="241">
        <f>IF(N320="zákl. přenesená",J320,0)</f>
        <v>0</v>
      </c>
      <c r="BH320" s="241">
        <f>IF(N320="sníž. přenesená",J320,0)</f>
        <v>0</v>
      </c>
      <c r="BI320" s="241">
        <f>IF(N320="nulová",J320,0)</f>
        <v>0</v>
      </c>
      <c r="BJ320" s="20" t="s">
        <v>81</v>
      </c>
      <c r="BK320" s="241">
        <f>ROUND(I320*H320,2)</f>
        <v>0</v>
      </c>
      <c r="BL320" s="20" t="s">
        <v>176</v>
      </c>
      <c r="BM320" s="240" t="s">
        <v>917</v>
      </c>
    </row>
    <row r="321" spans="1:47" s="2" customFormat="1" ht="12">
      <c r="A321" s="41"/>
      <c r="B321" s="42"/>
      <c r="C321" s="43"/>
      <c r="D321" s="242" t="s">
        <v>178</v>
      </c>
      <c r="E321" s="43"/>
      <c r="F321" s="243" t="s">
        <v>911</v>
      </c>
      <c r="G321" s="43"/>
      <c r="H321" s="43"/>
      <c r="I321" s="149"/>
      <c r="J321" s="43"/>
      <c r="K321" s="43"/>
      <c r="L321" s="47"/>
      <c r="M321" s="244"/>
      <c r="N321" s="245"/>
      <c r="O321" s="87"/>
      <c r="P321" s="87"/>
      <c r="Q321" s="87"/>
      <c r="R321" s="87"/>
      <c r="S321" s="87"/>
      <c r="T321" s="88"/>
      <c r="U321" s="41"/>
      <c r="V321" s="41"/>
      <c r="W321" s="41"/>
      <c r="X321" s="41"/>
      <c r="Y321" s="41"/>
      <c r="Z321" s="41"/>
      <c r="AA321" s="41"/>
      <c r="AB321" s="41"/>
      <c r="AC321" s="41"/>
      <c r="AD321" s="41"/>
      <c r="AE321" s="41"/>
      <c r="AT321" s="20" t="s">
        <v>178</v>
      </c>
      <c r="AU321" s="20" t="s">
        <v>83</v>
      </c>
    </row>
    <row r="322" spans="1:51" s="13" customFormat="1" ht="12">
      <c r="A322" s="13"/>
      <c r="B322" s="246"/>
      <c r="C322" s="247"/>
      <c r="D322" s="242" t="s">
        <v>180</v>
      </c>
      <c r="E322" s="248" t="s">
        <v>19</v>
      </c>
      <c r="F322" s="249" t="s">
        <v>912</v>
      </c>
      <c r="G322" s="247"/>
      <c r="H322" s="248" t="s">
        <v>19</v>
      </c>
      <c r="I322" s="250"/>
      <c r="J322" s="247"/>
      <c r="K322" s="247"/>
      <c r="L322" s="251"/>
      <c r="M322" s="252"/>
      <c r="N322" s="253"/>
      <c r="O322" s="253"/>
      <c r="P322" s="253"/>
      <c r="Q322" s="253"/>
      <c r="R322" s="253"/>
      <c r="S322" s="253"/>
      <c r="T322" s="254"/>
      <c r="U322" s="13"/>
      <c r="V322" s="13"/>
      <c r="W322" s="13"/>
      <c r="X322" s="13"/>
      <c r="Y322" s="13"/>
      <c r="Z322" s="13"/>
      <c r="AA322" s="13"/>
      <c r="AB322" s="13"/>
      <c r="AC322" s="13"/>
      <c r="AD322" s="13"/>
      <c r="AE322" s="13"/>
      <c r="AT322" s="255" t="s">
        <v>180</v>
      </c>
      <c r="AU322" s="255" t="s">
        <v>83</v>
      </c>
      <c r="AV322" s="13" t="s">
        <v>81</v>
      </c>
      <c r="AW322" s="13" t="s">
        <v>35</v>
      </c>
      <c r="AX322" s="13" t="s">
        <v>74</v>
      </c>
      <c r="AY322" s="255" t="s">
        <v>169</v>
      </c>
    </row>
    <row r="323" spans="1:51" s="14" customFormat="1" ht="12">
      <c r="A323" s="14"/>
      <c r="B323" s="256"/>
      <c r="C323" s="257"/>
      <c r="D323" s="242" t="s">
        <v>180</v>
      </c>
      <c r="E323" s="258" t="s">
        <v>19</v>
      </c>
      <c r="F323" s="259" t="s">
        <v>918</v>
      </c>
      <c r="G323" s="257"/>
      <c r="H323" s="260">
        <v>724</v>
      </c>
      <c r="I323" s="261"/>
      <c r="J323" s="257"/>
      <c r="K323" s="257"/>
      <c r="L323" s="262"/>
      <c r="M323" s="263"/>
      <c r="N323" s="264"/>
      <c r="O323" s="264"/>
      <c r="P323" s="264"/>
      <c r="Q323" s="264"/>
      <c r="R323" s="264"/>
      <c r="S323" s="264"/>
      <c r="T323" s="265"/>
      <c r="U323" s="14"/>
      <c r="V323" s="14"/>
      <c r="W323" s="14"/>
      <c r="X323" s="14"/>
      <c r="Y323" s="14"/>
      <c r="Z323" s="14"/>
      <c r="AA323" s="14"/>
      <c r="AB323" s="14"/>
      <c r="AC323" s="14"/>
      <c r="AD323" s="14"/>
      <c r="AE323" s="14"/>
      <c r="AT323" s="266" t="s">
        <v>180</v>
      </c>
      <c r="AU323" s="266" t="s">
        <v>83</v>
      </c>
      <c r="AV323" s="14" t="s">
        <v>83</v>
      </c>
      <c r="AW323" s="14" t="s">
        <v>35</v>
      </c>
      <c r="AX323" s="14" t="s">
        <v>74</v>
      </c>
      <c r="AY323" s="266" t="s">
        <v>169</v>
      </c>
    </row>
    <row r="324" spans="1:51" s="14" customFormat="1" ht="12">
      <c r="A324" s="14"/>
      <c r="B324" s="256"/>
      <c r="C324" s="257"/>
      <c r="D324" s="242" t="s">
        <v>180</v>
      </c>
      <c r="E324" s="258" t="s">
        <v>19</v>
      </c>
      <c r="F324" s="259" t="s">
        <v>919</v>
      </c>
      <c r="G324" s="257"/>
      <c r="H324" s="260">
        <v>69.2</v>
      </c>
      <c r="I324" s="261"/>
      <c r="J324" s="257"/>
      <c r="K324" s="257"/>
      <c r="L324" s="262"/>
      <c r="M324" s="263"/>
      <c r="N324" s="264"/>
      <c r="O324" s="264"/>
      <c r="P324" s="264"/>
      <c r="Q324" s="264"/>
      <c r="R324" s="264"/>
      <c r="S324" s="264"/>
      <c r="T324" s="265"/>
      <c r="U324" s="14"/>
      <c r="V324" s="14"/>
      <c r="W324" s="14"/>
      <c r="X324" s="14"/>
      <c r="Y324" s="14"/>
      <c r="Z324" s="14"/>
      <c r="AA324" s="14"/>
      <c r="AB324" s="14"/>
      <c r="AC324" s="14"/>
      <c r="AD324" s="14"/>
      <c r="AE324" s="14"/>
      <c r="AT324" s="266" t="s">
        <v>180</v>
      </c>
      <c r="AU324" s="266" t="s">
        <v>83</v>
      </c>
      <c r="AV324" s="14" t="s">
        <v>83</v>
      </c>
      <c r="AW324" s="14" t="s">
        <v>35</v>
      </c>
      <c r="AX324" s="14" t="s">
        <v>74</v>
      </c>
      <c r="AY324" s="266" t="s">
        <v>169</v>
      </c>
    </row>
    <row r="325" spans="1:51" s="15" customFormat="1" ht="12">
      <c r="A325" s="15"/>
      <c r="B325" s="267"/>
      <c r="C325" s="268"/>
      <c r="D325" s="242" t="s">
        <v>180</v>
      </c>
      <c r="E325" s="269" t="s">
        <v>19</v>
      </c>
      <c r="F325" s="270" t="s">
        <v>185</v>
      </c>
      <c r="G325" s="268"/>
      <c r="H325" s="271">
        <v>793.2</v>
      </c>
      <c r="I325" s="272"/>
      <c r="J325" s="268"/>
      <c r="K325" s="268"/>
      <c r="L325" s="273"/>
      <c r="M325" s="274"/>
      <c r="N325" s="275"/>
      <c r="O325" s="275"/>
      <c r="P325" s="275"/>
      <c r="Q325" s="275"/>
      <c r="R325" s="275"/>
      <c r="S325" s="275"/>
      <c r="T325" s="276"/>
      <c r="U325" s="15"/>
      <c r="V325" s="15"/>
      <c r="W325" s="15"/>
      <c r="X325" s="15"/>
      <c r="Y325" s="15"/>
      <c r="Z325" s="15"/>
      <c r="AA325" s="15"/>
      <c r="AB325" s="15"/>
      <c r="AC325" s="15"/>
      <c r="AD325" s="15"/>
      <c r="AE325" s="15"/>
      <c r="AT325" s="277" t="s">
        <v>180</v>
      </c>
      <c r="AU325" s="277" t="s">
        <v>83</v>
      </c>
      <c r="AV325" s="15" t="s">
        <v>176</v>
      </c>
      <c r="AW325" s="15" t="s">
        <v>35</v>
      </c>
      <c r="AX325" s="15" t="s">
        <v>81</v>
      </c>
      <c r="AY325" s="277" t="s">
        <v>169</v>
      </c>
    </row>
    <row r="326" spans="1:65" s="2" customFormat="1" ht="16.5" customHeight="1">
      <c r="A326" s="41"/>
      <c r="B326" s="42"/>
      <c r="C326" s="229" t="s">
        <v>920</v>
      </c>
      <c r="D326" s="229" t="s">
        <v>171</v>
      </c>
      <c r="E326" s="230" t="s">
        <v>921</v>
      </c>
      <c r="F326" s="231" t="s">
        <v>922</v>
      </c>
      <c r="G326" s="232" t="s">
        <v>462</v>
      </c>
      <c r="H326" s="233">
        <v>73</v>
      </c>
      <c r="I326" s="234"/>
      <c r="J326" s="235">
        <f>ROUND(I326*H326,2)</f>
        <v>0</v>
      </c>
      <c r="K326" s="231" t="s">
        <v>175</v>
      </c>
      <c r="L326" s="47"/>
      <c r="M326" s="236" t="s">
        <v>19</v>
      </c>
      <c r="N326" s="237" t="s">
        <v>45</v>
      </c>
      <c r="O326" s="87"/>
      <c r="P326" s="238">
        <f>O326*H326</f>
        <v>0</v>
      </c>
      <c r="Q326" s="238">
        <v>5E-05</v>
      </c>
      <c r="R326" s="238">
        <f>Q326*H326</f>
        <v>0.00365</v>
      </c>
      <c r="S326" s="238">
        <v>0</v>
      </c>
      <c r="T326" s="239">
        <f>S326*H326</f>
        <v>0</v>
      </c>
      <c r="U326" s="41"/>
      <c r="V326" s="41"/>
      <c r="W326" s="41"/>
      <c r="X326" s="41"/>
      <c r="Y326" s="41"/>
      <c r="Z326" s="41"/>
      <c r="AA326" s="41"/>
      <c r="AB326" s="41"/>
      <c r="AC326" s="41"/>
      <c r="AD326" s="41"/>
      <c r="AE326" s="41"/>
      <c r="AR326" s="240" t="s">
        <v>176</v>
      </c>
      <c r="AT326" s="240" t="s">
        <v>171</v>
      </c>
      <c r="AU326" s="240" t="s">
        <v>83</v>
      </c>
      <c r="AY326" s="20" t="s">
        <v>169</v>
      </c>
      <c r="BE326" s="241">
        <f>IF(N326="základní",J326,0)</f>
        <v>0</v>
      </c>
      <c r="BF326" s="241">
        <f>IF(N326="snížená",J326,0)</f>
        <v>0</v>
      </c>
      <c r="BG326" s="241">
        <f>IF(N326="zákl. přenesená",J326,0)</f>
        <v>0</v>
      </c>
      <c r="BH326" s="241">
        <f>IF(N326="sníž. přenesená",J326,0)</f>
        <v>0</v>
      </c>
      <c r="BI326" s="241">
        <f>IF(N326="nulová",J326,0)</f>
        <v>0</v>
      </c>
      <c r="BJ326" s="20" t="s">
        <v>81</v>
      </c>
      <c r="BK326" s="241">
        <f>ROUND(I326*H326,2)</f>
        <v>0</v>
      </c>
      <c r="BL326" s="20" t="s">
        <v>176</v>
      </c>
      <c r="BM326" s="240" t="s">
        <v>923</v>
      </c>
    </row>
    <row r="327" spans="1:47" s="2" customFormat="1" ht="12">
      <c r="A327" s="41"/>
      <c r="B327" s="42"/>
      <c r="C327" s="43"/>
      <c r="D327" s="242" t="s">
        <v>178</v>
      </c>
      <c r="E327" s="43"/>
      <c r="F327" s="243" t="s">
        <v>911</v>
      </c>
      <c r="G327" s="43"/>
      <c r="H327" s="43"/>
      <c r="I327" s="149"/>
      <c r="J327" s="43"/>
      <c r="K327" s="43"/>
      <c r="L327" s="47"/>
      <c r="M327" s="244"/>
      <c r="N327" s="245"/>
      <c r="O327" s="87"/>
      <c r="P327" s="87"/>
      <c r="Q327" s="87"/>
      <c r="R327" s="87"/>
      <c r="S327" s="87"/>
      <c r="T327" s="88"/>
      <c r="U327" s="41"/>
      <c r="V327" s="41"/>
      <c r="W327" s="41"/>
      <c r="X327" s="41"/>
      <c r="Y327" s="41"/>
      <c r="Z327" s="41"/>
      <c r="AA327" s="41"/>
      <c r="AB327" s="41"/>
      <c r="AC327" s="41"/>
      <c r="AD327" s="41"/>
      <c r="AE327" s="41"/>
      <c r="AT327" s="20" t="s">
        <v>178</v>
      </c>
      <c r="AU327" s="20" t="s">
        <v>83</v>
      </c>
    </row>
    <row r="328" spans="1:51" s="13" customFormat="1" ht="12">
      <c r="A328" s="13"/>
      <c r="B328" s="246"/>
      <c r="C328" s="247"/>
      <c r="D328" s="242" t="s">
        <v>180</v>
      </c>
      <c r="E328" s="248" t="s">
        <v>19</v>
      </c>
      <c r="F328" s="249" t="s">
        <v>912</v>
      </c>
      <c r="G328" s="247"/>
      <c r="H328" s="248" t="s">
        <v>19</v>
      </c>
      <c r="I328" s="250"/>
      <c r="J328" s="247"/>
      <c r="K328" s="247"/>
      <c r="L328" s="251"/>
      <c r="M328" s="252"/>
      <c r="N328" s="253"/>
      <c r="O328" s="253"/>
      <c r="P328" s="253"/>
      <c r="Q328" s="253"/>
      <c r="R328" s="253"/>
      <c r="S328" s="253"/>
      <c r="T328" s="254"/>
      <c r="U328" s="13"/>
      <c r="V328" s="13"/>
      <c r="W328" s="13"/>
      <c r="X328" s="13"/>
      <c r="Y328" s="13"/>
      <c r="Z328" s="13"/>
      <c r="AA328" s="13"/>
      <c r="AB328" s="13"/>
      <c r="AC328" s="13"/>
      <c r="AD328" s="13"/>
      <c r="AE328" s="13"/>
      <c r="AT328" s="255" t="s">
        <v>180</v>
      </c>
      <c r="AU328" s="255" t="s">
        <v>83</v>
      </c>
      <c r="AV328" s="13" t="s">
        <v>81</v>
      </c>
      <c r="AW328" s="13" t="s">
        <v>35</v>
      </c>
      <c r="AX328" s="13" t="s">
        <v>74</v>
      </c>
      <c r="AY328" s="255" t="s">
        <v>169</v>
      </c>
    </row>
    <row r="329" spans="1:51" s="14" customFormat="1" ht="12">
      <c r="A329" s="14"/>
      <c r="B329" s="256"/>
      <c r="C329" s="257"/>
      <c r="D329" s="242" t="s">
        <v>180</v>
      </c>
      <c r="E329" s="258" t="s">
        <v>19</v>
      </c>
      <c r="F329" s="259" t="s">
        <v>924</v>
      </c>
      <c r="G329" s="257"/>
      <c r="H329" s="260">
        <v>73</v>
      </c>
      <c r="I329" s="261"/>
      <c r="J329" s="257"/>
      <c r="K329" s="257"/>
      <c r="L329" s="262"/>
      <c r="M329" s="263"/>
      <c r="N329" s="264"/>
      <c r="O329" s="264"/>
      <c r="P329" s="264"/>
      <c r="Q329" s="264"/>
      <c r="R329" s="264"/>
      <c r="S329" s="264"/>
      <c r="T329" s="265"/>
      <c r="U329" s="14"/>
      <c r="V329" s="14"/>
      <c r="W329" s="14"/>
      <c r="X329" s="14"/>
      <c r="Y329" s="14"/>
      <c r="Z329" s="14"/>
      <c r="AA329" s="14"/>
      <c r="AB329" s="14"/>
      <c r="AC329" s="14"/>
      <c r="AD329" s="14"/>
      <c r="AE329" s="14"/>
      <c r="AT329" s="266" t="s">
        <v>180</v>
      </c>
      <c r="AU329" s="266" t="s">
        <v>83</v>
      </c>
      <c r="AV329" s="14" t="s">
        <v>83</v>
      </c>
      <c r="AW329" s="14" t="s">
        <v>35</v>
      </c>
      <c r="AX329" s="14" t="s">
        <v>81</v>
      </c>
      <c r="AY329" s="266" t="s">
        <v>169</v>
      </c>
    </row>
    <row r="330" spans="1:65" s="2" customFormat="1" ht="16.5" customHeight="1">
      <c r="A330" s="41"/>
      <c r="B330" s="42"/>
      <c r="C330" s="229" t="s">
        <v>925</v>
      </c>
      <c r="D330" s="229" t="s">
        <v>171</v>
      </c>
      <c r="E330" s="230" t="s">
        <v>926</v>
      </c>
      <c r="F330" s="231" t="s">
        <v>927</v>
      </c>
      <c r="G330" s="232" t="s">
        <v>174</v>
      </c>
      <c r="H330" s="233">
        <v>15</v>
      </c>
      <c r="I330" s="234"/>
      <c r="J330" s="235">
        <f>ROUND(I330*H330,2)</f>
        <v>0</v>
      </c>
      <c r="K330" s="231" t="s">
        <v>175</v>
      </c>
      <c r="L330" s="47"/>
      <c r="M330" s="236" t="s">
        <v>19</v>
      </c>
      <c r="N330" s="237" t="s">
        <v>45</v>
      </c>
      <c r="O330" s="87"/>
      <c r="P330" s="238">
        <f>O330*H330</f>
        <v>0</v>
      </c>
      <c r="Q330" s="238">
        <v>0.00085</v>
      </c>
      <c r="R330" s="238">
        <f>Q330*H330</f>
        <v>0.01275</v>
      </c>
      <c r="S330" s="238">
        <v>0</v>
      </c>
      <c r="T330" s="239">
        <f>S330*H330</f>
        <v>0</v>
      </c>
      <c r="U330" s="41"/>
      <c r="V330" s="41"/>
      <c r="W330" s="41"/>
      <c r="X330" s="41"/>
      <c r="Y330" s="41"/>
      <c r="Z330" s="41"/>
      <c r="AA330" s="41"/>
      <c r="AB330" s="41"/>
      <c r="AC330" s="41"/>
      <c r="AD330" s="41"/>
      <c r="AE330" s="41"/>
      <c r="AR330" s="240" t="s">
        <v>176</v>
      </c>
      <c r="AT330" s="240" t="s">
        <v>171</v>
      </c>
      <c r="AU330" s="240" t="s">
        <v>83</v>
      </c>
      <c r="AY330" s="20" t="s">
        <v>169</v>
      </c>
      <c r="BE330" s="241">
        <f>IF(N330="základní",J330,0)</f>
        <v>0</v>
      </c>
      <c r="BF330" s="241">
        <f>IF(N330="snížená",J330,0)</f>
        <v>0</v>
      </c>
      <c r="BG330" s="241">
        <f>IF(N330="zákl. přenesená",J330,0)</f>
        <v>0</v>
      </c>
      <c r="BH330" s="241">
        <f>IF(N330="sníž. přenesená",J330,0)</f>
        <v>0</v>
      </c>
      <c r="BI330" s="241">
        <f>IF(N330="nulová",J330,0)</f>
        <v>0</v>
      </c>
      <c r="BJ330" s="20" t="s">
        <v>81</v>
      </c>
      <c r="BK330" s="241">
        <f>ROUND(I330*H330,2)</f>
        <v>0</v>
      </c>
      <c r="BL330" s="20" t="s">
        <v>176</v>
      </c>
      <c r="BM330" s="240" t="s">
        <v>928</v>
      </c>
    </row>
    <row r="331" spans="1:47" s="2" customFormat="1" ht="12">
      <c r="A331" s="41"/>
      <c r="B331" s="42"/>
      <c r="C331" s="43"/>
      <c r="D331" s="242" t="s">
        <v>178</v>
      </c>
      <c r="E331" s="43"/>
      <c r="F331" s="243" t="s">
        <v>911</v>
      </c>
      <c r="G331" s="43"/>
      <c r="H331" s="43"/>
      <c r="I331" s="149"/>
      <c r="J331" s="43"/>
      <c r="K331" s="43"/>
      <c r="L331" s="47"/>
      <c r="M331" s="244"/>
      <c r="N331" s="245"/>
      <c r="O331" s="87"/>
      <c r="P331" s="87"/>
      <c r="Q331" s="87"/>
      <c r="R331" s="87"/>
      <c r="S331" s="87"/>
      <c r="T331" s="88"/>
      <c r="U331" s="41"/>
      <c r="V331" s="41"/>
      <c r="W331" s="41"/>
      <c r="X331" s="41"/>
      <c r="Y331" s="41"/>
      <c r="Z331" s="41"/>
      <c r="AA331" s="41"/>
      <c r="AB331" s="41"/>
      <c r="AC331" s="41"/>
      <c r="AD331" s="41"/>
      <c r="AE331" s="41"/>
      <c r="AT331" s="20" t="s">
        <v>178</v>
      </c>
      <c r="AU331" s="20" t="s">
        <v>83</v>
      </c>
    </row>
    <row r="332" spans="1:51" s="13" customFormat="1" ht="12">
      <c r="A332" s="13"/>
      <c r="B332" s="246"/>
      <c r="C332" s="247"/>
      <c r="D332" s="242" t="s">
        <v>180</v>
      </c>
      <c r="E332" s="248" t="s">
        <v>19</v>
      </c>
      <c r="F332" s="249" t="s">
        <v>912</v>
      </c>
      <c r="G332" s="247"/>
      <c r="H332" s="248" t="s">
        <v>19</v>
      </c>
      <c r="I332" s="250"/>
      <c r="J332" s="247"/>
      <c r="K332" s="247"/>
      <c r="L332" s="251"/>
      <c r="M332" s="252"/>
      <c r="N332" s="253"/>
      <c r="O332" s="253"/>
      <c r="P332" s="253"/>
      <c r="Q332" s="253"/>
      <c r="R332" s="253"/>
      <c r="S332" s="253"/>
      <c r="T332" s="254"/>
      <c r="U332" s="13"/>
      <c r="V332" s="13"/>
      <c r="W332" s="13"/>
      <c r="X332" s="13"/>
      <c r="Y332" s="13"/>
      <c r="Z332" s="13"/>
      <c r="AA332" s="13"/>
      <c r="AB332" s="13"/>
      <c r="AC332" s="13"/>
      <c r="AD332" s="13"/>
      <c r="AE332" s="13"/>
      <c r="AT332" s="255" t="s">
        <v>180</v>
      </c>
      <c r="AU332" s="255" t="s">
        <v>83</v>
      </c>
      <c r="AV332" s="13" t="s">
        <v>81</v>
      </c>
      <c r="AW332" s="13" t="s">
        <v>35</v>
      </c>
      <c r="AX332" s="13" t="s">
        <v>74</v>
      </c>
      <c r="AY332" s="255" t="s">
        <v>169</v>
      </c>
    </row>
    <row r="333" spans="1:51" s="14" customFormat="1" ht="12">
      <c r="A333" s="14"/>
      <c r="B333" s="256"/>
      <c r="C333" s="257"/>
      <c r="D333" s="242" t="s">
        <v>180</v>
      </c>
      <c r="E333" s="258" t="s">
        <v>19</v>
      </c>
      <c r="F333" s="259" t="s">
        <v>929</v>
      </c>
      <c r="G333" s="257"/>
      <c r="H333" s="260">
        <v>15</v>
      </c>
      <c r="I333" s="261"/>
      <c r="J333" s="257"/>
      <c r="K333" s="257"/>
      <c r="L333" s="262"/>
      <c r="M333" s="263"/>
      <c r="N333" s="264"/>
      <c r="O333" s="264"/>
      <c r="P333" s="264"/>
      <c r="Q333" s="264"/>
      <c r="R333" s="264"/>
      <c r="S333" s="264"/>
      <c r="T333" s="265"/>
      <c r="U333" s="14"/>
      <c r="V333" s="14"/>
      <c r="W333" s="14"/>
      <c r="X333" s="14"/>
      <c r="Y333" s="14"/>
      <c r="Z333" s="14"/>
      <c r="AA333" s="14"/>
      <c r="AB333" s="14"/>
      <c r="AC333" s="14"/>
      <c r="AD333" s="14"/>
      <c r="AE333" s="14"/>
      <c r="AT333" s="266" t="s">
        <v>180</v>
      </c>
      <c r="AU333" s="266" t="s">
        <v>83</v>
      </c>
      <c r="AV333" s="14" t="s">
        <v>83</v>
      </c>
      <c r="AW333" s="14" t="s">
        <v>35</v>
      </c>
      <c r="AX333" s="14" t="s">
        <v>81</v>
      </c>
      <c r="AY333" s="266" t="s">
        <v>169</v>
      </c>
    </row>
    <row r="334" spans="1:65" s="2" customFormat="1" ht="16.5" customHeight="1">
      <c r="A334" s="41"/>
      <c r="B334" s="42"/>
      <c r="C334" s="229" t="s">
        <v>859</v>
      </c>
      <c r="D334" s="229" t="s">
        <v>171</v>
      </c>
      <c r="E334" s="230" t="s">
        <v>930</v>
      </c>
      <c r="F334" s="231" t="s">
        <v>931</v>
      </c>
      <c r="G334" s="232" t="s">
        <v>462</v>
      </c>
      <c r="H334" s="233">
        <v>1448</v>
      </c>
      <c r="I334" s="234"/>
      <c r="J334" s="235">
        <f>ROUND(I334*H334,2)</f>
        <v>0</v>
      </c>
      <c r="K334" s="231" t="s">
        <v>175</v>
      </c>
      <c r="L334" s="47"/>
      <c r="M334" s="236" t="s">
        <v>19</v>
      </c>
      <c r="N334" s="237" t="s">
        <v>45</v>
      </c>
      <c r="O334" s="87"/>
      <c r="P334" s="238">
        <f>O334*H334</f>
        <v>0</v>
      </c>
      <c r="Q334" s="238">
        <v>0.00033</v>
      </c>
      <c r="R334" s="238">
        <f>Q334*H334</f>
        <v>0.47784</v>
      </c>
      <c r="S334" s="238">
        <v>0</v>
      </c>
      <c r="T334" s="239">
        <f>S334*H334</f>
        <v>0</v>
      </c>
      <c r="U334" s="41"/>
      <c r="V334" s="41"/>
      <c r="W334" s="41"/>
      <c r="X334" s="41"/>
      <c r="Y334" s="41"/>
      <c r="Z334" s="41"/>
      <c r="AA334" s="41"/>
      <c r="AB334" s="41"/>
      <c r="AC334" s="41"/>
      <c r="AD334" s="41"/>
      <c r="AE334" s="41"/>
      <c r="AR334" s="240" t="s">
        <v>176</v>
      </c>
      <c r="AT334" s="240" t="s">
        <v>171</v>
      </c>
      <c r="AU334" s="240" t="s">
        <v>83</v>
      </c>
      <c r="AY334" s="20" t="s">
        <v>169</v>
      </c>
      <c r="BE334" s="241">
        <f>IF(N334="základní",J334,0)</f>
        <v>0</v>
      </c>
      <c r="BF334" s="241">
        <f>IF(N334="snížená",J334,0)</f>
        <v>0</v>
      </c>
      <c r="BG334" s="241">
        <f>IF(N334="zákl. přenesená",J334,0)</f>
        <v>0</v>
      </c>
      <c r="BH334" s="241">
        <f>IF(N334="sníž. přenesená",J334,0)</f>
        <v>0</v>
      </c>
      <c r="BI334" s="241">
        <f>IF(N334="nulová",J334,0)</f>
        <v>0</v>
      </c>
      <c r="BJ334" s="20" t="s">
        <v>81</v>
      </c>
      <c r="BK334" s="241">
        <f>ROUND(I334*H334,2)</f>
        <v>0</v>
      </c>
      <c r="BL334" s="20" t="s">
        <v>176</v>
      </c>
      <c r="BM334" s="240" t="s">
        <v>932</v>
      </c>
    </row>
    <row r="335" spans="1:47" s="2" customFormat="1" ht="12">
      <c r="A335" s="41"/>
      <c r="B335" s="42"/>
      <c r="C335" s="43"/>
      <c r="D335" s="242" t="s">
        <v>178</v>
      </c>
      <c r="E335" s="43"/>
      <c r="F335" s="243" t="s">
        <v>933</v>
      </c>
      <c r="G335" s="43"/>
      <c r="H335" s="43"/>
      <c r="I335" s="149"/>
      <c r="J335" s="43"/>
      <c r="K335" s="43"/>
      <c r="L335" s="47"/>
      <c r="M335" s="244"/>
      <c r="N335" s="245"/>
      <c r="O335" s="87"/>
      <c r="P335" s="87"/>
      <c r="Q335" s="87"/>
      <c r="R335" s="87"/>
      <c r="S335" s="87"/>
      <c r="T335" s="88"/>
      <c r="U335" s="41"/>
      <c r="V335" s="41"/>
      <c r="W335" s="41"/>
      <c r="X335" s="41"/>
      <c r="Y335" s="41"/>
      <c r="Z335" s="41"/>
      <c r="AA335" s="41"/>
      <c r="AB335" s="41"/>
      <c r="AC335" s="41"/>
      <c r="AD335" s="41"/>
      <c r="AE335" s="41"/>
      <c r="AT335" s="20" t="s">
        <v>178</v>
      </c>
      <c r="AU335" s="20" t="s">
        <v>83</v>
      </c>
    </row>
    <row r="336" spans="1:51" s="13" customFormat="1" ht="12">
      <c r="A336" s="13"/>
      <c r="B336" s="246"/>
      <c r="C336" s="247"/>
      <c r="D336" s="242" t="s">
        <v>180</v>
      </c>
      <c r="E336" s="248" t="s">
        <v>19</v>
      </c>
      <c r="F336" s="249" t="s">
        <v>912</v>
      </c>
      <c r="G336" s="247"/>
      <c r="H336" s="248" t="s">
        <v>19</v>
      </c>
      <c r="I336" s="250"/>
      <c r="J336" s="247"/>
      <c r="K336" s="247"/>
      <c r="L336" s="251"/>
      <c r="M336" s="252"/>
      <c r="N336" s="253"/>
      <c r="O336" s="253"/>
      <c r="P336" s="253"/>
      <c r="Q336" s="253"/>
      <c r="R336" s="253"/>
      <c r="S336" s="253"/>
      <c r="T336" s="254"/>
      <c r="U336" s="13"/>
      <c r="V336" s="13"/>
      <c r="W336" s="13"/>
      <c r="X336" s="13"/>
      <c r="Y336" s="13"/>
      <c r="Z336" s="13"/>
      <c r="AA336" s="13"/>
      <c r="AB336" s="13"/>
      <c r="AC336" s="13"/>
      <c r="AD336" s="13"/>
      <c r="AE336" s="13"/>
      <c r="AT336" s="255" t="s">
        <v>180</v>
      </c>
      <c r="AU336" s="255" t="s">
        <v>83</v>
      </c>
      <c r="AV336" s="13" t="s">
        <v>81</v>
      </c>
      <c r="AW336" s="13" t="s">
        <v>35</v>
      </c>
      <c r="AX336" s="13" t="s">
        <v>74</v>
      </c>
      <c r="AY336" s="255" t="s">
        <v>169</v>
      </c>
    </row>
    <row r="337" spans="1:51" s="14" customFormat="1" ht="12">
      <c r="A337" s="14"/>
      <c r="B337" s="256"/>
      <c r="C337" s="257"/>
      <c r="D337" s="242" t="s">
        <v>180</v>
      </c>
      <c r="E337" s="258" t="s">
        <v>19</v>
      </c>
      <c r="F337" s="259" t="s">
        <v>934</v>
      </c>
      <c r="G337" s="257"/>
      <c r="H337" s="260">
        <v>1448</v>
      </c>
      <c r="I337" s="261"/>
      <c r="J337" s="257"/>
      <c r="K337" s="257"/>
      <c r="L337" s="262"/>
      <c r="M337" s="263"/>
      <c r="N337" s="264"/>
      <c r="O337" s="264"/>
      <c r="P337" s="264"/>
      <c r="Q337" s="264"/>
      <c r="R337" s="264"/>
      <c r="S337" s="264"/>
      <c r="T337" s="265"/>
      <c r="U337" s="14"/>
      <c r="V337" s="14"/>
      <c r="W337" s="14"/>
      <c r="X337" s="14"/>
      <c r="Y337" s="14"/>
      <c r="Z337" s="14"/>
      <c r="AA337" s="14"/>
      <c r="AB337" s="14"/>
      <c r="AC337" s="14"/>
      <c r="AD337" s="14"/>
      <c r="AE337" s="14"/>
      <c r="AT337" s="266" t="s">
        <v>180</v>
      </c>
      <c r="AU337" s="266" t="s">
        <v>83</v>
      </c>
      <c r="AV337" s="14" t="s">
        <v>83</v>
      </c>
      <c r="AW337" s="14" t="s">
        <v>35</v>
      </c>
      <c r="AX337" s="14" t="s">
        <v>81</v>
      </c>
      <c r="AY337" s="266" t="s">
        <v>169</v>
      </c>
    </row>
    <row r="338" spans="1:65" s="2" customFormat="1" ht="16.5" customHeight="1">
      <c r="A338" s="41"/>
      <c r="B338" s="42"/>
      <c r="C338" s="229" t="s">
        <v>935</v>
      </c>
      <c r="D338" s="229" t="s">
        <v>171</v>
      </c>
      <c r="E338" s="230" t="s">
        <v>936</v>
      </c>
      <c r="F338" s="231" t="s">
        <v>937</v>
      </c>
      <c r="G338" s="232" t="s">
        <v>462</v>
      </c>
      <c r="H338" s="233">
        <v>793.2</v>
      </c>
      <c r="I338" s="234"/>
      <c r="J338" s="235">
        <f>ROUND(I338*H338,2)</f>
        <v>0</v>
      </c>
      <c r="K338" s="231" t="s">
        <v>175</v>
      </c>
      <c r="L338" s="47"/>
      <c r="M338" s="236" t="s">
        <v>19</v>
      </c>
      <c r="N338" s="237" t="s">
        <v>45</v>
      </c>
      <c r="O338" s="87"/>
      <c r="P338" s="238">
        <f>O338*H338</f>
        <v>0</v>
      </c>
      <c r="Q338" s="238">
        <v>0.00011</v>
      </c>
      <c r="R338" s="238">
        <f>Q338*H338</f>
        <v>0.08725200000000001</v>
      </c>
      <c r="S338" s="238">
        <v>0</v>
      </c>
      <c r="T338" s="239">
        <f>S338*H338</f>
        <v>0</v>
      </c>
      <c r="U338" s="41"/>
      <c r="V338" s="41"/>
      <c r="W338" s="41"/>
      <c r="X338" s="41"/>
      <c r="Y338" s="41"/>
      <c r="Z338" s="41"/>
      <c r="AA338" s="41"/>
      <c r="AB338" s="41"/>
      <c r="AC338" s="41"/>
      <c r="AD338" s="41"/>
      <c r="AE338" s="41"/>
      <c r="AR338" s="240" t="s">
        <v>176</v>
      </c>
      <c r="AT338" s="240" t="s">
        <v>171</v>
      </c>
      <c r="AU338" s="240" t="s">
        <v>83</v>
      </c>
      <c r="AY338" s="20" t="s">
        <v>169</v>
      </c>
      <c r="BE338" s="241">
        <f>IF(N338="základní",J338,0)</f>
        <v>0</v>
      </c>
      <c r="BF338" s="241">
        <f>IF(N338="snížená",J338,0)</f>
        <v>0</v>
      </c>
      <c r="BG338" s="241">
        <f>IF(N338="zákl. přenesená",J338,0)</f>
        <v>0</v>
      </c>
      <c r="BH338" s="241">
        <f>IF(N338="sníž. přenesená",J338,0)</f>
        <v>0</v>
      </c>
      <c r="BI338" s="241">
        <f>IF(N338="nulová",J338,0)</f>
        <v>0</v>
      </c>
      <c r="BJ338" s="20" t="s">
        <v>81</v>
      </c>
      <c r="BK338" s="241">
        <f>ROUND(I338*H338,2)</f>
        <v>0</v>
      </c>
      <c r="BL338" s="20" t="s">
        <v>176</v>
      </c>
      <c r="BM338" s="240" t="s">
        <v>938</v>
      </c>
    </row>
    <row r="339" spans="1:47" s="2" customFormat="1" ht="12">
      <c r="A339" s="41"/>
      <c r="B339" s="42"/>
      <c r="C339" s="43"/>
      <c r="D339" s="242" t="s">
        <v>178</v>
      </c>
      <c r="E339" s="43"/>
      <c r="F339" s="243" t="s">
        <v>933</v>
      </c>
      <c r="G339" s="43"/>
      <c r="H339" s="43"/>
      <c r="I339" s="149"/>
      <c r="J339" s="43"/>
      <c r="K339" s="43"/>
      <c r="L339" s="47"/>
      <c r="M339" s="244"/>
      <c r="N339" s="245"/>
      <c r="O339" s="87"/>
      <c r="P339" s="87"/>
      <c r="Q339" s="87"/>
      <c r="R339" s="87"/>
      <c r="S339" s="87"/>
      <c r="T339" s="88"/>
      <c r="U339" s="41"/>
      <c r="V339" s="41"/>
      <c r="W339" s="41"/>
      <c r="X339" s="41"/>
      <c r="Y339" s="41"/>
      <c r="Z339" s="41"/>
      <c r="AA339" s="41"/>
      <c r="AB339" s="41"/>
      <c r="AC339" s="41"/>
      <c r="AD339" s="41"/>
      <c r="AE339" s="41"/>
      <c r="AT339" s="20" t="s">
        <v>178</v>
      </c>
      <c r="AU339" s="20" t="s">
        <v>83</v>
      </c>
    </row>
    <row r="340" spans="1:65" s="2" customFormat="1" ht="16.5" customHeight="1">
      <c r="A340" s="41"/>
      <c r="B340" s="42"/>
      <c r="C340" s="229" t="s">
        <v>939</v>
      </c>
      <c r="D340" s="229" t="s">
        <v>171</v>
      </c>
      <c r="E340" s="230" t="s">
        <v>940</v>
      </c>
      <c r="F340" s="231" t="s">
        <v>941</v>
      </c>
      <c r="G340" s="232" t="s">
        <v>462</v>
      </c>
      <c r="H340" s="233">
        <v>73</v>
      </c>
      <c r="I340" s="234"/>
      <c r="J340" s="235">
        <f>ROUND(I340*H340,2)</f>
        <v>0</v>
      </c>
      <c r="K340" s="231" t="s">
        <v>175</v>
      </c>
      <c r="L340" s="47"/>
      <c r="M340" s="236" t="s">
        <v>19</v>
      </c>
      <c r="N340" s="237" t="s">
        <v>45</v>
      </c>
      <c r="O340" s="87"/>
      <c r="P340" s="238">
        <f>O340*H340</f>
        <v>0</v>
      </c>
      <c r="Q340" s="238">
        <v>0.00038</v>
      </c>
      <c r="R340" s="238">
        <f>Q340*H340</f>
        <v>0.02774</v>
      </c>
      <c r="S340" s="238">
        <v>0</v>
      </c>
      <c r="T340" s="239">
        <f>S340*H340</f>
        <v>0</v>
      </c>
      <c r="U340" s="41"/>
      <c r="V340" s="41"/>
      <c r="W340" s="41"/>
      <c r="X340" s="41"/>
      <c r="Y340" s="41"/>
      <c r="Z340" s="41"/>
      <c r="AA340" s="41"/>
      <c r="AB340" s="41"/>
      <c r="AC340" s="41"/>
      <c r="AD340" s="41"/>
      <c r="AE340" s="41"/>
      <c r="AR340" s="240" t="s">
        <v>176</v>
      </c>
      <c r="AT340" s="240" t="s">
        <v>171</v>
      </c>
      <c r="AU340" s="240" t="s">
        <v>83</v>
      </c>
      <c r="AY340" s="20" t="s">
        <v>169</v>
      </c>
      <c r="BE340" s="241">
        <f>IF(N340="základní",J340,0)</f>
        <v>0</v>
      </c>
      <c r="BF340" s="241">
        <f>IF(N340="snížená",J340,0)</f>
        <v>0</v>
      </c>
      <c r="BG340" s="241">
        <f>IF(N340="zákl. přenesená",J340,0)</f>
        <v>0</v>
      </c>
      <c r="BH340" s="241">
        <f>IF(N340="sníž. přenesená",J340,0)</f>
        <v>0</v>
      </c>
      <c r="BI340" s="241">
        <f>IF(N340="nulová",J340,0)</f>
        <v>0</v>
      </c>
      <c r="BJ340" s="20" t="s">
        <v>81</v>
      </c>
      <c r="BK340" s="241">
        <f>ROUND(I340*H340,2)</f>
        <v>0</v>
      </c>
      <c r="BL340" s="20" t="s">
        <v>176</v>
      </c>
      <c r="BM340" s="240" t="s">
        <v>942</v>
      </c>
    </row>
    <row r="341" spans="1:47" s="2" customFormat="1" ht="12">
      <c r="A341" s="41"/>
      <c r="B341" s="42"/>
      <c r="C341" s="43"/>
      <c r="D341" s="242" t="s">
        <v>178</v>
      </c>
      <c r="E341" s="43"/>
      <c r="F341" s="243" t="s">
        <v>933</v>
      </c>
      <c r="G341" s="43"/>
      <c r="H341" s="43"/>
      <c r="I341" s="149"/>
      <c r="J341" s="43"/>
      <c r="K341" s="43"/>
      <c r="L341" s="47"/>
      <c r="M341" s="244"/>
      <c r="N341" s="245"/>
      <c r="O341" s="87"/>
      <c r="P341" s="87"/>
      <c r="Q341" s="87"/>
      <c r="R341" s="87"/>
      <c r="S341" s="87"/>
      <c r="T341" s="88"/>
      <c r="U341" s="41"/>
      <c r="V341" s="41"/>
      <c r="W341" s="41"/>
      <c r="X341" s="41"/>
      <c r="Y341" s="41"/>
      <c r="Z341" s="41"/>
      <c r="AA341" s="41"/>
      <c r="AB341" s="41"/>
      <c r="AC341" s="41"/>
      <c r="AD341" s="41"/>
      <c r="AE341" s="41"/>
      <c r="AT341" s="20" t="s">
        <v>178</v>
      </c>
      <c r="AU341" s="20" t="s">
        <v>83</v>
      </c>
    </row>
    <row r="342" spans="1:65" s="2" customFormat="1" ht="16.5" customHeight="1">
      <c r="A342" s="41"/>
      <c r="B342" s="42"/>
      <c r="C342" s="229" t="s">
        <v>943</v>
      </c>
      <c r="D342" s="229" t="s">
        <v>171</v>
      </c>
      <c r="E342" s="230" t="s">
        <v>944</v>
      </c>
      <c r="F342" s="231" t="s">
        <v>945</v>
      </c>
      <c r="G342" s="232" t="s">
        <v>174</v>
      </c>
      <c r="H342" s="233">
        <v>15</v>
      </c>
      <c r="I342" s="234"/>
      <c r="J342" s="235">
        <f>ROUND(I342*H342,2)</f>
        <v>0</v>
      </c>
      <c r="K342" s="231" t="s">
        <v>175</v>
      </c>
      <c r="L342" s="47"/>
      <c r="M342" s="236" t="s">
        <v>19</v>
      </c>
      <c r="N342" s="237" t="s">
        <v>45</v>
      </c>
      <c r="O342" s="87"/>
      <c r="P342" s="238">
        <f>O342*H342</f>
        <v>0</v>
      </c>
      <c r="Q342" s="238">
        <v>0.0026</v>
      </c>
      <c r="R342" s="238">
        <f>Q342*H342</f>
        <v>0.039</v>
      </c>
      <c r="S342" s="238">
        <v>0</v>
      </c>
      <c r="T342" s="239">
        <f>S342*H342</f>
        <v>0</v>
      </c>
      <c r="U342" s="41"/>
      <c r="V342" s="41"/>
      <c r="W342" s="41"/>
      <c r="X342" s="41"/>
      <c r="Y342" s="41"/>
      <c r="Z342" s="41"/>
      <c r="AA342" s="41"/>
      <c r="AB342" s="41"/>
      <c r="AC342" s="41"/>
      <c r="AD342" s="41"/>
      <c r="AE342" s="41"/>
      <c r="AR342" s="240" t="s">
        <v>176</v>
      </c>
      <c r="AT342" s="240" t="s">
        <v>171</v>
      </c>
      <c r="AU342" s="240" t="s">
        <v>83</v>
      </c>
      <c r="AY342" s="20" t="s">
        <v>169</v>
      </c>
      <c r="BE342" s="241">
        <f>IF(N342="základní",J342,0)</f>
        <v>0</v>
      </c>
      <c r="BF342" s="241">
        <f>IF(N342="snížená",J342,0)</f>
        <v>0</v>
      </c>
      <c r="BG342" s="241">
        <f>IF(N342="zákl. přenesená",J342,0)</f>
        <v>0</v>
      </c>
      <c r="BH342" s="241">
        <f>IF(N342="sníž. přenesená",J342,0)</f>
        <v>0</v>
      </c>
      <c r="BI342" s="241">
        <f>IF(N342="nulová",J342,0)</f>
        <v>0</v>
      </c>
      <c r="BJ342" s="20" t="s">
        <v>81</v>
      </c>
      <c r="BK342" s="241">
        <f>ROUND(I342*H342,2)</f>
        <v>0</v>
      </c>
      <c r="BL342" s="20" t="s">
        <v>176</v>
      </c>
      <c r="BM342" s="240" t="s">
        <v>946</v>
      </c>
    </row>
    <row r="343" spans="1:47" s="2" customFormat="1" ht="12">
      <c r="A343" s="41"/>
      <c r="B343" s="42"/>
      <c r="C343" s="43"/>
      <c r="D343" s="242" t="s">
        <v>178</v>
      </c>
      <c r="E343" s="43"/>
      <c r="F343" s="243" t="s">
        <v>933</v>
      </c>
      <c r="G343" s="43"/>
      <c r="H343" s="43"/>
      <c r="I343" s="149"/>
      <c r="J343" s="43"/>
      <c r="K343" s="43"/>
      <c r="L343" s="47"/>
      <c r="M343" s="244"/>
      <c r="N343" s="245"/>
      <c r="O343" s="87"/>
      <c r="P343" s="87"/>
      <c r="Q343" s="87"/>
      <c r="R343" s="87"/>
      <c r="S343" s="87"/>
      <c r="T343" s="88"/>
      <c r="U343" s="41"/>
      <c r="V343" s="41"/>
      <c r="W343" s="41"/>
      <c r="X343" s="41"/>
      <c r="Y343" s="41"/>
      <c r="Z343" s="41"/>
      <c r="AA343" s="41"/>
      <c r="AB343" s="41"/>
      <c r="AC343" s="41"/>
      <c r="AD343" s="41"/>
      <c r="AE343" s="41"/>
      <c r="AT343" s="20" t="s">
        <v>178</v>
      </c>
      <c r="AU343" s="20" t="s">
        <v>83</v>
      </c>
    </row>
    <row r="344" spans="1:51" s="13" customFormat="1" ht="12">
      <c r="A344" s="13"/>
      <c r="B344" s="246"/>
      <c r="C344" s="247"/>
      <c r="D344" s="242" t="s">
        <v>180</v>
      </c>
      <c r="E344" s="248" t="s">
        <v>19</v>
      </c>
      <c r="F344" s="249" t="s">
        <v>912</v>
      </c>
      <c r="G344" s="247"/>
      <c r="H344" s="248" t="s">
        <v>19</v>
      </c>
      <c r="I344" s="250"/>
      <c r="J344" s="247"/>
      <c r="K344" s="247"/>
      <c r="L344" s="251"/>
      <c r="M344" s="252"/>
      <c r="N344" s="253"/>
      <c r="O344" s="253"/>
      <c r="P344" s="253"/>
      <c r="Q344" s="253"/>
      <c r="R344" s="253"/>
      <c r="S344" s="253"/>
      <c r="T344" s="254"/>
      <c r="U344" s="13"/>
      <c r="V344" s="13"/>
      <c r="W344" s="13"/>
      <c r="X344" s="13"/>
      <c r="Y344" s="13"/>
      <c r="Z344" s="13"/>
      <c r="AA344" s="13"/>
      <c r="AB344" s="13"/>
      <c r="AC344" s="13"/>
      <c r="AD344" s="13"/>
      <c r="AE344" s="13"/>
      <c r="AT344" s="255" t="s">
        <v>180</v>
      </c>
      <c r="AU344" s="255" t="s">
        <v>83</v>
      </c>
      <c r="AV344" s="13" t="s">
        <v>81</v>
      </c>
      <c r="AW344" s="13" t="s">
        <v>35</v>
      </c>
      <c r="AX344" s="13" t="s">
        <v>74</v>
      </c>
      <c r="AY344" s="255" t="s">
        <v>169</v>
      </c>
    </row>
    <row r="345" spans="1:51" s="14" customFormat="1" ht="12">
      <c r="A345" s="14"/>
      <c r="B345" s="256"/>
      <c r="C345" s="257"/>
      <c r="D345" s="242" t="s">
        <v>180</v>
      </c>
      <c r="E345" s="258" t="s">
        <v>19</v>
      </c>
      <c r="F345" s="259" t="s">
        <v>947</v>
      </c>
      <c r="G345" s="257"/>
      <c r="H345" s="260">
        <v>15</v>
      </c>
      <c r="I345" s="261"/>
      <c r="J345" s="257"/>
      <c r="K345" s="257"/>
      <c r="L345" s="262"/>
      <c r="M345" s="263"/>
      <c r="N345" s="264"/>
      <c r="O345" s="264"/>
      <c r="P345" s="264"/>
      <c r="Q345" s="264"/>
      <c r="R345" s="264"/>
      <c r="S345" s="264"/>
      <c r="T345" s="265"/>
      <c r="U345" s="14"/>
      <c r="V345" s="14"/>
      <c r="W345" s="14"/>
      <c r="X345" s="14"/>
      <c r="Y345" s="14"/>
      <c r="Z345" s="14"/>
      <c r="AA345" s="14"/>
      <c r="AB345" s="14"/>
      <c r="AC345" s="14"/>
      <c r="AD345" s="14"/>
      <c r="AE345" s="14"/>
      <c r="AT345" s="266" t="s">
        <v>180</v>
      </c>
      <c r="AU345" s="266" t="s">
        <v>83</v>
      </c>
      <c r="AV345" s="14" t="s">
        <v>83</v>
      </c>
      <c r="AW345" s="14" t="s">
        <v>35</v>
      </c>
      <c r="AX345" s="14" t="s">
        <v>81</v>
      </c>
      <c r="AY345" s="266" t="s">
        <v>169</v>
      </c>
    </row>
    <row r="346" spans="1:65" s="2" customFormat="1" ht="21.75" customHeight="1">
      <c r="A346" s="41"/>
      <c r="B346" s="42"/>
      <c r="C346" s="229" t="s">
        <v>288</v>
      </c>
      <c r="D346" s="229" t="s">
        <v>171</v>
      </c>
      <c r="E346" s="230" t="s">
        <v>948</v>
      </c>
      <c r="F346" s="231" t="s">
        <v>949</v>
      </c>
      <c r="G346" s="232" t="s">
        <v>462</v>
      </c>
      <c r="H346" s="233">
        <v>2314.2</v>
      </c>
      <c r="I346" s="234"/>
      <c r="J346" s="235">
        <f>ROUND(I346*H346,2)</f>
        <v>0</v>
      </c>
      <c r="K346" s="231" t="s">
        <v>175</v>
      </c>
      <c r="L346" s="47"/>
      <c r="M346" s="236" t="s">
        <v>19</v>
      </c>
      <c r="N346" s="237" t="s">
        <v>45</v>
      </c>
      <c r="O346" s="87"/>
      <c r="P346" s="238">
        <f>O346*H346</f>
        <v>0</v>
      </c>
      <c r="Q346" s="238">
        <v>0</v>
      </c>
      <c r="R346" s="238">
        <f>Q346*H346</f>
        <v>0</v>
      </c>
      <c r="S346" s="238">
        <v>0</v>
      </c>
      <c r="T346" s="239">
        <f>S346*H346</f>
        <v>0</v>
      </c>
      <c r="U346" s="41"/>
      <c r="V346" s="41"/>
      <c r="W346" s="41"/>
      <c r="X346" s="41"/>
      <c r="Y346" s="41"/>
      <c r="Z346" s="41"/>
      <c r="AA346" s="41"/>
      <c r="AB346" s="41"/>
      <c r="AC346" s="41"/>
      <c r="AD346" s="41"/>
      <c r="AE346" s="41"/>
      <c r="AR346" s="240" t="s">
        <v>176</v>
      </c>
      <c r="AT346" s="240" t="s">
        <v>171</v>
      </c>
      <c r="AU346" s="240" t="s">
        <v>83</v>
      </c>
      <c r="AY346" s="20" t="s">
        <v>169</v>
      </c>
      <c r="BE346" s="241">
        <f>IF(N346="základní",J346,0)</f>
        <v>0</v>
      </c>
      <c r="BF346" s="241">
        <f>IF(N346="snížená",J346,0)</f>
        <v>0</v>
      </c>
      <c r="BG346" s="241">
        <f>IF(N346="zákl. přenesená",J346,0)</f>
        <v>0</v>
      </c>
      <c r="BH346" s="241">
        <f>IF(N346="sníž. přenesená",J346,0)</f>
        <v>0</v>
      </c>
      <c r="BI346" s="241">
        <f>IF(N346="nulová",J346,0)</f>
        <v>0</v>
      </c>
      <c r="BJ346" s="20" t="s">
        <v>81</v>
      </c>
      <c r="BK346" s="241">
        <f>ROUND(I346*H346,2)</f>
        <v>0</v>
      </c>
      <c r="BL346" s="20" t="s">
        <v>176</v>
      </c>
      <c r="BM346" s="240" t="s">
        <v>950</v>
      </c>
    </row>
    <row r="347" spans="1:47" s="2" customFormat="1" ht="12">
      <c r="A347" s="41"/>
      <c r="B347" s="42"/>
      <c r="C347" s="43"/>
      <c r="D347" s="242" t="s">
        <v>178</v>
      </c>
      <c r="E347" s="43"/>
      <c r="F347" s="243" t="s">
        <v>951</v>
      </c>
      <c r="G347" s="43"/>
      <c r="H347" s="43"/>
      <c r="I347" s="149"/>
      <c r="J347" s="43"/>
      <c r="K347" s="43"/>
      <c r="L347" s="47"/>
      <c r="M347" s="244"/>
      <c r="N347" s="245"/>
      <c r="O347" s="87"/>
      <c r="P347" s="87"/>
      <c r="Q347" s="87"/>
      <c r="R347" s="87"/>
      <c r="S347" s="87"/>
      <c r="T347" s="88"/>
      <c r="U347" s="41"/>
      <c r="V347" s="41"/>
      <c r="W347" s="41"/>
      <c r="X347" s="41"/>
      <c r="Y347" s="41"/>
      <c r="Z347" s="41"/>
      <c r="AA347" s="41"/>
      <c r="AB347" s="41"/>
      <c r="AC347" s="41"/>
      <c r="AD347" s="41"/>
      <c r="AE347" s="41"/>
      <c r="AT347" s="20" t="s">
        <v>178</v>
      </c>
      <c r="AU347" s="20" t="s">
        <v>83</v>
      </c>
    </row>
    <row r="348" spans="1:51" s="14" customFormat="1" ht="12">
      <c r="A348" s="14"/>
      <c r="B348" s="256"/>
      <c r="C348" s="257"/>
      <c r="D348" s="242" t="s">
        <v>180</v>
      </c>
      <c r="E348" s="258" t="s">
        <v>19</v>
      </c>
      <c r="F348" s="259" t="s">
        <v>952</v>
      </c>
      <c r="G348" s="257"/>
      <c r="H348" s="260">
        <v>2314.2</v>
      </c>
      <c r="I348" s="261"/>
      <c r="J348" s="257"/>
      <c r="K348" s="257"/>
      <c r="L348" s="262"/>
      <c r="M348" s="263"/>
      <c r="N348" s="264"/>
      <c r="O348" s="264"/>
      <c r="P348" s="264"/>
      <c r="Q348" s="264"/>
      <c r="R348" s="264"/>
      <c r="S348" s="264"/>
      <c r="T348" s="265"/>
      <c r="U348" s="14"/>
      <c r="V348" s="14"/>
      <c r="W348" s="14"/>
      <c r="X348" s="14"/>
      <c r="Y348" s="14"/>
      <c r="Z348" s="14"/>
      <c r="AA348" s="14"/>
      <c r="AB348" s="14"/>
      <c r="AC348" s="14"/>
      <c r="AD348" s="14"/>
      <c r="AE348" s="14"/>
      <c r="AT348" s="266" t="s">
        <v>180</v>
      </c>
      <c r="AU348" s="266" t="s">
        <v>83</v>
      </c>
      <c r="AV348" s="14" t="s">
        <v>83</v>
      </c>
      <c r="AW348" s="14" t="s">
        <v>35</v>
      </c>
      <c r="AX348" s="14" t="s">
        <v>81</v>
      </c>
      <c r="AY348" s="266" t="s">
        <v>169</v>
      </c>
    </row>
    <row r="349" spans="1:65" s="2" customFormat="1" ht="21.75" customHeight="1">
      <c r="A349" s="41"/>
      <c r="B349" s="42"/>
      <c r="C349" s="229" t="s">
        <v>953</v>
      </c>
      <c r="D349" s="229" t="s">
        <v>171</v>
      </c>
      <c r="E349" s="230" t="s">
        <v>954</v>
      </c>
      <c r="F349" s="231" t="s">
        <v>955</v>
      </c>
      <c r="G349" s="232" t="s">
        <v>174</v>
      </c>
      <c r="H349" s="233">
        <v>15</v>
      </c>
      <c r="I349" s="234"/>
      <c r="J349" s="235">
        <f>ROUND(I349*H349,2)</f>
        <v>0</v>
      </c>
      <c r="K349" s="231" t="s">
        <v>175</v>
      </c>
      <c r="L349" s="47"/>
      <c r="M349" s="236" t="s">
        <v>19</v>
      </c>
      <c r="N349" s="237" t="s">
        <v>45</v>
      </c>
      <c r="O349" s="87"/>
      <c r="P349" s="238">
        <f>O349*H349</f>
        <v>0</v>
      </c>
      <c r="Q349" s="238">
        <v>1E-05</v>
      </c>
      <c r="R349" s="238">
        <f>Q349*H349</f>
        <v>0.00015000000000000001</v>
      </c>
      <c r="S349" s="238">
        <v>0</v>
      </c>
      <c r="T349" s="239">
        <f>S349*H349</f>
        <v>0</v>
      </c>
      <c r="U349" s="41"/>
      <c r="V349" s="41"/>
      <c r="W349" s="41"/>
      <c r="X349" s="41"/>
      <c r="Y349" s="41"/>
      <c r="Z349" s="41"/>
      <c r="AA349" s="41"/>
      <c r="AB349" s="41"/>
      <c r="AC349" s="41"/>
      <c r="AD349" s="41"/>
      <c r="AE349" s="41"/>
      <c r="AR349" s="240" t="s">
        <v>176</v>
      </c>
      <c r="AT349" s="240" t="s">
        <v>171</v>
      </c>
      <c r="AU349" s="240" t="s">
        <v>83</v>
      </c>
      <c r="AY349" s="20" t="s">
        <v>169</v>
      </c>
      <c r="BE349" s="241">
        <f>IF(N349="základní",J349,0)</f>
        <v>0</v>
      </c>
      <c r="BF349" s="241">
        <f>IF(N349="snížená",J349,0)</f>
        <v>0</v>
      </c>
      <c r="BG349" s="241">
        <f>IF(N349="zákl. přenesená",J349,0)</f>
        <v>0</v>
      </c>
      <c r="BH349" s="241">
        <f>IF(N349="sníž. přenesená",J349,0)</f>
        <v>0</v>
      </c>
      <c r="BI349" s="241">
        <f>IF(N349="nulová",J349,0)</f>
        <v>0</v>
      </c>
      <c r="BJ349" s="20" t="s">
        <v>81</v>
      </c>
      <c r="BK349" s="241">
        <f>ROUND(I349*H349,2)</f>
        <v>0</v>
      </c>
      <c r="BL349" s="20" t="s">
        <v>176</v>
      </c>
      <c r="BM349" s="240" t="s">
        <v>956</v>
      </c>
    </row>
    <row r="350" spans="1:47" s="2" customFormat="1" ht="12">
      <c r="A350" s="41"/>
      <c r="B350" s="42"/>
      <c r="C350" s="43"/>
      <c r="D350" s="242" t="s">
        <v>178</v>
      </c>
      <c r="E350" s="43"/>
      <c r="F350" s="243" t="s">
        <v>951</v>
      </c>
      <c r="G350" s="43"/>
      <c r="H350" s="43"/>
      <c r="I350" s="149"/>
      <c r="J350" s="43"/>
      <c r="K350" s="43"/>
      <c r="L350" s="47"/>
      <c r="M350" s="244"/>
      <c r="N350" s="245"/>
      <c r="O350" s="87"/>
      <c r="P350" s="87"/>
      <c r="Q350" s="87"/>
      <c r="R350" s="87"/>
      <c r="S350" s="87"/>
      <c r="T350" s="88"/>
      <c r="U350" s="41"/>
      <c r="V350" s="41"/>
      <c r="W350" s="41"/>
      <c r="X350" s="41"/>
      <c r="Y350" s="41"/>
      <c r="Z350" s="41"/>
      <c r="AA350" s="41"/>
      <c r="AB350" s="41"/>
      <c r="AC350" s="41"/>
      <c r="AD350" s="41"/>
      <c r="AE350" s="41"/>
      <c r="AT350" s="20" t="s">
        <v>178</v>
      </c>
      <c r="AU350" s="20" t="s">
        <v>83</v>
      </c>
    </row>
    <row r="351" spans="1:65" s="2" customFormat="1" ht="21.75" customHeight="1">
      <c r="A351" s="41"/>
      <c r="B351" s="42"/>
      <c r="C351" s="229" t="s">
        <v>957</v>
      </c>
      <c r="D351" s="229" t="s">
        <v>171</v>
      </c>
      <c r="E351" s="230" t="s">
        <v>958</v>
      </c>
      <c r="F351" s="231" t="s">
        <v>959</v>
      </c>
      <c r="G351" s="232" t="s">
        <v>462</v>
      </c>
      <c r="H351" s="233">
        <v>1511</v>
      </c>
      <c r="I351" s="234"/>
      <c r="J351" s="235">
        <f>ROUND(I351*H351,2)</f>
        <v>0</v>
      </c>
      <c r="K351" s="231" t="s">
        <v>175</v>
      </c>
      <c r="L351" s="47"/>
      <c r="M351" s="236" t="s">
        <v>19</v>
      </c>
      <c r="N351" s="237" t="s">
        <v>45</v>
      </c>
      <c r="O351" s="87"/>
      <c r="P351" s="238">
        <f>O351*H351</f>
        <v>0</v>
      </c>
      <c r="Q351" s="238">
        <v>0.1554</v>
      </c>
      <c r="R351" s="238">
        <f>Q351*H351</f>
        <v>234.8094</v>
      </c>
      <c r="S351" s="238">
        <v>0</v>
      </c>
      <c r="T351" s="239">
        <f>S351*H351</f>
        <v>0</v>
      </c>
      <c r="U351" s="41"/>
      <c r="V351" s="41"/>
      <c r="W351" s="41"/>
      <c r="X351" s="41"/>
      <c r="Y351" s="41"/>
      <c r="Z351" s="41"/>
      <c r="AA351" s="41"/>
      <c r="AB351" s="41"/>
      <c r="AC351" s="41"/>
      <c r="AD351" s="41"/>
      <c r="AE351" s="41"/>
      <c r="AR351" s="240" t="s">
        <v>176</v>
      </c>
      <c r="AT351" s="240" t="s">
        <v>171</v>
      </c>
      <c r="AU351" s="240" t="s">
        <v>83</v>
      </c>
      <c r="AY351" s="20" t="s">
        <v>169</v>
      </c>
      <c r="BE351" s="241">
        <f>IF(N351="základní",J351,0)</f>
        <v>0</v>
      </c>
      <c r="BF351" s="241">
        <f>IF(N351="snížená",J351,0)</f>
        <v>0</v>
      </c>
      <c r="BG351" s="241">
        <f>IF(N351="zákl. přenesená",J351,0)</f>
        <v>0</v>
      </c>
      <c r="BH351" s="241">
        <f>IF(N351="sníž. přenesená",J351,0)</f>
        <v>0</v>
      </c>
      <c r="BI351" s="241">
        <f>IF(N351="nulová",J351,0)</f>
        <v>0</v>
      </c>
      <c r="BJ351" s="20" t="s">
        <v>81</v>
      </c>
      <c r="BK351" s="241">
        <f>ROUND(I351*H351,2)</f>
        <v>0</v>
      </c>
      <c r="BL351" s="20" t="s">
        <v>176</v>
      </c>
      <c r="BM351" s="240" t="s">
        <v>960</v>
      </c>
    </row>
    <row r="352" spans="1:47" s="2" customFormat="1" ht="12">
      <c r="A352" s="41"/>
      <c r="B352" s="42"/>
      <c r="C352" s="43"/>
      <c r="D352" s="242" t="s">
        <v>178</v>
      </c>
      <c r="E352" s="43"/>
      <c r="F352" s="243" t="s">
        <v>961</v>
      </c>
      <c r="G352" s="43"/>
      <c r="H352" s="43"/>
      <c r="I352" s="149"/>
      <c r="J352" s="43"/>
      <c r="K352" s="43"/>
      <c r="L352" s="47"/>
      <c r="M352" s="244"/>
      <c r="N352" s="245"/>
      <c r="O352" s="87"/>
      <c r="P352" s="87"/>
      <c r="Q352" s="87"/>
      <c r="R352" s="87"/>
      <c r="S352" s="87"/>
      <c r="T352" s="88"/>
      <c r="U352" s="41"/>
      <c r="V352" s="41"/>
      <c r="W352" s="41"/>
      <c r="X352" s="41"/>
      <c r="Y352" s="41"/>
      <c r="Z352" s="41"/>
      <c r="AA352" s="41"/>
      <c r="AB352" s="41"/>
      <c r="AC352" s="41"/>
      <c r="AD352" s="41"/>
      <c r="AE352" s="41"/>
      <c r="AT352" s="20" t="s">
        <v>178</v>
      </c>
      <c r="AU352" s="20" t="s">
        <v>83</v>
      </c>
    </row>
    <row r="353" spans="1:51" s="13" customFormat="1" ht="12">
      <c r="A353" s="13"/>
      <c r="B353" s="246"/>
      <c r="C353" s="247"/>
      <c r="D353" s="242" t="s">
        <v>180</v>
      </c>
      <c r="E353" s="248" t="s">
        <v>19</v>
      </c>
      <c r="F353" s="249" t="s">
        <v>962</v>
      </c>
      <c r="G353" s="247"/>
      <c r="H353" s="248" t="s">
        <v>19</v>
      </c>
      <c r="I353" s="250"/>
      <c r="J353" s="247"/>
      <c r="K353" s="247"/>
      <c r="L353" s="251"/>
      <c r="M353" s="252"/>
      <c r="N353" s="253"/>
      <c r="O353" s="253"/>
      <c r="P353" s="253"/>
      <c r="Q353" s="253"/>
      <c r="R353" s="253"/>
      <c r="S353" s="253"/>
      <c r="T353" s="254"/>
      <c r="U353" s="13"/>
      <c r="V353" s="13"/>
      <c r="W353" s="13"/>
      <c r="X353" s="13"/>
      <c r="Y353" s="13"/>
      <c r="Z353" s="13"/>
      <c r="AA353" s="13"/>
      <c r="AB353" s="13"/>
      <c r="AC353" s="13"/>
      <c r="AD353" s="13"/>
      <c r="AE353" s="13"/>
      <c r="AT353" s="255" t="s">
        <v>180</v>
      </c>
      <c r="AU353" s="255" t="s">
        <v>83</v>
      </c>
      <c r="AV353" s="13" t="s">
        <v>81</v>
      </c>
      <c r="AW353" s="13" t="s">
        <v>35</v>
      </c>
      <c r="AX353" s="13" t="s">
        <v>74</v>
      </c>
      <c r="AY353" s="255" t="s">
        <v>169</v>
      </c>
    </row>
    <row r="354" spans="1:51" s="13" customFormat="1" ht="12">
      <c r="A354" s="13"/>
      <c r="B354" s="246"/>
      <c r="C354" s="247"/>
      <c r="D354" s="242" t="s">
        <v>180</v>
      </c>
      <c r="E354" s="248" t="s">
        <v>19</v>
      </c>
      <c r="F354" s="249" t="s">
        <v>770</v>
      </c>
      <c r="G354" s="247"/>
      <c r="H354" s="248" t="s">
        <v>19</v>
      </c>
      <c r="I354" s="250"/>
      <c r="J354" s="247"/>
      <c r="K354" s="247"/>
      <c r="L354" s="251"/>
      <c r="M354" s="252"/>
      <c r="N354" s="253"/>
      <c r="O354" s="253"/>
      <c r="P354" s="253"/>
      <c r="Q354" s="253"/>
      <c r="R354" s="253"/>
      <c r="S354" s="253"/>
      <c r="T354" s="254"/>
      <c r="U354" s="13"/>
      <c r="V354" s="13"/>
      <c r="W354" s="13"/>
      <c r="X354" s="13"/>
      <c r="Y354" s="13"/>
      <c r="Z354" s="13"/>
      <c r="AA354" s="13"/>
      <c r="AB354" s="13"/>
      <c r="AC354" s="13"/>
      <c r="AD354" s="13"/>
      <c r="AE354" s="13"/>
      <c r="AT354" s="255" t="s">
        <v>180</v>
      </c>
      <c r="AU354" s="255" t="s">
        <v>83</v>
      </c>
      <c r="AV354" s="13" t="s">
        <v>81</v>
      </c>
      <c r="AW354" s="13" t="s">
        <v>35</v>
      </c>
      <c r="AX354" s="13" t="s">
        <v>74</v>
      </c>
      <c r="AY354" s="255" t="s">
        <v>169</v>
      </c>
    </row>
    <row r="355" spans="1:51" s="14" customFormat="1" ht="12">
      <c r="A355" s="14"/>
      <c r="B355" s="256"/>
      <c r="C355" s="257"/>
      <c r="D355" s="242" t="s">
        <v>180</v>
      </c>
      <c r="E355" s="258" t="s">
        <v>19</v>
      </c>
      <c r="F355" s="259" t="s">
        <v>963</v>
      </c>
      <c r="G355" s="257"/>
      <c r="H355" s="260">
        <v>1451</v>
      </c>
      <c r="I355" s="261"/>
      <c r="J355" s="257"/>
      <c r="K355" s="257"/>
      <c r="L355" s="262"/>
      <c r="M355" s="263"/>
      <c r="N355" s="264"/>
      <c r="O355" s="264"/>
      <c r="P355" s="264"/>
      <c r="Q355" s="264"/>
      <c r="R355" s="264"/>
      <c r="S355" s="264"/>
      <c r="T355" s="265"/>
      <c r="U355" s="14"/>
      <c r="V355" s="14"/>
      <c r="W355" s="14"/>
      <c r="X355" s="14"/>
      <c r="Y355" s="14"/>
      <c r="Z355" s="14"/>
      <c r="AA355" s="14"/>
      <c r="AB355" s="14"/>
      <c r="AC355" s="14"/>
      <c r="AD355" s="14"/>
      <c r="AE355" s="14"/>
      <c r="AT355" s="266" t="s">
        <v>180</v>
      </c>
      <c r="AU355" s="266" t="s">
        <v>83</v>
      </c>
      <c r="AV355" s="14" t="s">
        <v>83</v>
      </c>
      <c r="AW355" s="14" t="s">
        <v>35</v>
      </c>
      <c r="AX355" s="14" t="s">
        <v>74</v>
      </c>
      <c r="AY355" s="266" t="s">
        <v>169</v>
      </c>
    </row>
    <row r="356" spans="1:51" s="14" customFormat="1" ht="12">
      <c r="A356" s="14"/>
      <c r="B356" s="256"/>
      <c r="C356" s="257"/>
      <c r="D356" s="242" t="s">
        <v>180</v>
      </c>
      <c r="E356" s="258" t="s">
        <v>19</v>
      </c>
      <c r="F356" s="259" t="s">
        <v>964</v>
      </c>
      <c r="G356" s="257"/>
      <c r="H356" s="260">
        <v>18</v>
      </c>
      <c r="I356" s="261"/>
      <c r="J356" s="257"/>
      <c r="K356" s="257"/>
      <c r="L356" s="262"/>
      <c r="M356" s="263"/>
      <c r="N356" s="264"/>
      <c r="O356" s="264"/>
      <c r="P356" s="264"/>
      <c r="Q356" s="264"/>
      <c r="R356" s="264"/>
      <c r="S356" s="264"/>
      <c r="T356" s="265"/>
      <c r="U356" s="14"/>
      <c r="V356" s="14"/>
      <c r="W356" s="14"/>
      <c r="X356" s="14"/>
      <c r="Y356" s="14"/>
      <c r="Z356" s="14"/>
      <c r="AA356" s="14"/>
      <c r="AB356" s="14"/>
      <c r="AC356" s="14"/>
      <c r="AD356" s="14"/>
      <c r="AE356" s="14"/>
      <c r="AT356" s="266" t="s">
        <v>180</v>
      </c>
      <c r="AU356" s="266" t="s">
        <v>83</v>
      </c>
      <c r="AV356" s="14" t="s">
        <v>83</v>
      </c>
      <c r="AW356" s="14" t="s">
        <v>35</v>
      </c>
      <c r="AX356" s="14" t="s">
        <v>74</v>
      </c>
      <c r="AY356" s="266" t="s">
        <v>169</v>
      </c>
    </row>
    <row r="357" spans="1:51" s="14" customFormat="1" ht="12">
      <c r="A357" s="14"/>
      <c r="B357" s="256"/>
      <c r="C357" s="257"/>
      <c r="D357" s="242" t="s">
        <v>180</v>
      </c>
      <c r="E357" s="258" t="s">
        <v>19</v>
      </c>
      <c r="F357" s="259" t="s">
        <v>965</v>
      </c>
      <c r="G357" s="257"/>
      <c r="H357" s="260">
        <v>42</v>
      </c>
      <c r="I357" s="261"/>
      <c r="J357" s="257"/>
      <c r="K357" s="257"/>
      <c r="L357" s="262"/>
      <c r="M357" s="263"/>
      <c r="N357" s="264"/>
      <c r="O357" s="264"/>
      <c r="P357" s="264"/>
      <c r="Q357" s="264"/>
      <c r="R357" s="264"/>
      <c r="S357" s="264"/>
      <c r="T357" s="265"/>
      <c r="U357" s="14"/>
      <c r="V357" s="14"/>
      <c r="W357" s="14"/>
      <c r="X357" s="14"/>
      <c r="Y357" s="14"/>
      <c r="Z357" s="14"/>
      <c r="AA357" s="14"/>
      <c r="AB357" s="14"/>
      <c r="AC357" s="14"/>
      <c r="AD357" s="14"/>
      <c r="AE357" s="14"/>
      <c r="AT357" s="266" t="s">
        <v>180</v>
      </c>
      <c r="AU357" s="266" t="s">
        <v>83</v>
      </c>
      <c r="AV357" s="14" t="s">
        <v>83</v>
      </c>
      <c r="AW357" s="14" t="s">
        <v>35</v>
      </c>
      <c r="AX357" s="14" t="s">
        <v>74</v>
      </c>
      <c r="AY357" s="266" t="s">
        <v>169</v>
      </c>
    </row>
    <row r="358" spans="1:51" s="15" customFormat="1" ht="12">
      <c r="A358" s="15"/>
      <c r="B358" s="267"/>
      <c r="C358" s="268"/>
      <c r="D358" s="242" t="s">
        <v>180</v>
      </c>
      <c r="E358" s="269" t="s">
        <v>19</v>
      </c>
      <c r="F358" s="270" t="s">
        <v>185</v>
      </c>
      <c r="G358" s="268"/>
      <c r="H358" s="271">
        <v>1511</v>
      </c>
      <c r="I358" s="272"/>
      <c r="J358" s="268"/>
      <c r="K358" s="268"/>
      <c r="L358" s="273"/>
      <c r="M358" s="274"/>
      <c r="N358" s="275"/>
      <c r="O358" s="275"/>
      <c r="P358" s="275"/>
      <c r="Q358" s="275"/>
      <c r="R358" s="275"/>
      <c r="S358" s="275"/>
      <c r="T358" s="276"/>
      <c r="U358" s="15"/>
      <c r="V358" s="15"/>
      <c r="W358" s="15"/>
      <c r="X358" s="15"/>
      <c r="Y358" s="15"/>
      <c r="Z358" s="15"/>
      <c r="AA358" s="15"/>
      <c r="AB358" s="15"/>
      <c r="AC358" s="15"/>
      <c r="AD358" s="15"/>
      <c r="AE358" s="15"/>
      <c r="AT358" s="277" t="s">
        <v>180</v>
      </c>
      <c r="AU358" s="277" t="s">
        <v>83</v>
      </c>
      <c r="AV358" s="15" t="s">
        <v>176</v>
      </c>
      <c r="AW358" s="15" t="s">
        <v>35</v>
      </c>
      <c r="AX358" s="15" t="s">
        <v>81</v>
      </c>
      <c r="AY358" s="277" t="s">
        <v>169</v>
      </c>
    </row>
    <row r="359" spans="1:65" s="2" customFormat="1" ht="16.5" customHeight="1">
      <c r="A359" s="41"/>
      <c r="B359" s="42"/>
      <c r="C359" s="313" t="s">
        <v>966</v>
      </c>
      <c r="D359" s="313" t="s">
        <v>665</v>
      </c>
      <c r="E359" s="314" t="s">
        <v>967</v>
      </c>
      <c r="F359" s="315" t="s">
        <v>968</v>
      </c>
      <c r="G359" s="316" t="s">
        <v>462</v>
      </c>
      <c r="H359" s="317">
        <v>1481</v>
      </c>
      <c r="I359" s="318"/>
      <c r="J359" s="319">
        <f>ROUND(I359*H359,2)</f>
        <v>0</v>
      </c>
      <c r="K359" s="315" t="s">
        <v>175</v>
      </c>
      <c r="L359" s="320"/>
      <c r="M359" s="321" t="s">
        <v>19</v>
      </c>
      <c r="N359" s="322" t="s">
        <v>45</v>
      </c>
      <c r="O359" s="87"/>
      <c r="P359" s="238">
        <f>O359*H359</f>
        <v>0</v>
      </c>
      <c r="Q359" s="238">
        <v>0.08</v>
      </c>
      <c r="R359" s="238">
        <f>Q359*H359</f>
        <v>118.48</v>
      </c>
      <c r="S359" s="238">
        <v>0</v>
      </c>
      <c r="T359" s="239">
        <f>S359*H359</f>
        <v>0</v>
      </c>
      <c r="U359" s="41"/>
      <c r="V359" s="41"/>
      <c r="W359" s="41"/>
      <c r="X359" s="41"/>
      <c r="Y359" s="41"/>
      <c r="Z359" s="41"/>
      <c r="AA359" s="41"/>
      <c r="AB359" s="41"/>
      <c r="AC359" s="41"/>
      <c r="AD359" s="41"/>
      <c r="AE359" s="41"/>
      <c r="AR359" s="240" t="s">
        <v>217</v>
      </c>
      <c r="AT359" s="240" t="s">
        <v>665</v>
      </c>
      <c r="AU359" s="240" t="s">
        <v>83</v>
      </c>
      <c r="AY359" s="20" t="s">
        <v>169</v>
      </c>
      <c r="BE359" s="241">
        <f>IF(N359="základní",J359,0)</f>
        <v>0</v>
      </c>
      <c r="BF359" s="241">
        <f>IF(N359="snížená",J359,0)</f>
        <v>0</v>
      </c>
      <c r="BG359" s="241">
        <f>IF(N359="zákl. přenesená",J359,0)</f>
        <v>0</v>
      </c>
      <c r="BH359" s="241">
        <f>IF(N359="sníž. přenesená",J359,0)</f>
        <v>0</v>
      </c>
      <c r="BI359" s="241">
        <f>IF(N359="nulová",J359,0)</f>
        <v>0</v>
      </c>
      <c r="BJ359" s="20" t="s">
        <v>81</v>
      </c>
      <c r="BK359" s="241">
        <f>ROUND(I359*H359,2)</f>
        <v>0</v>
      </c>
      <c r="BL359" s="20" t="s">
        <v>176</v>
      </c>
      <c r="BM359" s="240" t="s">
        <v>969</v>
      </c>
    </row>
    <row r="360" spans="1:51" s="14" customFormat="1" ht="12">
      <c r="A360" s="14"/>
      <c r="B360" s="256"/>
      <c r="C360" s="257"/>
      <c r="D360" s="242" t="s">
        <v>180</v>
      </c>
      <c r="E360" s="257"/>
      <c r="F360" s="259" t="s">
        <v>970</v>
      </c>
      <c r="G360" s="257"/>
      <c r="H360" s="260">
        <v>1481</v>
      </c>
      <c r="I360" s="261"/>
      <c r="J360" s="257"/>
      <c r="K360" s="257"/>
      <c r="L360" s="262"/>
      <c r="M360" s="263"/>
      <c r="N360" s="264"/>
      <c r="O360" s="264"/>
      <c r="P360" s="264"/>
      <c r="Q360" s="264"/>
      <c r="R360" s="264"/>
      <c r="S360" s="264"/>
      <c r="T360" s="265"/>
      <c r="U360" s="14"/>
      <c r="V360" s="14"/>
      <c r="W360" s="14"/>
      <c r="X360" s="14"/>
      <c r="Y360" s="14"/>
      <c r="Z360" s="14"/>
      <c r="AA360" s="14"/>
      <c r="AB360" s="14"/>
      <c r="AC360" s="14"/>
      <c r="AD360" s="14"/>
      <c r="AE360" s="14"/>
      <c r="AT360" s="266" t="s">
        <v>180</v>
      </c>
      <c r="AU360" s="266" t="s">
        <v>83</v>
      </c>
      <c r="AV360" s="14" t="s">
        <v>83</v>
      </c>
      <c r="AW360" s="14" t="s">
        <v>4</v>
      </c>
      <c r="AX360" s="14" t="s">
        <v>81</v>
      </c>
      <c r="AY360" s="266" t="s">
        <v>169</v>
      </c>
    </row>
    <row r="361" spans="1:65" s="2" customFormat="1" ht="16.5" customHeight="1">
      <c r="A361" s="41"/>
      <c r="B361" s="42"/>
      <c r="C361" s="313" t="s">
        <v>971</v>
      </c>
      <c r="D361" s="313" t="s">
        <v>665</v>
      </c>
      <c r="E361" s="314" t="s">
        <v>972</v>
      </c>
      <c r="F361" s="315" t="s">
        <v>973</v>
      </c>
      <c r="G361" s="316" t="s">
        <v>462</v>
      </c>
      <c r="H361" s="317">
        <v>13</v>
      </c>
      <c r="I361" s="318"/>
      <c r="J361" s="319">
        <f>ROUND(I361*H361,2)</f>
        <v>0</v>
      </c>
      <c r="K361" s="315" t="s">
        <v>175</v>
      </c>
      <c r="L361" s="320"/>
      <c r="M361" s="321" t="s">
        <v>19</v>
      </c>
      <c r="N361" s="322" t="s">
        <v>45</v>
      </c>
      <c r="O361" s="87"/>
      <c r="P361" s="238">
        <f>O361*H361</f>
        <v>0</v>
      </c>
      <c r="Q361" s="238">
        <v>0.0483</v>
      </c>
      <c r="R361" s="238">
        <f>Q361*H361</f>
        <v>0.6279</v>
      </c>
      <c r="S361" s="238">
        <v>0</v>
      </c>
      <c r="T361" s="239">
        <f>S361*H361</f>
        <v>0</v>
      </c>
      <c r="U361" s="41"/>
      <c r="V361" s="41"/>
      <c r="W361" s="41"/>
      <c r="X361" s="41"/>
      <c r="Y361" s="41"/>
      <c r="Z361" s="41"/>
      <c r="AA361" s="41"/>
      <c r="AB361" s="41"/>
      <c r="AC361" s="41"/>
      <c r="AD361" s="41"/>
      <c r="AE361" s="41"/>
      <c r="AR361" s="240" t="s">
        <v>217</v>
      </c>
      <c r="AT361" s="240" t="s">
        <v>665</v>
      </c>
      <c r="AU361" s="240" t="s">
        <v>83</v>
      </c>
      <c r="AY361" s="20" t="s">
        <v>169</v>
      </c>
      <c r="BE361" s="241">
        <f>IF(N361="základní",J361,0)</f>
        <v>0</v>
      </c>
      <c r="BF361" s="241">
        <f>IF(N361="snížená",J361,0)</f>
        <v>0</v>
      </c>
      <c r="BG361" s="241">
        <f>IF(N361="zákl. přenesená",J361,0)</f>
        <v>0</v>
      </c>
      <c r="BH361" s="241">
        <f>IF(N361="sníž. přenesená",J361,0)</f>
        <v>0</v>
      </c>
      <c r="BI361" s="241">
        <f>IF(N361="nulová",J361,0)</f>
        <v>0</v>
      </c>
      <c r="BJ361" s="20" t="s">
        <v>81</v>
      </c>
      <c r="BK361" s="241">
        <f>ROUND(I361*H361,2)</f>
        <v>0</v>
      </c>
      <c r="BL361" s="20" t="s">
        <v>176</v>
      </c>
      <c r="BM361" s="240" t="s">
        <v>974</v>
      </c>
    </row>
    <row r="362" spans="1:51" s="14" customFormat="1" ht="12">
      <c r="A362" s="14"/>
      <c r="B362" s="256"/>
      <c r="C362" s="257"/>
      <c r="D362" s="242" t="s">
        <v>180</v>
      </c>
      <c r="E362" s="257"/>
      <c r="F362" s="259" t="s">
        <v>975</v>
      </c>
      <c r="G362" s="257"/>
      <c r="H362" s="260">
        <v>13</v>
      </c>
      <c r="I362" s="261"/>
      <c r="J362" s="257"/>
      <c r="K362" s="257"/>
      <c r="L362" s="262"/>
      <c r="M362" s="263"/>
      <c r="N362" s="264"/>
      <c r="O362" s="264"/>
      <c r="P362" s="264"/>
      <c r="Q362" s="264"/>
      <c r="R362" s="264"/>
      <c r="S362" s="264"/>
      <c r="T362" s="265"/>
      <c r="U362" s="14"/>
      <c r="V362" s="14"/>
      <c r="W362" s="14"/>
      <c r="X362" s="14"/>
      <c r="Y362" s="14"/>
      <c r="Z362" s="14"/>
      <c r="AA362" s="14"/>
      <c r="AB362" s="14"/>
      <c r="AC362" s="14"/>
      <c r="AD362" s="14"/>
      <c r="AE362" s="14"/>
      <c r="AT362" s="266" t="s">
        <v>180</v>
      </c>
      <c r="AU362" s="266" t="s">
        <v>83</v>
      </c>
      <c r="AV362" s="14" t="s">
        <v>83</v>
      </c>
      <c r="AW362" s="14" t="s">
        <v>4</v>
      </c>
      <c r="AX362" s="14" t="s">
        <v>81</v>
      </c>
      <c r="AY362" s="266" t="s">
        <v>169</v>
      </c>
    </row>
    <row r="363" spans="1:65" s="2" customFormat="1" ht="16.5" customHeight="1">
      <c r="A363" s="41"/>
      <c r="B363" s="42"/>
      <c r="C363" s="313" t="s">
        <v>976</v>
      </c>
      <c r="D363" s="313" t="s">
        <v>665</v>
      </c>
      <c r="E363" s="314" t="s">
        <v>977</v>
      </c>
      <c r="F363" s="315" t="s">
        <v>978</v>
      </c>
      <c r="G363" s="316" t="s">
        <v>462</v>
      </c>
      <c r="H363" s="317">
        <v>19</v>
      </c>
      <c r="I363" s="318"/>
      <c r="J363" s="319">
        <f>ROUND(I363*H363,2)</f>
        <v>0</v>
      </c>
      <c r="K363" s="315" t="s">
        <v>175</v>
      </c>
      <c r="L363" s="320"/>
      <c r="M363" s="321" t="s">
        <v>19</v>
      </c>
      <c r="N363" s="322" t="s">
        <v>45</v>
      </c>
      <c r="O363" s="87"/>
      <c r="P363" s="238">
        <f>O363*H363</f>
        <v>0</v>
      </c>
      <c r="Q363" s="238">
        <v>0.06567</v>
      </c>
      <c r="R363" s="238">
        <f>Q363*H363</f>
        <v>1.2477300000000002</v>
      </c>
      <c r="S363" s="238">
        <v>0</v>
      </c>
      <c r="T363" s="239">
        <f>S363*H363</f>
        <v>0</v>
      </c>
      <c r="U363" s="41"/>
      <c r="V363" s="41"/>
      <c r="W363" s="41"/>
      <c r="X363" s="41"/>
      <c r="Y363" s="41"/>
      <c r="Z363" s="41"/>
      <c r="AA363" s="41"/>
      <c r="AB363" s="41"/>
      <c r="AC363" s="41"/>
      <c r="AD363" s="41"/>
      <c r="AE363" s="41"/>
      <c r="AR363" s="240" t="s">
        <v>217</v>
      </c>
      <c r="AT363" s="240" t="s">
        <v>665</v>
      </c>
      <c r="AU363" s="240" t="s">
        <v>83</v>
      </c>
      <c r="AY363" s="20" t="s">
        <v>169</v>
      </c>
      <c r="BE363" s="241">
        <f>IF(N363="základní",J363,0)</f>
        <v>0</v>
      </c>
      <c r="BF363" s="241">
        <f>IF(N363="snížená",J363,0)</f>
        <v>0</v>
      </c>
      <c r="BG363" s="241">
        <f>IF(N363="zákl. přenesená",J363,0)</f>
        <v>0</v>
      </c>
      <c r="BH363" s="241">
        <f>IF(N363="sníž. přenesená",J363,0)</f>
        <v>0</v>
      </c>
      <c r="BI363" s="241">
        <f>IF(N363="nulová",J363,0)</f>
        <v>0</v>
      </c>
      <c r="BJ363" s="20" t="s">
        <v>81</v>
      </c>
      <c r="BK363" s="241">
        <f>ROUND(I363*H363,2)</f>
        <v>0</v>
      </c>
      <c r="BL363" s="20" t="s">
        <v>176</v>
      </c>
      <c r="BM363" s="240" t="s">
        <v>979</v>
      </c>
    </row>
    <row r="364" spans="1:51" s="14" customFormat="1" ht="12">
      <c r="A364" s="14"/>
      <c r="B364" s="256"/>
      <c r="C364" s="257"/>
      <c r="D364" s="242" t="s">
        <v>180</v>
      </c>
      <c r="E364" s="257"/>
      <c r="F364" s="259" t="s">
        <v>980</v>
      </c>
      <c r="G364" s="257"/>
      <c r="H364" s="260">
        <v>19</v>
      </c>
      <c r="I364" s="261"/>
      <c r="J364" s="257"/>
      <c r="K364" s="257"/>
      <c r="L364" s="262"/>
      <c r="M364" s="263"/>
      <c r="N364" s="264"/>
      <c r="O364" s="264"/>
      <c r="P364" s="264"/>
      <c r="Q364" s="264"/>
      <c r="R364" s="264"/>
      <c r="S364" s="264"/>
      <c r="T364" s="265"/>
      <c r="U364" s="14"/>
      <c r="V364" s="14"/>
      <c r="W364" s="14"/>
      <c r="X364" s="14"/>
      <c r="Y364" s="14"/>
      <c r="Z364" s="14"/>
      <c r="AA364" s="14"/>
      <c r="AB364" s="14"/>
      <c r="AC364" s="14"/>
      <c r="AD364" s="14"/>
      <c r="AE364" s="14"/>
      <c r="AT364" s="266" t="s">
        <v>180</v>
      </c>
      <c r="AU364" s="266" t="s">
        <v>83</v>
      </c>
      <c r="AV364" s="14" t="s">
        <v>83</v>
      </c>
      <c r="AW364" s="14" t="s">
        <v>4</v>
      </c>
      <c r="AX364" s="14" t="s">
        <v>81</v>
      </c>
      <c r="AY364" s="266" t="s">
        <v>169</v>
      </c>
    </row>
    <row r="365" spans="1:65" s="2" customFormat="1" ht="16.5" customHeight="1">
      <c r="A365" s="41"/>
      <c r="B365" s="42"/>
      <c r="C365" s="229" t="s">
        <v>981</v>
      </c>
      <c r="D365" s="229" t="s">
        <v>171</v>
      </c>
      <c r="E365" s="230" t="s">
        <v>982</v>
      </c>
      <c r="F365" s="231" t="s">
        <v>983</v>
      </c>
      <c r="G365" s="232" t="s">
        <v>174</v>
      </c>
      <c r="H365" s="233">
        <v>21</v>
      </c>
      <c r="I365" s="234"/>
      <c r="J365" s="235">
        <f>ROUND(I365*H365,2)</f>
        <v>0</v>
      </c>
      <c r="K365" s="231" t="s">
        <v>175</v>
      </c>
      <c r="L365" s="47"/>
      <c r="M365" s="236" t="s">
        <v>19</v>
      </c>
      <c r="N365" s="237" t="s">
        <v>45</v>
      </c>
      <c r="O365" s="87"/>
      <c r="P365" s="238">
        <f>O365*H365</f>
        <v>0</v>
      </c>
      <c r="Q365" s="238">
        <v>0.00195</v>
      </c>
      <c r="R365" s="238">
        <f>Q365*H365</f>
        <v>0.04095</v>
      </c>
      <c r="S365" s="238">
        <v>0</v>
      </c>
      <c r="T365" s="239">
        <f>S365*H365</f>
        <v>0</v>
      </c>
      <c r="U365" s="41"/>
      <c r="V365" s="41"/>
      <c r="W365" s="41"/>
      <c r="X365" s="41"/>
      <c r="Y365" s="41"/>
      <c r="Z365" s="41"/>
      <c r="AA365" s="41"/>
      <c r="AB365" s="41"/>
      <c r="AC365" s="41"/>
      <c r="AD365" s="41"/>
      <c r="AE365" s="41"/>
      <c r="AR365" s="240" t="s">
        <v>176</v>
      </c>
      <c r="AT365" s="240" t="s">
        <v>171</v>
      </c>
      <c r="AU365" s="240" t="s">
        <v>83</v>
      </c>
      <c r="AY365" s="20" t="s">
        <v>169</v>
      </c>
      <c r="BE365" s="241">
        <f>IF(N365="základní",J365,0)</f>
        <v>0</v>
      </c>
      <c r="BF365" s="241">
        <f>IF(N365="snížená",J365,0)</f>
        <v>0</v>
      </c>
      <c r="BG365" s="241">
        <f>IF(N365="zákl. přenesená",J365,0)</f>
        <v>0</v>
      </c>
      <c r="BH365" s="241">
        <f>IF(N365="sníž. přenesená",J365,0)</f>
        <v>0</v>
      </c>
      <c r="BI365" s="241">
        <f>IF(N365="nulová",J365,0)</f>
        <v>0</v>
      </c>
      <c r="BJ365" s="20" t="s">
        <v>81</v>
      </c>
      <c r="BK365" s="241">
        <f>ROUND(I365*H365,2)</f>
        <v>0</v>
      </c>
      <c r="BL365" s="20" t="s">
        <v>176</v>
      </c>
      <c r="BM365" s="240" t="s">
        <v>984</v>
      </c>
    </row>
    <row r="366" spans="1:47" s="2" customFormat="1" ht="12">
      <c r="A366" s="41"/>
      <c r="B366" s="42"/>
      <c r="C366" s="43"/>
      <c r="D366" s="242" t="s">
        <v>178</v>
      </c>
      <c r="E366" s="43"/>
      <c r="F366" s="243" t="s">
        <v>985</v>
      </c>
      <c r="G366" s="43"/>
      <c r="H366" s="43"/>
      <c r="I366" s="149"/>
      <c r="J366" s="43"/>
      <c r="K366" s="43"/>
      <c r="L366" s="47"/>
      <c r="M366" s="244"/>
      <c r="N366" s="245"/>
      <c r="O366" s="87"/>
      <c r="P366" s="87"/>
      <c r="Q366" s="87"/>
      <c r="R366" s="87"/>
      <c r="S366" s="87"/>
      <c r="T366" s="88"/>
      <c r="U366" s="41"/>
      <c r="V366" s="41"/>
      <c r="W366" s="41"/>
      <c r="X366" s="41"/>
      <c r="Y366" s="41"/>
      <c r="Z366" s="41"/>
      <c r="AA366" s="41"/>
      <c r="AB366" s="41"/>
      <c r="AC366" s="41"/>
      <c r="AD366" s="41"/>
      <c r="AE366" s="41"/>
      <c r="AT366" s="20" t="s">
        <v>178</v>
      </c>
      <c r="AU366" s="20" t="s">
        <v>83</v>
      </c>
    </row>
    <row r="367" spans="1:51" s="13" customFormat="1" ht="12">
      <c r="A367" s="13"/>
      <c r="B367" s="246"/>
      <c r="C367" s="247"/>
      <c r="D367" s="242" t="s">
        <v>180</v>
      </c>
      <c r="E367" s="248" t="s">
        <v>19</v>
      </c>
      <c r="F367" s="249" t="s">
        <v>986</v>
      </c>
      <c r="G367" s="247"/>
      <c r="H367" s="248" t="s">
        <v>19</v>
      </c>
      <c r="I367" s="250"/>
      <c r="J367" s="247"/>
      <c r="K367" s="247"/>
      <c r="L367" s="251"/>
      <c r="M367" s="252"/>
      <c r="N367" s="253"/>
      <c r="O367" s="253"/>
      <c r="P367" s="253"/>
      <c r="Q367" s="253"/>
      <c r="R367" s="253"/>
      <c r="S367" s="253"/>
      <c r="T367" s="254"/>
      <c r="U367" s="13"/>
      <c r="V367" s="13"/>
      <c r="W367" s="13"/>
      <c r="X367" s="13"/>
      <c r="Y367" s="13"/>
      <c r="Z367" s="13"/>
      <c r="AA367" s="13"/>
      <c r="AB367" s="13"/>
      <c r="AC367" s="13"/>
      <c r="AD367" s="13"/>
      <c r="AE367" s="13"/>
      <c r="AT367" s="255" t="s">
        <v>180</v>
      </c>
      <c r="AU367" s="255" t="s">
        <v>83</v>
      </c>
      <c r="AV367" s="13" t="s">
        <v>81</v>
      </c>
      <c r="AW367" s="13" t="s">
        <v>35</v>
      </c>
      <c r="AX367" s="13" t="s">
        <v>74</v>
      </c>
      <c r="AY367" s="255" t="s">
        <v>169</v>
      </c>
    </row>
    <row r="368" spans="1:51" s="14" customFormat="1" ht="12">
      <c r="A368" s="14"/>
      <c r="B368" s="256"/>
      <c r="C368" s="257"/>
      <c r="D368" s="242" t="s">
        <v>180</v>
      </c>
      <c r="E368" s="258" t="s">
        <v>19</v>
      </c>
      <c r="F368" s="259" t="s">
        <v>987</v>
      </c>
      <c r="G368" s="257"/>
      <c r="H368" s="260">
        <v>21</v>
      </c>
      <c r="I368" s="261"/>
      <c r="J368" s="257"/>
      <c r="K368" s="257"/>
      <c r="L368" s="262"/>
      <c r="M368" s="263"/>
      <c r="N368" s="264"/>
      <c r="O368" s="264"/>
      <c r="P368" s="264"/>
      <c r="Q368" s="264"/>
      <c r="R368" s="264"/>
      <c r="S368" s="264"/>
      <c r="T368" s="265"/>
      <c r="U368" s="14"/>
      <c r="V368" s="14"/>
      <c r="W368" s="14"/>
      <c r="X368" s="14"/>
      <c r="Y368" s="14"/>
      <c r="Z368" s="14"/>
      <c r="AA368" s="14"/>
      <c r="AB368" s="14"/>
      <c r="AC368" s="14"/>
      <c r="AD368" s="14"/>
      <c r="AE368" s="14"/>
      <c r="AT368" s="266" t="s">
        <v>180</v>
      </c>
      <c r="AU368" s="266" t="s">
        <v>83</v>
      </c>
      <c r="AV368" s="14" t="s">
        <v>83</v>
      </c>
      <c r="AW368" s="14" t="s">
        <v>35</v>
      </c>
      <c r="AX368" s="14" t="s">
        <v>81</v>
      </c>
      <c r="AY368" s="266" t="s">
        <v>169</v>
      </c>
    </row>
    <row r="369" spans="1:65" s="2" customFormat="1" ht="21.75" customHeight="1">
      <c r="A369" s="41"/>
      <c r="B369" s="42"/>
      <c r="C369" s="229" t="s">
        <v>988</v>
      </c>
      <c r="D369" s="229" t="s">
        <v>171</v>
      </c>
      <c r="E369" s="230" t="s">
        <v>989</v>
      </c>
      <c r="F369" s="231" t="s">
        <v>990</v>
      </c>
      <c r="G369" s="232" t="s">
        <v>462</v>
      </c>
      <c r="H369" s="233">
        <v>98</v>
      </c>
      <c r="I369" s="234"/>
      <c r="J369" s="235">
        <f>ROUND(I369*H369,2)</f>
        <v>0</v>
      </c>
      <c r="K369" s="231" t="s">
        <v>175</v>
      </c>
      <c r="L369" s="47"/>
      <c r="M369" s="236" t="s">
        <v>19</v>
      </c>
      <c r="N369" s="237" t="s">
        <v>45</v>
      </c>
      <c r="O369" s="87"/>
      <c r="P369" s="238">
        <f>O369*H369</f>
        <v>0</v>
      </c>
      <c r="Q369" s="238">
        <v>0</v>
      </c>
      <c r="R369" s="238">
        <f>Q369*H369</f>
        <v>0</v>
      </c>
      <c r="S369" s="238">
        <v>0</v>
      </c>
      <c r="T369" s="239">
        <f>S369*H369</f>
        <v>0</v>
      </c>
      <c r="U369" s="41"/>
      <c r="V369" s="41"/>
      <c r="W369" s="41"/>
      <c r="X369" s="41"/>
      <c r="Y369" s="41"/>
      <c r="Z369" s="41"/>
      <c r="AA369" s="41"/>
      <c r="AB369" s="41"/>
      <c r="AC369" s="41"/>
      <c r="AD369" s="41"/>
      <c r="AE369" s="41"/>
      <c r="AR369" s="240" t="s">
        <v>176</v>
      </c>
      <c r="AT369" s="240" t="s">
        <v>171</v>
      </c>
      <c r="AU369" s="240" t="s">
        <v>83</v>
      </c>
      <c r="AY369" s="20" t="s">
        <v>169</v>
      </c>
      <c r="BE369" s="241">
        <f>IF(N369="základní",J369,0)</f>
        <v>0</v>
      </c>
      <c r="BF369" s="241">
        <f>IF(N369="snížená",J369,0)</f>
        <v>0</v>
      </c>
      <c r="BG369" s="241">
        <f>IF(N369="zákl. přenesená",J369,0)</f>
        <v>0</v>
      </c>
      <c r="BH369" s="241">
        <f>IF(N369="sníž. přenesená",J369,0)</f>
        <v>0</v>
      </c>
      <c r="BI369" s="241">
        <f>IF(N369="nulová",J369,0)</f>
        <v>0</v>
      </c>
      <c r="BJ369" s="20" t="s">
        <v>81</v>
      </c>
      <c r="BK369" s="241">
        <f>ROUND(I369*H369,2)</f>
        <v>0</v>
      </c>
      <c r="BL369" s="20" t="s">
        <v>176</v>
      </c>
      <c r="BM369" s="240" t="s">
        <v>991</v>
      </c>
    </row>
    <row r="370" spans="1:47" s="2" customFormat="1" ht="12">
      <c r="A370" s="41"/>
      <c r="B370" s="42"/>
      <c r="C370" s="43"/>
      <c r="D370" s="242" t="s">
        <v>178</v>
      </c>
      <c r="E370" s="43"/>
      <c r="F370" s="243" t="s">
        <v>992</v>
      </c>
      <c r="G370" s="43"/>
      <c r="H370" s="43"/>
      <c r="I370" s="149"/>
      <c r="J370" s="43"/>
      <c r="K370" s="43"/>
      <c r="L370" s="47"/>
      <c r="M370" s="244"/>
      <c r="N370" s="245"/>
      <c r="O370" s="87"/>
      <c r="P370" s="87"/>
      <c r="Q370" s="87"/>
      <c r="R370" s="87"/>
      <c r="S370" s="87"/>
      <c r="T370" s="88"/>
      <c r="U370" s="41"/>
      <c r="V370" s="41"/>
      <c r="W370" s="41"/>
      <c r="X370" s="41"/>
      <c r="Y370" s="41"/>
      <c r="Z370" s="41"/>
      <c r="AA370" s="41"/>
      <c r="AB370" s="41"/>
      <c r="AC370" s="41"/>
      <c r="AD370" s="41"/>
      <c r="AE370" s="41"/>
      <c r="AT370" s="20" t="s">
        <v>178</v>
      </c>
      <c r="AU370" s="20" t="s">
        <v>83</v>
      </c>
    </row>
    <row r="371" spans="1:65" s="2" customFormat="1" ht="21.75" customHeight="1">
      <c r="A371" s="41"/>
      <c r="B371" s="42"/>
      <c r="C371" s="229" t="s">
        <v>993</v>
      </c>
      <c r="D371" s="229" t="s">
        <v>171</v>
      </c>
      <c r="E371" s="230" t="s">
        <v>994</v>
      </c>
      <c r="F371" s="231" t="s">
        <v>995</v>
      </c>
      <c r="G371" s="232" t="s">
        <v>462</v>
      </c>
      <c r="H371" s="233">
        <v>21</v>
      </c>
      <c r="I371" s="234"/>
      <c r="J371" s="235">
        <f>ROUND(I371*H371,2)</f>
        <v>0</v>
      </c>
      <c r="K371" s="231" t="s">
        <v>175</v>
      </c>
      <c r="L371" s="47"/>
      <c r="M371" s="236" t="s">
        <v>19</v>
      </c>
      <c r="N371" s="237" t="s">
        <v>45</v>
      </c>
      <c r="O371" s="87"/>
      <c r="P371" s="238">
        <f>O371*H371</f>
        <v>0</v>
      </c>
      <c r="Q371" s="238">
        <v>0.00061</v>
      </c>
      <c r="R371" s="238">
        <f>Q371*H371</f>
        <v>0.01281</v>
      </c>
      <c r="S371" s="238">
        <v>0</v>
      </c>
      <c r="T371" s="239">
        <f>S371*H371</f>
        <v>0</v>
      </c>
      <c r="U371" s="41"/>
      <c r="V371" s="41"/>
      <c r="W371" s="41"/>
      <c r="X371" s="41"/>
      <c r="Y371" s="41"/>
      <c r="Z371" s="41"/>
      <c r="AA371" s="41"/>
      <c r="AB371" s="41"/>
      <c r="AC371" s="41"/>
      <c r="AD371" s="41"/>
      <c r="AE371" s="41"/>
      <c r="AR371" s="240" t="s">
        <v>176</v>
      </c>
      <c r="AT371" s="240" t="s">
        <v>171</v>
      </c>
      <c r="AU371" s="240" t="s">
        <v>83</v>
      </c>
      <c r="AY371" s="20" t="s">
        <v>169</v>
      </c>
      <c r="BE371" s="241">
        <f>IF(N371="základní",J371,0)</f>
        <v>0</v>
      </c>
      <c r="BF371" s="241">
        <f>IF(N371="snížená",J371,0)</f>
        <v>0</v>
      </c>
      <c r="BG371" s="241">
        <f>IF(N371="zákl. přenesená",J371,0)</f>
        <v>0</v>
      </c>
      <c r="BH371" s="241">
        <f>IF(N371="sníž. přenesená",J371,0)</f>
        <v>0</v>
      </c>
      <c r="BI371" s="241">
        <f>IF(N371="nulová",J371,0)</f>
        <v>0</v>
      </c>
      <c r="BJ371" s="20" t="s">
        <v>81</v>
      </c>
      <c r="BK371" s="241">
        <f>ROUND(I371*H371,2)</f>
        <v>0</v>
      </c>
      <c r="BL371" s="20" t="s">
        <v>176</v>
      </c>
      <c r="BM371" s="240" t="s">
        <v>996</v>
      </c>
    </row>
    <row r="372" spans="1:47" s="2" customFormat="1" ht="12">
      <c r="A372" s="41"/>
      <c r="B372" s="42"/>
      <c r="C372" s="43"/>
      <c r="D372" s="242" t="s">
        <v>178</v>
      </c>
      <c r="E372" s="43"/>
      <c r="F372" s="243" t="s">
        <v>997</v>
      </c>
      <c r="G372" s="43"/>
      <c r="H372" s="43"/>
      <c r="I372" s="149"/>
      <c r="J372" s="43"/>
      <c r="K372" s="43"/>
      <c r="L372" s="47"/>
      <c r="M372" s="244"/>
      <c r="N372" s="245"/>
      <c r="O372" s="87"/>
      <c r="P372" s="87"/>
      <c r="Q372" s="87"/>
      <c r="R372" s="87"/>
      <c r="S372" s="87"/>
      <c r="T372" s="88"/>
      <c r="U372" s="41"/>
      <c r="V372" s="41"/>
      <c r="W372" s="41"/>
      <c r="X372" s="41"/>
      <c r="Y372" s="41"/>
      <c r="Z372" s="41"/>
      <c r="AA372" s="41"/>
      <c r="AB372" s="41"/>
      <c r="AC372" s="41"/>
      <c r="AD372" s="41"/>
      <c r="AE372" s="41"/>
      <c r="AT372" s="20" t="s">
        <v>178</v>
      </c>
      <c r="AU372" s="20" t="s">
        <v>83</v>
      </c>
    </row>
    <row r="373" spans="1:47" s="2" customFormat="1" ht="12">
      <c r="A373" s="41"/>
      <c r="B373" s="42"/>
      <c r="C373" s="43"/>
      <c r="D373" s="242" t="s">
        <v>631</v>
      </c>
      <c r="E373" s="43"/>
      <c r="F373" s="243" t="s">
        <v>998</v>
      </c>
      <c r="G373" s="43"/>
      <c r="H373" s="43"/>
      <c r="I373" s="149"/>
      <c r="J373" s="43"/>
      <c r="K373" s="43"/>
      <c r="L373" s="47"/>
      <c r="M373" s="244"/>
      <c r="N373" s="245"/>
      <c r="O373" s="87"/>
      <c r="P373" s="87"/>
      <c r="Q373" s="87"/>
      <c r="R373" s="87"/>
      <c r="S373" s="87"/>
      <c r="T373" s="88"/>
      <c r="U373" s="41"/>
      <c r="V373" s="41"/>
      <c r="W373" s="41"/>
      <c r="X373" s="41"/>
      <c r="Y373" s="41"/>
      <c r="Z373" s="41"/>
      <c r="AA373" s="41"/>
      <c r="AB373" s="41"/>
      <c r="AC373" s="41"/>
      <c r="AD373" s="41"/>
      <c r="AE373" s="41"/>
      <c r="AT373" s="20" t="s">
        <v>631</v>
      </c>
      <c r="AU373" s="20" t="s">
        <v>83</v>
      </c>
    </row>
    <row r="374" spans="1:51" s="14" customFormat="1" ht="12">
      <c r="A374" s="14"/>
      <c r="B374" s="256"/>
      <c r="C374" s="257"/>
      <c r="D374" s="242" t="s">
        <v>180</v>
      </c>
      <c r="E374" s="258" t="s">
        <v>19</v>
      </c>
      <c r="F374" s="259" t="s">
        <v>999</v>
      </c>
      <c r="G374" s="257"/>
      <c r="H374" s="260">
        <v>21</v>
      </c>
      <c r="I374" s="261"/>
      <c r="J374" s="257"/>
      <c r="K374" s="257"/>
      <c r="L374" s="262"/>
      <c r="M374" s="263"/>
      <c r="N374" s="264"/>
      <c r="O374" s="264"/>
      <c r="P374" s="264"/>
      <c r="Q374" s="264"/>
      <c r="R374" s="264"/>
      <c r="S374" s="264"/>
      <c r="T374" s="265"/>
      <c r="U374" s="14"/>
      <c r="V374" s="14"/>
      <c r="W374" s="14"/>
      <c r="X374" s="14"/>
      <c r="Y374" s="14"/>
      <c r="Z374" s="14"/>
      <c r="AA374" s="14"/>
      <c r="AB374" s="14"/>
      <c r="AC374" s="14"/>
      <c r="AD374" s="14"/>
      <c r="AE374" s="14"/>
      <c r="AT374" s="266" t="s">
        <v>180</v>
      </c>
      <c r="AU374" s="266" t="s">
        <v>83</v>
      </c>
      <c r="AV374" s="14" t="s">
        <v>83</v>
      </c>
      <c r="AW374" s="14" t="s">
        <v>35</v>
      </c>
      <c r="AX374" s="14" t="s">
        <v>81</v>
      </c>
      <c r="AY374" s="266" t="s">
        <v>169</v>
      </c>
    </row>
    <row r="375" spans="1:65" s="2" customFormat="1" ht="16.5" customHeight="1">
      <c r="A375" s="41"/>
      <c r="B375" s="42"/>
      <c r="C375" s="229" t="s">
        <v>1000</v>
      </c>
      <c r="D375" s="229" t="s">
        <v>171</v>
      </c>
      <c r="E375" s="230" t="s">
        <v>1001</v>
      </c>
      <c r="F375" s="231" t="s">
        <v>1002</v>
      </c>
      <c r="G375" s="232" t="s">
        <v>462</v>
      </c>
      <c r="H375" s="233">
        <v>98</v>
      </c>
      <c r="I375" s="234"/>
      <c r="J375" s="235">
        <f>ROUND(I375*H375,2)</f>
        <v>0</v>
      </c>
      <c r="K375" s="231" t="s">
        <v>175</v>
      </c>
      <c r="L375" s="47"/>
      <c r="M375" s="236" t="s">
        <v>19</v>
      </c>
      <c r="N375" s="237" t="s">
        <v>45</v>
      </c>
      <c r="O375" s="87"/>
      <c r="P375" s="238">
        <f>O375*H375</f>
        <v>0</v>
      </c>
      <c r="Q375" s="238">
        <v>0</v>
      </c>
      <c r="R375" s="238">
        <f>Q375*H375</f>
        <v>0</v>
      </c>
      <c r="S375" s="238">
        <v>0</v>
      </c>
      <c r="T375" s="239">
        <f>S375*H375</f>
        <v>0</v>
      </c>
      <c r="U375" s="41"/>
      <c r="V375" s="41"/>
      <c r="W375" s="41"/>
      <c r="X375" s="41"/>
      <c r="Y375" s="41"/>
      <c r="Z375" s="41"/>
      <c r="AA375" s="41"/>
      <c r="AB375" s="41"/>
      <c r="AC375" s="41"/>
      <c r="AD375" s="41"/>
      <c r="AE375" s="41"/>
      <c r="AR375" s="240" t="s">
        <v>176</v>
      </c>
      <c r="AT375" s="240" t="s">
        <v>171</v>
      </c>
      <c r="AU375" s="240" t="s">
        <v>83</v>
      </c>
      <c r="AY375" s="20" t="s">
        <v>169</v>
      </c>
      <c r="BE375" s="241">
        <f>IF(N375="základní",J375,0)</f>
        <v>0</v>
      </c>
      <c r="BF375" s="241">
        <f>IF(N375="snížená",J375,0)</f>
        <v>0</v>
      </c>
      <c r="BG375" s="241">
        <f>IF(N375="zákl. přenesená",J375,0)</f>
        <v>0</v>
      </c>
      <c r="BH375" s="241">
        <f>IF(N375="sníž. přenesená",J375,0)</f>
        <v>0</v>
      </c>
      <c r="BI375" s="241">
        <f>IF(N375="nulová",J375,0)</f>
        <v>0</v>
      </c>
      <c r="BJ375" s="20" t="s">
        <v>81</v>
      </c>
      <c r="BK375" s="241">
        <f>ROUND(I375*H375,2)</f>
        <v>0</v>
      </c>
      <c r="BL375" s="20" t="s">
        <v>176</v>
      </c>
      <c r="BM375" s="240" t="s">
        <v>1003</v>
      </c>
    </row>
    <row r="376" spans="1:47" s="2" customFormat="1" ht="12">
      <c r="A376" s="41"/>
      <c r="B376" s="42"/>
      <c r="C376" s="43"/>
      <c r="D376" s="242" t="s">
        <v>178</v>
      </c>
      <c r="E376" s="43"/>
      <c r="F376" s="243" t="s">
        <v>1004</v>
      </c>
      <c r="G376" s="43"/>
      <c r="H376" s="43"/>
      <c r="I376" s="149"/>
      <c r="J376" s="43"/>
      <c r="K376" s="43"/>
      <c r="L376" s="47"/>
      <c r="M376" s="244"/>
      <c r="N376" s="245"/>
      <c r="O376" s="87"/>
      <c r="P376" s="87"/>
      <c r="Q376" s="87"/>
      <c r="R376" s="87"/>
      <c r="S376" s="87"/>
      <c r="T376" s="88"/>
      <c r="U376" s="41"/>
      <c r="V376" s="41"/>
      <c r="W376" s="41"/>
      <c r="X376" s="41"/>
      <c r="Y376" s="41"/>
      <c r="Z376" s="41"/>
      <c r="AA376" s="41"/>
      <c r="AB376" s="41"/>
      <c r="AC376" s="41"/>
      <c r="AD376" s="41"/>
      <c r="AE376" s="41"/>
      <c r="AT376" s="20" t="s">
        <v>178</v>
      </c>
      <c r="AU376" s="20" t="s">
        <v>83</v>
      </c>
    </row>
    <row r="377" spans="1:65" s="2" customFormat="1" ht="33" customHeight="1">
      <c r="A377" s="41"/>
      <c r="B377" s="42"/>
      <c r="C377" s="229" t="s">
        <v>1005</v>
      </c>
      <c r="D377" s="229" t="s">
        <v>171</v>
      </c>
      <c r="E377" s="230" t="s">
        <v>1006</v>
      </c>
      <c r="F377" s="231" t="s">
        <v>1007</v>
      </c>
      <c r="G377" s="232" t="s">
        <v>462</v>
      </c>
      <c r="H377" s="233">
        <v>21</v>
      </c>
      <c r="I377" s="234"/>
      <c r="J377" s="235">
        <f>ROUND(I377*H377,2)</f>
        <v>0</v>
      </c>
      <c r="K377" s="231" t="s">
        <v>175</v>
      </c>
      <c r="L377" s="47"/>
      <c r="M377" s="236" t="s">
        <v>19</v>
      </c>
      <c r="N377" s="237" t="s">
        <v>45</v>
      </c>
      <c r="O377" s="87"/>
      <c r="P377" s="238">
        <f>O377*H377</f>
        <v>0</v>
      </c>
      <c r="Q377" s="238">
        <v>0</v>
      </c>
      <c r="R377" s="238">
        <f>Q377*H377</f>
        <v>0</v>
      </c>
      <c r="S377" s="238">
        <v>0.035</v>
      </c>
      <c r="T377" s="239">
        <f>S377*H377</f>
        <v>0.7350000000000001</v>
      </c>
      <c r="U377" s="41"/>
      <c r="V377" s="41"/>
      <c r="W377" s="41"/>
      <c r="X377" s="41"/>
      <c r="Y377" s="41"/>
      <c r="Z377" s="41"/>
      <c r="AA377" s="41"/>
      <c r="AB377" s="41"/>
      <c r="AC377" s="41"/>
      <c r="AD377" s="41"/>
      <c r="AE377" s="41"/>
      <c r="AR377" s="240" t="s">
        <v>176</v>
      </c>
      <c r="AT377" s="240" t="s">
        <v>171</v>
      </c>
      <c r="AU377" s="240" t="s">
        <v>83</v>
      </c>
      <c r="AY377" s="20" t="s">
        <v>169</v>
      </c>
      <c r="BE377" s="241">
        <f>IF(N377="základní",J377,0)</f>
        <v>0</v>
      </c>
      <c r="BF377" s="241">
        <f>IF(N377="snížená",J377,0)</f>
        <v>0</v>
      </c>
      <c r="BG377" s="241">
        <f>IF(N377="zákl. přenesená",J377,0)</f>
        <v>0</v>
      </c>
      <c r="BH377" s="241">
        <f>IF(N377="sníž. přenesená",J377,0)</f>
        <v>0</v>
      </c>
      <c r="BI377" s="241">
        <f>IF(N377="nulová",J377,0)</f>
        <v>0</v>
      </c>
      <c r="BJ377" s="20" t="s">
        <v>81</v>
      </c>
      <c r="BK377" s="241">
        <f>ROUND(I377*H377,2)</f>
        <v>0</v>
      </c>
      <c r="BL377" s="20" t="s">
        <v>176</v>
      </c>
      <c r="BM377" s="240" t="s">
        <v>1008</v>
      </c>
    </row>
    <row r="378" spans="1:47" s="2" customFormat="1" ht="12">
      <c r="A378" s="41"/>
      <c r="B378" s="42"/>
      <c r="C378" s="43"/>
      <c r="D378" s="242" t="s">
        <v>178</v>
      </c>
      <c r="E378" s="43"/>
      <c r="F378" s="243" t="s">
        <v>1009</v>
      </c>
      <c r="G378" s="43"/>
      <c r="H378" s="43"/>
      <c r="I378" s="149"/>
      <c r="J378" s="43"/>
      <c r="K378" s="43"/>
      <c r="L378" s="47"/>
      <c r="M378" s="244"/>
      <c r="N378" s="245"/>
      <c r="O378" s="87"/>
      <c r="P378" s="87"/>
      <c r="Q378" s="87"/>
      <c r="R378" s="87"/>
      <c r="S378" s="87"/>
      <c r="T378" s="88"/>
      <c r="U378" s="41"/>
      <c r="V378" s="41"/>
      <c r="W378" s="41"/>
      <c r="X378" s="41"/>
      <c r="Y378" s="41"/>
      <c r="Z378" s="41"/>
      <c r="AA378" s="41"/>
      <c r="AB378" s="41"/>
      <c r="AC378" s="41"/>
      <c r="AD378" s="41"/>
      <c r="AE378" s="41"/>
      <c r="AT378" s="20" t="s">
        <v>178</v>
      </c>
      <c r="AU378" s="20" t="s">
        <v>83</v>
      </c>
    </row>
    <row r="379" spans="1:51" s="13" customFormat="1" ht="12">
      <c r="A379" s="13"/>
      <c r="B379" s="246"/>
      <c r="C379" s="247"/>
      <c r="D379" s="242" t="s">
        <v>180</v>
      </c>
      <c r="E379" s="248" t="s">
        <v>19</v>
      </c>
      <c r="F379" s="249" t="s">
        <v>719</v>
      </c>
      <c r="G379" s="247"/>
      <c r="H379" s="248" t="s">
        <v>19</v>
      </c>
      <c r="I379" s="250"/>
      <c r="J379" s="247"/>
      <c r="K379" s="247"/>
      <c r="L379" s="251"/>
      <c r="M379" s="252"/>
      <c r="N379" s="253"/>
      <c r="O379" s="253"/>
      <c r="P379" s="253"/>
      <c r="Q379" s="253"/>
      <c r="R379" s="253"/>
      <c r="S379" s="253"/>
      <c r="T379" s="254"/>
      <c r="U379" s="13"/>
      <c r="V379" s="13"/>
      <c r="W379" s="13"/>
      <c r="X379" s="13"/>
      <c r="Y379" s="13"/>
      <c r="Z379" s="13"/>
      <c r="AA379" s="13"/>
      <c r="AB379" s="13"/>
      <c r="AC379" s="13"/>
      <c r="AD379" s="13"/>
      <c r="AE379" s="13"/>
      <c r="AT379" s="255" t="s">
        <v>180</v>
      </c>
      <c r="AU379" s="255" t="s">
        <v>83</v>
      </c>
      <c r="AV379" s="13" t="s">
        <v>81</v>
      </c>
      <c r="AW379" s="13" t="s">
        <v>35</v>
      </c>
      <c r="AX379" s="13" t="s">
        <v>74</v>
      </c>
      <c r="AY379" s="255" t="s">
        <v>169</v>
      </c>
    </row>
    <row r="380" spans="1:51" s="14" customFormat="1" ht="12">
      <c r="A380" s="14"/>
      <c r="B380" s="256"/>
      <c r="C380" s="257"/>
      <c r="D380" s="242" t="s">
        <v>180</v>
      </c>
      <c r="E380" s="258" t="s">
        <v>19</v>
      </c>
      <c r="F380" s="259" t="s">
        <v>7</v>
      </c>
      <c r="G380" s="257"/>
      <c r="H380" s="260">
        <v>21</v>
      </c>
      <c r="I380" s="261"/>
      <c r="J380" s="257"/>
      <c r="K380" s="257"/>
      <c r="L380" s="262"/>
      <c r="M380" s="263"/>
      <c r="N380" s="264"/>
      <c r="O380" s="264"/>
      <c r="P380" s="264"/>
      <c r="Q380" s="264"/>
      <c r="R380" s="264"/>
      <c r="S380" s="264"/>
      <c r="T380" s="265"/>
      <c r="U380" s="14"/>
      <c r="V380" s="14"/>
      <c r="W380" s="14"/>
      <c r="X380" s="14"/>
      <c r="Y380" s="14"/>
      <c r="Z380" s="14"/>
      <c r="AA380" s="14"/>
      <c r="AB380" s="14"/>
      <c r="AC380" s="14"/>
      <c r="AD380" s="14"/>
      <c r="AE380" s="14"/>
      <c r="AT380" s="266" t="s">
        <v>180</v>
      </c>
      <c r="AU380" s="266" t="s">
        <v>83</v>
      </c>
      <c r="AV380" s="14" t="s">
        <v>83</v>
      </c>
      <c r="AW380" s="14" t="s">
        <v>35</v>
      </c>
      <c r="AX380" s="14" t="s">
        <v>81</v>
      </c>
      <c r="AY380" s="266" t="s">
        <v>169</v>
      </c>
    </row>
    <row r="381" spans="1:65" s="2" customFormat="1" ht="16.5" customHeight="1">
      <c r="A381" s="41"/>
      <c r="B381" s="42"/>
      <c r="C381" s="229" t="s">
        <v>1010</v>
      </c>
      <c r="D381" s="229" t="s">
        <v>171</v>
      </c>
      <c r="E381" s="230" t="s">
        <v>1011</v>
      </c>
      <c r="F381" s="231" t="s">
        <v>1012</v>
      </c>
      <c r="G381" s="232" t="s">
        <v>213</v>
      </c>
      <c r="H381" s="233">
        <v>9.5</v>
      </c>
      <c r="I381" s="234"/>
      <c r="J381" s="235">
        <f>ROUND(I381*H381,2)</f>
        <v>0</v>
      </c>
      <c r="K381" s="231" t="s">
        <v>175</v>
      </c>
      <c r="L381" s="47"/>
      <c r="M381" s="236" t="s">
        <v>19</v>
      </c>
      <c r="N381" s="237" t="s">
        <v>45</v>
      </c>
      <c r="O381" s="87"/>
      <c r="P381" s="238">
        <f>O381*H381</f>
        <v>0</v>
      </c>
      <c r="Q381" s="238">
        <v>0.0001</v>
      </c>
      <c r="R381" s="238">
        <f>Q381*H381</f>
        <v>0.00095</v>
      </c>
      <c r="S381" s="238">
        <v>2.41</v>
      </c>
      <c r="T381" s="239">
        <f>S381*H381</f>
        <v>22.895000000000003</v>
      </c>
      <c r="U381" s="41"/>
      <c r="V381" s="41"/>
      <c r="W381" s="41"/>
      <c r="X381" s="41"/>
      <c r="Y381" s="41"/>
      <c r="Z381" s="41"/>
      <c r="AA381" s="41"/>
      <c r="AB381" s="41"/>
      <c r="AC381" s="41"/>
      <c r="AD381" s="41"/>
      <c r="AE381" s="41"/>
      <c r="AR381" s="240" t="s">
        <v>176</v>
      </c>
      <c r="AT381" s="240" t="s">
        <v>171</v>
      </c>
      <c r="AU381" s="240" t="s">
        <v>83</v>
      </c>
      <c r="AY381" s="20" t="s">
        <v>169</v>
      </c>
      <c r="BE381" s="241">
        <f>IF(N381="základní",J381,0)</f>
        <v>0</v>
      </c>
      <c r="BF381" s="241">
        <f>IF(N381="snížená",J381,0)</f>
        <v>0</v>
      </c>
      <c r="BG381" s="241">
        <f>IF(N381="zákl. přenesená",J381,0)</f>
        <v>0</v>
      </c>
      <c r="BH381" s="241">
        <f>IF(N381="sníž. přenesená",J381,0)</f>
        <v>0</v>
      </c>
      <c r="BI381" s="241">
        <f>IF(N381="nulová",J381,0)</f>
        <v>0</v>
      </c>
      <c r="BJ381" s="20" t="s">
        <v>81</v>
      </c>
      <c r="BK381" s="241">
        <f>ROUND(I381*H381,2)</f>
        <v>0</v>
      </c>
      <c r="BL381" s="20" t="s">
        <v>176</v>
      </c>
      <c r="BM381" s="240" t="s">
        <v>1013</v>
      </c>
    </row>
    <row r="382" spans="1:47" s="2" customFormat="1" ht="12">
      <c r="A382" s="41"/>
      <c r="B382" s="42"/>
      <c r="C382" s="43"/>
      <c r="D382" s="242" t="s">
        <v>178</v>
      </c>
      <c r="E382" s="43"/>
      <c r="F382" s="243" t="s">
        <v>1014</v>
      </c>
      <c r="G382" s="43"/>
      <c r="H382" s="43"/>
      <c r="I382" s="149"/>
      <c r="J382" s="43"/>
      <c r="K382" s="43"/>
      <c r="L382" s="47"/>
      <c r="M382" s="244"/>
      <c r="N382" s="245"/>
      <c r="O382" s="87"/>
      <c r="P382" s="87"/>
      <c r="Q382" s="87"/>
      <c r="R382" s="87"/>
      <c r="S382" s="87"/>
      <c r="T382" s="88"/>
      <c r="U382" s="41"/>
      <c r="V382" s="41"/>
      <c r="W382" s="41"/>
      <c r="X382" s="41"/>
      <c r="Y382" s="41"/>
      <c r="Z382" s="41"/>
      <c r="AA382" s="41"/>
      <c r="AB382" s="41"/>
      <c r="AC382" s="41"/>
      <c r="AD382" s="41"/>
      <c r="AE382" s="41"/>
      <c r="AT382" s="20" t="s">
        <v>178</v>
      </c>
      <c r="AU382" s="20" t="s">
        <v>83</v>
      </c>
    </row>
    <row r="383" spans="1:51" s="13" customFormat="1" ht="12">
      <c r="A383" s="13"/>
      <c r="B383" s="246"/>
      <c r="C383" s="247"/>
      <c r="D383" s="242" t="s">
        <v>180</v>
      </c>
      <c r="E383" s="248" t="s">
        <v>19</v>
      </c>
      <c r="F383" s="249" t="s">
        <v>725</v>
      </c>
      <c r="G383" s="247"/>
      <c r="H383" s="248" t="s">
        <v>19</v>
      </c>
      <c r="I383" s="250"/>
      <c r="J383" s="247"/>
      <c r="K383" s="247"/>
      <c r="L383" s="251"/>
      <c r="M383" s="252"/>
      <c r="N383" s="253"/>
      <c r="O383" s="253"/>
      <c r="P383" s="253"/>
      <c r="Q383" s="253"/>
      <c r="R383" s="253"/>
      <c r="S383" s="253"/>
      <c r="T383" s="254"/>
      <c r="U383" s="13"/>
      <c r="V383" s="13"/>
      <c r="W383" s="13"/>
      <c r="X383" s="13"/>
      <c r="Y383" s="13"/>
      <c r="Z383" s="13"/>
      <c r="AA383" s="13"/>
      <c r="AB383" s="13"/>
      <c r="AC383" s="13"/>
      <c r="AD383" s="13"/>
      <c r="AE383" s="13"/>
      <c r="AT383" s="255" t="s">
        <v>180</v>
      </c>
      <c r="AU383" s="255" t="s">
        <v>83</v>
      </c>
      <c r="AV383" s="13" t="s">
        <v>81</v>
      </c>
      <c r="AW383" s="13" t="s">
        <v>35</v>
      </c>
      <c r="AX383" s="13" t="s">
        <v>74</v>
      </c>
      <c r="AY383" s="255" t="s">
        <v>169</v>
      </c>
    </row>
    <row r="384" spans="1:51" s="13" customFormat="1" ht="12">
      <c r="A384" s="13"/>
      <c r="B384" s="246"/>
      <c r="C384" s="247"/>
      <c r="D384" s="242" t="s">
        <v>180</v>
      </c>
      <c r="E384" s="248" t="s">
        <v>19</v>
      </c>
      <c r="F384" s="249" t="s">
        <v>1015</v>
      </c>
      <c r="G384" s="247"/>
      <c r="H384" s="248" t="s">
        <v>19</v>
      </c>
      <c r="I384" s="250"/>
      <c r="J384" s="247"/>
      <c r="K384" s="247"/>
      <c r="L384" s="251"/>
      <c r="M384" s="252"/>
      <c r="N384" s="253"/>
      <c r="O384" s="253"/>
      <c r="P384" s="253"/>
      <c r="Q384" s="253"/>
      <c r="R384" s="253"/>
      <c r="S384" s="253"/>
      <c r="T384" s="254"/>
      <c r="U384" s="13"/>
      <c r="V384" s="13"/>
      <c r="W384" s="13"/>
      <c r="X384" s="13"/>
      <c r="Y384" s="13"/>
      <c r="Z384" s="13"/>
      <c r="AA384" s="13"/>
      <c r="AB384" s="13"/>
      <c r="AC384" s="13"/>
      <c r="AD384" s="13"/>
      <c r="AE384" s="13"/>
      <c r="AT384" s="255" t="s">
        <v>180</v>
      </c>
      <c r="AU384" s="255" t="s">
        <v>83</v>
      </c>
      <c r="AV384" s="13" t="s">
        <v>81</v>
      </c>
      <c r="AW384" s="13" t="s">
        <v>35</v>
      </c>
      <c r="AX384" s="13" t="s">
        <v>74</v>
      </c>
      <c r="AY384" s="255" t="s">
        <v>169</v>
      </c>
    </row>
    <row r="385" spans="1:51" s="13" customFormat="1" ht="12">
      <c r="A385" s="13"/>
      <c r="B385" s="246"/>
      <c r="C385" s="247"/>
      <c r="D385" s="242" t="s">
        <v>180</v>
      </c>
      <c r="E385" s="248" t="s">
        <v>19</v>
      </c>
      <c r="F385" s="249" t="s">
        <v>1016</v>
      </c>
      <c r="G385" s="247"/>
      <c r="H385" s="248" t="s">
        <v>19</v>
      </c>
      <c r="I385" s="250"/>
      <c r="J385" s="247"/>
      <c r="K385" s="247"/>
      <c r="L385" s="251"/>
      <c r="M385" s="252"/>
      <c r="N385" s="253"/>
      <c r="O385" s="253"/>
      <c r="P385" s="253"/>
      <c r="Q385" s="253"/>
      <c r="R385" s="253"/>
      <c r="S385" s="253"/>
      <c r="T385" s="254"/>
      <c r="U385" s="13"/>
      <c r="V385" s="13"/>
      <c r="W385" s="13"/>
      <c r="X385" s="13"/>
      <c r="Y385" s="13"/>
      <c r="Z385" s="13"/>
      <c r="AA385" s="13"/>
      <c r="AB385" s="13"/>
      <c r="AC385" s="13"/>
      <c r="AD385" s="13"/>
      <c r="AE385" s="13"/>
      <c r="AT385" s="255" t="s">
        <v>180</v>
      </c>
      <c r="AU385" s="255" t="s">
        <v>83</v>
      </c>
      <c r="AV385" s="13" t="s">
        <v>81</v>
      </c>
      <c r="AW385" s="13" t="s">
        <v>35</v>
      </c>
      <c r="AX385" s="13" t="s">
        <v>74</v>
      </c>
      <c r="AY385" s="255" t="s">
        <v>169</v>
      </c>
    </row>
    <row r="386" spans="1:51" s="14" customFormat="1" ht="12">
      <c r="A386" s="14"/>
      <c r="B386" s="256"/>
      <c r="C386" s="257"/>
      <c r="D386" s="242" t="s">
        <v>180</v>
      </c>
      <c r="E386" s="258" t="s">
        <v>19</v>
      </c>
      <c r="F386" s="259" t="s">
        <v>1017</v>
      </c>
      <c r="G386" s="257"/>
      <c r="H386" s="260">
        <v>9.5</v>
      </c>
      <c r="I386" s="261"/>
      <c r="J386" s="257"/>
      <c r="K386" s="257"/>
      <c r="L386" s="262"/>
      <c r="M386" s="263"/>
      <c r="N386" s="264"/>
      <c r="O386" s="264"/>
      <c r="P386" s="264"/>
      <c r="Q386" s="264"/>
      <c r="R386" s="264"/>
      <c r="S386" s="264"/>
      <c r="T386" s="265"/>
      <c r="U386" s="14"/>
      <c r="V386" s="14"/>
      <c r="W386" s="14"/>
      <c r="X386" s="14"/>
      <c r="Y386" s="14"/>
      <c r="Z386" s="14"/>
      <c r="AA386" s="14"/>
      <c r="AB386" s="14"/>
      <c r="AC386" s="14"/>
      <c r="AD386" s="14"/>
      <c r="AE386" s="14"/>
      <c r="AT386" s="266" t="s">
        <v>180</v>
      </c>
      <c r="AU386" s="266" t="s">
        <v>83</v>
      </c>
      <c r="AV386" s="14" t="s">
        <v>83</v>
      </c>
      <c r="AW386" s="14" t="s">
        <v>35</v>
      </c>
      <c r="AX386" s="14" t="s">
        <v>81</v>
      </c>
      <c r="AY386" s="266" t="s">
        <v>169</v>
      </c>
    </row>
    <row r="387" spans="1:63" s="12" customFormat="1" ht="22.8" customHeight="1">
      <c r="A387" s="12"/>
      <c r="B387" s="213"/>
      <c r="C387" s="214"/>
      <c r="D387" s="215" t="s">
        <v>73</v>
      </c>
      <c r="E387" s="227" t="s">
        <v>255</v>
      </c>
      <c r="F387" s="227" t="s">
        <v>256</v>
      </c>
      <c r="G387" s="214"/>
      <c r="H387" s="214"/>
      <c r="I387" s="217"/>
      <c r="J387" s="228">
        <f>BK387</f>
        <v>0</v>
      </c>
      <c r="K387" s="214"/>
      <c r="L387" s="219"/>
      <c r="M387" s="220"/>
      <c r="N387" s="221"/>
      <c r="O387" s="221"/>
      <c r="P387" s="222">
        <f>SUM(P388:P410)</f>
        <v>0</v>
      </c>
      <c r="Q387" s="221"/>
      <c r="R387" s="222">
        <f>SUM(R388:R410)</f>
        <v>0</v>
      </c>
      <c r="S387" s="221"/>
      <c r="T387" s="223">
        <f>SUM(T388:T410)</f>
        <v>0</v>
      </c>
      <c r="U387" s="12"/>
      <c r="V387" s="12"/>
      <c r="W387" s="12"/>
      <c r="X387" s="12"/>
      <c r="Y387" s="12"/>
      <c r="Z387" s="12"/>
      <c r="AA387" s="12"/>
      <c r="AB387" s="12"/>
      <c r="AC387" s="12"/>
      <c r="AD387" s="12"/>
      <c r="AE387" s="12"/>
      <c r="AR387" s="224" t="s">
        <v>81</v>
      </c>
      <c r="AT387" s="225" t="s">
        <v>73</v>
      </c>
      <c r="AU387" s="225" t="s">
        <v>81</v>
      </c>
      <c r="AY387" s="224" t="s">
        <v>169</v>
      </c>
      <c r="BK387" s="226">
        <f>SUM(BK388:BK410)</f>
        <v>0</v>
      </c>
    </row>
    <row r="388" spans="1:65" s="2" customFormat="1" ht="21.75" customHeight="1">
      <c r="A388" s="41"/>
      <c r="B388" s="42"/>
      <c r="C388" s="229" t="s">
        <v>1018</v>
      </c>
      <c r="D388" s="229" t="s">
        <v>171</v>
      </c>
      <c r="E388" s="230" t="s">
        <v>1019</v>
      </c>
      <c r="F388" s="231" t="s">
        <v>1020</v>
      </c>
      <c r="G388" s="232" t="s">
        <v>243</v>
      </c>
      <c r="H388" s="233">
        <v>53.65</v>
      </c>
      <c r="I388" s="234"/>
      <c r="J388" s="235">
        <f>ROUND(I388*H388,2)</f>
        <v>0</v>
      </c>
      <c r="K388" s="231" t="s">
        <v>175</v>
      </c>
      <c r="L388" s="47"/>
      <c r="M388" s="236" t="s">
        <v>19</v>
      </c>
      <c r="N388" s="237" t="s">
        <v>45</v>
      </c>
      <c r="O388" s="87"/>
      <c r="P388" s="238">
        <f>O388*H388</f>
        <v>0</v>
      </c>
      <c r="Q388" s="238">
        <v>0</v>
      </c>
      <c r="R388" s="238">
        <f>Q388*H388</f>
        <v>0</v>
      </c>
      <c r="S388" s="238">
        <v>0</v>
      </c>
      <c r="T388" s="239">
        <f>S388*H388</f>
        <v>0</v>
      </c>
      <c r="U388" s="41"/>
      <c r="V388" s="41"/>
      <c r="W388" s="41"/>
      <c r="X388" s="41"/>
      <c r="Y388" s="41"/>
      <c r="Z388" s="41"/>
      <c r="AA388" s="41"/>
      <c r="AB388" s="41"/>
      <c r="AC388" s="41"/>
      <c r="AD388" s="41"/>
      <c r="AE388" s="41"/>
      <c r="AR388" s="240" t="s">
        <v>176</v>
      </c>
      <c r="AT388" s="240" t="s">
        <v>171</v>
      </c>
      <c r="AU388" s="240" t="s">
        <v>83</v>
      </c>
      <c r="AY388" s="20" t="s">
        <v>169</v>
      </c>
      <c r="BE388" s="241">
        <f>IF(N388="základní",J388,0)</f>
        <v>0</v>
      </c>
      <c r="BF388" s="241">
        <f>IF(N388="snížená",J388,0)</f>
        <v>0</v>
      </c>
      <c r="BG388" s="241">
        <f>IF(N388="zákl. přenesená",J388,0)</f>
        <v>0</v>
      </c>
      <c r="BH388" s="241">
        <f>IF(N388="sníž. přenesená",J388,0)</f>
        <v>0</v>
      </c>
      <c r="BI388" s="241">
        <f>IF(N388="nulová",J388,0)</f>
        <v>0</v>
      </c>
      <c r="BJ388" s="20" t="s">
        <v>81</v>
      </c>
      <c r="BK388" s="241">
        <f>ROUND(I388*H388,2)</f>
        <v>0</v>
      </c>
      <c r="BL388" s="20" t="s">
        <v>176</v>
      </c>
      <c r="BM388" s="240" t="s">
        <v>1021</v>
      </c>
    </row>
    <row r="389" spans="1:47" s="2" customFormat="1" ht="12">
      <c r="A389" s="41"/>
      <c r="B389" s="42"/>
      <c r="C389" s="43"/>
      <c r="D389" s="242" t="s">
        <v>178</v>
      </c>
      <c r="E389" s="43"/>
      <c r="F389" s="243" t="s">
        <v>1022</v>
      </c>
      <c r="G389" s="43"/>
      <c r="H389" s="43"/>
      <c r="I389" s="149"/>
      <c r="J389" s="43"/>
      <c r="K389" s="43"/>
      <c r="L389" s="47"/>
      <c r="M389" s="244"/>
      <c r="N389" s="245"/>
      <c r="O389" s="87"/>
      <c r="P389" s="87"/>
      <c r="Q389" s="87"/>
      <c r="R389" s="87"/>
      <c r="S389" s="87"/>
      <c r="T389" s="88"/>
      <c r="U389" s="41"/>
      <c r="V389" s="41"/>
      <c r="W389" s="41"/>
      <c r="X389" s="41"/>
      <c r="Y389" s="41"/>
      <c r="Z389" s="41"/>
      <c r="AA389" s="41"/>
      <c r="AB389" s="41"/>
      <c r="AC389" s="41"/>
      <c r="AD389" s="41"/>
      <c r="AE389" s="41"/>
      <c r="AT389" s="20" t="s">
        <v>178</v>
      </c>
      <c r="AU389" s="20" t="s">
        <v>83</v>
      </c>
    </row>
    <row r="390" spans="1:51" s="14" customFormat="1" ht="12">
      <c r="A390" s="14"/>
      <c r="B390" s="256"/>
      <c r="C390" s="257"/>
      <c r="D390" s="242" t="s">
        <v>180</v>
      </c>
      <c r="E390" s="258" t="s">
        <v>19</v>
      </c>
      <c r="F390" s="259" t="s">
        <v>1023</v>
      </c>
      <c r="G390" s="257"/>
      <c r="H390" s="260">
        <v>53.65</v>
      </c>
      <c r="I390" s="261"/>
      <c r="J390" s="257"/>
      <c r="K390" s="257"/>
      <c r="L390" s="262"/>
      <c r="M390" s="263"/>
      <c r="N390" s="264"/>
      <c r="O390" s="264"/>
      <c r="P390" s="264"/>
      <c r="Q390" s="264"/>
      <c r="R390" s="264"/>
      <c r="S390" s="264"/>
      <c r="T390" s="265"/>
      <c r="U390" s="14"/>
      <c r="V390" s="14"/>
      <c r="W390" s="14"/>
      <c r="X390" s="14"/>
      <c r="Y390" s="14"/>
      <c r="Z390" s="14"/>
      <c r="AA390" s="14"/>
      <c r="AB390" s="14"/>
      <c r="AC390" s="14"/>
      <c r="AD390" s="14"/>
      <c r="AE390" s="14"/>
      <c r="AT390" s="266" t="s">
        <v>180</v>
      </c>
      <c r="AU390" s="266" t="s">
        <v>83</v>
      </c>
      <c r="AV390" s="14" t="s">
        <v>83</v>
      </c>
      <c r="AW390" s="14" t="s">
        <v>35</v>
      </c>
      <c r="AX390" s="14" t="s">
        <v>81</v>
      </c>
      <c r="AY390" s="266" t="s">
        <v>169</v>
      </c>
    </row>
    <row r="391" spans="1:65" s="2" customFormat="1" ht="21.75" customHeight="1">
      <c r="A391" s="41"/>
      <c r="B391" s="42"/>
      <c r="C391" s="229" t="s">
        <v>1024</v>
      </c>
      <c r="D391" s="229" t="s">
        <v>171</v>
      </c>
      <c r="E391" s="230" t="s">
        <v>1025</v>
      </c>
      <c r="F391" s="231" t="s">
        <v>1026</v>
      </c>
      <c r="G391" s="232" t="s">
        <v>243</v>
      </c>
      <c r="H391" s="233">
        <v>482.85</v>
      </c>
      <c r="I391" s="234"/>
      <c r="J391" s="235">
        <f>ROUND(I391*H391,2)</f>
        <v>0</v>
      </c>
      <c r="K391" s="231" t="s">
        <v>175</v>
      </c>
      <c r="L391" s="47"/>
      <c r="M391" s="236" t="s">
        <v>19</v>
      </c>
      <c r="N391" s="237" t="s">
        <v>45</v>
      </c>
      <c r="O391" s="87"/>
      <c r="P391" s="238">
        <f>O391*H391</f>
        <v>0</v>
      </c>
      <c r="Q391" s="238">
        <v>0</v>
      </c>
      <c r="R391" s="238">
        <f>Q391*H391</f>
        <v>0</v>
      </c>
      <c r="S391" s="238">
        <v>0</v>
      </c>
      <c r="T391" s="239">
        <f>S391*H391</f>
        <v>0</v>
      </c>
      <c r="U391" s="41"/>
      <c r="V391" s="41"/>
      <c r="W391" s="41"/>
      <c r="X391" s="41"/>
      <c r="Y391" s="41"/>
      <c r="Z391" s="41"/>
      <c r="AA391" s="41"/>
      <c r="AB391" s="41"/>
      <c r="AC391" s="41"/>
      <c r="AD391" s="41"/>
      <c r="AE391" s="41"/>
      <c r="AR391" s="240" t="s">
        <v>176</v>
      </c>
      <c r="AT391" s="240" t="s">
        <v>171</v>
      </c>
      <c r="AU391" s="240" t="s">
        <v>83</v>
      </c>
      <c r="AY391" s="20" t="s">
        <v>169</v>
      </c>
      <c r="BE391" s="241">
        <f>IF(N391="základní",J391,0)</f>
        <v>0</v>
      </c>
      <c r="BF391" s="241">
        <f>IF(N391="snížená",J391,0)</f>
        <v>0</v>
      </c>
      <c r="BG391" s="241">
        <f>IF(N391="zákl. přenesená",J391,0)</f>
        <v>0</v>
      </c>
      <c r="BH391" s="241">
        <f>IF(N391="sníž. přenesená",J391,0)</f>
        <v>0</v>
      </c>
      <c r="BI391" s="241">
        <f>IF(N391="nulová",J391,0)</f>
        <v>0</v>
      </c>
      <c r="BJ391" s="20" t="s">
        <v>81</v>
      </c>
      <c r="BK391" s="241">
        <f>ROUND(I391*H391,2)</f>
        <v>0</v>
      </c>
      <c r="BL391" s="20" t="s">
        <v>176</v>
      </c>
      <c r="BM391" s="240" t="s">
        <v>1027</v>
      </c>
    </row>
    <row r="392" spans="1:47" s="2" customFormat="1" ht="12">
      <c r="A392" s="41"/>
      <c r="B392" s="42"/>
      <c r="C392" s="43"/>
      <c r="D392" s="242" t="s">
        <v>178</v>
      </c>
      <c r="E392" s="43"/>
      <c r="F392" s="243" t="s">
        <v>1022</v>
      </c>
      <c r="G392" s="43"/>
      <c r="H392" s="43"/>
      <c r="I392" s="149"/>
      <c r="J392" s="43"/>
      <c r="K392" s="43"/>
      <c r="L392" s="47"/>
      <c r="M392" s="244"/>
      <c r="N392" s="245"/>
      <c r="O392" s="87"/>
      <c r="P392" s="87"/>
      <c r="Q392" s="87"/>
      <c r="R392" s="87"/>
      <c r="S392" s="87"/>
      <c r="T392" s="88"/>
      <c r="U392" s="41"/>
      <c r="V392" s="41"/>
      <c r="W392" s="41"/>
      <c r="X392" s="41"/>
      <c r="Y392" s="41"/>
      <c r="Z392" s="41"/>
      <c r="AA392" s="41"/>
      <c r="AB392" s="41"/>
      <c r="AC392" s="41"/>
      <c r="AD392" s="41"/>
      <c r="AE392" s="41"/>
      <c r="AT392" s="20" t="s">
        <v>178</v>
      </c>
      <c r="AU392" s="20" t="s">
        <v>83</v>
      </c>
    </row>
    <row r="393" spans="1:51" s="13" customFormat="1" ht="12">
      <c r="A393" s="13"/>
      <c r="B393" s="246"/>
      <c r="C393" s="247"/>
      <c r="D393" s="242" t="s">
        <v>180</v>
      </c>
      <c r="E393" s="248" t="s">
        <v>19</v>
      </c>
      <c r="F393" s="249" t="s">
        <v>651</v>
      </c>
      <c r="G393" s="247"/>
      <c r="H393" s="248" t="s">
        <v>19</v>
      </c>
      <c r="I393" s="250"/>
      <c r="J393" s="247"/>
      <c r="K393" s="247"/>
      <c r="L393" s="251"/>
      <c r="M393" s="252"/>
      <c r="N393" s="253"/>
      <c r="O393" s="253"/>
      <c r="P393" s="253"/>
      <c r="Q393" s="253"/>
      <c r="R393" s="253"/>
      <c r="S393" s="253"/>
      <c r="T393" s="254"/>
      <c r="U393" s="13"/>
      <c r="V393" s="13"/>
      <c r="W393" s="13"/>
      <c r="X393" s="13"/>
      <c r="Y393" s="13"/>
      <c r="Z393" s="13"/>
      <c r="AA393" s="13"/>
      <c r="AB393" s="13"/>
      <c r="AC393" s="13"/>
      <c r="AD393" s="13"/>
      <c r="AE393" s="13"/>
      <c r="AT393" s="255" t="s">
        <v>180</v>
      </c>
      <c r="AU393" s="255" t="s">
        <v>83</v>
      </c>
      <c r="AV393" s="13" t="s">
        <v>81</v>
      </c>
      <c r="AW393" s="13" t="s">
        <v>35</v>
      </c>
      <c r="AX393" s="13" t="s">
        <v>74</v>
      </c>
      <c r="AY393" s="255" t="s">
        <v>169</v>
      </c>
    </row>
    <row r="394" spans="1:51" s="14" customFormat="1" ht="12">
      <c r="A394" s="14"/>
      <c r="B394" s="256"/>
      <c r="C394" s="257"/>
      <c r="D394" s="242" t="s">
        <v>180</v>
      </c>
      <c r="E394" s="258" t="s">
        <v>19</v>
      </c>
      <c r="F394" s="259" t="s">
        <v>1028</v>
      </c>
      <c r="G394" s="257"/>
      <c r="H394" s="260">
        <v>482.85</v>
      </c>
      <c r="I394" s="261"/>
      <c r="J394" s="257"/>
      <c r="K394" s="257"/>
      <c r="L394" s="262"/>
      <c r="M394" s="263"/>
      <c r="N394" s="264"/>
      <c r="O394" s="264"/>
      <c r="P394" s="264"/>
      <c r="Q394" s="264"/>
      <c r="R394" s="264"/>
      <c r="S394" s="264"/>
      <c r="T394" s="265"/>
      <c r="U394" s="14"/>
      <c r="V394" s="14"/>
      <c r="W394" s="14"/>
      <c r="X394" s="14"/>
      <c r="Y394" s="14"/>
      <c r="Z394" s="14"/>
      <c r="AA394" s="14"/>
      <c r="AB394" s="14"/>
      <c r="AC394" s="14"/>
      <c r="AD394" s="14"/>
      <c r="AE394" s="14"/>
      <c r="AT394" s="266" t="s">
        <v>180</v>
      </c>
      <c r="AU394" s="266" t="s">
        <v>83</v>
      </c>
      <c r="AV394" s="14" t="s">
        <v>83</v>
      </c>
      <c r="AW394" s="14" t="s">
        <v>35</v>
      </c>
      <c r="AX394" s="14" t="s">
        <v>81</v>
      </c>
      <c r="AY394" s="266" t="s">
        <v>169</v>
      </c>
    </row>
    <row r="395" spans="1:65" s="2" customFormat="1" ht="21.75" customHeight="1">
      <c r="A395" s="41"/>
      <c r="B395" s="42"/>
      <c r="C395" s="229" t="s">
        <v>1029</v>
      </c>
      <c r="D395" s="229" t="s">
        <v>171</v>
      </c>
      <c r="E395" s="230" t="s">
        <v>1030</v>
      </c>
      <c r="F395" s="231" t="s">
        <v>1031</v>
      </c>
      <c r="G395" s="232" t="s">
        <v>243</v>
      </c>
      <c r="H395" s="233">
        <v>49.125</v>
      </c>
      <c r="I395" s="234"/>
      <c r="J395" s="235">
        <f>ROUND(I395*H395,2)</f>
        <v>0</v>
      </c>
      <c r="K395" s="231" t="s">
        <v>175</v>
      </c>
      <c r="L395" s="47"/>
      <c r="M395" s="236" t="s">
        <v>19</v>
      </c>
      <c r="N395" s="237" t="s">
        <v>45</v>
      </c>
      <c r="O395" s="87"/>
      <c r="P395" s="238">
        <f>O395*H395</f>
        <v>0</v>
      </c>
      <c r="Q395" s="238">
        <v>0</v>
      </c>
      <c r="R395" s="238">
        <f>Q395*H395</f>
        <v>0</v>
      </c>
      <c r="S395" s="238">
        <v>0</v>
      </c>
      <c r="T395" s="239">
        <f>S395*H395</f>
        <v>0</v>
      </c>
      <c r="U395" s="41"/>
      <c r="V395" s="41"/>
      <c r="W395" s="41"/>
      <c r="X395" s="41"/>
      <c r="Y395" s="41"/>
      <c r="Z395" s="41"/>
      <c r="AA395" s="41"/>
      <c r="AB395" s="41"/>
      <c r="AC395" s="41"/>
      <c r="AD395" s="41"/>
      <c r="AE395" s="41"/>
      <c r="AR395" s="240" t="s">
        <v>176</v>
      </c>
      <c r="AT395" s="240" t="s">
        <v>171</v>
      </c>
      <c r="AU395" s="240" t="s">
        <v>83</v>
      </c>
      <c r="AY395" s="20" t="s">
        <v>169</v>
      </c>
      <c r="BE395" s="241">
        <f>IF(N395="základní",J395,0)</f>
        <v>0</v>
      </c>
      <c r="BF395" s="241">
        <f>IF(N395="snížená",J395,0)</f>
        <v>0</v>
      </c>
      <c r="BG395" s="241">
        <f>IF(N395="zákl. přenesená",J395,0)</f>
        <v>0</v>
      </c>
      <c r="BH395" s="241">
        <f>IF(N395="sníž. přenesená",J395,0)</f>
        <v>0</v>
      </c>
      <c r="BI395" s="241">
        <f>IF(N395="nulová",J395,0)</f>
        <v>0</v>
      </c>
      <c r="BJ395" s="20" t="s">
        <v>81</v>
      </c>
      <c r="BK395" s="241">
        <f>ROUND(I395*H395,2)</f>
        <v>0</v>
      </c>
      <c r="BL395" s="20" t="s">
        <v>176</v>
      </c>
      <c r="BM395" s="240" t="s">
        <v>1032</v>
      </c>
    </row>
    <row r="396" spans="1:47" s="2" customFormat="1" ht="12">
      <c r="A396" s="41"/>
      <c r="B396" s="42"/>
      <c r="C396" s="43"/>
      <c r="D396" s="242" t="s">
        <v>178</v>
      </c>
      <c r="E396" s="43"/>
      <c r="F396" s="243" t="s">
        <v>1022</v>
      </c>
      <c r="G396" s="43"/>
      <c r="H396" s="43"/>
      <c r="I396" s="149"/>
      <c r="J396" s="43"/>
      <c r="K396" s="43"/>
      <c r="L396" s="47"/>
      <c r="M396" s="244"/>
      <c r="N396" s="245"/>
      <c r="O396" s="87"/>
      <c r="P396" s="87"/>
      <c r="Q396" s="87"/>
      <c r="R396" s="87"/>
      <c r="S396" s="87"/>
      <c r="T396" s="88"/>
      <c r="U396" s="41"/>
      <c r="V396" s="41"/>
      <c r="W396" s="41"/>
      <c r="X396" s="41"/>
      <c r="Y396" s="41"/>
      <c r="Z396" s="41"/>
      <c r="AA396" s="41"/>
      <c r="AB396" s="41"/>
      <c r="AC396" s="41"/>
      <c r="AD396" s="41"/>
      <c r="AE396" s="41"/>
      <c r="AT396" s="20" t="s">
        <v>178</v>
      </c>
      <c r="AU396" s="20" t="s">
        <v>83</v>
      </c>
    </row>
    <row r="397" spans="1:51" s="14" customFormat="1" ht="12">
      <c r="A397" s="14"/>
      <c r="B397" s="256"/>
      <c r="C397" s="257"/>
      <c r="D397" s="242" t="s">
        <v>180</v>
      </c>
      <c r="E397" s="258" t="s">
        <v>19</v>
      </c>
      <c r="F397" s="259" t="s">
        <v>1033</v>
      </c>
      <c r="G397" s="257"/>
      <c r="H397" s="260">
        <v>49.125</v>
      </c>
      <c r="I397" s="261"/>
      <c r="J397" s="257"/>
      <c r="K397" s="257"/>
      <c r="L397" s="262"/>
      <c r="M397" s="263"/>
      <c r="N397" s="264"/>
      <c r="O397" s="264"/>
      <c r="P397" s="264"/>
      <c r="Q397" s="264"/>
      <c r="R397" s="264"/>
      <c r="S397" s="264"/>
      <c r="T397" s="265"/>
      <c r="U397" s="14"/>
      <c r="V397" s="14"/>
      <c r="W397" s="14"/>
      <c r="X397" s="14"/>
      <c r="Y397" s="14"/>
      <c r="Z397" s="14"/>
      <c r="AA397" s="14"/>
      <c r="AB397" s="14"/>
      <c r="AC397" s="14"/>
      <c r="AD397" s="14"/>
      <c r="AE397" s="14"/>
      <c r="AT397" s="266" t="s">
        <v>180</v>
      </c>
      <c r="AU397" s="266" t="s">
        <v>83</v>
      </c>
      <c r="AV397" s="14" t="s">
        <v>83</v>
      </c>
      <c r="AW397" s="14" t="s">
        <v>35</v>
      </c>
      <c r="AX397" s="14" t="s">
        <v>81</v>
      </c>
      <c r="AY397" s="266" t="s">
        <v>169</v>
      </c>
    </row>
    <row r="398" spans="1:65" s="2" customFormat="1" ht="21.75" customHeight="1">
      <c r="A398" s="41"/>
      <c r="B398" s="42"/>
      <c r="C398" s="229" t="s">
        <v>1034</v>
      </c>
      <c r="D398" s="229" t="s">
        <v>171</v>
      </c>
      <c r="E398" s="230" t="s">
        <v>1035</v>
      </c>
      <c r="F398" s="231" t="s">
        <v>1026</v>
      </c>
      <c r="G398" s="232" t="s">
        <v>243</v>
      </c>
      <c r="H398" s="233">
        <v>442.125</v>
      </c>
      <c r="I398" s="234"/>
      <c r="J398" s="235">
        <f>ROUND(I398*H398,2)</f>
        <v>0</v>
      </c>
      <c r="K398" s="231" t="s">
        <v>175</v>
      </c>
      <c r="L398" s="47"/>
      <c r="M398" s="236" t="s">
        <v>19</v>
      </c>
      <c r="N398" s="237" t="s">
        <v>45</v>
      </c>
      <c r="O398" s="87"/>
      <c r="P398" s="238">
        <f>O398*H398</f>
        <v>0</v>
      </c>
      <c r="Q398" s="238">
        <v>0</v>
      </c>
      <c r="R398" s="238">
        <f>Q398*H398</f>
        <v>0</v>
      </c>
      <c r="S398" s="238">
        <v>0</v>
      </c>
      <c r="T398" s="239">
        <f>S398*H398</f>
        <v>0</v>
      </c>
      <c r="U398" s="41"/>
      <c r="V398" s="41"/>
      <c r="W398" s="41"/>
      <c r="X398" s="41"/>
      <c r="Y398" s="41"/>
      <c r="Z398" s="41"/>
      <c r="AA398" s="41"/>
      <c r="AB398" s="41"/>
      <c r="AC398" s="41"/>
      <c r="AD398" s="41"/>
      <c r="AE398" s="41"/>
      <c r="AR398" s="240" t="s">
        <v>176</v>
      </c>
      <c r="AT398" s="240" t="s">
        <v>171</v>
      </c>
      <c r="AU398" s="240" t="s">
        <v>83</v>
      </c>
      <c r="AY398" s="20" t="s">
        <v>169</v>
      </c>
      <c r="BE398" s="241">
        <f>IF(N398="základní",J398,0)</f>
        <v>0</v>
      </c>
      <c r="BF398" s="241">
        <f>IF(N398="snížená",J398,0)</f>
        <v>0</v>
      </c>
      <c r="BG398" s="241">
        <f>IF(N398="zákl. přenesená",J398,0)</f>
        <v>0</v>
      </c>
      <c r="BH398" s="241">
        <f>IF(N398="sníž. přenesená",J398,0)</f>
        <v>0</v>
      </c>
      <c r="BI398" s="241">
        <f>IF(N398="nulová",J398,0)</f>
        <v>0</v>
      </c>
      <c r="BJ398" s="20" t="s">
        <v>81</v>
      </c>
      <c r="BK398" s="241">
        <f>ROUND(I398*H398,2)</f>
        <v>0</v>
      </c>
      <c r="BL398" s="20" t="s">
        <v>176</v>
      </c>
      <c r="BM398" s="240" t="s">
        <v>1036</v>
      </c>
    </row>
    <row r="399" spans="1:47" s="2" customFormat="1" ht="12">
      <c r="A399" s="41"/>
      <c r="B399" s="42"/>
      <c r="C399" s="43"/>
      <c r="D399" s="242" t="s">
        <v>178</v>
      </c>
      <c r="E399" s="43"/>
      <c r="F399" s="243" t="s">
        <v>1022</v>
      </c>
      <c r="G399" s="43"/>
      <c r="H399" s="43"/>
      <c r="I399" s="149"/>
      <c r="J399" s="43"/>
      <c r="K399" s="43"/>
      <c r="L399" s="47"/>
      <c r="M399" s="244"/>
      <c r="N399" s="245"/>
      <c r="O399" s="87"/>
      <c r="P399" s="87"/>
      <c r="Q399" s="87"/>
      <c r="R399" s="87"/>
      <c r="S399" s="87"/>
      <c r="T399" s="88"/>
      <c r="U399" s="41"/>
      <c r="V399" s="41"/>
      <c r="W399" s="41"/>
      <c r="X399" s="41"/>
      <c r="Y399" s="41"/>
      <c r="Z399" s="41"/>
      <c r="AA399" s="41"/>
      <c r="AB399" s="41"/>
      <c r="AC399" s="41"/>
      <c r="AD399" s="41"/>
      <c r="AE399" s="41"/>
      <c r="AT399" s="20" t="s">
        <v>178</v>
      </c>
      <c r="AU399" s="20" t="s">
        <v>83</v>
      </c>
    </row>
    <row r="400" spans="1:51" s="13" customFormat="1" ht="12">
      <c r="A400" s="13"/>
      <c r="B400" s="246"/>
      <c r="C400" s="247"/>
      <c r="D400" s="242" t="s">
        <v>180</v>
      </c>
      <c r="E400" s="248" t="s">
        <v>19</v>
      </c>
      <c r="F400" s="249" t="s">
        <v>651</v>
      </c>
      <c r="G400" s="247"/>
      <c r="H400" s="248" t="s">
        <v>19</v>
      </c>
      <c r="I400" s="250"/>
      <c r="J400" s="247"/>
      <c r="K400" s="247"/>
      <c r="L400" s="251"/>
      <c r="M400" s="252"/>
      <c r="N400" s="253"/>
      <c r="O400" s="253"/>
      <c r="P400" s="253"/>
      <c r="Q400" s="253"/>
      <c r="R400" s="253"/>
      <c r="S400" s="253"/>
      <c r="T400" s="254"/>
      <c r="U400" s="13"/>
      <c r="V400" s="13"/>
      <c r="W400" s="13"/>
      <c r="X400" s="13"/>
      <c r="Y400" s="13"/>
      <c r="Z400" s="13"/>
      <c r="AA400" s="13"/>
      <c r="AB400" s="13"/>
      <c r="AC400" s="13"/>
      <c r="AD400" s="13"/>
      <c r="AE400" s="13"/>
      <c r="AT400" s="255" t="s">
        <v>180</v>
      </c>
      <c r="AU400" s="255" t="s">
        <v>83</v>
      </c>
      <c r="AV400" s="13" t="s">
        <v>81</v>
      </c>
      <c r="AW400" s="13" t="s">
        <v>35</v>
      </c>
      <c r="AX400" s="13" t="s">
        <v>74</v>
      </c>
      <c r="AY400" s="255" t="s">
        <v>169</v>
      </c>
    </row>
    <row r="401" spans="1:51" s="14" customFormat="1" ht="12">
      <c r="A401" s="14"/>
      <c r="B401" s="256"/>
      <c r="C401" s="257"/>
      <c r="D401" s="242" t="s">
        <v>180</v>
      </c>
      <c r="E401" s="258" t="s">
        <v>19</v>
      </c>
      <c r="F401" s="259" t="s">
        <v>1037</v>
      </c>
      <c r="G401" s="257"/>
      <c r="H401" s="260">
        <v>442.125</v>
      </c>
      <c r="I401" s="261"/>
      <c r="J401" s="257"/>
      <c r="K401" s="257"/>
      <c r="L401" s="262"/>
      <c r="M401" s="263"/>
      <c r="N401" s="264"/>
      <c r="O401" s="264"/>
      <c r="P401" s="264"/>
      <c r="Q401" s="264"/>
      <c r="R401" s="264"/>
      <c r="S401" s="264"/>
      <c r="T401" s="265"/>
      <c r="U401" s="14"/>
      <c r="V401" s="14"/>
      <c r="W401" s="14"/>
      <c r="X401" s="14"/>
      <c r="Y401" s="14"/>
      <c r="Z401" s="14"/>
      <c r="AA401" s="14"/>
      <c r="AB401" s="14"/>
      <c r="AC401" s="14"/>
      <c r="AD401" s="14"/>
      <c r="AE401" s="14"/>
      <c r="AT401" s="266" t="s">
        <v>180</v>
      </c>
      <c r="AU401" s="266" t="s">
        <v>83</v>
      </c>
      <c r="AV401" s="14" t="s">
        <v>83</v>
      </c>
      <c r="AW401" s="14" t="s">
        <v>35</v>
      </c>
      <c r="AX401" s="14" t="s">
        <v>81</v>
      </c>
      <c r="AY401" s="266" t="s">
        <v>169</v>
      </c>
    </row>
    <row r="402" spans="1:65" s="2" customFormat="1" ht="16.5" customHeight="1">
      <c r="A402" s="41"/>
      <c r="B402" s="42"/>
      <c r="C402" s="229" t="s">
        <v>1038</v>
      </c>
      <c r="D402" s="229" t="s">
        <v>171</v>
      </c>
      <c r="E402" s="230" t="s">
        <v>1039</v>
      </c>
      <c r="F402" s="231" t="s">
        <v>1040</v>
      </c>
      <c r="G402" s="232" t="s">
        <v>243</v>
      </c>
      <c r="H402" s="233">
        <v>49.125</v>
      </c>
      <c r="I402" s="234"/>
      <c r="J402" s="235">
        <f>ROUND(I402*H402,2)</f>
        <v>0</v>
      </c>
      <c r="K402" s="231" t="s">
        <v>175</v>
      </c>
      <c r="L402" s="47"/>
      <c r="M402" s="236" t="s">
        <v>19</v>
      </c>
      <c r="N402" s="237" t="s">
        <v>45</v>
      </c>
      <c r="O402" s="87"/>
      <c r="P402" s="238">
        <f>O402*H402</f>
        <v>0</v>
      </c>
      <c r="Q402" s="238">
        <v>0</v>
      </c>
      <c r="R402" s="238">
        <f>Q402*H402</f>
        <v>0</v>
      </c>
      <c r="S402" s="238">
        <v>0</v>
      </c>
      <c r="T402" s="239">
        <f>S402*H402</f>
        <v>0</v>
      </c>
      <c r="U402" s="41"/>
      <c r="V402" s="41"/>
      <c r="W402" s="41"/>
      <c r="X402" s="41"/>
      <c r="Y402" s="41"/>
      <c r="Z402" s="41"/>
      <c r="AA402" s="41"/>
      <c r="AB402" s="41"/>
      <c r="AC402" s="41"/>
      <c r="AD402" s="41"/>
      <c r="AE402" s="41"/>
      <c r="AR402" s="240" t="s">
        <v>176</v>
      </c>
      <c r="AT402" s="240" t="s">
        <v>171</v>
      </c>
      <c r="AU402" s="240" t="s">
        <v>83</v>
      </c>
      <c r="AY402" s="20" t="s">
        <v>169</v>
      </c>
      <c r="BE402" s="241">
        <f>IF(N402="základní",J402,0)</f>
        <v>0</v>
      </c>
      <c r="BF402" s="241">
        <f>IF(N402="snížená",J402,0)</f>
        <v>0</v>
      </c>
      <c r="BG402" s="241">
        <f>IF(N402="zákl. přenesená",J402,0)</f>
        <v>0</v>
      </c>
      <c r="BH402" s="241">
        <f>IF(N402="sníž. přenesená",J402,0)</f>
        <v>0</v>
      </c>
      <c r="BI402" s="241">
        <f>IF(N402="nulová",J402,0)</f>
        <v>0</v>
      </c>
      <c r="BJ402" s="20" t="s">
        <v>81</v>
      </c>
      <c r="BK402" s="241">
        <f>ROUND(I402*H402,2)</f>
        <v>0</v>
      </c>
      <c r="BL402" s="20" t="s">
        <v>176</v>
      </c>
      <c r="BM402" s="240" t="s">
        <v>1041</v>
      </c>
    </row>
    <row r="403" spans="1:47" s="2" customFormat="1" ht="12">
      <c r="A403" s="41"/>
      <c r="B403" s="42"/>
      <c r="C403" s="43"/>
      <c r="D403" s="242" t="s">
        <v>178</v>
      </c>
      <c r="E403" s="43"/>
      <c r="F403" s="243" t="s">
        <v>1042</v>
      </c>
      <c r="G403" s="43"/>
      <c r="H403" s="43"/>
      <c r="I403" s="149"/>
      <c r="J403" s="43"/>
      <c r="K403" s="43"/>
      <c r="L403" s="47"/>
      <c r="M403" s="244"/>
      <c r="N403" s="245"/>
      <c r="O403" s="87"/>
      <c r="P403" s="87"/>
      <c r="Q403" s="87"/>
      <c r="R403" s="87"/>
      <c r="S403" s="87"/>
      <c r="T403" s="88"/>
      <c r="U403" s="41"/>
      <c r="V403" s="41"/>
      <c r="W403" s="41"/>
      <c r="X403" s="41"/>
      <c r="Y403" s="41"/>
      <c r="Z403" s="41"/>
      <c r="AA403" s="41"/>
      <c r="AB403" s="41"/>
      <c r="AC403" s="41"/>
      <c r="AD403" s="41"/>
      <c r="AE403" s="41"/>
      <c r="AT403" s="20" t="s">
        <v>178</v>
      </c>
      <c r="AU403" s="20" t="s">
        <v>83</v>
      </c>
    </row>
    <row r="404" spans="1:51" s="14" customFormat="1" ht="12">
      <c r="A404" s="14"/>
      <c r="B404" s="256"/>
      <c r="C404" s="257"/>
      <c r="D404" s="242" t="s">
        <v>180</v>
      </c>
      <c r="E404" s="258" t="s">
        <v>19</v>
      </c>
      <c r="F404" s="259" t="s">
        <v>1043</v>
      </c>
      <c r="G404" s="257"/>
      <c r="H404" s="260">
        <v>49.125</v>
      </c>
      <c r="I404" s="261"/>
      <c r="J404" s="257"/>
      <c r="K404" s="257"/>
      <c r="L404" s="262"/>
      <c r="M404" s="263"/>
      <c r="N404" s="264"/>
      <c r="O404" s="264"/>
      <c r="P404" s="264"/>
      <c r="Q404" s="264"/>
      <c r="R404" s="264"/>
      <c r="S404" s="264"/>
      <c r="T404" s="265"/>
      <c r="U404" s="14"/>
      <c r="V404" s="14"/>
      <c r="W404" s="14"/>
      <c r="X404" s="14"/>
      <c r="Y404" s="14"/>
      <c r="Z404" s="14"/>
      <c r="AA404" s="14"/>
      <c r="AB404" s="14"/>
      <c r="AC404" s="14"/>
      <c r="AD404" s="14"/>
      <c r="AE404" s="14"/>
      <c r="AT404" s="266" t="s">
        <v>180</v>
      </c>
      <c r="AU404" s="266" t="s">
        <v>83</v>
      </c>
      <c r="AV404" s="14" t="s">
        <v>83</v>
      </c>
      <c r="AW404" s="14" t="s">
        <v>35</v>
      </c>
      <c r="AX404" s="14" t="s">
        <v>81</v>
      </c>
      <c r="AY404" s="266" t="s">
        <v>169</v>
      </c>
    </row>
    <row r="405" spans="1:65" s="2" customFormat="1" ht="21.75" customHeight="1">
      <c r="A405" s="41"/>
      <c r="B405" s="42"/>
      <c r="C405" s="229" t="s">
        <v>1044</v>
      </c>
      <c r="D405" s="229" t="s">
        <v>171</v>
      </c>
      <c r="E405" s="230" t="s">
        <v>1045</v>
      </c>
      <c r="F405" s="231" t="s">
        <v>1046</v>
      </c>
      <c r="G405" s="232" t="s">
        <v>243</v>
      </c>
      <c r="H405" s="233">
        <v>26.23</v>
      </c>
      <c r="I405" s="234"/>
      <c r="J405" s="235">
        <f>ROUND(I405*H405,2)</f>
        <v>0</v>
      </c>
      <c r="K405" s="231" t="s">
        <v>175</v>
      </c>
      <c r="L405" s="47"/>
      <c r="M405" s="236" t="s">
        <v>19</v>
      </c>
      <c r="N405" s="237" t="s">
        <v>45</v>
      </c>
      <c r="O405" s="87"/>
      <c r="P405" s="238">
        <f>O405*H405</f>
        <v>0</v>
      </c>
      <c r="Q405" s="238">
        <v>0</v>
      </c>
      <c r="R405" s="238">
        <f>Q405*H405</f>
        <v>0</v>
      </c>
      <c r="S405" s="238">
        <v>0</v>
      </c>
      <c r="T405" s="239">
        <f>S405*H405</f>
        <v>0</v>
      </c>
      <c r="U405" s="41"/>
      <c r="V405" s="41"/>
      <c r="W405" s="41"/>
      <c r="X405" s="41"/>
      <c r="Y405" s="41"/>
      <c r="Z405" s="41"/>
      <c r="AA405" s="41"/>
      <c r="AB405" s="41"/>
      <c r="AC405" s="41"/>
      <c r="AD405" s="41"/>
      <c r="AE405" s="41"/>
      <c r="AR405" s="240" t="s">
        <v>176</v>
      </c>
      <c r="AT405" s="240" t="s">
        <v>171</v>
      </c>
      <c r="AU405" s="240" t="s">
        <v>83</v>
      </c>
      <c r="AY405" s="20" t="s">
        <v>169</v>
      </c>
      <c r="BE405" s="241">
        <f>IF(N405="základní",J405,0)</f>
        <v>0</v>
      </c>
      <c r="BF405" s="241">
        <f>IF(N405="snížená",J405,0)</f>
        <v>0</v>
      </c>
      <c r="BG405" s="241">
        <f>IF(N405="zákl. přenesená",J405,0)</f>
        <v>0</v>
      </c>
      <c r="BH405" s="241">
        <f>IF(N405="sníž. přenesená",J405,0)</f>
        <v>0</v>
      </c>
      <c r="BI405" s="241">
        <f>IF(N405="nulová",J405,0)</f>
        <v>0</v>
      </c>
      <c r="BJ405" s="20" t="s">
        <v>81</v>
      </c>
      <c r="BK405" s="241">
        <f>ROUND(I405*H405,2)</f>
        <v>0</v>
      </c>
      <c r="BL405" s="20" t="s">
        <v>176</v>
      </c>
      <c r="BM405" s="240" t="s">
        <v>1047</v>
      </c>
    </row>
    <row r="406" spans="1:47" s="2" customFormat="1" ht="12">
      <c r="A406" s="41"/>
      <c r="B406" s="42"/>
      <c r="C406" s="43"/>
      <c r="D406" s="242" t="s">
        <v>178</v>
      </c>
      <c r="E406" s="43"/>
      <c r="F406" s="243" t="s">
        <v>1048</v>
      </c>
      <c r="G406" s="43"/>
      <c r="H406" s="43"/>
      <c r="I406" s="149"/>
      <c r="J406" s="43"/>
      <c r="K406" s="43"/>
      <c r="L406" s="47"/>
      <c r="M406" s="244"/>
      <c r="N406" s="245"/>
      <c r="O406" s="87"/>
      <c r="P406" s="87"/>
      <c r="Q406" s="87"/>
      <c r="R406" s="87"/>
      <c r="S406" s="87"/>
      <c r="T406" s="88"/>
      <c r="U406" s="41"/>
      <c r="V406" s="41"/>
      <c r="W406" s="41"/>
      <c r="X406" s="41"/>
      <c r="Y406" s="41"/>
      <c r="Z406" s="41"/>
      <c r="AA406" s="41"/>
      <c r="AB406" s="41"/>
      <c r="AC406" s="41"/>
      <c r="AD406" s="41"/>
      <c r="AE406" s="41"/>
      <c r="AT406" s="20" t="s">
        <v>178</v>
      </c>
      <c r="AU406" s="20" t="s">
        <v>83</v>
      </c>
    </row>
    <row r="407" spans="1:51" s="14" customFormat="1" ht="12">
      <c r="A407" s="14"/>
      <c r="B407" s="256"/>
      <c r="C407" s="257"/>
      <c r="D407" s="242" t="s">
        <v>180</v>
      </c>
      <c r="E407" s="258" t="s">
        <v>19</v>
      </c>
      <c r="F407" s="259" t="s">
        <v>1049</v>
      </c>
      <c r="G407" s="257"/>
      <c r="H407" s="260">
        <v>26.23</v>
      </c>
      <c r="I407" s="261"/>
      <c r="J407" s="257"/>
      <c r="K407" s="257"/>
      <c r="L407" s="262"/>
      <c r="M407" s="263"/>
      <c r="N407" s="264"/>
      <c r="O407" s="264"/>
      <c r="P407" s="264"/>
      <c r="Q407" s="264"/>
      <c r="R407" s="264"/>
      <c r="S407" s="264"/>
      <c r="T407" s="265"/>
      <c r="U407" s="14"/>
      <c r="V407" s="14"/>
      <c r="W407" s="14"/>
      <c r="X407" s="14"/>
      <c r="Y407" s="14"/>
      <c r="Z407" s="14"/>
      <c r="AA407" s="14"/>
      <c r="AB407" s="14"/>
      <c r="AC407" s="14"/>
      <c r="AD407" s="14"/>
      <c r="AE407" s="14"/>
      <c r="AT407" s="266" t="s">
        <v>180</v>
      </c>
      <c r="AU407" s="266" t="s">
        <v>83</v>
      </c>
      <c r="AV407" s="14" t="s">
        <v>83</v>
      </c>
      <c r="AW407" s="14" t="s">
        <v>35</v>
      </c>
      <c r="AX407" s="14" t="s">
        <v>81</v>
      </c>
      <c r="AY407" s="266" t="s">
        <v>169</v>
      </c>
    </row>
    <row r="408" spans="1:65" s="2" customFormat="1" ht="21.75" customHeight="1">
      <c r="A408" s="41"/>
      <c r="B408" s="42"/>
      <c r="C408" s="229" t="s">
        <v>1050</v>
      </c>
      <c r="D408" s="229" t="s">
        <v>171</v>
      </c>
      <c r="E408" s="230" t="s">
        <v>1051</v>
      </c>
      <c r="F408" s="231" t="s">
        <v>1052</v>
      </c>
      <c r="G408" s="232" t="s">
        <v>243</v>
      </c>
      <c r="H408" s="233">
        <v>22.895</v>
      </c>
      <c r="I408" s="234"/>
      <c r="J408" s="235">
        <f>ROUND(I408*H408,2)</f>
        <v>0</v>
      </c>
      <c r="K408" s="231" t="s">
        <v>175</v>
      </c>
      <c r="L408" s="47"/>
      <c r="M408" s="236" t="s">
        <v>19</v>
      </c>
      <c r="N408" s="237" t="s">
        <v>45</v>
      </c>
      <c r="O408" s="87"/>
      <c r="P408" s="238">
        <f>O408*H408</f>
        <v>0</v>
      </c>
      <c r="Q408" s="238">
        <v>0</v>
      </c>
      <c r="R408" s="238">
        <f>Q408*H408</f>
        <v>0</v>
      </c>
      <c r="S408" s="238">
        <v>0</v>
      </c>
      <c r="T408" s="239">
        <f>S408*H408</f>
        <v>0</v>
      </c>
      <c r="U408" s="41"/>
      <c r="V408" s="41"/>
      <c r="W408" s="41"/>
      <c r="X408" s="41"/>
      <c r="Y408" s="41"/>
      <c r="Z408" s="41"/>
      <c r="AA408" s="41"/>
      <c r="AB408" s="41"/>
      <c r="AC408" s="41"/>
      <c r="AD408" s="41"/>
      <c r="AE408" s="41"/>
      <c r="AR408" s="240" t="s">
        <v>176</v>
      </c>
      <c r="AT408" s="240" t="s">
        <v>171</v>
      </c>
      <c r="AU408" s="240" t="s">
        <v>83</v>
      </c>
      <c r="AY408" s="20" t="s">
        <v>169</v>
      </c>
      <c r="BE408" s="241">
        <f>IF(N408="základní",J408,0)</f>
        <v>0</v>
      </c>
      <c r="BF408" s="241">
        <f>IF(N408="snížená",J408,0)</f>
        <v>0</v>
      </c>
      <c r="BG408" s="241">
        <f>IF(N408="zákl. přenesená",J408,0)</f>
        <v>0</v>
      </c>
      <c r="BH408" s="241">
        <f>IF(N408="sníž. přenesená",J408,0)</f>
        <v>0</v>
      </c>
      <c r="BI408" s="241">
        <f>IF(N408="nulová",J408,0)</f>
        <v>0</v>
      </c>
      <c r="BJ408" s="20" t="s">
        <v>81</v>
      </c>
      <c r="BK408" s="241">
        <f>ROUND(I408*H408,2)</f>
        <v>0</v>
      </c>
      <c r="BL408" s="20" t="s">
        <v>176</v>
      </c>
      <c r="BM408" s="240" t="s">
        <v>1053</v>
      </c>
    </row>
    <row r="409" spans="1:47" s="2" customFormat="1" ht="12">
      <c r="A409" s="41"/>
      <c r="B409" s="42"/>
      <c r="C409" s="43"/>
      <c r="D409" s="242" t="s">
        <v>178</v>
      </c>
      <c r="E409" s="43"/>
      <c r="F409" s="243" t="s">
        <v>1048</v>
      </c>
      <c r="G409" s="43"/>
      <c r="H409" s="43"/>
      <c r="I409" s="149"/>
      <c r="J409" s="43"/>
      <c r="K409" s="43"/>
      <c r="L409" s="47"/>
      <c r="M409" s="244"/>
      <c r="N409" s="245"/>
      <c r="O409" s="87"/>
      <c r="P409" s="87"/>
      <c r="Q409" s="87"/>
      <c r="R409" s="87"/>
      <c r="S409" s="87"/>
      <c r="T409" s="88"/>
      <c r="U409" s="41"/>
      <c r="V409" s="41"/>
      <c r="W409" s="41"/>
      <c r="X409" s="41"/>
      <c r="Y409" s="41"/>
      <c r="Z409" s="41"/>
      <c r="AA409" s="41"/>
      <c r="AB409" s="41"/>
      <c r="AC409" s="41"/>
      <c r="AD409" s="41"/>
      <c r="AE409" s="41"/>
      <c r="AT409" s="20" t="s">
        <v>178</v>
      </c>
      <c r="AU409" s="20" t="s">
        <v>83</v>
      </c>
    </row>
    <row r="410" spans="1:51" s="14" customFormat="1" ht="12">
      <c r="A410" s="14"/>
      <c r="B410" s="256"/>
      <c r="C410" s="257"/>
      <c r="D410" s="242" t="s">
        <v>180</v>
      </c>
      <c r="E410" s="258" t="s">
        <v>19</v>
      </c>
      <c r="F410" s="259" t="s">
        <v>1054</v>
      </c>
      <c r="G410" s="257"/>
      <c r="H410" s="260">
        <v>22.895</v>
      </c>
      <c r="I410" s="261"/>
      <c r="J410" s="257"/>
      <c r="K410" s="257"/>
      <c r="L410" s="262"/>
      <c r="M410" s="263"/>
      <c r="N410" s="264"/>
      <c r="O410" s="264"/>
      <c r="P410" s="264"/>
      <c r="Q410" s="264"/>
      <c r="R410" s="264"/>
      <c r="S410" s="264"/>
      <c r="T410" s="265"/>
      <c r="U410" s="14"/>
      <c r="V410" s="14"/>
      <c r="W410" s="14"/>
      <c r="X410" s="14"/>
      <c r="Y410" s="14"/>
      <c r="Z410" s="14"/>
      <c r="AA410" s="14"/>
      <c r="AB410" s="14"/>
      <c r="AC410" s="14"/>
      <c r="AD410" s="14"/>
      <c r="AE410" s="14"/>
      <c r="AT410" s="266" t="s">
        <v>180</v>
      </c>
      <c r="AU410" s="266" t="s">
        <v>83</v>
      </c>
      <c r="AV410" s="14" t="s">
        <v>83</v>
      </c>
      <c r="AW410" s="14" t="s">
        <v>35</v>
      </c>
      <c r="AX410" s="14" t="s">
        <v>81</v>
      </c>
      <c r="AY410" s="266" t="s">
        <v>169</v>
      </c>
    </row>
    <row r="411" spans="1:63" s="12" customFormat="1" ht="22.8" customHeight="1">
      <c r="A411" s="12"/>
      <c r="B411" s="213"/>
      <c r="C411" s="214"/>
      <c r="D411" s="215" t="s">
        <v>73</v>
      </c>
      <c r="E411" s="227" t="s">
        <v>1055</v>
      </c>
      <c r="F411" s="227" t="s">
        <v>254</v>
      </c>
      <c r="G411" s="214"/>
      <c r="H411" s="214"/>
      <c r="I411" s="217"/>
      <c r="J411" s="228">
        <f>BK411</f>
        <v>0</v>
      </c>
      <c r="K411" s="214"/>
      <c r="L411" s="219"/>
      <c r="M411" s="220"/>
      <c r="N411" s="221"/>
      <c r="O411" s="221"/>
      <c r="P411" s="222">
        <f>SUM(P412:P413)</f>
        <v>0</v>
      </c>
      <c r="Q411" s="221"/>
      <c r="R411" s="222">
        <f>SUM(R412:R413)</f>
        <v>0</v>
      </c>
      <c r="S411" s="221"/>
      <c r="T411" s="223">
        <f>SUM(T412:T413)</f>
        <v>0</v>
      </c>
      <c r="U411" s="12"/>
      <c r="V411" s="12"/>
      <c r="W411" s="12"/>
      <c r="X411" s="12"/>
      <c r="Y411" s="12"/>
      <c r="Z411" s="12"/>
      <c r="AA411" s="12"/>
      <c r="AB411" s="12"/>
      <c r="AC411" s="12"/>
      <c r="AD411" s="12"/>
      <c r="AE411" s="12"/>
      <c r="AR411" s="224" t="s">
        <v>81</v>
      </c>
      <c r="AT411" s="225" t="s">
        <v>73</v>
      </c>
      <c r="AU411" s="225" t="s">
        <v>81</v>
      </c>
      <c r="AY411" s="224" t="s">
        <v>169</v>
      </c>
      <c r="BK411" s="226">
        <f>SUM(BK412:BK413)</f>
        <v>0</v>
      </c>
    </row>
    <row r="412" spans="1:65" s="2" customFormat="1" ht="21.75" customHeight="1">
      <c r="A412" s="41"/>
      <c r="B412" s="42"/>
      <c r="C412" s="229" t="s">
        <v>1056</v>
      </c>
      <c r="D412" s="229" t="s">
        <v>171</v>
      </c>
      <c r="E412" s="230" t="s">
        <v>1057</v>
      </c>
      <c r="F412" s="231" t="s">
        <v>1058</v>
      </c>
      <c r="G412" s="232" t="s">
        <v>243</v>
      </c>
      <c r="H412" s="233">
        <v>8624.183</v>
      </c>
      <c r="I412" s="234"/>
      <c r="J412" s="235">
        <f>ROUND(I412*H412,2)</f>
        <v>0</v>
      </c>
      <c r="K412" s="231" t="s">
        <v>175</v>
      </c>
      <c r="L412" s="47"/>
      <c r="M412" s="236" t="s">
        <v>19</v>
      </c>
      <c r="N412" s="237" t="s">
        <v>45</v>
      </c>
      <c r="O412" s="87"/>
      <c r="P412" s="238">
        <f>O412*H412</f>
        <v>0</v>
      </c>
      <c r="Q412" s="238">
        <v>0</v>
      </c>
      <c r="R412" s="238">
        <f>Q412*H412</f>
        <v>0</v>
      </c>
      <c r="S412" s="238">
        <v>0</v>
      </c>
      <c r="T412" s="239">
        <f>S412*H412</f>
        <v>0</v>
      </c>
      <c r="U412" s="41"/>
      <c r="V412" s="41"/>
      <c r="W412" s="41"/>
      <c r="X412" s="41"/>
      <c r="Y412" s="41"/>
      <c r="Z412" s="41"/>
      <c r="AA412" s="41"/>
      <c r="AB412" s="41"/>
      <c r="AC412" s="41"/>
      <c r="AD412" s="41"/>
      <c r="AE412" s="41"/>
      <c r="AR412" s="240" t="s">
        <v>176</v>
      </c>
      <c r="AT412" s="240" t="s">
        <v>171</v>
      </c>
      <c r="AU412" s="240" t="s">
        <v>83</v>
      </c>
      <c r="AY412" s="20" t="s">
        <v>169</v>
      </c>
      <c r="BE412" s="241">
        <f>IF(N412="základní",J412,0)</f>
        <v>0</v>
      </c>
      <c r="BF412" s="241">
        <f>IF(N412="snížená",J412,0)</f>
        <v>0</v>
      </c>
      <c r="BG412" s="241">
        <f>IF(N412="zákl. přenesená",J412,0)</f>
        <v>0</v>
      </c>
      <c r="BH412" s="241">
        <f>IF(N412="sníž. přenesená",J412,0)</f>
        <v>0</v>
      </c>
      <c r="BI412" s="241">
        <f>IF(N412="nulová",J412,0)</f>
        <v>0</v>
      </c>
      <c r="BJ412" s="20" t="s">
        <v>81</v>
      </c>
      <c r="BK412" s="241">
        <f>ROUND(I412*H412,2)</f>
        <v>0</v>
      </c>
      <c r="BL412" s="20" t="s">
        <v>176</v>
      </c>
      <c r="BM412" s="240" t="s">
        <v>1059</v>
      </c>
    </row>
    <row r="413" spans="1:47" s="2" customFormat="1" ht="12">
      <c r="A413" s="41"/>
      <c r="B413" s="42"/>
      <c r="C413" s="43"/>
      <c r="D413" s="242" t="s">
        <v>178</v>
      </c>
      <c r="E413" s="43"/>
      <c r="F413" s="243" t="s">
        <v>1060</v>
      </c>
      <c r="G413" s="43"/>
      <c r="H413" s="43"/>
      <c r="I413" s="149"/>
      <c r="J413" s="43"/>
      <c r="K413" s="43"/>
      <c r="L413" s="47"/>
      <c r="M413" s="244"/>
      <c r="N413" s="245"/>
      <c r="O413" s="87"/>
      <c r="P413" s="87"/>
      <c r="Q413" s="87"/>
      <c r="R413" s="87"/>
      <c r="S413" s="87"/>
      <c r="T413" s="88"/>
      <c r="U413" s="41"/>
      <c r="V413" s="41"/>
      <c r="W413" s="41"/>
      <c r="X413" s="41"/>
      <c r="Y413" s="41"/>
      <c r="Z413" s="41"/>
      <c r="AA413" s="41"/>
      <c r="AB413" s="41"/>
      <c r="AC413" s="41"/>
      <c r="AD413" s="41"/>
      <c r="AE413" s="41"/>
      <c r="AT413" s="20" t="s">
        <v>178</v>
      </c>
      <c r="AU413" s="20" t="s">
        <v>83</v>
      </c>
    </row>
    <row r="414" spans="1:63" s="12" customFormat="1" ht="25.9" customHeight="1">
      <c r="A414" s="12"/>
      <c r="B414" s="213"/>
      <c r="C414" s="214"/>
      <c r="D414" s="215" t="s">
        <v>73</v>
      </c>
      <c r="E414" s="216" t="s">
        <v>275</v>
      </c>
      <c r="F414" s="216" t="s">
        <v>276</v>
      </c>
      <c r="G414" s="214"/>
      <c r="H414" s="214"/>
      <c r="I414" s="217"/>
      <c r="J414" s="218">
        <f>BK414</f>
        <v>0</v>
      </c>
      <c r="K414" s="214"/>
      <c r="L414" s="219"/>
      <c r="M414" s="220"/>
      <c r="N414" s="221"/>
      <c r="O414" s="221"/>
      <c r="P414" s="222">
        <f>P415+P425</f>
        <v>0</v>
      </c>
      <c r="Q414" s="221"/>
      <c r="R414" s="222">
        <f>R415+R425</f>
        <v>0.032375</v>
      </c>
      <c r="S414" s="221"/>
      <c r="T414" s="223">
        <f>T415+T425</f>
        <v>0</v>
      </c>
      <c r="U414" s="12"/>
      <c r="V414" s="12"/>
      <c r="W414" s="12"/>
      <c r="X414" s="12"/>
      <c r="Y414" s="12"/>
      <c r="Z414" s="12"/>
      <c r="AA414" s="12"/>
      <c r="AB414" s="12"/>
      <c r="AC414" s="12"/>
      <c r="AD414" s="12"/>
      <c r="AE414" s="12"/>
      <c r="AR414" s="224" t="s">
        <v>83</v>
      </c>
      <c r="AT414" s="225" t="s">
        <v>73</v>
      </c>
      <c r="AU414" s="225" t="s">
        <v>74</v>
      </c>
      <c r="AY414" s="224" t="s">
        <v>169</v>
      </c>
      <c r="BK414" s="226">
        <f>BK415+BK425</f>
        <v>0</v>
      </c>
    </row>
    <row r="415" spans="1:63" s="12" customFormat="1" ht="22.8" customHeight="1">
      <c r="A415" s="12"/>
      <c r="B415" s="213"/>
      <c r="C415" s="214"/>
      <c r="D415" s="215" t="s">
        <v>73</v>
      </c>
      <c r="E415" s="227" t="s">
        <v>1061</v>
      </c>
      <c r="F415" s="227" t="s">
        <v>1062</v>
      </c>
      <c r="G415" s="214"/>
      <c r="H415" s="214"/>
      <c r="I415" s="217"/>
      <c r="J415" s="228">
        <f>BK415</f>
        <v>0</v>
      </c>
      <c r="K415" s="214"/>
      <c r="L415" s="219"/>
      <c r="M415" s="220"/>
      <c r="N415" s="221"/>
      <c r="O415" s="221"/>
      <c r="P415" s="222">
        <f>SUM(P416:P424)</f>
        <v>0</v>
      </c>
      <c r="Q415" s="221"/>
      <c r="R415" s="222">
        <f>SUM(R416:R424)</f>
        <v>0.032375</v>
      </c>
      <c r="S415" s="221"/>
      <c r="T415" s="223">
        <f>SUM(T416:T424)</f>
        <v>0</v>
      </c>
      <c r="U415" s="12"/>
      <c r="V415" s="12"/>
      <c r="W415" s="12"/>
      <c r="X415" s="12"/>
      <c r="Y415" s="12"/>
      <c r="Z415" s="12"/>
      <c r="AA415" s="12"/>
      <c r="AB415" s="12"/>
      <c r="AC415" s="12"/>
      <c r="AD415" s="12"/>
      <c r="AE415" s="12"/>
      <c r="AR415" s="224" t="s">
        <v>83</v>
      </c>
      <c r="AT415" s="225" t="s">
        <v>73</v>
      </c>
      <c r="AU415" s="225" t="s">
        <v>81</v>
      </c>
      <c r="AY415" s="224" t="s">
        <v>169</v>
      </c>
      <c r="BK415" s="226">
        <f>SUM(BK416:BK424)</f>
        <v>0</v>
      </c>
    </row>
    <row r="416" spans="1:65" s="2" customFormat="1" ht="16.5" customHeight="1">
      <c r="A416" s="41"/>
      <c r="B416" s="42"/>
      <c r="C416" s="229" t="s">
        <v>1063</v>
      </c>
      <c r="D416" s="229" t="s">
        <v>171</v>
      </c>
      <c r="E416" s="230" t="s">
        <v>1064</v>
      </c>
      <c r="F416" s="231" t="s">
        <v>1065</v>
      </c>
      <c r="G416" s="232" t="s">
        <v>174</v>
      </c>
      <c r="H416" s="233">
        <v>87.5</v>
      </c>
      <c r="I416" s="234"/>
      <c r="J416" s="235">
        <f>ROUND(I416*H416,2)</f>
        <v>0</v>
      </c>
      <c r="K416" s="231" t="s">
        <v>175</v>
      </c>
      <c r="L416" s="47"/>
      <c r="M416" s="236" t="s">
        <v>19</v>
      </c>
      <c r="N416" s="237" t="s">
        <v>45</v>
      </c>
      <c r="O416" s="87"/>
      <c r="P416" s="238">
        <f>O416*H416</f>
        <v>0</v>
      </c>
      <c r="Q416" s="238">
        <v>4E-05</v>
      </c>
      <c r="R416" s="238">
        <f>Q416*H416</f>
        <v>0.0035</v>
      </c>
      <c r="S416" s="238">
        <v>0</v>
      </c>
      <c r="T416" s="239">
        <f>S416*H416</f>
        <v>0</v>
      </c>
      <c r="U416" s="41"/>
      <c r="V416" s="41"/>
      <c r="W416" s="41"/>
      <c r="X416" s="41"/>
      <c r="Y416" s="41"/>
      <c r="Z416" s="41"/>
      <c r="AA416" s="41"/>
      <c r="AB416" s="41"/>
      <c r="AC416" s="41"/>
      <c r="AD416" s="41"/>
      <c r="AE416" s="41"/>
      <c r="AR416" s="240" t="s">
        <v>236</v>
      </c>
      <c r="AT416" s="240" t="s">
        <v>171</v>
      </c>
      <c r="AU416" s="240" t="s">
        <v>83</v>
      </c>
      <c r="AY416" s="20" t="s">
        <v>169</v>
      </c>
      <c r="BE416" s="241">
        <f>IF(N416="základní",J416,0)</f>
        <v>0</v>
      </c>
      <c r="BF416" s="241">
        <f>IF(N416="snížená",J416,0)</f>
        <v>0</v>
      </c>
      <c r="BG416" s="241">
        <f>IF(N416="zákl. přenesená",J416,0)</f>
        <v>0</v>
      </c>
      <c r="BH416" s="241">
        <f>IF(N416="sníž. přenesená",J416,0)</f>
        <v>0</v>
      </c>
      <c r="BI416" s="241">
        <f>IF(N416="nulová",J416,0)</f>
        <v>0</v>
      </c>
      <c r="BJ416" s="20" t="s">
        <v>81</v>
      </c>
      <c r="BK416" s="241">
        <f>ROUND(I416*H416,2)</f>
        <v>0</v>
      </c>
      <c r="BL416" s="20" t="s">
        <v>236</v>
      </c>
      <c r="BM416" s="240" t="s">
        <v>1066</v>
      </c>
    </row>
    <row r="417" spans="1:47" s="2" customFormat="1" ht="12">
      <c r="A417" s="41"/>
      <c r="B417" s="42"/>
      <c r="C417" s="43"/>
      <c r="D417" s="242" t="s">
        <v>178</v>
      </c>
      <c r="E417" s="43"/>
      <c r="F417" s="243" t="s">
        <v>1067</v>
      </c>
      <c r="G417" s="43"/>
      <c r="H417" s="43"/>
      <c r="I417" s="149"/>
      <c r="J417" s="43"/>
      <c r="K417" s="43"/>
      <c r="L417" s="47"/>
      <c r="M417" s="244"/>
      <c r="N417" s="245"/>
      <c r="O417" s="87"/>
      <c r="P417" s="87"/>
      <c r="Q417" s="87"/>
      <c r="R417" s="87"/>
      <c r="S417" s="87"/>
      <c r="T417" s="88"/>
      <c r="U417" s="41"/>
      <c r="V417" s="41"/>
      <c r="W417" s="41"/>
      <c r="X417" s="41"/>
      <c r="Y417" s="41"/>
      <c r="Z417" s="41"/>
      <c r="AA417" s="41"/>
      <c r="AB417" s="41"/>
      <c r="AC417" s="41"/>
      <c r="AD417" s="41"/>
      <c r="AE417" s="41"/>
      <c r="AT417" s="20" t="s">
        <v>178</v>
      </c>
      <c r="AU417" s="20" t="s">
        <v>83</v>
      </c>
    </row>
    <row r="418" spans="1:51" s="13" customFormat="1" ht="12">
      <c r="A418" s="13"/>
      <c r="B418" s="246"/>
      <c r="C418" s="247"/>
      <c r="D418" s="242" t="s">
        <v>180</v>
      </c>
      <c r="E418" s="248" t="s">
        <v>19</v>
      </c>
      <c r="F418" s="249" t="s">
        <v>758</v>
      </c>
      <c r="G418" s="247"/>
      <c r="H418" s="248" t="s">
        <v>19</v>
      </c>
      <c r="I418" s="250"/>
      <c r="J418" s="247"/>
      <c r="K418" s="247"/>
      <c r="L418" s="251"/>
      <c r="M418" s="252"/>
      <c r="N418" s="253"/>
      <c r="O418" s="253"/>
      <c r="P418" s="253"/>
      <c r="Q418" s="253"/>
      <c r="R418" s="253"/>
      <c r="S418" s="253"/>
      <c r="T418" s="254"/>
      <c r="U418" s="13"/>
      <c r="V418" s="13"/>
      <c r="W418" s="13"/>
      <c r="X418" s="13"/>
      <c r="Y418" s="13"/>
      <c r="Z418" s="13"/>
      <c r="AA418" s="13"/>
      <c r="AB418" s="13"/>
      <c r="AC418" s="13"/>
      <c r="AD418" s="13"/>
      <c r="AE418" s="13"/>
      <c r="AT418" s="255" t="s">
        <v>180</v>
      </c>
      <c r="AU418" s="255" t="s">
        <v>83</v>
      </c>
      <c r="AV418" s="13" t="s">
        <v>81</v>
      </c>
      <c r="AW418" s="13" t="s">
        <v>35</v>
      </c>
      <c r="AX418" s="13" t="s">
        <v>74</v>
      </c>
      <c r="AY418" s="255" t="s">
        <v>169</v>
      </c>
    </row>
    <row r="419" spans="1:51" s="13" customFormat="1" ht="12">
      <c r="A419" s="13"/>
      <c r="B419" s="246"/>
      <c r="C419" s="247"/>
      <c r="D419" s="242" t="s">
        <v>180</v>
      </c>
      <c r="E419" s="248" t="s">
        <v>19</v>
      </c>
      <c r="F419" s="249" t="s">
        <v>1068</v>
      </c>
      <c r="G419" s="247"/>
      <c r="H419" s="248" t="s">
        <v>19</v>
      </c>
      <c r="I419" s="250"/>
      <c r="J419" s="247"/>
      <c r="K419" s="247"/>
      <c r="L419" s="251"/>
      <c r="M419" s="252"/>
      <c r="N419" s="253"/>
      <c r="O419" s="253"/>
      <c r="P419" s="253"/>
      <c r="Q419" s="253"/>
      <c r="R419" s="253"/>
      <c r="S419" s="253"/>
      <c r="T419" s="254"/>
      <c r="U419" s="13"/>
      <c r="V419" s="13"/>
      <c r="W419" s="13"/>
      <c r="X419" s="13"/>
      <c r="Y419" s="13"/>
      <c r="Z419" s="13"/>
      <c r="AA419" s="13"/>
      <c r="AB419" s="13"/>
      <c r="AC419" s="13"/>
      <c r="AD419" s="13"/>
      <c r="AE419" s="13"/>
      <c r="AT419" s="255" t="s">
        <v>180</v>
      </c>
      <c r="AU419" s="255" t="s">
        <v>83</v>
      </c>
      <c r="AV419" s="13" t="s">
        <v>81</v>
      </c>
      <c r="AW419" s="13" t="s">
        <v>35</v>
      </c>
      <c r="AX419" s="13" t="s">
        <v>74</v>
      </c>
      <c r="AY419" s="255" t="s">
        <v>169</v>
      </c>
    </row>
    <row r="420" spans="1:51" s="14" customFormat="1" ht="12">
      <c r="A420" s="14"/>
      <c r="B420" s="256"/>
      <c r="C420" s="257"/>
      <c r="D420" s="242" t="s">
        <v>180</v>
      </c>
      <c r="E420" s="258" t="s">
        <v>19</v>
      </c>
      <c r="F420" s="259" t="s">
        <v>1069</v>
      </c>
      <c r="G420" s="257"/>
      <c r="H420" s="260">
        <v>87.5</v>
      </c>
      <c r="I420" s="261"/>
      <c r="J420" s="257"/>
      <c r="K420" s="257"/>
      <c r="L420" s="262"/>
      <c r="M420" s="263"/>
      <c r="N420" s="264"/>
      <c r="O420" s="264"/>
      <c r="P420" s="264"/>
      <c r="Q420" s="264"/>
      <c r="R420" s="264"/>
      <c r="S420" s="264"/>
      <c r="T420" s="265"/>
      <c r="U420" s="14"/>
      <c r="V420" s="14"/>
      <c r="W420" s="14"/>
      <c r="X420" s="14"/>
      <c r="Y420" s="14"/>
      <c r="Z420" s="14"/>
      <c r="AA420" s="14"/>
      <c r="AB420" s="14"/>
      <c r="AC420" s="14"/>
      <c r="AD420" s="14"/>
      <c r="AE420" s="14"/>
      <c r="AT420" s="266" t="s">
        <v>180</v>
      </c>
      <c r="AU420" s="266" t="s">
        <v>83</v>
      </c>
      <c r="AV420" s="14" t="s">
        <v>83</v>
      </c>
      <c r="AW420" s="14" t="s">
        <v>35</v>
      </c>
      <c r="AX420" s="14" t="s">
        <v>81</v>
      </c>
      <c r="AY420" s="266" t="s">
        <v>169</v>
      </c>
    </row>
    <row r="421" spans="1:65" s="2" customFormat="1" ht="16.5" customHeight="1">
      <c r="A421" s="41"/>
      <c r="B421" s="42"/>
      <c r="C421" s="313" t="s">
        <v>1070</v>
      </c>
      <c r="D421" s="313" t="s">
        <v>665</v>
      </c>
      <c r="E421" s="314" t="s">
        <v>1071</v>
      </c>
      <c r="F421" s="315" t="s">
        <v>1072</v>
      </c>
      <c r="G421" s="316" t="s">
        <v>174</v>
      </c>
      <c r="H421" s="317">
        <v>96.25</v>
      </c>
      <c r="I421" s="318"/>
      <c r="J421" s="319">
        <f>ROUND(I421*H421,2)</f>
        <v>0</v>
      </c>
      <c r="K421" s="315" t="s">
        <v>175</v>
      </c>
      <c r="L421" s="320"/>
      <c r="M421" s="321" t="s">
        <v>19</v>
      </c>
      <c r="N421" s="322" t="s">
        <v>45</v>
      </c>
      <c r="O421" s="87"/>
      <c r="P421" s="238">
        <f>O421*H421</f>
        <v>0</v>
      </c>
      <c r="Q421" s="238">
        <v>0.0003</v>
      </c>
      <c r="R421" s="238">
        <f>Q421*H421</f>
        <v>0.028874999999999998</v>
      </c>
      <c r="S421" s="238">
        <v>0</v>
      </c>
      <c r="T421" s="239">
        <f>S421*H421</f>
        <v>0</v>
      </c>
      <c r="U421" s="41"/>
      <c r="V421" s="41"/>
      <c r="W421" s="41"/>
      <c r="X421" s="41"/>
      <c r="Y421" s="41"/>
      <c r="Z421" s="41"/>
      <c r="AA421" s="41"/>
      <c r="AB421" s="41"/>
      <c r="AC421" s="41"/>
      <c r="AD421" s="41"/>
      <c r="AE421" s="41"/>
      <c r="AR421" s="240" t="s">
        <v>525</v>
      </c>
      <c r="AT421" s="240" t="s">
        <v>665</v>
      </c>
      <c r="AU421" s="240" t="s">
        <v>83</v>
      </c>
      <c r="AY421" s="20" t="s">
        <v>169</v>
      </c>
      <c r="BE421" s="241">
        <f>IF(N421="základní",J421,0)</f>
        <v>0</v>
      </c>
      <c r="BF421" s="241">
        <f>IF(N421="snížená",J421,0)</f>
        <v>0</v>
      </c>
      <c r="BG421" s="241">
        <f>IF(N421="zákl. přenesená",J421,0)</f>
        <v>0</v>
      </c>
      <c r="BH421" s="241">
        <f>IF(N421="sníž. přenesená",J421,0)</f>
        <v>0</v>
      </c>
      <c r="BI421" s="241">
        <f>IF(N421="nulová",J421,0)</f>
        <v>0</v>
      </c>
      <c r="BJ421" s="20" t="s">
        <v>81</v>
      </c>
      <c r="BK421" s="241">
        <f>ROUND(I421*H421,2)</f>
        <v>0</v>
      </c>
      <c r="BL421" s="20" t="s">
        <v>236</v>
      </c>
      <c r="BM421" s="240" t="s">
        <v>1073</v>
      </c>
    </row>
    <row r="422" spans="1:51" s="14" customFormat="1" ht="12">
      <c r="A422" s="14"/>
      <c r="B422" s="256"/>
      <c r="C422" s="257"/>
      <c r="D422" s="242" t="s">
        <v>180</v>
      </c>
      <c r="E422" s="257"/>
      <c r="F422" s="259" t="s">
        <v>1074</v>
      </c>
      <c r="G422" s="257"/>
      <c r="H422" s="260">
        <v>96.25</v>
      </c>
      <c r="I422" s="261"/>
      <c r="J422" s="257"/>
      <c r="K422" s="257"/>
      <c r="L422" s="262"/>
      <c r="M422" s="263"/>
      <c r="N422" s="264"/>
      <c r="O422" s="264"/>
      <c r="P422" s="264"/>
      <c r="Q422" s="264"/>
      <c r="R422" s="264"/>
      <c r="S422" s="264"/>
      <c r="T422" s="265"/>
      <c r="U422" s="14"/>
      <c r="V422" s="14"/>
      <c r="W422" s="14"/>
      <c r="X422" s="14"/>
      <c r="Y422" s="14"/>
      <c r="Z422" s="14"/>
      <c r="AA422" s="14"/>
      <c r="AB422" s="14"/>
      <c r="AC422" s="14"/>
      <c r="AD422" s="14"/>
      <c r="AE422" s="14"/>
      <c r="AT422" s="266" t="s">
        <v>180</v>
      </c>
      <c r="AU422" s="266" t="s">
        <v>83</v>
      </c>
      <c r="AV422" s="14" t="s">
        <v>83</v>
      </c>
      <c r="AW422" s="14" t="s">
        <v>4</v>
      </c>
      <c r="AX422" s="14" t="s">
        <v>81</v>
      </c>
      <c r="AY422" s="266" t="s">
        <v>169</v>
      </c>
    </row>
    <row r="423" spans="1:65" s="2" customFormat="1" ht="21.75" customHeight="1">
      <c r="A423" s="41"/>
      <c r="B423" s="42"/>
      <c r="C423" s="229" t="s">
        <v>1075</v>
      </c>
      <c r="D423" s="229" t="s">
        <v>171</v>
      </c>
      <c r="E423" s="230" t="s">
        <v>1076</v>
      </c>
      <c r="F423" s="231" t="s">
        <v>1077</v>
      </c>
      <c r="G423" s="232" t="s">
        <v>1078</v>
      </c>
      <c r="H423" s="323"/>
      <c r="I423" s="234"/>
      <c r="J423" s="235">
        <f>ROUND(I423*H423,2)</f>
        <v>0</v>
      </c>
      <c r="K423" s="231" t="s">
        <v>175</v>
      </c>
      <c r="L423" s="47"/>
      <c r="M423" s="236" t="s">
        <v>19</v>
      </c>
      <c r="N423" s="237" t="s">
        <v>45</v>
      </c>
      <c r="O423" s="87"/>
      <c r="P423" s="238">
        <f>O423*H423</f>
        <v>0</v>
      </c>
      <c r="Q423" s="238">
        <v>0</v>
      </c>
      <c r="R423" s="238">
        <f>Q423*H423</f>
        <v>0</v>
      </c>
      <c r="S423" s="238">
        <v>0</v>
      </c>
      <c r="T423" s="239">
        <f>S423*H423</f>
        <v>0</v>
      </c>
      <c r="U423" s="41"/>
      <c r="V423" s="41"/>
      <c r="W423" s="41"/>
      <c r="X423" s="41"/>
      <c r="Y423" s="41"/>
      <c r="Z423" s="41"/>
      <c r="AA423" s="41"/>
      <c r="AB423" s="41"/>
      <c r="AC423" s="41"/>
      <c r="AD423" s="41"/>
      <c r="AE423" s="41"/>
      <c r="AR423" s="240" t="s">
        <v>236</v>
      </c>
      <c r="AT423" s="240" t="s">
        <v>171</v>
      </c>
      <c r="AU423" s="240" t="s">
        <v>83</v>
      </c>
      <c r="AY423" s="20" t="s">
        <v>169</v>
      </c>
      <c r="BE423" s="241">
        <f>IF(N423="základní",J423,0)</f>
        <v>0</v>
      </c>
      <c r="BF423" s="241">
        <f>IF(N423="snížená",J423,0)</f>
        <v>0</v>
      </c>
      <c r="BG423" s="241">
        <f>IF(N423="zákl. přenesená",J423,0)</f>
        <v>0</v>
      </c>
      <c r="BH423" s="241">
        <f>IF(N423="sníž. přenesená",J423,0)</f>
        <v>0</v>
      </c>
      <c r="BI423" s="241">
        <f>IF(N423="nulová",J423,0)</f>
        <v>0</v>
      </c>
      <c r="BJ423" s="20" t="s">
        <v>81</v>
      </c>
      <c r="BK423" s="241">
        <f>ROUND(I423*H423,2)</f>
        <v>0</v>
      </c>
      <c r="BL423" s="20" t="s">
        <v>236</v>
      </c>
      <c r="BM423" s="240" t="s">
        <v>1079</v>
      </c>
    </row>
    <row r="424" spans="1:47" s="2" customFormat="1" ht="12">
      <c r="A424" s="41"/>
      <c r="B424" s="42"/>
      <c r="C424" s="43"/>
      <c r="D424" s="242" t="s">
        <v>178</v>
      </c>
      <c r="E424" s="43"/>
      <c r="F424" s="243" t="s">
        <v>1080</v>
      </c>
      <c r="G424" s="43"/>
      <c r="H424" s="43"/>
      <c r="I424" s="149"/>
      <c r="J424" s="43"/>
      <c r="K424" s="43"/>
      <c r="L424" s="47"/>
      <c r="M424" s="244"/>
      <c r="N424" s="245"/>
      <c r="O424" s="87"/>
      <c r="P424" s="87"/>
      <c r="Q424" s="87"/>
      <c r="R424" s="87"/>
      <c r="S424" s="87"/>
      <c r="T424" s="88"/>
      <c r="U424" s="41"/>
      <c r="V424" s="41"/>
      <c r="W424" s="41"/>
      <c r="X424" s="41"/>
      <c r="Y424" s="41"/>
      <c r="Z424" s="41"/>
      <c r="AA424" s="41"/>
      <c r="AB424" s="41"/>
      <c r="AC424" s="41"/>
      <c r="AD424" s="41"/>
      <c r="AE424" s="41"/>
      <c r="AT424" s="20" t="s">
        <v>178</v>
      </c>
      <c r="AU424" s="20" t="s">
        <v>83</v>
      </c>
    </row>
    <row r="425" spans="1:63" s="12" customFormat="1" ht="22.8" customHeight="1">
      <c r="A425" s="12"/>
      <c r="B425" s="213"/>
      <c r="C425" s="214"/>
      <c r="D425" s="215" t="s">
        <v>73</v>
      </c>
      <c r="E425" s="227" t="s">
        <v>1081</v>
      </c>
      <c r="F425" s="227" t="s">
        <v>1082</v>
      </c>
      <c r="G425" s="214"/>
      <c r="H425" s="214"/>
      <c r="I425" s="217"/>
      <c r="J425" s="228">
        <f>BK425</f>
        <v>0</v>
      </c>
      <c r="K425" s="214"/>
      <c r="L425" s="219"/>
      <c r="M425" s="220"/>
      <c r="N425" s="221"/>
      <c r="O425" s="221"/>
      <c r="P425" s="222">
        <f>SUM(P426:P428)</f>
        <v>0</v>
      </c>
      <c r="Q425" s="221"/>
      <c r="R425" s="222">
        <f>SUM(R426:R428)</f>
        <v>0</v>
      </c>
      <c r="S425" s="221"/>
      <c r="T425" s="223">
        <f>SUM(T426:T428)</f>
        <v>0</v>
      </c>
      <c r="U425" s="12"/>
      <c r="V425" s="12"/>
      <c r="W425" s="12"/>
      <c r="X425" s="12"/>
      <c r="Y425" s="12"/>
      <c r="Z425" s="12"/>
      <c r="AA425" s="12"/>
      <c r="AB425" s="12"/>
      <c r="AC425" s="12"/>
      <c r="AD425" s="12"/>
      <c r="AE425" s="12"/>
      <c r="AR425" s="224" t="s">
        <v>83</v>
      </c>
      <c r="AT425" s="225" t="s">
        <v>73</v>
      </c>
      <c r="AU425" s="225" t="s">
        <v>81</v>
      </c>
      <c r="AY425" s="224" t="s">
        <v>169</v>
      </c>
      <c r="BK425" s="226">
        <f>SUM(BK426:BK428)</f>
        <v>0</v>
      </c>
    </row>
    <row r="426" spans="1:65" s="2" customFormat="1" ht="16.5" customHeight="1">
      <c r="A426" s="41"/>
      <c r="B426" s="42"/>
      <c r="C426" s="229" t="s">
        <v>1083</v>
      </c>
      <c r="D426" s="229" t="s">
        <v>171</v>
      </c>
      <c r="E426" s="230" t="s">
        <v>1084</v>
      </c>
      <c r="F426" s="231" t="s">
        <v>1085</v>
      </c>
      <c r="G426" s="232" t="s">
        <v>462</v>
      </c>
      <c r="H426" s="233">
        <v>54</v>
      </c>
      <c r="I426" s="234"/>
      <c r="J426" s="235">
        <f>ROUND(I426*H426,2)</f>
        <v>0</v>
      </c>
      <c r="K426" s="231" t="s">
        <v>19</v>
      </c>
      <c r="L426" s="47"/>
      <c r="M426" s="236" t="s">
        <v>19</v>
      </c>
      <c r="N426" s="237" t="s">
        <v>45</v>
      </c>
      <c r="O426" s="87"/>
      <c r="P426" s="238">
        <f>O426*H426</f>
        <v>0</v>
      </c>
      <c r="Q426" s="238">
        <v>0</v>
      </c>
      <c r="R426" s="238">
        <f>Q426*H426</f>
        <v>0</v>
      </c>
      <c r="S426" s="238">
        <v>0</v>
      </c>
      <c r="T426" s="239">
        <f>S426*H426</f>
        <v>0</v>
      </c>
      <c r="U426" s="41"/>
      <c r="V426" s="41"/>
      <c r="W426" s="41"/>
      <c r="X426" s="41"/>
      <c r="Y426" s="41"/>
      <c r="Z426" s="41"/>
      <c r="AA426" s="41"/>
      <c r="AB426" s="41"/>
      <c r="AC426" s="41"/>
      <c r="AD426" s="41"/>
      <c r="AE426" s="41"/>
      <c r="AR426" s="240" t="s">
        <v>236</v>
      </c>
      <c r="AT426" s="240" t="s">
        <v>171</v>
      </c>
      <c r="AU426" s="240" t="s">
        <v>83</v>
      </c>
      <c r="AY426" s="20" t="s">
        <v>169</v>
      </c>
      <c r="BE426" s="241">
        <f>IF(N426="základní",J426,0)</f>
        <v>0</v>
      </c>
      <c r="BF426" s="241">
        <f>IF(N426="snížená",J426,0)</f>
        <v>0</v>
      </c>
      <c r="BG426" s="241">
        <f>IF(N426="zákl. přenesená",J426,0)</f>
        <v>0</v>
      </c>
      <c r="BH426" s="241">
        <f>IF(N426="sníž. přenesená",J426,0)</f>
        <v>0</v>
      </c>
      <c r="BI426" s="241">
        <f>IF(N426="nulová",J426,0)</f>
        <v>0</v>
      </c>
      <c r="BJ426" s="20" t="s">
        <v>81</v>
      </c>
      <c r="BK426" s="241">
        <f>ROUND(I426*H426,2)</f>
        <v>0</v>
      </c>
      <c r="BL426" s="20" t="s">
        <v>236</v>
      </c>
      <c r="BM426" s="240" t="s">
        <v>1086</v>
      </c>
    </row>
    <row r="427" spans="1:51" s="13" customFormat="1" ht="12">
      <c r="A427" s="13"/>
      <c r="B427" s="246"/>
      <c r="C427" s="247"/>
      <c r="D427" s="242" t="s">
        <v>180</v>
      </c>
      <c r="E427" s="248" t="s">
        <v>19</v>
      </c>
      <c r="F427" s="249" t="s">
        <v>712</v>
      </c>
      <c r="G427" s="247"/>
      <c r="H427" s="248" t="s">
        <v>19</v>
      </c>
      <c r="I427" s="250"/>
      <c r="J427" s="247"/>
      <c r="K427" s="247"/>
      <c r="L427" s="251"/>
      <c r="M427" s="252"/>
      <c r="N427" s="253"/>
      <c r="O427" s="253"/>
      <c r="P427" s="253"/>
      <c r="Q427" s="253"/>
      <c r="R427" s="253"/>
      <c r="S427" s="253"/>
      <c r="T427" s="254"/>
      <c r="U427" s="13"/>
      <c r="V427" s="13"/>
      <c r="W427" s="13"/>
      <c r="X427" s="13"/>
      <c r="Y427" s="13"/>
      <c r="Z427" s="13"/>
      <c r="AA427" s="13"/>
      <c r="AB427" s="13"/>
      <c r="AC427" s="13"/>
      <c r="AD427" s="13"/>
      <c r="AE427" s="13"/>
      <c r="AT427" s="255" t="s">
        <v>180</v>
      </c>
      <c r="AU427" s="255" t="s">
        <v>83</v>
      </c>
      <c r="AV427" s="13" t="s">
        <v>81</v>
      </c>
      <c r="AW427" s="13" t="s">
        <v>35</v>
      </c>
      <c r="AX427" s="13" t="s">
        <v>74</v>
      </c>
      <c r="AY427" s="255" t="s">
        <v>169</v>
      </c>
    </row>
    <row r="428" spans="1:51" s="14" customFormat="1" ht="12">
      <c r="A428" s="14"/>
      <c r="B428" s="256"/>
      <c r="C428" s="257"/>
      <c r="D428" s="242" t="s">
        <v>180</v>
      </c>
      <c r="E428" s="258" t="s">
        <v>19</v>
      </c>
      <c r="F428" s="259" t="s">
        <v>1087</v>
      </c>
      <c r="G428" s="257"/>
      <c r="H428" s="260">
        <v>54</v>
      </c>
      <c r="I428" s="261"/>
      <c r="J428" s="257"/>
      <c r="K428" s="257"/>
      <c r="L428" s="262"/>
      <c r="M428" s="324"/>
      <c r="N428" s="325"/>
      <c r="O428" s="325"/>
      <c r="P428" s="325"/>
      <c r="Q428" s="325"/>
      <c r="R428" s="325"/>
      <c r="S428" s="325"/>
      <c r="T428" s="326"/>
      <c r="U428" s="14"/>
      <c r="V428" s="14"/>
      <c r="W428" s="14"/>
      <c r="X428" s="14"/>
      <c r="Y428" s="14"/>
      <c r="Z428" s="14"/>
      <c r="AA428" s="14"/>
      <c r="AB428" s="14"/>
      <c r="AC428" s="14"/>
      <c r="AD428" s="14"/>
      <c r="AE428" s="14"/>
      <c r="AT428" s="266" t="s">
        <v>180</v>
      </c>
      <c r="AU428" s="266" t="s">
        <v>83</v>
      </c>
      <c r="AV428" s="14" t="s">
        <v>83</v>
      </c>
      <c r="AW428" s="14" t="s">
        <v>35</v>
      </c>
      <c r="AX428" s="14" t="s">
        <v>81</v>
      </c>
      <c r="AY428" s="266" t="s">
        <v>169</v>
      </c>
    </row>
    <row r="429" spans="1:31" s="2" customFormat="1" ht="6.95" customHeight="1">
      <c r="A429" s="41"/>
      <c r="B429" s="62"/>
      <c r="C429" s="63"/>
      <c r="D429" s="63"/>
      <c r="E429" s="63"/>
      <c r="F429" s="63"/>
      <c r="G429" s="63"/>
      <c r="H429" s="63"/>
      <c r="I429" s="178"/>
      <c r="J429" s="63"/>
      <c r="K429" s="63"/>
      <c r="L429" s="47"/>
      <c r="M429" s="41"/>
      <c r="O429" s="41"/>
      <c r="P429" s="41"/>
      <c r="Q429" s="41"/>
      <c r="R429" s="41"/>
      <c r="S429" s="41"/>
      <c r="T429" s="41"/>
      <c r="U429" s="41"/>
      <c r="V429" s="41"/>
      <c r="W429" s="41"/>
      <c r="X429" s="41"/>
      <c r="Y429" s="41"/>
      <c r="Z429" s="41"/>
      <c r="AA429" s="41"/>
      <c r="AB429" s="41"/>
      <c r="AC429" s="41"/>
      <c r="AD429" s="41"/>
      <c r="AE429" s="41"/>
    </row>
  </sheetData>
  <sheetProtection password="DD5F" sheet="1" objects="1" scenarios="1" formatColumns="0" formatRows="0" autoFilter="0"/>
  <autoFilter ref="C95:K428"/>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103</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613</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1088</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ROUND(J90,2)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ROUND((SUM(BE90:BE141)),2)</f>
        <v>0</v>
      </c>
      <c r="G35" s="41"/>
      <c r="H35" s="41"/>
      <c r="I35" s="167">
        <v>0.21</v>
      </c>
      <c r="J35" s="166">
        <f>ROUND(((SUM(BE90:BE141))*I35),2)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ROUND((SUM(BF90:BF141)),2)</f>
        <v>0</v>
      </c>
      <c r="G36" s="41"/>
      <c r="H36" s="41"/>
      <c r="I36" s="167">
        <v>0.15</v>
      </c>
      <c r="J36" s="166">
        <f>ROUND(((SUM(BF90:BF141))*I36),2)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ROUND((SUM(BG90:BG141)),2)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ROUND((SUM(BH90:BH141)),2)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ROUND((SUM(BI90:BI141)),2)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613</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101b - Větev A - skladba chodníku vč. obrubníku bez zemního tělesa</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J90</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J91</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J92</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617</v>
      </c>
      <c r="E66" s="197"/>
      <c r="F66" s="197"/>
      <c r="G66" s="197"/>
      <c r="H66" s="197"/>
      <c r="I66" s="198"/>
      <c r="J66" s="199">
        <f>J97</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151</v>
      </c>
      <c r="E67" s="197"/>
      <c r="F67" s="197"/>
      <c r="G67" s="197"/>
      <c r="H67" s="197"/>
      <c r="I67" s="198"/>
      <c r="J67" s="199">
        <f>J134</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618</v>
      </c>
      <c r="E68" s="197"/>
      <c r="F68" s="197"/>
      <c r="G68" s="197"/>
      <c r="H68" s="197"/>
      <c r="I68" s="198"/>
      <c r="J68" s="199">
        <f>J139</f>
        <v>0</v>
      </c>
      <c r="K68" s="128"/>
      <c r="L68" s="200"/>
      <c r="S68" s="10"/>
      <c r="T68" s="10"/>
      <c r="U68" s="10"/>
      <c r="V68" s="10"/>
      <c r="W68" s="10"/>
      <c r="X68" s="10"/>
      <c r="Y68" s="10"/>
      <c r="Z68" s="10"/>
      <c r="AA68" s="10"/>
      <c r="AB68" s="10"/>
      <c r="AC68" s="10"/>
      <c r="AD68" s="10"/>
      <c r="AE68" s="10"/>
    </row>
    <row r="69" spans="1:31" s="2" customFormat="1" ht="21.8" customHeight="1">
      <c r="A69" s="41"/>
      <c r="B69" s="42"/>
      <c r="C69" s="43"/>
      <c r="D69" s="43"/>
      <c r="E69" s="43"/>
      <c r="F69" s="43"/>
      <c r="G69" s="43"/>
      <c r="H69" s="43"/>
      <c r="I69" s="149"/>
      <c r="J69" s="43"/>
      <c r="K69" s="43"/>
      <c r="L69" s="150"/>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178"/>
      <c r="J70" s="63"/>
      <c r="K70" s="63"/>
      <c r="L70" s="150"/>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181"/>
      <c r="J74" s="65"/>
      <c r="K74" s="65"/>
      <c r="L74" s="150"/>
      <c r="S74" s="41"/>
      <c r="T74" s="41"/>
      <c r="U74" s="41"/>
      <c r="V74" s="41"/>
      <c r="W74" s="41"/>
      <c r="X74" s="41"/>
      <c r="Y74" s="41"/>
      <c r="Z74" s="41"/>
      <c r="AA74" s="41"/>
      <c r="AB74" s="41"/>
      <c r="AC74" s="41"/>
      <c r="AD74" s="41"/>
      <c r="AE74" s="41"/>
    </row>
    <row r="75" spans="1:31" s="2" customFormat="1" ht="24.95" customHeight="1">
      <c r="A75" s="41"/>
      <c r="B75" s="42"/>
      <c r="C75" s="26" t="s">
        <v>154</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12" customHeight="1">
      <c r="A77" s="41"/>
      <c r="B77" s="42"/>
      <c r="C77" s="35" t="s">
        <v>16</v>
      </c>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6.5" customHeight="1">
      <c r="A78" s="41"/>
      <c r="B78" s="42"/>
      <c r="C78" s="43"/>
      <c r="D78" s="43"/>
      <c r="E78" s="182" t="str">
        <f>E7</f>
        <v>KRÁLŮV DVŮR - OBCHVAT - II. část - PDPS</v>
      </c>
      <c r="F78" s="35"/>
      <c r="G78" s="35"/>
      <c r="H78" s="35"/>
      <c r="I78" s="149"/>
      <c r="J78" s="43"/>
      <c r="K78" s="43"/>
      <c r="L78" s="150"/>
      <c r="S78" s="41"/>
      <c r="T78" s="41"/>
      <c r="U78" s="41"/>
      <c r="V78" s="41"/>
      <c r="W78" s="41"/>
      <c r="X78" s="41"/>
      <c r="Y78" s="41"/>
      <c r="Z78" s="41"/>
      <c r="AA78" s="41"/>
      <c r="AB78" s="41"/>
      <c r="AC78" s="41"/>
      <c r="AD78" s="41"/>
      <c r="AE78" s="41"/>
    </row>
    <row r="79" spans="2:12" s="1" customFormat="1" ht="12" customHeight="1">
      <c r="B79" s="24"/>
      <c r="C79" s="35" t="s">
        <v>141</v>
      </c>
      <c r="D79" s="25"/>
      <c r="E79" s="25"/>
      <c r="F79" s="25"/>
      <c r="G79" s="25"/>
      <c r="H79" s="25"/>
      <c r="I79" s="141"/>
      <c r="J79" s="25"/>
      <c r="K79" s="25"/>
      <c r="L79" s="23"/>
    </row>
    <row r="80" spans="1:31" s="2" customFormat="1" ht="16.5" customHeight="1">
      <c r="A80" s="41"/>
      <c r="B80" s="42"/>
      <c r="C80" s="43"/>
      <c r="D80" s="43"/>
      <c r="E80" s="182" t="s">
        <v>613</v>
      </c>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143</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6.5" customHeight="1">
      <c r="A82" s="41"/>
      <c r="B82" s="42"/>
      <c r="C82" s="43"/>
      <c r="D82" s="43"/>
      <c r="E82" s="72" t="str">
        <f>E11</f>
        <v>SO 101b - Větev A - skladba chodníku vč. obrubníku bez zemního tělesa</v>
      </c>
      <c r="F82" s="43"/>
      <c r="G82" s="43"/>
      <c r="H82" s="43"/>
      <c r="I82" s="149"/>
      <c r="J82" s="43"/>
      <c r="K82" s="43"/>
      <c r="L82" s="150"/>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2" customHeight="1">
      <c r="A84" s="41"/>
      <c r="B84" s="42"/>
      <c r="C84" s="35" t="s">
        <v>21</v>
      </c>
      <c r="D84" s="43"/>
      <c r="E84" s="43"/>
      <c r="F84" s="30" t="str">
        <f>F14</f>
        <v>Králův Dvůr</v>
      </c>
      <c r="G84" s="43"/>
      <c r="H84" s="43"/>
      <c r="I84" s="152" t="s">
        <v>23</v>
      </c>
      <c r="J84" s="75" t="str">
        <f>IF(J14="","",J14)</f>
        <v>18. 3. 2020</v>
      </c>
      <c r="K84" s="43"/>
      <c r="L84" s="150"/>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40.05" customHeight="1">
      <c r="A86" s="41"/>
      <c r="B86" s="42"/>
      <c r="C86" s="35" t="s">
        <v>25</v>
      </c>
      <c r="D86" s="43"/>
      <c r="E86" s="43"/>
      <c r="F86" s="30" t="str">
        <f>E17</f>
        <v>Město Králův Dvůr,Nám.Míru 139,26701 Králův Dvůr</v>
      </c>
      <c r="G86" s="43"/>
      <c r="H86" s="43"/>
      <c r="I86" s="152" t="s">
        <v>31</v>
      </c>
      <c r="J86" s="39" t="str">
        <f>E23</f>
        <v>SPEKTRA s.r.o.,V Hlinkách 1548,26601 Beroun</v>
      </c>
      <c r="K86" s="43"/>
      <c r="L86" s="150"/>
      <c r="S86" s="41"/>
      <c r="T86" s="41"/>
      <c r="U86" s="41"/>
      <c r="V86" s="41"/>
      <c r="W86" s="41"/>
      <c r="X86" s="41"/>
      <c r="Y86" s="41"/>
      <c r="Z86" s="41"/>
      <c r="AA86" s="41"/>
      <c r="AB86" s="41"/>
      <c r="AC86" s="41"/>
      <c r="AD86" s="41"/>
      <c r="AE86" s="41"/>
    </row>
    <row r="87" spans="1:31" s="2" customFormat="1" ht="15.15" customHeight="1">
      <c r="A87" s="41"/>
      <c r="B87" s="42"/>
      <c r="C87" s="35" t="s">
        <v>29</v>
      </c>
      <c r="D87" s="43"/>
      <c r="E87" s="43"/>
      <c r="F87" s="30" t="str">
        <f>IF(E20="","",E20)</f>
        <v>Vyplň údaj</v>
      </c>
      <c r="G87" s="43"/>
      <c r="H87" s="43"/>
      <c r="I87" s="152" t="s">
        <v>36</v>
      </c>
      <c r="J87" s="39" t="str">
        <f>E26</f>
        <v>p. Lenka Dejdarová</v>
      </c>
      <c r="K87" s="43"/>
      <c r="L87" s="150"/>
      <c r="S87" s="41"/>
      <c r="T87" s="41"/>
      <c r="U87" s="41"/>
      <c r="V87" s="41"/>
      <c r="W87" s="41"/>
      <c r="X87" s="41"/>
      <c r="Y87" s="41"/>
      <c r="Z87" s="41"/>
      <c r="AA87" s="41"/>
      <c r="AB87" s="41"/>
      <c r="AC87" s="41"/>
      <c r="AD87" s="41"/>
      <c r="AE87" s="41"/>
    </row>
    <row r="88" spans="1:31" s="2" customFormat="1" ht="10.3" customHeight="1">
      <c r="A88" s="41"/>
      <c r="B88" s="42"/>
      <c r="C88" s="43"/>
      <c r="D88" s="43"/>
      <c r="E88" s="43"/>
      <c r="F88" s="43"/>
      <c r="G88" s="43"/>
      <c r="H88" s="43"/>
      <c r="I88" s="149"/>
      <c r="J88" s="43"/>
      <c r="K88" s="43"/>
      <c r="L88" s="150"/>
      <c r="S88" s="41"/>
      <c r="T88" s="41"/>
      <c r="U88" s="41"/>
      <c r="V88" s="41"/>
      <c r="W88" s="41"/>
      <c r="X88" s="41"/>
      <c r="Y88" s="41"/>
      <c r="Z88" s="41"/>
      <c r="AA88" s="41"/>
      <c r="AB88" s="41"/>
      <c r="AC88" s="41"/>
      <c r="AD88" s="41"/>
      <c r="AE88" s="41"/>
    </row>
    <row r="89" spans="1:31" s="11" customFormat="1" ht="29.25" customHeight="1">
      <c r="A89" s="201"/>
      <c r="B89" s="202"/>
      <c r="C89" s="203" t="s">
        <v>155</v>
      </c>
      <c r="D89" s="204" t="s">
        <v>59</v>
      </c>
      <c r="E89" s="204" t="s">
        <v>55</v>
      </c>
      <c r="F89" s="204" t="s">
        <v>56</v>
      </c>
      <c r="G89" s="204" t="s">
        <v>156</v>
      </c>
      <c r="H89" s="204" t="s">
        <v>157</v>
      </c>
      <c r="I89" s="205" t="s">
        <v>158</v>
      </c>
      <c r="J89" s="204" t="s">
        <v>147</v>
      </c>
      <c r="K89" s="206" t="s">
        <v>159</v>
      </c>
      <c r="L89" s="207"/>
      <c r="M89" s="95" t="s">
        <v>19</v>
      </c>
      <c r="N89" s="96" t="s">
        <v>44</v>
      </c>
      <c r="O89" s="96" t="s">
        <v>160</v>
      </c>
      <c r="P89" s="96" t="s">
        <v>161</v>
      </c>
      <c r="Q89" s="96" t="s">
        <v>162</v>
      </c>
      <c r="R89" s="96" t="s">
        <v>163</v>
      </c>
      <c r="S89" s="96" t="s">
        <v>164</v>
      </c>
      <c r="T89" s="97" t="s">
        <v>165</v>
      </c>
      <c r="U89" s="201"/>
      <c r="V89" s="201"/>
      <c r="W89" s="201"/>
      <c r="X89" s="201"/>
      <c r="Y89" s="201"/>
      <c r="Z89" s="201"/>
      <c r="AA89" s="201"/>
      <c r="AB89" s="201"/>
      <c r="AC89" s="201"/>
      <c r="AD89" s="201"/>
      <c r="AE89" s="201"/>
    </row>
    <row r="90" spans="1:63" s="2" customFormat="1" ht="22.8" customHeight="1">
      <c r="A90" s="41"/>
      <c r="B90" s="42"/>
      <c r="C90" s="102" t="s">
        <v>166</v>
      </c>
      <c r="D90" s="43"/>
      <c r="E90" s="43"/>
      <c r="F90" s="43"/>
      <c r="G90" s="43"/>
      <c r="H90" s="43"/>
      <c r="I90" s="149"/>
      <c r="J90" s="208">
        <f>BK90</f>
        <v>0</v>
      </c>
      <c r="K90" s="43"/>
      <c r="L90" s="47"/>
      <c r="M90" s="98"/>
      <c r="N90" s="209"/>
      <c r="O90" s="99"/>
      <c r="P90" s="210">
        <f>P91</f>
        <v>0</v>
      </c>
      <c r="Q90" s="99"/>
      <c r="R90" s="210">
        <f>R91</f>
        <v>437.617405</v>
      </c>
      <c r="S90" s="99"/>
      <c r="T90" s="211">
        <f>T91</f>
        <v>3.9000000000000004</v>
      </c>
      <c r="U90" s="41"/>
      <c r="V90" s="41"/>
      <c r="W90" s="41"/>
      <c r="X90" s="41"/>
      <c r="Y90" s="41"/>
      <c r="Z90" s="41"/>
      <c r="AA90" s="41"/>
      <c r="AB90" s="41"/>
      <c r="AC90" s="41"/>
      <c r="AD90" s="41"/>
      <c r="AE90" s="41"/>
      <c r="AT90" s="20" t="s">
        <v>73</v>
      </c>
      <c r="AU90" s="20" t="s">
        <v>148</v>
      </c>
      <c r="BK90" s="212">
        <f>BK91</f>
        <v>0</v>
      </c>
    </row>
    <row r="91" spans="1:63" s="12" customFormat="1" ht="25.9" customHeight="1">
      <c r="A91" s="12"/>
      <c r="B91" s="213"/>
      <c r="C91" s="214"/>
      <c r="D91" s="215" t="s">
        <v>73</v>
      </c>
      <c r="E91" s="216" t="s">
        <v>167</v>
      </c>
      <c r="F91" s="216" t="s">
        <v>168</v>
      </c>
      <c r="G91" s="214"/>
      <c r="H91" s="214"/>
      <c r="I91" s="217"/>
      <c r="J91" s="218">
        <f>BK91</f>
        <v>0</v>
      </c>
      <c r="K91" s="214"/>
      <c r="L91" s="219"/>
      <c r="M91" s="220"/>
      <c r="N91" s="221"/>
      <c r="O91" s="221"/>
      <c r="P91" s="222">
        <f>P92+P97+P134+P139</f>
        <v>0</v>
      </c>
      <c r="Q91" s="221"/>
      <c r="R91" s="222">
        <f>R92+R97+R134+R139</f>
        <v>437.617405</v>
      </c>
      <c r="S91" s="221"/>
      <c r="T91" s="223">
        <f>T92+T97+T134+T139</f>
        <v>3.9000000000000004</v>
      </c>
      <c r="U91" s="12"/>
      <c r="V91" s="12"/>
      <c r="W91" s="12"/>
      <c r="X91" s="12"/>
      <c r="Y91" s="12"/>
      <c r="Z91" s="12"/>
      <c r="AA91" s="12"/>
      <c r="AB91" s="12"/>
      <c r="AC91" s="12"/>
      <c r="AD91" s="12"/>
      <c r="AE91" s="12"/>
      <c r="AR91" s="224" t="s">
        <v>81</v>
      </c>
      <c r="AT91" s="225" t="s">
        <v>73</v>
      </c>
      <c r="AU91" s="225" t="s">
        <v>74</v>
      </c>
      <c r="AY91" s="224" t="s">
        <v>169</v>
      </c>
      <c r="BK91" s="226">
        <f>BK92+BK97+BK134+BK139</f>
        <v>0</v>
      </c>
    </row>
    <row r="92" spans="1:63" s="12" customFormat="1" ht="22.8" customHeight="1">
      <c r="A92" s="12"/>
      <c r="B92" s="213"/>
      <c r="C92" s="214"/>
      <c r="D92" s="215" t="s">
        <v>73</v>
      </c>
      <c r="E92" s="227" t="s">
        <v>81</v>
      </c>
      <c r="F92" s="227" t="s">
        <v>170</v>
      </c>
      <c r="G92" s="214"/>
      <c r="H92" s="214"/>
      <c r="I92" s="217"/>
      <c r="J92" s="228">
        <f>BK92</f>
        <v>0</v>
      </c>
      <c r="K92" s="214"/>
      <c r="L92" s="219"/>
      <c r="M92" s="220"/>
      <c r="N92" s="221"/>
      <c r="O92" s="221"/>
      <c r="P92" s="222">
        <f>SUM(P93:P96)</f>
        <v>0</v>
      </c>
      <c r="Q92" s="221"/>
      <c r="R92" s="222">
        <f>SUM(R93:R96)</f>
        <v>0</v>
      </c>
      <c r="S92" s="221"/>
      <c r="T92" s="223">
        <f>SUM(T93:T96)</f>
        <v>3.9000000000000004</v>
      </c>
      <c r="U92" s="12"/>
      <c r="V92" s="12"/>
      <c r="W92" s="12"/>
      <c r="X92" s="12"/>
      <c r="Y92" s="12"/>
      <c r="Z92" s="12"/>
      <c r="AA92" s="12"/>
      <c r="AB92" s="12"/>
      <c r="AC92" s="12"/>
      <c r="AD92" s="12"/>
      <c r="AE92" s="12"/>
      <c r="AR92" s="224" t="s">
        <v>81</v>
      </c>
      <c r="AT92" s="225" t="s">
        <v>73</v>
      </c>
      <c r="AU92" s="225" t="s">
        <v>81</v>
      </c>
      <c r="AY92" s="224" t="s">
        <v>169</v>
      </c>
      <c r="BK92" s="226">
        <f>SUM(BK93:BK96)</f>
        <v>0</v>
      </c>
    </row>
    <row r="93" spans="1:65" s="2" customFormat="1" ht="33" customHeight="1">
      <c r="A93" s="41"/>
      <c r="B93" s="42"/>
      <c r="C93" s="229" t="s">
        <v>81</v>
      </c>
      <c r="D93" s="229" t="s">
        <v>171</v>
      </c>
      <c r="E93" s="230" t="s">
        <v>1089</v>
      </c>
      <c r="F93" s="231" t="s">
        <v>1090</v>
      </c>
      <c r="G93" s="232" t="s">
        <v>174</v>
      </c>
      <c r="H93" s="233">
        <v>15</v>
      </c>
      <c r="I93" s="234"/>
      <c r="J93" s="235">
        <f>ROUND(I93*H93,2)</f>
        <v>0</v>
      </c>
      <c r="K93" s="231" t="s">
        <v>175</v>
      </c>
      <c r="L93" s="47"/>
      <c r="M93" s="236" t="s">
        <v>19</v>
      </c>
      <c r="N93" s="237" t="s">
        <v>45</v>
      </c>
      <c r="O93" s="87"/>
      <c r="P93" s="238">
        <f>O93*H93</f>
        <v>0</v>
      </c>
      <c r="Q93" s="238">
        <v>0</v>
      </c>
      <c r="R93" s="238">
        <f>Q93*H93</f>
        <v>0</v>
      </c>
      <c r="S93" s="238">
        <v>0.26</v>
      </c>
      <c r="T93" s="239">
        <f>S93*H93</f>
        <v>3.9000000000000004</v>
      </c>
      <c r="U93" s="41"/>
      <c r="V93" s="41"/>
      <c r="W93" s="41"/>
      <c r="X93" s="41"/>
      <c r="Y93" s="41"/>
      <c r="Z93" s="41"/>
      <c r="AA93" s="41"/>
      <c r="AB93" s="41"/>
      <c r="AC93" s="41"/>
      <c r="AD93" s="41"/>
      <c r="AE93" s="41"/>
      <c r="AR93" s="240" t="s">
        <v>176</v>
      </c>
      <c r="AT93" s="240" t="s">
        <v>171</v>
      </c>
      <c r="AU93" s="240" t="s">
        <v>83</v>
      </c>
      <c r="AY93" s="20" t="s">
        <v>169</v>
      </c>
      <c r="BE93" s="241">
        <f>IF(N93="základní",J93,0)</f>
        <v>0</v>
      </c>
      <c r="BF93" s="241">
        <f>IF(N93="snížená",J93,0)</f>
        <v>0</v>
      </c>
      <c r="BG93" s="241">
        <f>IF(N93="zákl. přenesená",J93,0)</f>
        <v>0</v>
      </c>
      <c r="BH93" s="241">
        <f>IF(N93="sníž. přenesená",J93,0)</f>
        <v>0</v>
      </c>
      <c r="BI93" s="241">
        <f>IF(N93="nulová",J93,0)</f>
        <v>0</v>
      </c>
      <c r="BJ93" s="20" t="s">
        <v>81</v>
      </c>
      <c r="BK93" s="241">
        <f>ROUND(I93*H93,2)</f>
        <v>0</v>
      </c>
      <c r="BL93" s="20" t="s">
        <v>176</v>
      </c>
      <c r="BM93" s="240" t="s">
        <v>1091</v>
      </c>
    </row>
    <row r="94" spans="1:47" s="2" customFormat="1" ht="12">
      <c r="A94" s="41"/>
      <c r="B94" s="42"/>
      <c r="C94" s="43"/>
      <c r="D94" s="242" t="s">
        <v>178</v>
      </c>
      <c r="E94" s="43"/>
      <c r="F94" s="243" t="s">
        <v>1092</v>
      </c>
      <c r="G94" s="43"/>
      <c r="H94" s="43"/>
      <c r="I94" s="149"/>
      <c r="J94" s="43"/>
      <c r="K94" s="43"/>
      <c r="L94" s="47"/>
      <c r="M94" s="244"/>
      <c r="N94" s="245"/>
      <c r="O94" s="87"/>
      <c r="P94" s="87"/>
      <c r="Q94" s="87"/>
      <c r="R94" s="87"/>
      <c r="S94" s="87"/>
      <c r="T94" s="88"/>
      <c r="U94" s="41"/>
      <c r="V94" s="41"/>
      <c r="W94" s="41"/>
      <c r="X94" s="41"/>
      <c r="Y94" s="41"/>
      <c r="Z94" s="41"/>
      <c r="AA94" s="41"/>
      <c r="AB94" s="41"/>
      <c r="AC94" s="41"/>
      <c r="AD94" s="41"/>
      <c r="AE94" s="41"/>
      <c r="AT94" s="20" t="s">
        <v>178</v>
      </c>
      <c r="AU94" s="20" t="s">
        <v>83</v>
      </c>
    </row>
    <row r="95" spans="1:51" s="13" customFormat="1" ht="12">
      <c r="A95" s="13"/>
      <c r="B95" s="246"/>
      <c r="C95" s="247"/>
      <c r="D95" s="242" t="s">
        <v>180</v>
      </c>
      <c r="E95" s="248" t="s">
        <v>19</v>
      </c>
      <c r="F95" s="249" t="s">
        <v>1093</v>
      </c>
      <c r="G95" s="247"/>
      <c r="H95" s="248" t="s">
        <v>19</v>
      </c>
      <c r="I95" s="250"/>
      <c r="J95" s="247"/>
      <c r="K95" s="247"/>
      <c r="L95" s="251"/>
      <c r="M95" s="252"/>
      <c r="N95" s="253"/>
      <c r="O95" s="253"/>
      <c r="P95" s="253"/>
      <c r="Q95" s="253"/>
      <c r="R95" s="253"/>
      <c r="S95" s="253"/>
      <c r="T95" s="254"/>
      <c r="U95" s="13"/>
      <c r="V95" s="13"/>
      <c r="W95" s="13"/>
      <c r="X95" s="13"/>
      <c r="Y95" s="13"/>
      <c r="Z95" s="13"/>
      <c r="AA95" s="13"/>
      <c r="AB95" s="13"/>
      <c r="AC95" s="13"/>
      <c r="AD95" s="13"/>
      <c r="AE95" s="13"/>
      <c r="AT95" s="255" t="s">
        <v>180</v>
      </c>
      <c r="AU95" s="255" t="s">
        <v>83</v>
      </c>
      <c r="AV95" s="13" t="s">
        <v>81</v>
      </c>
      <c r="AW95" s="13" t="s">
        <v>35</v>
      </c>
      <c r="AX95" s="13" t="s">
        <v>74</v>
      </c>
      <c r="AY95" s="255" t="s">
        <v>169</v>
      </c>
    </row>
    <row r="96" spans="1:51" s="14" customFormat="1" ht="12">
      <c r="A96" s="14"/>
      <c r="B96" s="256"/>
      <c r="C96" s="257"/>
      <c r="D96" s="242" t="s">
        <v>180</v>
      </c>
      <c r="E96" s="258" t="s">
        <v>19</v>
      </c>
      <c r="F96" s="259" t="s">
        <v>1094</v>
      </c>
      <c r="G96" s="257"/>
      <c r="H96" s="260">
        <v>15</v>
      </c>
      <c r="I96" s="261"/>
      <c r="J96" s="257"/>
      <c r="K96" s="257"/>
      <c r="L96" s="262"/>
      <c r="M96" s="263"/>
      <c r="N96" s="264"/>
      <c r="O96" s="264"/>
      <c r="P96" s="264"/>
      <c r="Q96" s="264"/>
      <c r="R96" s="264"/>
      <c r="S96" s="264"/>
      <c r="T96" s="265"/>
      <c r="U96" s="14"/>
      <c r="V96" s="14"/>
      <c r="W96" s="14"/>
      <c r="X96" s="14"/>
      <c r="Y96" s="14"/>
      <c r="Z96" s="14"/>
      <c r="AA96" s="14"/>
      <c r="AB96" s="14"/>
      <c r="AC96" s="14"/>
      <c r="AD96" s="14"/>
      <c r="AE96" s="14"/>
      <c r="AT96" s="266" t="s">
        <v>180</v>
      </c>
      <c r="AU96" s="266" t="s">
        <v>83</v>
      </c>
      <c r="AV96" s="14" t="s">
        <v>83</v>
      </c>
      <c r="AW96" s="14" t="s">
        <v>35</v>
      </c>
      <c r="AX96" s="14" t="s">
        <v>81</v>
      </c>
      <c r="AY96" s="266" t="s">
        <v>169</v>
      </c>
    </row>
    <row r="97" spans="1:63" s="12" customFormat="1" ht="22.8" customHeight="1">
      <c r="A97" s="12"/>
      <c r="B97" s="213"/>
      <c r="C97" s="214"/>
      <c r="D97" s="215" t="s">
        <v>73</v>
      </c>
      <c r="E97" s="227" t="s">
        <v>201</v>
      </c>
      <c r="F97" s="227" t="s">
        <v>764</v>
      </c>
      <c r="G97" s="214"/>
      <c r="H97" s="214"/>
      <c r="I97" s="217"/>
      <c r="J97" s="228">
        <f>BK97</f>
        <v>0</v>
      </c>
      <c r="K97" s="214"/>
      <c r="L97" s="219"/>
      <c r="M97" s="220"/>
      <c r="N97" s="221"/>
      <c r="O97" s="221"/>
      <c r="P97" s="222">
        <f>SUM(P98:P133)</f>
        <v>0</v>
      </c>
      <c r="Q97" s="221"/>
      <c r="R97" s="222">
        <f>SUM(R98:R133)</f>
        <v>313.430405</v>
      </c>
      <c r="S97" s="221"/>
      <c r="T97" s="223">
        <f>SUM(T98:T133)</f>
        <v>0</v>
      </c>
      <c r="U97" s="12"/>
      <c r="V97" s="12"/>
      <c r="W97" s="12"/>
      <c r="X97" s="12"/>
      <c r="Y97" s="12"/>
      <c r="Z97" s="12"/>
      <c r="AA97" s="12"/>
      <c r="AB97" s="12"/>
      <c r="AC97" s="12"/>
      <c r="AD97" s="12"/>
      <c r="AE97" s="12"/>
      <c r="AR97" s="224" t="s">
        <v>81</v>
      </c>
      <c r="AT97" s="225" t="s">
        <v>73</v>
      </c>
      <c r="AU97" s="225" t="s">
        <v>81</v>
      </c>
      <c r="AY97" s="224" t="s">
        <v>169</v>
      </c>
      <c r="BK97" s="226">
        <f>SUM(BK98:BK133)</f>
        <v>0</v>
      </c>
    </row>
    <row r="98" spans="1:65" s="2" customFormat="1" ht="16.5" customHeight="1">
      <c r="A98" s="41"/>
      <c r="B98" s="42"/>
      <c r="C98" s="229" t="s">
        <v>83</v>
      </c>
      <c r="D98" s="229" t="s">
        <v>171</v>
      </c>
      <c r="E98" s="230" t="s">
        <v>1095</v>
      </c>
      <c r="F98" s="231" t="s">
        <v>1096</v>
      </c>
      <c r="G98" s="232" t="s">
        <v>174</v>
      </c>
      <c r="H98" s="233">
        <v>1482.4</v>
      </c>
      <c r="I98" s="234"/>
      <c r="J98" s="235">
        <f>ROUND(I98*H98,2)</f>
        <v>0</v>
      </c>
      <c r="K98" s="231" t="s">
        <v>175</v>
      </c>
      <c r="L98" s="47"/>
      <c r="M98" s="236" t="s">
        <v>19</v>
      </c>
      <c r="N98" s="237" t="s">
        <v>45</v>
      </c>
      <c r="O98" s="87"/>
      <c r="P98" s="238">
        <f>O98*H98</f>
        <v>0</v>
      </c>
      <c r="Q98" s="238">
        <v>0</v>
      </c>
      <c r="R98" s="238">
        <f>Q98*H98</f>
        <v>0</v>
      </c>
      <c r="S98" s="238">
        <v>0</v>
      </c>
      <c r="T98" s="239">
        <f>S98*H98</f>
        <v>0</v>
      </c>
      <c r="U98" s="41"/>
      <c r="V98" s="41"/>
      <c r="W98" s="41"/>
      <c r="X98" s="41"/>
      <c r="Y98" s="41"/>
      <c r="Z98" s="41"/>
      <c r="AA98" s="41"/>
      <c r="AB98" s="41"/>
      <c r="AC98" s="41"/>
      <c r="AD98" s="41"/>
      <c r="AE98" s="41"/>
      <c r="AR98" s="240" t="s">
        <v>176</v>
      </c>
      <c r="AT98" s="240" t="s">
        <v>171</v>
      </c>
      <c r="AU98" s="240" t="s">
        <v>83</v>
      </c>
      <c r="AY98" s="20" t="s">
        <v>169</v>
      </c>
      <c r="BE98" s="241">
        <f>IF(N98="základní",J98,0)</f>
        <v>0</v>
      </c>
      <c r="BF98" s="241">
        <f>IF(N98="snížená",J98,0)</f>
        <v>0</v>
      </c>
      <c r="BG98" s="241">
        <f>IF(N98="zákl. přenesená",J98,0)</f>
        <v>0</v>
      </c>
      <c r="BH98" s="241">
        <f>IF(N98="sníž. přenesená",J98,0)</f>
        <v>0</v>
      </c>
      <c r="BI98" s="241">
        <f>IF(N98="nulová",J98,0)</f>
        <v>0</v>
      </c>
      <c r="BJ98" s="20" t="s">
        <v>81</v>
      </c>
      <c r="BK98" s="241">
        <f>ROUND(I98*H98,2)</f>
        <v>0</v>
      </c>
      <c r="BL98" s="20" t="s">
        <v>176</v>
      </c>
      <c r="BM98" s="240" t="s">
        <v>1097</v>
      </c>
    </row>
    <row r="99" spans="1:51" s="13" customFormat="1" ht="12">
      <c r="A99" s="13"/>
      <c r="B99" s="246"/>
      <c r="C99" s="247"/>
      <c r="D99" s="242" t="s">
        <v>180</v>
      </c>
      <c r="E99" s="248" t="s">
        <v>19</v>
      </c>
      <c r="F99" s="249" t="s">
        <v>769</v>
      </c>
      <c r="G99" s="247"/>
      <c r="H99" s="248" t="s">
        <v>19</v>
      </c>
      <c r="I99" s="250"/>
      <c r="J99" s="247"/>
      <c r="K99" s="247"/>
      <c r="L99" s="251"/>
      <c r="M99" s="252"/>
      <c r="N99" s="253"/>
      <c r="O99" s="253"/>
      <c r="P99" s="253"/>
      <c r="Q99" s="253"/>
      <c r="R99" s="253"/>
      <c r="S99" s="253"/>
      <c r="T99" s="254"/>
      <c r="U99" s="13"/>
      <c r="V99" s="13"/>
      <c r="W99" s="13"/>
      <c r="X99" s="13"/>
      <c r="Y99" s="13"/>
      <c r="Z99" s="13"/>
      <c r="AA99" s="13"/>
      <c r="AB99" s="13"/>
      <c r="AC99" s="13"/>
      <c r="AD99" s="13"/>
      <c r="AE99" s="13"/>
      <c r="AT99" s="255" t="s">
        <v>180</v>
      </c>
      <c r="AU99" s="255" t="s">
        <v>83</v>
      </c>
      <c r="AV99" s="13" t="s">
        <v>81</v>
      </c>
      <c r="AW99" s="13" t="s">
        <v>35</v>
      </c>
      <c r="AX99" s="13" t="s">
        <v>74</v>
      </c>
      <c r="AY99" s="255" t="s">
        <v>169</v>
      </c>
    </row>
    <row r="100" spans="1:51" s="13" customFormat="1" ht="12">
      <c r="A100" s="13"/>
      <c r="B100" s="246"/>
      <c r="C100" s="247"/>
      <c r="D100" s="242" t="s">
        <v>180</v>
      </c>
      <c r="E100" s="248" t="s">
        <v>19</v>
      </c>
      <c r="F100" s="249" t="s">
        <v>770</v>
      </c>
      <c r="G100" s="247"/>
      <c r="H100" s="248" t="s">
        <v>19</v>
      </c>
      <c r="I100" s="250"/>
      <c r="J100" s="247"/>
      <c r="K100" s="247"/>
      <c r="L100" s="251"/>
      <c r="M100" s="252"/>
      <c r="N100" s="253"/>
      <c r="O100" s="253"/>
      <c r="P100" s="253"/>
      <c r="Q100" s="253"/>
      <c r="R100" s="253"/>
      <c r="S100" s="253"/>
      <c r="T100" s="254"/>
      <c r="U100" s="13"/>
      <c r="V100" s="13"/>
      <c r="W100" s="13"/>
      <c r="X100" s="13"/>
      <c r="Y100" s="13"/>
      <c r="Z100" s="13"/>
      <c r="AA100" s="13"/>
      <c r="AB100" s="13"/>
      <c r="AC100" s="13"/>
      <c r="AD100" s="13"/>
      <c r="AE100" s="13"/>
      <c r="AT100" s="255" t="s">
        <v>180</v>
      </c>
      <c r="AU100" s="255" t="s">
        <v>83</v>
      </c>
      <c r="AV100" s="13" t="s">
        <v>81</v>
      </c>
      <c r="AW100" s="13" t="s">
        <v>35</v>
      </c>
      <c r="AX100" s="13" t="s">
        <v>74</v>
      </c>
      <c r="AY100" s="255" t="s">
        <v>169</v>
      </c>
    </row>
    <row r="101" spans="1:51" s="13" customFormat="1" ht="12">
      <c r="A101" s="13"/>
      <c r="B101" s="246"/>
      <c r="C101" s="247"/>
      <c r="D101" s="242" t="s">
        <v>180</v>
      </c>
      <c r="E101" s="248" t="s">
        <v>19</v>
      </c>
      <c r="F101" s="249" t="s">
        <v>1098</v>
      </c>
      <c r="G101" s="247"/>
      <c r="H101" s="248" t="s">
        <v>19</v>
      </c>
      <c r="I101" s="250"/>
      <c r="J101" s="247"/>
      <c r="K101" s="247"/>
      <c r="L101" s="251"/>
      <c r="M101" s="252"/>
      <c r="N101" s="253"/>
      <c r="O101" s="253"/>
      <c r="P101" s="253"/>
      <c r="Q101" s="253"/>
      <c r="R101" s="253"/>
      <c r="S101" s="253"/>
      <c r="T101" s="254"/>
      <c r="U101" s="13"/>
      <c r="V101" s="13"/>
      <c r="W101" s="13"/>
      <c r="X101" s="13"/>
      <c r="Y101" s="13"/>
      <c r="Z101" s="13"/>
      <c r="AA101" s="13"/>
      <c r="AB101" s="13"/>
      <c r="AC101" s="13"/>
      <c r="AD101" s="13"/>
      <c r="AE101" s="13"/>
      <c r="AT101" s="255" t="s">
        <v>180</v>
      </c>
      <c r="AU101" s="255" t="s">
        <v>83</v>
      </c>
      <c r="AV101" s="13" t="s">
        <v>81</v>
      </c>
      <c r="AW101" s="13" t="s">
        <v>35</v>
      </c>
      <c r="AX101" s="13" t="s">
        <v>74</v>
      </c>
      <c r="AY101" s="255" t="s">
        <v>169</v>
      </c>
    </row>
    <row r="102" spans="1:51" s="14" customFormat="1" ht="12">
      <c r="A102" s="14"/>
      <c r="B102" s="256"/>
      <c r="C102" s="257"/>
      <c r="D102" s="242" t="s">
        <v>180</v>
      </c>
      <c r="E102" s="258" t="s">
        <v>19</v>
      </c>
      <c r="F102" s="259" t="s">
        <v>1099</v>
      </c>
      <c r="G102" s="257"/>
      <c r="H102" s="260">
        <v>1467.4</v>
      </c>
      <c r="I102" s="261"/>
      <c r="J102" s="257"/>
      <c r="K102" s="257"/>
      <c r="L102" s="262"/>
      <c r="M102" s="263"/>
      <c r="N102" s="264"/>
      <c r="O102" s="264"/>
      <c r="P102" s="264"/>
      <c r="Q102" s="264"/>
      <c r="R102" s="264"/>
      <c r="S102" s="264"/>
      <c r="T102" s="265"/>
      <c r="U102" s="14"/>
      <c r="V102" s="14"/>
      <c r="W102" s="14"/>
      <c r="X102" s="14"/>
      <c r="Y102" s="14"/>
      <c r="Z102" s="14"/>
      <c r="AA102" s="14"/>
      <c r="AB102" s="14"/>
      <c r="AC102" s="14"/>
      <c r="AD102" s="14"/>
      <c r="AE102" s="14"/>
      <c r="AT102" s="266" t="s">
        <v>180</v>
      </c>
      <c r="AU102" s="266" t="s">
        <v>83</v>
      </c>
      <c r="AV102" s="14" t="s">
        <v>83</v>
      </c>
      <c r="AW102" s="14" t="s">
        <v>35</v>
      </c>
      <c r="AX102" s="14" t="s">
        <v>74</v>
      </c>
      <c r="AY102" s="266" t="s">
        <v>169</v>
      </c>
    </row>
    <row r="103" spans="1:51" s="14" customFormat="1" ht="12">
      <c r="A103" s="14"/>
      <c r="B103" s="256"/>
      <c r="C103" s="257"/>
      <c r="D103" s="242" t="s">
        <v>180</v>
      </c>
      <c r="E103" s="258" t="s">
        <v>19</v>
      </c>
      <c r="F103" s="259" t="s">
        <v>1100</v>
      </c>
      <c r="G103" s="257"/>
      <c r="H103" s="260">
        <v>15</v>
      </c>
      <c r="I103" s="261"/>
      <c r="J103" s="257"/>
      <c r="K103" s="257"/>
      <c r="L103" s="262"/>
      <c r="M103" s="263"/>
      <c r="N103" s="264"/>
      <c r="O103" s="264"/>
      <c r="P103" s="264"/>
      <c r="Q103" s="264"/>
      <c r="R103" s="264"/>
      <c r="S103" s="264"/>
      <c r="T103" s="265"/>
      <c r="U103" s="14"/>
      <c r="V103" s="14"/>
      <c r="W103" s="14"/>
      <c r="X103" s="14"/>
      <c r="Y103" s="14"/>
      <c r="Z103" s="14"/>
      <c r="AA103" s="14"/>
      <c r="AB103" s="14"/>
      <c r="AC103" s="14"/>
      <c r="AD103" s="14"/>
      <c r="AE103" s="14"/>
      <c r="AT103" s="266" t="s">
        <v>180</v>
      </c>
      <c r="AU103" s="266" t="s">
        <v>83</v>
      </c>
      <c r="AV103" s="14" t="s">
        <v>83</v>
      </c>
      <c r="AW103" s="14" t="s">
        <v>35</v>
      </c>
      <c r="AX103" s="14" t="s">
        <v>74</v>
      </c>
      <c r="AY103" s="266" t="s">
        <v>169</v>
      </c>
    </row>
    <row r="104" spans="1:51" s="15" customFormat="1" ht="12">
      <c r="A104" s="15"/>
      <c r="B104" s="267"/>
      <c r="C104" s="268"/>
      <c r="D104" s="242" t="s">
        <v>180</v>
      </c>
      <c r="E104" s="269" t="s">
        <v>19</v>
      </c>
      <c r="F104" s="270" t="s">
        <v>185</v>
      </c>
      <c r="G104" s="268"/>
      <c r="H104" s="271">
        <v>1482.4</v>
      </c>
      <c r="I104" s="272"/>
      <c r="J104" s="268"/>
      <c r="K104" s="268"/>
      <c r="L104" s="273"/>
      <c r="M104" s="274"/>
      <c r="N104" s="275"/>
      <c r="O104" s="275"/>
      <c r="P104" s="275"/>
      <c r="Q104" s="275"/>
      <c r="R104" s="275"/>
      <c r="S104" s="275"/>
      <c r="T104" s="276"/>
      <c r="U104" s="15"/>
      <c r="V104" s="15"/>
      <c r="W104" s="15"/>
      <c r="X104" s="15"/>
      <c r="Y104" s="15"/>
      <c r="Z104" s="15"/>
      <c r="AA104" s="15"/>
      <c r="AB104" s="15"/>
      <c r="AC104" s="15"/>
      <c r="AD104" s="15"/>
      <c r="AE104" s="15"/>
      <c r="AT104" s="277" t="s">
        <v>180</v>
      </c>
      <c r="AU104" s="277" t="s">
        <v>83</v>
      </c>
      <c r="AV104" s="15" t="s">
        <v>176</v>
      </c>
      <c r="AW104" s="15" t="s">
        <v>35</v>
      </c>
      <c r="AX104" s="15" t="s">
        <v>81</v>
      </c>
      <c r="AY104" s="277" t="s">
        <v>169</v>
      </c>
    </row>
    <row r="105" spans="1:65" s="2" customFormat="1" ht="33" customHeight="1">
      <c r="A105" s="41"/>
      <c r="B105" s="42"/>
      <c r="C105" s="229" t="s">
        <v>192</v>
      </c>
      <c r="D105" s="229" t="s">
        <v>171</v>
      </c>
      <c r="E105" s="230" t="s">
        <v>1101</v>
      </c>
      <c r="F105" s="231" t="s">
        <v>1102</v>
      </c>
      <c r="G105" s="232" t="s">
        <v>174</v>
      </c>
      <c r="H105" s="233">
        <v>1430.3</v>
      </c>
      <c r="I105" s="234"/>
      <c r="J105" s="235">
        <f>ROUND(I105*H105,2)</f>
        <v>0</v>
      </c>
      <c r="K105" s="231" t="s">
        <v>175</v>
      </c>
      <c r="L105" s="47"/>
      <c r="M105" s="236" t="s">
        <v>19</v>
      </c>
      <c r="N105" s="237" t="s">
        <v>45</v>
      </c>
      <c r="O105" s="87"/>
      <c r="P105" s="238">
        <f>O105*H105</f>
        <v>0</v>
      </c>
      <c r="Q105" s="238">
        <v>0.08425</v>
      </c>
      <c r="R105" s="238">
        <f>Q105*H105</f>
        <v>120.502775</v>
      </c>
      <c r="S105" s="238">
        <v>0</v>
      </c>
      <c r="T105" s="239">
        <f>S105*H105</f>
        <v>0</v>
      </c>
      <c r="U105" s="41"/>
      <c r="V105" s="41"/>
      <c r="W105" s="41"/>
      <c r="X105" s="41"/>
      <c r="Y105" s="41"/>
      <c r="Z105" s="41"/>
      <c r="AA105" s="41"/>
      <c r="AB105" s="41"/>
      <c r="AC105" s="41"/>
      <c r="AD105" s="41"/>
      <c r="AE105" s="41"/>
      <c r="AR105" s="240" t="s">
        <v>176</v>
      </c>
      <c r="AT105" s="240" t="s">
        <v>171</v>
      </c>
      <c r="AU105" s="240" t="s">
        <v>83</v>
      </c>
      <c r="AY105" s="20" t="s">
        <v>169</v>
      </c>
      <c r="BE105" s="241">
        <f>IF(N105="základní",J105,0)</f>
        <v>0</v>
      </c>
      <c r="BF105" s="241">
        <f>IF(N105="snížená",J105,0)</f>
        <v>0</v>
      </c>
      <c r="BG105" s="241">
        <f>IF(N105="zákl. přenesená",J105,0)</f>
        <v>0</v>
      </c>
      <c r="BH105" s="241">
        <f>IF(N105="sníž. přenesená",J105,0)</f>
        <v>0</v>
      </c>
      <c r="BI105" s="241">
        <f>IF(N105="nulová",J105,0)</f>
        <v>0</v>
      </c>
      <c r="BJ105" s="20" t="s">
        <v>81</v>
      </c>
      <c r="BK105" s="241">
        <f>ROUND(I105*H105,2)</f>
        <v>0</v>
      </c>
      <c r="BL105" s="20" t="s">
        <v>176</v>
      </c>
      <c r="BM105" s="240" t="s">
        <v>1103</v>
      </c>
    </row>
    <row r="106" spans="1:47" s="2" customFormat="1" ht="12">
      <c r="A106" s="41"/>
      <c r="B106" s="42"/>
      <c r="C106" s="43"/>
      <c r="D106" s="242" t="s">
        <v>178</v>
      </c>
      <c r="E106" s="43"/>
      <c r="F106" s="243" t="s">
        <v>821</v>
      </c>
      <c r="G106" s="43"/>
      <c r="H106" s="43"/>
      <c r="I106" s="149"/>
      <c r="J106" s="43"/>
      <c r="K106" s="43"/>
      <c r="L106" s="47"/>
      <c r="M106" s="244"/>
      <c r="N106" s="245"/>
      <c r="O106" s="87"/>
      <c r="P106" s="87"/>
      <c r="Q106" s="87"/>
      <c r="R106" s="87"/>
      <c r="S106" s="87"/>
      <c r="T106" s="88"/>
      <c r="U106" s="41"/>
      <c r="V106" s="41"/>
      <c r="W106" s="41"/>
      <c r="X106" s="41"/>
      <c r="Y106" s="41"/>
      <c r="Z106" s="41"/>
      <c r="AA106" s="41"/>
      <c r="AB106" s="41"/>
      <c r="AC106" s="41"/>
      <c r="AD106" s="41"/>
      <c r="AE106" s="41"/>
      <c r="AT106" s="20" t="s">
        <v>178</v>
      </c>
      <c r="AU106" s="20" t="s">
        <v>83</v>
      </c>
    </row>
    <row r="107" spans="1:47" s="2" customFormat="1" ht="12">
      <c r="A107" s="41"/>
      <c r="B107" s="42"/>
      <c r="C107" s="43"/>
      <c r="D107" s="242" t="s">
        <v>631</v>
      </c>
      <c r="E107" s="43"/>
      <c r="F107" s="243" t="s">
        <v>793</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631</v>
      </c>
      <c r="AU107" s="20" t="s">
        <v>83</v>
      </c>
    </row>
    <row r="108" spans="1:51" s="13" customFormat="1" ht="12">
      <c r="A108" s="13"/>
      <c r="B108" s="246"/>
      <c r="C108" s="247"/>
      <c r="D108" s="242" t="s">
        <v>180</v>
      </c>
      <c r="E108" s="248" t="s">
        <v>19</v>
      </c>
      <c r="F108" s="249" t="s">
        <v>769</v>
      </c>
      <c r="G108" s="247"/>
      <c r="H108" s="248" t="s">
        <v>19</v>
      </c>
      <c r="I108" s="250"/>
      <c r="J108" s="247"/>
      <c r="K108" s="247"/>
      <c r="L108" s="251"/>
      <c r="M108" s="252"/>
      <c r="N108" s="253"/>
      <c r="O108" s="253"/>
      <c r="P108" s="253"/>
      <c r="Q108" s="253"/>
      <c r="R108" s="253"/>
      <c r="S108" s="253"/>
      <c r="T108" s="254"/>
      <c r="U108" s="13"/>
      <c r="V108" s="13"/>
      <c r="W108" s="13"/>
      <c r="X108" s="13"/>
      <c r="Y108" s="13"/>
      <c r="Z108" s="13"/>
      <c r="AA108" s="13"/>
      <c r="AB108" s="13"/>
      <c r="AC108" s="13"/>
      <c r="AD108" s="13"/>
      <c r="AE108" s="13"/>
      <c r="AT108" s="255" t="s">
        <v>180</v>
      </c>
      <c r="AU108" s="255" t="s">
        <v>83</v>
      </c>
      <c r="AV108" s="13" t="s">
        <v>81</v>
      </c>
      <c r="AW108" s="13" t="s">
        <v>35</v>
      </c>
      <c r="AX108" s="13" t="s">
        <v>74</v>
      </c>
      <c r="AY108" s="255" t="s">
        <v>169</v>
      </c>
    </row>
    <row r="109" spans="1:51" s="13" customFormat="1" ht="12">
      <c r="A109" s="13"/>
      <c r="B109" s="246"/>
      <c r="C109" s="247"/>
      <c r="D109" s="242" t="s">
        <v>180</v>
      </c>
      <c r="E109" s="248" t="s">
        <v>19</v>
      </c>
      <c r="F109" s="249" t="s">
        <v>770</v>
      </c>
      <c r="G109" s="247"/>
      <c r="H109" s="248" t="s">
        <v>19</v>
      </c>
      <c r="I109" s="250"/>
      <c r="J109" s="247"/>
      <c r="K109" s="247"/>
      <c r="L109" s="251"/>
      <c r="M109" s="252"/>
      <c r="N109" s="253"/>
      <c r="O109" s="253"/>
      <c r="P109" s="253"/>
      <c r="Q109" s="253"/>
      <c r="R109" s="253"/>
      <c r="S109" s="253"/>
      <c r="T109" s="254"/>
      <c r="U109" s="13"/>
      <c r="V109" s="13"/>
      <c r="W109" s="13"/>
      <c r="X109" s="13"/>
      <c r="Y109" s="13"/>
      <c r="Z109" s="13"/>
      <c r="AA109" s="13"/>
      <c r="AB109" s="13"/>
      <c r="AC109" s="13"/>
      <c r="AD109" s="13"/>
      <c r="AE109" s="13"/>
      <c r="AT109" s="255" t="s">
        <v>180</v>
      </c>
      <c r="AU109" s="255" t="s">
        <v>83</v>
      </c>
      <c r="AV109" s="13" t="s">
        <v>81</v>
      </c>
      <c r="AW109" s="13" t="s">
        <v>35</v>
      </c>
      <c r="AX109" s="13" t="s">
        <v>74</v>
      </c>
      <c r="AY109" s="255" t="s">
        <v>169</v>
      </c>
    </row>
    <row r="110" spans="1:51" s="13" customFormat="1" ht="12">
      <c r="A110" s="13"/>
      <c r="B110" s="246"/>
      <c r="C110" s="247"/>
      <c r="D110" s="242" t="s">
        <v>180</v>
      </c>
      <c r="E110" s="248" t="s">
        <v>19</v>
      </c>
      <c r="F110" s="249" t="s">
        <v>1104</v>
      </c>
      <c r="G110" s="247"/>
      <c r="H110" s="248" t="s">
        <v>19</v>
      </c>
      <c r="I110" s="250"/>
      <c r="J110" s="247"/>
      <c r="K110" s="247"/>
      <c r="L110" s="251"/>
      <c r="M110" s="252"/>
      <c r="N110" s="253"/>
      <c r="O110" s="253"/>
      <c r="P110" s="253"/>
      <c r="Q110" s="253"/>
      <c r="R110" s="253"/>
      <c r="S110" s="253"/>
      <c r="T110" s="254"/>
      <c r="U110" s="13"/>
      <c r="V110" s="13"/>
      <c r="W110" s="13"/>
      <c r="X110" s="13"/>
      <c r="Y110" s="13"/>
      <c r="Z110" s="13"/>
      <c r="AA110" s="13"/>
      <c r="AB110" s="13"/>
      <c r="AC110" s="13"/>
      <c r="AD110" s="13"/>
      <c r="AE110" s="13"/>
      <c r="AT110" s="255" t="s">
        <v>180</v>
      </c>
      <c r="AU110" s="255" t="s">
        <v>83</v>
      </c>
      <c r="AV110" s="13" t="s">
        <v>81</v>
      </c>
      <c r="AW110" s="13" t="s">
        <v>35</v>
      </c>
      <c r="AX110" s="13" t="s">
        <v>74</v>
      </c>
      <c r="AY110" s="255" t="s">
        <v>169</v>
      </c>
    </row>
    <row r="111" spans="1:51" s="14" customFormat="1" ht="12">
      <c r="A111" s="14"/>
      <c r="B111" s="256"/>
      <c r="C111" s="257"/>
      <c r="D111" s="242" t="s">
        <v>180</v>
      </c>
      <c r="E111" s="258" t="s">
        <v>19</v>
      </c>
      <c r="F111" s="259" t="s">
        <v>1105</v>
      </c>
      <c r="G111" s="257"/>
      <c r="H111" s="260">
        <v>1300</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3" customFormat="1" ht="12">
      <c r="A112" s="13"/>
      <c r="B112" s="246"/>
      <c r="C112" s="247"/>
      <c r="D112" s="242" t="s">
        <v>180</v>
      </c>
      <c r="E112" s="248" t="s">
        <v>19</v>
      </c>
      <c r="F112" s="249" t="s">
        <v>1106</v>
      </c>
      <c r="G112" s="247"/>
      <c r="H112" s="248" t="s">
        <v>19</v>
      </c>
      <c r="I112" s="250"/>
      <c r="J112" s="247"/>
      <c r="K112" s="247"/>
      <c r="L112" s="251"/>
      <c r="M112" s="252"/>
      <c r="N112" s="253"/>
      <c r="O112" s="253"/>
      <c r="P112" s="253"/>
      <c r="Q112" s="253"/>
      <c r="R112" s="253"/>
      <c r="S112" s="253"/>
      <c r="T112" s="254"/>
      <c r="U112" s="13"/>
      <c r="V112" s="13"/>
      <c r="W112" s="13"/>
      <c r="X112" s="13"/>
      <c r="Y112" s="13"/>
      <c r="Z112" s="13"/>
      <c r="AA112" s="13"/>
      <c r="AB112" s="13"/>
      <c r="AC112" s="13"/>
      <c r="AD112" s="13"/>
      <c r="AE112" s="13"/>
      <c r="AT112" s="255" t="s">
        <v>180</v>
      </c>
      <c r="AU112" s="255" t="s">
        <v>83</v>
      </c>
      <c r="AV112" s="13" t="s">
        <v>81</v>
      </c>
      <c r="AW112" s="13" t="s">
        <v>35</v>
      </c>
      <c r="AX112" s="13" t="s">
        <v>74</v>
      </c>
      <c r="AY112" s="255" t="s">
        <v>169</v>
      </c>
    </row>
    <row r="113" spans="1:51" s="14" customFormat="1" ht="12">
      <c r="A113" s="14"/>
      <c r="B113" s="256"/>
      <c r="C113" s="257"/>
      <c r="D113" s="242" t="s">
        <v>180</v>
      </c>
      <c r="E113" s="258" t="s">
        <v>19</v>
      </c>
      <c r="F113" s="259" t="s">
        <v>538</v>
      </c>
      <c r="G113" s="257"/>
      <c r="H113" s="260">
        <v>34</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3" customFormat="1" ht="12">
      <c r="A114" s="13"/>
      <c r="B114" s="246"/>
      <c r="C114" s="247"/>
      <c r="D114" s="242" t="s">
        <v>180</v>
      </c>
      <c r="E114" s="248" t="s">
        <v>19</v>
      </c>
      <c r="F114" s="249" t="s">
        <v>1107</v>
      </c>
      <c r="G114" s="247"/>
      <c r="H114" s="248" t="s">
        <v>19</v>
      </c>
      <c r="I114" s="250"/>
      <c r="J114" s="247"/>
      <c r="K114" s="247"/>
      <c r="L114" s="251"/>
      <c r="M114" s="252"/>
      <c r="N114" s="253"/>
      <c r="O114" s="253"/>
      <c r="P114" s="253"/>
      <c r="Q114" s="253"/>
      <c r="R114" s="253"/>
      <c r="S114" s="253"/>
      <c r="T114" s="254"/>
      <c r="U114" s="13"/>
      <c r="V114" s="13"/>
      <c r="W114" s="13"/>
      <c r="X114" s="13"/>
      <c r="Y114" s="13"/>
      <c r="Z114" s="13"/>
      <c r="AA114" s="13"/>
      <c r="AB114" s="13"/>
      <c r="AC114" s="13"/>
      <c r="AD114" s="13"/>
      <c r="AE114" s="13"/>
      <c r="AT114" s="255" t="s">
        <v>180</v>
      </c>
      <c r="AU114" s="255" t="s">
        <v>83</v>
      </c>
      <c r="AV114" s="13" t="s">
        <v>81</v>
      </c>
      <c r="AW114" s="13" t="s">
        <v>35</v>
      </c>
      <c r="AX114" s="13" t="s">
        <v>74</v>
      </c>
      <c r="AY114" s="255" t="s">
        <v>169</v>
      </c>
    </row>
    <row r="115" spans="1:51" s="14" customFormat="1" ht="12">
      <c r="A115" s="14"/>
      <c r="B115" s="256"/>
      <c r="C115" s="257"/>
      <c r="D115" s="242" t="s">
        <v>180</v>
      </c>
      <c r="E115" s="258" t="s">
        <v>19</v>
      </c>
      <c r="F115" s="259" t="s">
        <v>8</v>
      </c>
      <c r="G115" s="257"/>
      <c r="H115" s="260">
        <v>15</v>
      </c>
      <c r="I115" s="261"/>
      <c r="J115" s="257"/>
      <c r="K115" s="257"/>
      <c r="L115" s="262"/>
      <c r="M115" s="263"/>
      <c r="N115" s="264"/>
      <c r="O115" s="264"/>
      <c r="P115" s="264"/>
      <c r="Q115" s="264"/>
      <c r="R115" s="264"/>
      <c r="S115" s="264"/>
      <c r="T115" s="265"/>
      <c r="U115" s="14"/>
      <c r="V115" s="14"/>
      <c r="W115" s="14"/>
      <c r="X115" s="14"/>
      <c r="Y115" s="14"/>
      <c r="Z115" s="14"/>
      <c r="AA115" s="14"/>
      <c r="AB115" s="14"/>
      <c r="AC115" s="14"/>
      <c r="AD115" s="14"/>
      <c r="AE115" s="14"/>
      <c r="AT115" s="266" t="s">
        <v>180</v>
      </c>
      <c r="AU115" s="266" t="s">
        <v>83</v>
      </c>
      <c r="AV115" s="14" t="s">
        <v>83</v>
      </c>
      <c r="AW115" s="14" t="s">
        <v>35</v>
      </c>
      <c r="AX115" s="14" t="s">
        <v>74</v>
      </c>
      <c r="AY115" s="266" t="s">
        <v>169</v>
      </c>
    </row>
    <row r="116" spans="1:51" s="13" customFormat="1" ht="12">
      <c r="A116" s="13"/>
      <c r="B116" s="246"/>
      <c r="C116" s="247"/>
      <c r="D116" s="242" t="s">
        <v>180</v>
      </c>
      <c r="E116" s="248" t="s">
        <v>19</v>
      </c>
      <c r="F116" s="249" t="s">
        <v>1108</v>
      </c>
      <c r="G116" s="247"/>
      <c r="H116" s="248" t="s">
        <v>19</v>
      </c>
      <c r="I116" s="250"/>
      <c r="J116" s="247"/>
      <c r="K116" s="247"/>
      <c r="L116" s="251"/>
      <c r="M116" s="252"/>
      <c r="N116" s="253"/>
      <c r="O116" s="253"/>
      <c r="P116" s="253"/>
      <c r="Q116" s="253"/>
      <c r="R116" s="253"/>
      <c r="S116" s="253"/>
      <c r="T116" s="254"/>
      <c r="U116" s="13"/>
      <c r="V116" s="13"/>
      <c r="W116" s="13"/>
      <c r="X116" s="13"/>
      <c r="Y116" s="13"/>
      <c r="Z116" s="13"/>
      <c r="AA116" s="13"/>
      <c r="AB116" s="13"/>
      <c r="AC116" s="13"/>
      <c r="AD116" s="13"/>
      <c r="AE116" s="13"/>
      <c r="AT116" s="255" t="s">
        <v>180</v>
      </c>
      <c r="AU116" s="255" t="s">
        <v>83</v>
      </c>
      <c r="AV116" s="13" t="s">
        <v>81</v>
      </c>
      <c r="AW116" s="13" t="s">
        <v>35</v>
      </c>
      <c r="AX116" s="13" t="s">
        <v>74</v>
      </c>
      <c r="AY116" s="255" t="s">
        <v>169</v>
      </c>
    </row>
    <row r="117" spans="1:51" s="14" customFormat="1" ht="12">
      <c r="A117" s="14"/>
      <c r="B117" s="256"/>
      <c r="C117" s="257"/>
      <c r="D117" s="242" t="s">
        <v>180</v>
      </c>
      <c r="E117" s="258" t="s">
        <v>19</v>
      </c>
      <c r="F117" s="259" t="s">
        <v>1109</v>
      </c>
      <c r="G117" s="257"/>
      <c r="H117" s="260">
        <v>81.3</v>
      </c>
      <c r="I117" s="261"/>
      <c r="J117" s="257"/>
      <c r="K117" s="257"/>
      <c r="L117" s="262"/>
      <c r="M117" s="263"/>
      <c r="N117" s="264"/>
      <c r="O117" s="264"/>
      <c r="P117" s="264"/>
      <c r="Q117" s="264"/>
      <c r="R117" s="264"/>
      <c r="S117" s="264"/>
      <c r="T117" s="265"/>
      <c r="U117" s="14"/>
      <c r="V117" s="14"/>
      <c r="W117" s="14"/>
      <c r="X117" s="14"/>
      <c r="Y117" s="14"/>
      <c r="Z117" s="14"/>
      <c r="AA117" s="14"/>
      <c r="AB117" s="14"/>
      <c r="AC117" s="14"/>
      <c r="AD117" s="14"/>
      <c r="AE117" s="14"/>
      <c r="AT117" s="266" t="s">
        <v>180</v>
      </c>
      <c r="AU117" s="266" t="s">
        <v>83</v>
      </c>
      <c r="AV117" s="14" t="s">
        <v>83</v>
      </c>
      <c r="AW117" s="14" t="s">
        <v>35</v>
      </c>
      <c r="AX117" s="14" t="s">
        <v>74</v>
      </c>
      <c r="AY117" s="266" t="s">
        <v>169</v>
      </c>
    </row>
    <row r="118" spans="1:51" s="15" customFormat="1" ht="12">
      <c r="A118" s="15"/>
      <c r="B118" s="267"/>
      <c r="C118" s="268"/>
      <c r="D118" s="242" t="s">
        <v>180</v>
      </c>
      <c r="E118" s="269" t="s">
        <v>19</v>
      </c>
      <c r="F118" s="270" t="s">
        <v>185</v>
      </c>
      <c r="G118" s="268"/>
      <c r="H118" s="271">
        <v>1430.3</v>
      </c>
      <c r="I118" s="272"/>
      <c r="J118" s="268"/>
      <c r="K118" s="268"/>
      <c r="L118" s="273"/>
      <c r="M118" s="274"/>
      <c r="N118" s="275"/>
      <c r="O118" s="275"/>
      <c r="P118" s="275"/>
      <c r="Q118" s="275"/>
      <c r="R118" s="275"/>
      <c r="S118" s="275"/>
      <c r="T118" s="276"/>
      <c r="U118" s="15"/>
      <c r="V118" s="15"/>
      <c r="W118" s="15"/>
      <c r="X118" s="15"/>
      <c r="Y118" s="15"/>
      <c r="Z118" s="15"/>
      <c r="AA118" s="15"/>
      <c r="AB118" s="15"/>
      <c r="AC118" s="15"/>
      <c r="AD118" s="15"/>
      <c r="AE118" s="15"/>
      <c r="AT118" s="277" t="s">
        <v>180</v>
      </c>
      <c r="AU118" s="277" t="s">
        <v>83</v>
      </c>
      <c r="AV118" s="15" t="s">
        <v>176</v>
      </c>
      <c r="AW118" s="15" t="s">
        <v>35</v>
      </c>
      <c r="AX118" s="15" t="s">
        <v>81</v>
      </c>
      <c r="AY118" s="277" t="s">
        <v>169</v>
      </c>
    </row>
    <row r="119" spans="1:65" s="2" customFormat="1" ht="16.5" customHeight="1">
      <c r="A119" s="41"/>
      <c r="B119" s="42"/>
      <c r="C119" s="313" t="s">
        <v>176</v>
      </c>
      <c r="D119" s="313" t="s">
        <v>665</v>
      </c>
      <c r="E119" s="314" t="s">
        <v>1110</v>
      </c>
      <c r="F119" s="315" t="s">
        <v>1111</v>
      </c>
      <c r="G119" s="316" t="s">
        <v>174</v>
      </c>
      <c r="H119" s="317">
        <v>1450.365</v>
      </c>
      <c r="I119" s="318"/>
      <c r="J119" s="319">
        <f>ROUND(I119*H119,2)</f>
        <v>0</v>
      </c>
      <c r="K119" s="315" t="s">
        <v>175</v>
      </c>
      <c r="L119" s="320"/>
      <c r="M119" s="321" t="s">
        <v>19</v>
      </c>
      <c r="N119" s="322" t="s">
        <v>45</v>
      </c>
      <c r="O119" s="87"/>
      <c r="P119" s="238">
        <f>O119*H119</f>
        <v>0</v>
      </c>
      <c r="Q119" s="238">
        <v>0.131</v>
      </c>
      <c r="R119" s="238">
        <f>Q119*H119</f>
        <v>189.997815</v>
      </c>
      <c r="S119" s="238">
        <v>0</v>
      </c>
      <c r="T119" s="239">
        <f>S119*H119</f>
        <v>0</v>
      </c>
      <c r="U119" s="41"/>
      <c r="V119" s="41"/>
      <c r="W119" s="41"/>
      <c r="X119" s="41"/>
      <c r="Y119" s="41"/>
      <c r="Z119" s="41"/>
      <c r="AA119" s="41"/>
      <c r="AB119" s="41"/>
      <c r="AC119" s="41"/>
      <c r="AD119" s="41"/>
      <c r="AE119" s="41"/>
      <c r="AR119" s="240" t="s">
        <v>217</v>
      </c>
      <c r="AT119" s="240" t="s">
        <v>665</v>
      </c>
      <c r="AU119" s="240" t="s">
        <v>83</v>
      </c>
      <c r="AY119" s="20" t="s">
        <v>169</v>
      </c>
      <c r="BE119" s="241">
        <f>IF(N119="základní",J119,0)</f>
        <v>0</v>
      </c>
      <c r="BF119" s="241">
        <f>IF(N119="snížená",J119,0)</f>
        <v>0</v>
      </c>
      <c r="BG119" s="241">
        <f>IF(N119="zákl. přenesená",J119,0)</f>
        <v>0</v>
      </c>
      <c r="BH119" s="241">
        <f>IF(N119="sníž. přenesená",J119,0)</f>
        <v>0</v>
      </c>
      <c r="BI119" s="241">
        <f>IF(N119="nulová",J119,0)</f>
        <v>0</v>
      </c>
      <c r="BJ119" s="20" t="s">
        <v>81</v>
      </c>
      <c r="BK119" s="241">
        <f>ROUND(I119*H119,2)</f>
        <v>0</v>
      </c>
      <c r="BL119" s="20" t="s">
        <v>176</v>
      </c>
      <c r="BM119" s="240" t="s">
        <v>1112</v>
      </c>
    </row>
    <row r="120" spans="1:51" s="13" customFormat="1" ht="12">
      <c r="A120" s="13"/>
      <c r="B120" s="246"/>
      <c r="C120" s="247"/>
      <c r="D120" s="242" t="s">
        <v>180</v>
      </c>
      <c r="E120" s="248" t="s">
        <v>19</v>
      </c>
      <c r="F120" s="249" t="s">
        <v>769</v>
      </c>
      <c r="G120" s="247"/>
      <c r="H120" s="248" t="s">
        <v>19</v>
      </c>
      <c r="I120" s="250"/>
      <c r="J120" s="247"/>
      <c r="K120" s="247"/>
      <c r="L120" s="251"/>
      <c r="M120" s="252"/>
      <c r="N120" s="253"/>
      <c r="O120" s="253"/>
      <c r="P120" s="253"/>
      <c r="Q120" s="253"/>
      <c r="R120" s="253"/>
      <c r="S120" s="253"/>
      <c r="T120" s="254"/>
      <c r="U120" s="13"/>
      <c r="V120" s="13"/>
      <c r="W120" s="13"/>
      <c r="X120" s="13"/>
      <c r="Y120" s="13"/>
      <c r="Z120" s="13"/>
      <c r="AA120" s="13"/>
      <c r="AB120" s="13"/>
      <c r="AC120" s="13"/>
      <c r="AD120" s="13"/>
      <c r="AE120" s="13"/>
      <c r="AT120" s="255" t="s">
        <v>180</v>
      </c>
      <c r="AU120" s="255" t="s">
        <v>83</v>
      </c>
      <c r="AV120" s="13" t="s">
        <v>81</v>
      </c>
      <c r="AW120" s="13" t="s">
        <v>35</v>
      </c>
      <c r="AX120" s="13" t="s">
        <v>74</v>
      </c>
      <c r="AY120" s="255" t="s">
        <v>169</v>
      </c>
    </row>
    <row r="121" spans="1:51" s="13" customFormat="1" ht="12">
      <c r="A121" s="13"/>
      <c r="B121" s="246"/>
      <c r="C121" s="247"/>
      <c r="D121" s="242" t="s">
        <v>180</v>
      </c>
      <c r="E121" s="248" t="s">
        <v>19</v>
      </c>
      <c r="F121" s="249" t="s">
        <v>770</v>
      </c>
      <c r="G121" s="247"/>
      <c r="H121" s="248" t="s">
        <v>19</v>
      </c>
      <c r="I121" s="250"/>
      <c r="J121" s="247"/>
      <c r="K121" s="247"/>
      <c r="L121" s="251"/>
      <c r="M121" s="252"/>
      <c r="N121" s="253"/>
      <c r="O121" s="253"/>
      <c r="P121" s="253"/>
      <c r="Q121" s="253"/>
      <c r="R121" s="253"/>
      <c r="S121" s="253"/>
      <c r="T121" s="254"/>
      <c r="U121" s="13"/>
      <c r="V121" s="13"/>
      <c r="W121" s="13"/>
      <c r="X121" s="13"/>
      <c r="Y121" s="13"/>
      <c r="Z121" s="13"/>
      <c r="AA121" s="13"/>
      <c r="AB121" s="13"/>
      <c r="AC121" s="13"/>
      <c r="AD121" s="13"/>
      <c r="AE121" s="13"/>
      <c r="AT121" s="255" t="s">
        <v>180</v>
      </c>
      <c r="AU121" s="255" t="s">
        <v>83</v>
      </c>
      <c r="AV121" s="13" t="s">
        <v>81</v>
      </c>
      <c r="AW121" s="13" t="s">
        <v>35</v>
      </c>
      <c r="AX121" s="13" t="s">
        <v>74</v>
      </c>
      <c r="AY121" s="255" t="s">
        <v>169</v>
      </c>
    </row>
    <row r="122" spans="1:51" s="13" customFormat="1" ht="12">
      <c r="A122" s="13"/>
      <c r="B122" s="246"/>
      <c r="C122" s="247"/>
      <c r="D122" s="242" t="s">
        <v>180</v>
      </c>
      <c r="E122" s="248" t="s">
        <v>19</v>
      </c>
      <c r="F122" s="249" t="s">
        <v>1104</v>
      </c>
      <c r="G122" s="247"/>
      <c r="H122" s="248" t="s">
        <v>19</v>
      </c>
      <c r="I122" s="250"/>
      <c r="J122" s="247"/>
      <c r="K122" s="247"/>
      <c r="L122" s="251"/>
      <c r="M122" s="252"/>
      <c r="N122" s="253"/>
      <c r="O122" s="253"/>
      <c r="P122" s="253"/>
      <c r="Q122" s="253"/>
      <c r="R122" s="253"/>
      <c r="S122" s="253"/>
      <c r="T122" s="254"/>
      <c r="U122" s="13"/>
      <c r="V122" s="13"/>
      <c r="W122" s="13"/>
      <c r="X122" s="13"/>
      <c r="Y122" s="13"/>
      <c r="Z122" s="13"/>
      <c r="AA122" s="13"/>
      <c r="AB122" s="13"/>
      <c r="AC122" s="13"/>
      <c r="AD122" s="13"/>
      <c r="AE122" s="13"/>
      <c r="AT122" s="255" t="s">
        <v>180</v>
      </c>
      <c r="AU122" s="255" t="s">
        <v>83</v>
      </c>
      <c r="AV122" s="13" t="s">
        <v>81</v>
      </c>
      <c r="AW122" s="13" t="s">
        <v>35</v>
      </c>
      <c r="AX122" s="13" t="s">
        <v>74</v>
      </c>
      <c r="AY122" s="255" t="s">
        <v>169</v>
      </c>
    </row>
    <row r="123" spans="1:51" s="14" customFormat="1" ht="12">
      <c r="A123" s="14"/>
      <c r="B123" s="256"/>
      <c r="C123" s="257"/>
      <c r="D123" s="242" t="s">
        <v>180</v>
      </c>
      <c r="E123" s="258" t="s">
        <v>19</v>
      </c>
      <c r="F123" s="259" t="s">
        <v>1105</v>
      </c>
      <c r="G123" s="257"/>
      <c r="H123" s="260">
        <v>1300</v>
      </c>
      <c r="I123" s="261"/>
      <c r="J123" s="257"/>
      <c r="K123" s="257"/>
      <c r="L123" s="262"/>
      <c r="M123" s="263"/>
      <c r="N123" s="264"/>
      <c r="O123" s="264"/>
      <c r="P123" s="264"/>
      <c r="Q123" s="264"/>
      <c r="R123" s="264"/>
      <c r="S123" s="264"/>
      <c r="T123" s="265"/>
      <c r="U123" s="14"/>
      <c r="V123" s="14"/>
      <c r="W123" s="14"/>
      <c r="X123" s="14"/>
      <c r="Y123" s="14"/>
      <c r="Z123" s="14"/>
      <c r="AA123" s="14"/>
      <c r="AB123" s="14"/>
      <c r="AC123" s="14"/>
      <c r="AD123" s="14"/>
      <c r="AE123" s="14"/>
      <c r="AT123" s="266" t="s">
        <v>180</v>
      </c>
      <c r="AU123" s="266" t="s">
        <v>83</v>
      </c>
      <c r="AV123" s="14" t="s">
        <v>83</v>
      </c>
      <c r="AW123" s="14" t="s">
        <v>35</v>
      </c>
      <c r="AX123" s="14" t="s">
        <v>74</v>
      </c>
      <c r="AY123" s="266" t="s">
        <v>169</v>
      </c>
    </row>
    <row r="124" spans="1:51" s="13" customFormat="1" ht="12">
      <c r="A124" s="13"/>
      <c r="B124" s="246"/>
      <c r="C124" s="247"/>
      <c r="D124" s="242" t="s">
        <v>180</v>
      </c>
      <c r="E124" s="248" t="s">
        <v>19</v>
      </c>
      <c r="F124" s="249" t="s">
        <v>1108</v>
      </c>
      <c r="G124" s="247"/>
      <c r="H124" s="248" t="s">
        <v>19</v>
      </c>
      <c r="I124" s="250"/>
      <c r="J124" s="247"/>
      <c r="K124" s="247"/>
      <c r="L124" s="251"/>
      <c r="M124" s="252"/>
      <c r="N124" s="253"/>
      <c r="O124" s="253"/>
      <c r="P124" s="253"/>
      <c r="Q124" s="253"/>
      <c r="R124" s="253"/>
      <c r="S124" s="253"/>
      <c r="T124" s="254"/>
      <c r="U124" s="13"/>
      <c r="V124" s="13"/>
      <c r="W124" s="13"/>
      <c r="X124" s="13"/>
      <c r="Y124" s="13"/>
      <c r="Z124" s="13"/>
      <c r="AA124" s="13"/>
      <c r="AB124" s="13"/>
      <c r="AC124" s="13"/>
      <c r="AD124" s="13"/>
      <c r="AE124" s="13"/>
      <c r="AT124" s="255" t="s">
        <v>180</v>
      </c>
      <c r="AU124" s="255" t="s">
        <v>83</v>
      </c>
      <c r="AV124" s="13" t="s">
        <v>81</v>
      </c>
      <c r="AW124" s="13" t="s">
        <v>35</v>
      </c>
      <c r="AX124" s="13" t="s">
        <v>74</v>
      </c>
      <c r="AY124" s="255" t="s">
        <v>169</v>
      </c>
    </row>
    <row r="125" spans="1:51" s="14" customFormat="1" ht="12">
      <c r="A125" s="14"/>
      <c r="B125" s="256"/>
      <c r="C125" s="257"/>
      <c r="D125" s="242" t="s">
        <v>180</v>
      </c>
      <c r="E125" s="258" t="s">
        <v>19</v>
      </c>
      <c r="F125" s="259" t="s">
        <v>1109</v>
      </c>
      <c r="G125" s="257"/>
      <c r="H125" s="260">
        <v>81.3</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180</v>
      </c>
      <c r="AU125" s="266" t="s">
        <v>83</v>
      </c>
      <c r="AV125" s="14" t="s">
        <v>83</v>
      </c>
      <c r="AW125" s="14" t="s">
        <v>35</v>
      </c>
      <c r="AX125" s="14" t="s">
        <v>74</v>
      </c>
      <c r="AY125" s="266" t="s">
        <v>169</v>
      </c>
    </row>
    <row r="126" spans="1:51" s="15" customFormat="1" ht="12">
      <c r="A126" s="15"/>
      <c r="B126" s="267"/>
      <c r="C126" s="268"/>
      <c r="D126" s="242" t="s">
        <v>180</v>
      </c>
      <c r="E126" s="269" t="s">
        <v>19</v>
      </c>
      <c r="F126" s="270" t="s">
        <v>185</v>
      </c>
      <c r="G126" s="268"/>
      <c r="H126" s="271">
        <v>1381.3</v>
      </c>
      <c r="I126" s="272"/>
      <c r="J126" s="268"/>
      <c r="K126" s="268"/>
      <c r="L126" s="273"/>
      <c r="M126" s="274"/>
      <c r="N126" s="275"/>
      <c r="O126" s="275"/>
      <c r="P126" s="275"/>
      <c r="Q126" s="275"/>
      <c r="R126" s="275"/>
      <c r="S126" s="275"/>
      <c r="T126" s="276"/>
      <c r="U126" s="15"/>
      <c r="V126" s="15"/>
      <c r="W126" s="15"/>
      <c r="X126" s="15"/>
      <c r="Y126" s="15"/>
      <c r="Z126" s="15"/>
      <c r="AA126" s="15"/>
      <c r="AB126" s="15"/>
      <c r="AC126" s="15"/>
      <c r="AD126" s="15"/>
      <c r="AE126" s="15"/>
      <c r="AT126" s="277" t="s">
        <v>180</v>
      </c>
      <c r="AU126" s="277" t="s">
        <v>83</v>
      </c>
      <c r="AV126" s="15" t="s">
        <v>176</v>
      </c>
      <c r="AW126" s="15" t="s">
        <v>35</v>
      </c>
      <c r="AX126" s="15" t="s">
        <v>81</v>
      </c>
      <c r="AY126" s="277" t="s">
        <v>169</v>
      </c>
    </row>
    <row r="127" spans="1:51" s="14" customFormat="1" ht="12">
      <c r="A127" s="14"/>
      <c r="B127" s="256"/>
      <c r="C127" s="257"/>
      <c r="D127" s="242" t="s">
        <v>180</v>
      </c>
      <c r="E127" s="257"/>
      <c r="F127" s="259" t="s">
        <v>1113</v>
      </c>
      <c r="G127" s="257"/>
      <c r="H127" s="260">
        <v>1450.365</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4</v>
      </c>
      <c r="AX127" s="14" t="s">
        <v>81</v>
      </c>
      <c r="AY127" s="266" t="s">
        <v>169</v>
      </c>
    </row>
    <row r="128" spans="1:65" s="2" customFormat="1" ht="16.5" customHeight="1">
      <c r="A128" s="41"/>
      <c r="B128" s="42"/>
      <c r="C128" s="313" t="s">
        <v>201</v>
      </c>
      <c r="D128" s="313" t="s">
        <v>665</v>
      </c>
      <c r="E128" s="314" t="s">
        <v>1114</v>
      </c>
      <c r="F128" s="315" t="s">
        <v>1115</v>
      </c>
      <c r="G128" s="316" t="s">
        <v>174</v>
      </c>
      <c r="H128" s="317">
        <v>22.365</v>
      </c>
      <c r="I128" s="318"/>
      <c r="J128" s="319">
        <f>ROUND(I128*H128,2)</f>
        <v>0</v>
      </c>
      <c r="K128" s="315" t="s">
        <v>175</v>
      </c>
      <c r="L128" s="320"/>
      <c r="M128" s="321" t="s">
        <v>19</v>
      </c>
      <c r="N128" s="322" t="s">
        <v>45</v>
      </c>
      <c r="O128" s="87"/>
      <c r="P128" s="238">
        <f>O128*H128</f>
        <v>0</v>
      </c>
      <c r="Q128" s="238">
        <v>0.131</v>
      </c>
      <c r="R128" s="238">
        <f>Q128*H128</f>
        <v>2.929815</v>
      </c>
      <c r="S128" s="238">
        <v>0</v>
      </c>
      <c r="T128" s="239">
        <f>S128*H128</f>
        <v>0</v>
      </c>
      <c r="U128" s="41"/>
      <c r="V128" s="41"/>
      <c r="W128" s="41"/>
      <c r="X128" s="41"/>
      <c r="Y128" s="41"/>
      <c r="Z128" s="41"/>
      <c r="AA128" s="41"/>
      <c r="AB128" s="41"/>
      <c r="AC128" s="41"/>
      <c r="AD128" s="41"/>
      <c r="AE128" s="41"/>
      <c r="AR128" s="240" t="s">
        <v>217</v>
      </c>
      <c r="AT128" s="240" t="s">
        <v>665</v>
      </c>
      <c r="AU128" s="240" t="s">
        <v>83</v>
      </c>
      <c r="AY128" s="20" t="s">
        <v>169</v>
      </c>
      <c r="BE128" s="241">
        <f>IF(N128="základní",J128,0)</f>
        <v>0</v>
      </c>
      <c r="BF128" s="241">
        <f>IF(N128="snížená",J128,0)</f>
        <v>0</v>
      </c>
      <c r="BG128" s="241">
        <f>IF(N128="zákl. přenesená",J128,0)</f>
        <v>0</v>
      </c>
      <c r="BH128" s="241">
        <f>IF(N128="sníž. přenesená",J128,0)</f>
        <v>0</v>
      </c>
      <c r="BI128" s="241">
        <f>IF(N128="nulová",J128,0)</f>
        <v>0</v>
      </c>
      <c r="BJ128" s="20" t="s">
        <v>81</v>
      </c>
      <c r="BK128" s="241">
        <f>ROUND(I128*H128,2)</f>
        <v>0</v>
      </c>
      <c r="BL128" s="20" t="s">
        <v>176</v>
      </c>
      <c r="BM128" s="240" t="s">
        <v>1116</v>
      </c>
    </row>
    <row r="129" spans="1:51" s="13" customFormat="1" ht="12">
      <c r="A129" s="13"/>
      <c r="B129" s="246"/>
      <c r="C129" s="247"/>
      <c r="D129" s="242" t="s">
        <v>180</v>
      </c>
      <c r="E129" s="248" t="s">
        <v>19</v>
      </c>
      <c r="F129" s="249" t="s">
        <v>769</v>
      </c>
      <c r="G129" s="247"/>
      <c r="H129" s="248" t="s">
        <v>19</v>
      </c>
      <c r="I129" s="250"/>
      <c r="J129" s="247"/>
      <c r="K129" s="247"/>
      <c r="L129" s="251"/>
      <c r="M129" s="252"/>
      <c r="N129" s="253"/>
      <c r="O129" s="253"/>
      <c r="P129" s="253"/>
      <c r="Q129" s="253"/>
      <c r="R129" s="253"/>
      <c r="S129" s="253"/>
      <c r="T129" s="254"/>
      <c r="U129" s="13"/>
      <c r="V129" s="13"/>
      <c r="W129" s="13"/>
      <c r="X129" s="13"/>
      <c r="Y129" s="13"/>
      <c r="Z129" s="13"/>
      <c r="AA129" s="13"/>
      <c r="AB129" s="13"/>
      <c r="AC129" s="13"/>
      <c r="AD129" s="13"/>
      <c r="AE129" s="13"/>
      <c r="AT129" s="255" t="s">
        <v>180</v>
      </c>
      <c r="AU129" s="255" t="s">
        <v>83</v>
      </c>
      <c r="AV129" s="13" t="s">
        <v>81</v>
      </c>
      <c r="AW129" s="13" t="s">
        <v>35</v>
      </c>
      <c r="AX129" s="13" t="s">
        <v>74</v>
      </c>
      <c r="AY129" s="255" t="s">
        <v>169</v>
      </c>
    </row>
    <row r="130" spans="1:51" s="13" customFormat="1" ht="12">
      <c r="A130" s="13"/>
      <c r="B130" s="246"/>
      <c r="C130" s="247"/>
      <c r="D130" s="242" t="s">
        <v>180</v>
      </c>
      <c r="E130" s="248" t="s">
        <v>19</v>
      </c>
      <c r="F130" s="249" t="s">
        <v>770</v>
      </c>
      <c r="G130" s="247"/>
      <c r="H130" s="248" t="s">
        <v>19</v>
      </c>
      <c r="I130" s="250"/>
      <c r="J130" s="247"/>
      <c r="K130" s="247"/>
      <c r="L130" s="251"/>
      <c r="M130" s="252"/>
      <c r="N130" s="253"/>
      <c r="O130" s="253"/>
      <c r="P130" s="253"/>
      <c r="Q130" s="253"/>
      <c r="R130" s="253"/>
      <c r="S130" s="253"/>
      <c r="T130" s="254"/>
      <c r="U130" s="13"/>
      <c r="V130" s="13"/>
      <c r="W130" s="13"/>
      <c r="X130" s="13"/>
      <c r="Y130" s="13"/>
      <c r="Z130" s="13"/>
      <c r="AA130" s="13"/>
      <c r="AB130" s="13"/>
      <c r="AC130" s="13"/>
      <c r="AD130" s="13"/>
      <c r="AE130" s="13"/>
      <c r="AT130" s="255" t="s">
        <v>180</v>
      </c>
      <c r="AU130" s="255" t="s">
        <v>83</v>
      </c>
      <c r="AV130" s="13" t="s">
        <v>81</v>
      </c>
      <c r="AW130" s="13" t="s">
        <v>35</v>
      </c>
      <c r="AX130" s="13" t="s">
        <v>74</v>
      </c>
      <c r="AY130" s="255" t="s">
        <v>169</v>
      </c>
    </row>
    <row r="131" spans="1:51" s="13" customFormat="1" ht="12">
      <c r="A131" s="13"/>
      <c r="B131" s="246"/>
      <c r="C131" s="247"/>
      <c r="D131" s="242" t="s">
        <v>180</v>
      </c>
      <c r="E131" s="248" t="s">
        <v>19</v>
      </c>
      <c r="F131" s="249" t="s">
        <v>1106</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180</v>
      </c>
      <c r="AU131" s="255" t="s">
        <v>83</v>
      </c>
      <c r="AV131" s="13" t="s">
        <v>81</v>
      </c>
      <c r="AW131" s="13" t="s">
        <v>35</v>
      </c>
      <c r="AX131" s="13" t="s">
        <v>74</v>
      </c>
      <c r="AY131" s="255" t="s">
        <v>169</v>
      </c>
    </row>
    <row r="132" spans="1:51" s="14" customFormat="1" ht="12">
      <c r="A132" s="14"/>
      <c r="B132" s="256"/>
      <c r="C132" s="257"/>
      <c r="D132" s="242" t="s">
        <v>180</v>
      </c>
      <c r="E132" s="258" t="s">
        <v>19</v>
      </c>
      <c r="F132" s="259" t="s">
        <v>1117</v>
      </c>
      <c r="G132" s="257"/>
      <c r="H132" s="260">
        <v>21.3</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81</v>
      </c>
      <c r="AY132" s="266" t="s">
        <v>169</v>
      </c>
    </row>
    <row r="133" spans="1:51" s="14" customFormat="1" ht="12">
      <c r="A133" s="14"/>
      <c r="B133" s="256"/>
      <c r="C133" s="257"/>
      <c r="D133" s="242" t="s">
        <v>180</v>
      </c>
      <c r="E133" s="257"/>
      <c r="F133" s="259" t="s">
        <v>1118</v>
      </c>
      <c r="G133" s="257"/>
      <c r="H133" s="260">
        <v>22.365</v>
      </c>
      <c r="I133" s="261"/>
      <c r="J133" s="257"/>
      <c r="K133" s="257"/>
      <c r="L133" s="262"/>
      <c r="M133" s="263"/>
      <c r="N133" s="264"/>
      <c r="O133" s="264"/>
      <c r="P133" s="264"/>
      <c r="Q133" s="264"/>
      <c r="R133" s="264"/>
      <c r="S133" s="264"/>
      <c r="T133" s="265"/>
      <c r="U133" s="14"/>
      <c r="V133" s="14"/>
      <c r="W133" s="14"/>
      <c r="X133" s="14"/>
      <c r="Y133" s="14"/>
      <c r="Z133" s="14"/>
      <c r="AA133" s="14"/>
      <c r="AB133" s="14"/>
      <c r="AC133" s="14"/>
      <c r="AD133" s="14"/>
      <c r="AE133" s="14"/>
      <c r="AT133" s="266" t="s">
        <v>180</v>
      </c>
      <c r="AU133" s="266" t="s">
        <v>83</v>
      </c>
      <c r="AV133" s="14" t="s">
        <v>83</v>
      </c>
      <c r="AW133" s="14" t="s">
        <v>4</v>
      </c>
      <c r="AX133" s="14" t="s">
        <v>81</v>
      </c>
      <c r="AY133" s="266" t="s">
        <v>169</v>
      </c>
    </row>
    <row r="134" spans="1:63" s="12" customFormat="1" ht="22.8" customHeight="1">
      <c r="A134" s="12"/>
      <c r="B134" s="213"/>
      <c r="C134" s="214"/>
      <c r="D134" s="215" t="s">
        <v>73</v>
      </c>
      <c r="E134" s="227" t="s">
        <v>224</v>
      </c>
      <c r="F134" s="227" t="s">
        <v>252</v>
      </c>
      <c r="G134" s="214"/>
      <c r="H134" s="214"/>
      <c r="I134" s="217"/>
      <c r="J134" s="228">
        <f>BK134</f>
        <v>0</v>
      </c>
      <c r="K134" s="214"/>
      <c r="L134" s="219"/>
      <c r="M134" s="220"/>
      <c r="N134" s="221"/>
      <c r="O134" s="221"/>
      <c r="P134" s="222">
        <f>SUM(P135:P138)</f>
        <v>0</v>
      </c>
      <c r="Q134" s="221"/>
      <c r="R134" s="222">
        <f>SUM(R135:R138)</f>
        <v>124.18700000000001</v>
      </c>
      <c r="S134" s="221"/>
      <c r="T134" s="223">
        <f>SUM(T135:T138)</f>
        <v>0</v>
      </c>
      <c r="U134" s="12"/>
      <c r="V134" s="12"/>
      <c r="W134" s="12"/>
      <c r="X134" s="12"/>
      <c r="Y134" s="12"/>
      <c r="Z134" s="12"/>
      <c r="AA134" s="12"/>
      <c r="AB134" s="12"/>
      <c r="AC134" s="12"/>
      <c r="AD134" s="12"/>
      <c r="AE134" s="12"/>
      <c r="AR134" s="224" t="s">
        <v>81</v>
      </c>
      <c r="AT134" s="225" t="s">
        <v>73</v>
      </c>
      <c r="AU134" s="225" t="s">
        <v>81</v>
      </c>
      <c r="AY134" s="224" t="s">
        <v>169</v>
      </c>
      <c r="BK134" s="226">
        <f>SUM(BK135:BK138)</f>
        <v>0</v>
      </c>
    </row>
    <row r="135" spans="1:65" s="2" customFormat="1" ht="21.75" customHeight="1">
      <c r="A135" s="41"/>
      <c r="B135" s="42"/>
      <c r="C135" s="229" t="s">
        <v>205</v>
      </c>
      <c r="D135" s="229" t="s">
        <v>171</v>
      </c>
      <c r="E135" s="230" t="s">
        <v>1119</v>
      </c>
      <c r="F135" s="231" t="s">
        <v>1120</v>
      </c>
      <c r="G135" s="232" t="s">
        <v>462</v>
      </c>
      <c r="H135" s="233">
        <v>706</v>
      </c>
      <c r="I135" s="234"/>
      <c r="J135" s="235">
        <f>ROUND(I135*H135,2)</f>
        <v>0</v>
      </c>
      <c r="K135" s="231" t="s">
        <v>175</v>
      </c>
      <c r="L135" s="47"/>
      <c r="M135" s="236" t="s">
        <v>19</v>
      </c>
      <c r="N135" s="237" t="s">
        <v>45</v>
      </c>
      <c r="O135" s="87"/>
      <c r="P135" s="238">
        <f>O135*H135</f>
        <v>0</v>
      </c>
      <c r="Q135" s="238">
        <v>0.1295</v>
      </c>
      <c r="R135" s="238">
        <f>Q135*H135</f>
        <v>91.427</v>
      </c>
      <c r="S135" s="238">
        <v>0</v>
      </c>
      <c r="T135" s="239">
        <f>S135*H135</f>
        <v>0</v>
      </c>
      <c r="U135" s="41"/>
      <c r="V135" s="41"/>
      <c r="W135" s="41"/>
      <c r="X135" s="41"/>
      <c r="Y135" s="41"/>
      <c r="Z135" s="41"/>
      <c r="AA135" s="41"/>
      <c r="AB135" s="41"/>
      <c r="AC135" s="41"/>
      <c r="AD135" s="41"/>
      <c r="AE135" s="41"/>
      <c r="AR135" s="240" t="s">
        <v>176</v>
      </c>
      <c r="AT135" s="240" t="s">
        <v>171</v>
      </c>
      <c r="AU135" s="240" t="s">
        <v>83</v>
      </c>
      <c r="AY135" s="20" t="s">
        <v>169</v>
      </c>
      <c r="BE135" s="241">
        <f>IF(N135="základní",J135,0)</f>
        <v>0</v>
      </c>
      <c r="BF135" s="241">
        <f>IF(N135="snížená",J135,0)</f>
        <v>0</v>
      </c>
      <c r="BG135" s="241">
        <f>IF(N135="zákl. přenesená",J135,0)</f>
        <v>0</v>
      </c>
      <c r="BH135" s="241">
        <f>IF(N135="sníž. přenesená",J135,0)</f>
        <v>0</v>
      </c>
      <c r="BI135" s="241">
        <f>IF(N135="nulová",J135,0)</f>
        <v>0</v>
      </c>
      <c r="BJ135" s="20" t="s">
        <v>81</v>
      </c>
      <c r="BK135" s="241">
        <f>ROUND(I135*H135,2)</f>
        <v>0</v>
      </c>
      <c r="BL135" s="20" t="s">
        <v>176</v>
      </c>
      <c r="BM135" s="240" t="s">
        <v>1121</v>
      </c>
    </row>
    <row r="136" spans="1:47" s="2" customFormat="1" ht="12">
      <c r="A136" s="41"/>
      <c r="B136" s="42"/>
      <c r="C136" s="43"/>
      <c r="D136" s="242" t="s">
        <v>178</v>
      </c>
      <c r="E136" s="43"/>
      <c r="F136" s="243" t="s">
        <v>1122</v>
      </c>
      <c r="G136" s="43"/>
      <c r="H136" s="43"/>
      <c r="I136" s="149"/>
      <c r="J136" s="43"/>
      <c r="K136" s="43"/>
      <c r="L136" s="47"/>
      <c r="M136" s="244"/>
      <c r="N136" s="245"/>
      <c r="O136" s="87"/>
      <c r="P136" s="87"/>
      <c r="Q136" s="87"/>
      <c r="R136" s="87"/>
      <c r="S136" s="87"/>
      <c r="T136" s="88"/>
      <c r="U136" s="41"/>
      <c r="V136" s="41"/>
      <c r="W136" s="41"/>
      <c r="X136" s="41"/>
      <c r="Y136" s="41"/>
      <c r="Z136" s="41"/>
      <c r="AA136" s="41"/>
      <c r="AB136" s="41"/>
      <c r="AC136" s="41"/>
      <c r="AD136" s="41"/>
      <c r="AE136" s="41"/>
      <c r="AT136" s="20" t="s">
        <v>178</v>
      </c>
      <c r="AU136" s="20" t="s">
        <v>83</v>
      </c>
    </row>
    <row r="137" spans="1:65" s="2" customFormat="1" ht="16.5" customHeight="1">
      <c r="A137" s="41"/>
      <c r="B137" s="42"/>
      <c r="C137" s="313" t="s">
        <v>210</v>
      </c>
      <c r="D137" s="313" t="s">
        <v>665</v>
      </c>
      <c r="E137" s="314" t="s">
        <v>1123</v>
      </c>
      <c r="F137" s="315" t="s">
        <v>1124</v>
      </c>
      <c r="G137" s="316" t="s">
        <v>462</v>
      </c>
      <c r="H137" s="317">
        <v>728</v>
      </c>
      <c r="I137" s="318"/>
      <c r="J137" s="319">
        <f>ROUND(I137*H137,2)</f>
        <v>0</v>
      </c>
      <c r="K137" s="315" t="s">
        <v>175</v>
      </c>
      <c r="L137" s="320"/>
      <c r="M137" s="321" t="s">
        <v>19</v>
      </c>
      <c r="N137" s="322" t="s">
        <v>45</v>
      </c>
      <c r="O137" s="87"/>
      <c r="P137" s="238">
        <f>O137*H137</f>
        <v>0</v>
      </c>
      <c r="Q137" s="238">
        <v>0.045</v>
      </c>
      <c r="R137" s="238">
        <f>Q137*H137</f>
        <v>32.76</v>
      </c>
      <c r="S137" s="238">
        <v>0</v>
      </c>
      <c r="T137" s="239">
        <f>S137*H137</f>
        <v>0</v>
      </c>
      <c r="U137" s="41"/>
      <c r="V137" s="41"/>
      <c r="W137" s="41"/>
      <c r="X137" s="41"/>
      <c r="Y137" s="41"/>
      <c r="Z137" s="41"/>
      <c r="AA137" s="41"/>
      <c r="AB137" s="41"/>
      <c r="AC137" s="41"/>
      <c r="AD137" s="41"/>
      <c r="AE137" s="41"/>
      <c r="AR137" s="240" t="s">
        <v>217</v>
      </c>
      <c r="AT137" s="240" t="s">
        <v>665</v>
      </c>
      <c r="AU137" s="240" t="s">
        <v>83</v>
      </c>
      <c r="AY137" s="20" t="s">
        <v>169</v>
      </c>
      <c r="BE137" s="241">
        <f>IF(N137="základní",J137,0)</f>
        <v>0</v>
      </c>
      <c r="BF137" s="241">
        <f>IF(N137="snížená",J137,0)</f>
        <v>0</v>
      </c>
      <c r="BG137" s="241">
        <f>IF(N137="zákl. přenesená",J137,0)</f>
        <v>0</v>
      </c>
      <c r="BH137" s="241">
        <f>IF(N137="sníž. přenesená",J137,0)</f>
        <v>0</v>
      </c>
      <c r="BI137" s="241">
        <f>IF(N137="nulová",J137,0)</f>
        <v>0</v>
      </c>
      <c r="BJ137" s="20" t="s">
        <v>81</v>
      </c>
      <c r="BK137" s="241">
        <f>ROUND(I137*H137,2)</f>
        <v>0</v>
      </c>
      <c r="BL137" s="20" t="s">
        <v>176</v>
      </c>
      <c r="BM137" s="240" t="s">
        <v>1125</v>
      </c>
    </row>
    <row r="138" spans="1:51" s="14" customFormat="1" ht="12">
      <c r="A138" s="14"/>
      <c r="B138" s="256"/>
      <c r="C138" s="257"/>
      <c r="D138" s="242" t="s">
        <v>180</v>
      </c>
      <c r="E138" s="257"/>
      <c r="F138" s="259" t="s">
        <v>1126</v>
      </c>
      <c r="G138" s="257"/>
      <c r="H138" s="260">
        <v>728</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180</v>
      </c>
      <c r="AU138" s="266" t="s">
        <v>83</v>
      </c>
      <c r="AV138" s="14" t="s">
        <v>83</v>
      </c>
      <c r="AW138" s="14" t="s">
        <v>4</v>
      </c>
      <c r="AX138" s="14" t="s">
        <v>81</v>
      </c>
      <c r="AY138" s="266" t="s">
        <v>169</v>
      </c>
    </row>
    <row r="139" spans="1:63" s="12" customFormat="1" ht="22.8" customHeight="1">
      <c r="A139" s="12"/>
      <c r="B139" s="213"/>
      <c r="C139" s="214"/>
      <c r="D139" s="215" t="s">
        <v>73</v>
      </c>
      <c r="E139" s="227" t="s">
        <v>1055</v>
      </c>
      <c r="F139" s="227" t="s">
        <v>254</v>
      </c>
      <c r="G139" s="214"/>
      <c r="H139" s="214"/>
      <c r="I139" s="217"/>
      <c r="J139" s="228">
        <f>BK139</f>
        <v>0</v>
      </c>
      <c r="K139" s="214"/>
      <c r="L139" s="219"/>
      <c r="M139" s="220"/>
      <c r="N139" s="221"/>
      <c r="O139" s="221"/>
      <c r="P139" s="222">
        <f>SUM(P140:P141)</f>
        <v>0</v>
      </c>
      <c r="Q139" s="221"/>
      <c r="R139" s="222">
        <f>SUM(R140:R141)</f>
        <v>0</v>
      </c>
      <c r="S139" s="221"/>
      <c r="T139" s="223">
        <f>SUM(T140:T141)</f>
        <v>0</v>
      </c>
      <c r="U139" s="12"/>
      <c r="V139" s="12"/>
      <c r="W139" s="12"/>
      <c r="X139" s="12"/>
      <c r="Y139" s="12"/>
      <c r="Z139" s="12"/>
      <c r="AA139" s="12"/>
      <c r="AB139" s="12"/>
      <c r="AC139" s="12"/>
      <c r="AD139" s="12"/>
      <c r="AE139" s="12"/>
      <c r="AR139" s="224" t="s">
        <v>81</v>
      </c>
      <c r="AT139" s="225" t="s">
        <v>73</v>
      </c>
      <c r="AU139" s="225" t="s">
        <v>81</v>
      </c>
      <c r="AY139" s="224" t="s">
        <v>169</v>
      </c>
      <c r="BK139" s="226">
        <f>SUM(BK140:BK141)</f>
        <v>0</v>
      </c>
    </row>
    <row r="140" spans="1:65" s="2" customFormat="1" ht="21.75" customHeight="1">
      <c r="A140" s="41"/>
      <c r="B140" s="42"/>
      <c r="C140" s="229" t="s">
        <v>217</v>
      </c>
      <c r="D140" s="229" t="s">
        <v>171</v>
      </c>
      <c r="E140" s="230" t="s">
        <v>1057</v>
      </c>
      <c r="F140" s="231" t="s">
        <v>1058</v>
      </c>
      <c r="G140" s="232" t="s">
        <v>243</v>
      </c>
      <c r="H140" s="233">
        <v>437.617</v>
      </c>
      <c r="I140" s="234"/>
      <c r="J140" s="235">
        <f>ROUND(I140*H140,2)</f>
        <v>0</v>
      </c>
      <c r="K140" s="231" t="s">
        <v>175</v>
      </c>
      <c r="L140" s="47"/>
      <c r="M140" s="236" t="s">
        <v>19</v>
      </c>
      <c r="N140" s="237" t="s">
        <v>45</v>
      </c>
      <c r="O140" s="87"/>
      <c r="P140" s="238">
        <f>O140*H140</f>
        <v>0</v>
      </c>
      <c r="Q140" s="238">
        <v>0</v>
      </c>
      <c r="R140" s="238">
        <f>Q140*H140</f>
        <v>0</v>
      </c>
      <c r="S140" s="238">
        <v>0</v>
      </c>
      <c r="T140" s="239">
        <f>S140*H140</f>
        <v>0</v>
      </c>
      <c r="U140" s="41"/>
      <c r="V140" s="41"/>
      <c r="W140" s="41"/>
      <c r="X140" s="41"/>
      <c r="Y140" s="41"/>
      <c r="Z140" s="41"/>
      <c r="AA140" s="41"/>
      <c r="AB140" s="41"/>
      <c r="AC140" s="41"/>
      <c r="AD140" s="41"/>
      <c r="AE140" s="41"/>
      <c r="AR140" s="240" t="s">
        <v>176</v>
      </c>
      <c r="AT140" s="240" t="s">
        <v>171</v>
      </c>
      <c r="AU140" s="240" t="s">
        <v>83</v>
      </c>
      <c r="AY140" s="20" t="s">
        <v>169</v>
      </c>
      <c r="BE140" s="241">
        <f>IF(N140="základní",J140,0)</f>
        <v>0</v>
      </c>
      <c r="BF140" s="241">
        <f>IF(N140="snížená",J140,0)</f>
        <v>0</v>
      </c>
      <c r="BG140" s="241">
        <f>IF(N140="zákl. přenesená",J140,0)</f>
        <v>0</v>
      </c>
      <c r="BH140" s="241">
        <f>IF(N140="sníž. přenesená",J140,0)</f>
        <v>0</v>
      </c>
      <c r="BI140" s="241">
        <f>IF(N140="nulová",J140,0)</f>
        <v>0</v>
      </c>
      <c r="BJ140" s="20" t="s">
        <v>81</v>
      </c>
      <c r="BK140" s="241">
        <f>ROUND(I140*H140,2)</f>
        <v>0</v>
      </c>
      <c r="BL140" s="20" t="s">
        <v>176</v>
      </c>
      <c r="BM140" s="240" t="s">
        <v>1059</v>
      </c>
    </row>
    <row r="141" spans="1:47" s="2" customFormat="1" ht="12">
      <c r="A141" s="41"/>
      <c r="B141" s="42"/>
      <c r="C141" s="43"/>
      <c r="D141" s="242" t="s">
        <v>178</v>
      </c>
      <c r="E141" s="43"/>
      <c r="F141" s="243" t="s">
        <v>1060</v>
      </c>
      <c r="G141" s="43"/>
      <c r="H141" s="43"/>
      <c r="I141" s="149"/>
      <c r="J141" s="43"/>
      <c r="K141" s="43"/>
      <c r="L141" s="47"/>
      <c r="M141" s="291"/>
      <c r="N141" s="292"/>
      <c r="O141" s="293"/>
      <c r="P141" s="293"/>
      <c r="Q141" s="293"/>
      <c r="R141" s="293"/>
      <c r="S141" s="293"/>
      <c r="T141" s="294"/>
      <c r="U141" s="41"/>
      <c r="V141" s="41"/>
      <c r="W141" s="41"/>
      <c r="X141" s="41"/>
      <c r="Y141" s="41"/>
      <c r="Z141" s="41"/>
      <c r="AA141" s="41"/>
      <c r="AB141" s="41"/>
      <c r="AC141" s="41"/>
      <c r="AD141" s="41"/>
      <c r="AE141" s="41"/>
      <c r="AT141" s="20" t="s">
        <v>178</v>
      </c>
      <c r="AU141" s="20" t="s">
        <v>83</v>
      </c>
    </row>
    <row r="142" spans="1:31" s="2" customFormat="1" ht="6.95" customHeight="1">
      <c r="A142" s="41"/>
      <c r="B142" s="62"/>
      <c r="C142" s="63"/>
      <c r="D142" s="63"/>
      <c r="E142" s="63"/>
      <c r="F142" s="63"/>
      <c r="G142" s="63"/>
      <c r="H142" s="63"/>
      <c r="I142" s="178"/>
      <c r="J142" s="63"/>
      <c r="K142" s="63"/>
      <c r="L142" s="47"/>
      <c r="M142" s="41"/>
      <c r="O142" s="41"/>
      <c r="P142" s="41"/>
      <c r="Q142" s="41"/>
      <c r="R142" s="41"/>
      <c r="S142" s="41"/>
      <c r="T142" s="41"/>
      <c r="U142" s="41"/>
      <c r="V142" s="41"/>
      <c r="W142" s="41"/>
      <c r="X142" s="41"/>
      <c r="Y142" s="41"/>
      <c r="Z142" s="41"/>
      <c r="AA142" s="41"/>
      <c r="AB142" s="41"/>
      <c r="AC142" s="41"/>
      <c r="AD142" s="41"/>
      <c r="AE142" s="41"/>
    </row>
  </sheetData>
  <sheetProtection password="DD5F" sheet="1" objects="1" scenarios="1" formatColumns="0" formatRows="0" autoFilter="0"/>
  <autoFilter ref="C89:K141"/>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106</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613</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1127</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ROUND(J90,2)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ROUND((SUM(BE90:BE215)),2)</f>
        <v>0</v>
      </c>
      <c r="G35" s="41"/>
      <c r="H35" s="41"/>
      <c r="I35" s="167">
        <v>0.21</v>
      </c>
      <c r="J35" s="166">
        <f>ROUND(((SUM(BE90:BE215))*I35),2)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ROUND((SUM(BF90:BF215)),2)</f>
        <v>0</v>
      </c>
      <c r="G36" s="41"/>
      <c r="H36" s="41"/>
      <c r="I36" s="167">
        <v>0.15</v>
      </c>
      <c r="J36" s="166">
        <f>ROUND(((SUM(BF90:BF215))*I36),2)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ROUND((SUM(BG90:BG215)),2)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ROUND((SUM(BH90:BH215)),2)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ROUND((SUM(BI90:BI215)),2)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613</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102 - Dopravně inženýrské opatření</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J90</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J91</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J92</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1128</v>
      </c>
      <c r="E66" s="197"/>
      <c r="F66" s="197"/>
      <c r="G66" s="197"/>
      <c r="H66" s="197"/>
      <c r="I66" s="198"/>
      <c r="J66" s="199">
        <f>J120</f>
        <v>0</v>
      </c>
      <c r="K66" s="128"/>
      <c r="L66" s="200"/>
      <c r="S66" s="10"/>
      <c r="T66" s="10"/>
      <c r="U66" s="10"/>
      <c r="V66" s="10"/>
      <c r="W66" s="10"/>
      <c r="X66" s="10"/>
      <c r="Y66" s="10"/>
      <c r="Z66" s="10"/>
      <c r="AA66" s="10"/>
      <c r="AB66" s="10"/>
      <c r="AC66" s="10"/>
      <c r="AD66" s="10"/>
      <c r="AE66" s="10"/>
    </row>
    <row r="67" spans="1:31" s="10" customFormat="1" ht="14.85" customHeight="1">
      <c r="A67" s="10"/>
      <c r="B67" s="195"/>
      <c r="C67" s="128"/>
      <c r="D67" s="196" t="s">
        <v>152</v>
      </c>
      <c r="E67" s="197"/>
      <c r="F67" s="197"/>
      <c r="G67" s="197"/>
      <c r="H67" s="197"/>
      <c r="I67" s="198"/>
      <c r="J67" s="199">
        <f>J205</f>
        <v>0</v>
      </c>
      <c r="K67" s="128"/>
      <c r="L67" s="200"/>
      <c r="S67" s="10"/>
      <c r="T67" s="10"/>
      <c r="U67" s="10"/>
      <c r="V67" s="10"/>
      <c r="W67" s="10"/>
      <c r="X67" s="10"/>
      <c r="Y67" s="10"/>
      <c r="Z67" s="10"/>
      <c r="AA67" s="10"/>
      <c r="AB67" s="10"/>
      <c r="AC67" s="10"/>
      <c r="AD67" s="10"/>
      <c r="AE67" s="10"/>
    </row>
    <row r="68" spans="1:31" s="10" customFormat="1" ht="21.8" customHeight="1">
      <c r="A68" s="10"/>
      <c r="B68" s="195"/>
      <c r="C68" s="128"/>
      <c r="D68" s="196" t="s">
        <v>153</v>
      </c>
      <c r="E68" s="197"/>
      <c r="F68" s="197"/>
      <c r="G68" s="197"/>
      <c r="H68" s="197"/>
      <c r="I68" s="198"/>
      <c r="J68" s="199">
        <f>J208</f>
        <v>0</v>
      </c>
      <c r="K68" s="128"/>
      <c r="L68" s="200"/>
      <c r="S68" s="10"/>
      <c r="T68" s="10"/>
      <c r="U68" s="10"/>
      <c r="V68" s="10"/>
      <c r="W68" s="10"/>
      <c r="X68" s="10"/>
      <c r="Y68" s="10"/>
      <c r="Z68" s="10"/>
      <c r="AA68" s="10"/>
      <c r="AB68" s="10"/>
      <c r="AC68" s="10"/>
      <c r="AD68" s="10"/>
      <c r="AE68" s="10"/>
    </row>
    <row r="69" spans="1:31" s="2" customFormat="1" ht="21.8" customHeight="1">
      <c r="A69" s="41"/>
      <c r="B69" s="42"/>
      <c r="C69" s="43"/>
      <c r="D69" s="43"/>
      <c r="E69" s="43"/>
      <c r="F69" s="43"/>
      <c r="G69" s="43"/>
      <c r="H69" s="43"/>
      <c r="I69" s="149"/>
      <c r="J69" s="43"/>
      <c r="K69" s="43"/>
      <c r="L69" s="150"/>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178"/>
      <c r="J70" s="63"/>
      <c r="K70" s="63"/>
      <c r="L70" s="150"/>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181"/>
      <c r="J74" s="65"/>
      <c r="K74" s="65"/>
      <c r="L74" s="150"/>
      <c r="S74" s="41"/>
      <c r="T74" s="41"/>
      <c r="U74" s="41"/>
      <c r="V74" s="41"/>
      <c r="W74" s="41"/>
      <c r="X74" s="41"/>
      <c r="Y74" s="41"/>
      <c r="Z74" s="41"/>
      <c r="AA74" s="41"/>
      <c r="AB74" s="41"/>
      <c r="AC74" s="41"/>
      <c r="AD74" s="41"/>
      <c r="AE74" s="41"/>
    </row>
    <row r="75" spans="1:31" s="2" customFormat="1" ht="24.95" customHeight="1">
      <c r="A75" s="41"/>
      <c r="B75" s="42"/>
      <c r="C75" s="26" t="s">
        <v>154</v>
      </c>
      <c r="D75" s="43"/>
      <c r="E75" s="43"/>
      <c r="F75" s="43"/>
      <c r="G75" s="43"/>
      <c r="H75" s="43"/>
      <c r="I75" s="149"/>
      <c r="J75" s="43"/>
      <c r="K75" s="43"/>
      <c r="L75" s="150"/>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12" customHeight="1">
      <c r="A77" s="41"/>
      <c r="B77" s="42"/>
      <c r="C77" s="35" t="s">
        <v>16</v>
      </c>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6.5" customHeight="1">
      <c r="A78" s="41"/>
      <c r="B78" s="42"/>
      <c r="C78" s="43"/>
      <c r="D78" s="43"/>
      <c r="E78" s="182" t="str">
        <f>E7</f>
        <v>KRÁLŮV DVŮR - OBCHVAT - II. část - PDPS</v>
      </c>
      <c r="F78" s="35"/>
      <c r="G78" s="35"/>
      <c r="H78" s="35"/>
      <c r="I78" s="149"/>
      <c r="J78" s="43"/>
      <c r="K78" s="43"/>
      <c r="L78" s="150"/>
      <c r="S78" s="41"/>
      <c r="T78" s="41"/>
      <c r="U78" s="41"/>
      <c r="V78" s="41"/>
      <c r="W78" s="41"/>
      <c r="X78" s="41"/>
      <c r="Y78" s="41"/>
      <c r="Z78" s="41"/>
      <c r="AA78" s="41"/>
      <c r="AB78" s="41"/>
      <c r="AC78" s="41"/>
      <c r="AD78" s="41"/>
      <c r="AE78" s="41"/>
    </row>
    <row r="79" spans="2:12" s="1" customFormat="1" ht="12" customHeight="1">
      <c r="B79" s="24"/>
      <c r="C79" s="35" t="s">
        <v>141</v>
      </c>
      <c r="D79" s="25"/>
      <c r="E79" s="25"/>
      <c r="F79" s="25"/>
      <c r="G79" s="25"/>
      <c r="H79" s="25"/>
      <c r="I79" s="141"/>
      <c r="J79" s="25"/>
      <c r="K79" s="25"/>
      <c r="L79" s="23"/>
    </row>
    <row r="80" spans="1:31" s="2" customFormat="1" ht="16.5" customHeight="1">
      <c r="A80" s="41"/>
      <c r="B80" s="42"/>
      <c r="C80" s="43"/>
      <c r="D80" s="43"/>
      <c r="E80" s="182" t="s">
        <v>613</v>
      </c>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143</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6.5" customHeight="1">
      <c r="A82" s="41"/>
      <c r="B82" s="42"/>
      <c r="C82" s="43"/>
      <c r="D82" s="43"/>
      <c r="E82" s="72" t="str">
        <f>E11</f>
        <v>SO 102 - Dopravně inženýrské opatření</v>
      </c>
      <c r="F82" s="43"/>
      <c r="G82" s="43"/>
      <c r="H82" s="43"/>
      <c r="I82" s="149"/>
      <c r="J82" s="43"/>
      <c r="K82" s="43"/>
      <c r="L82" s="150"/>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149"/>
      <c r="J83" s="43"/>
      <c r="K83" s="43"/>
      <c r="L83" s="150"/>
      <c r="S83" s="41"/>
      <c r="T83" s="41"/>
      <c r="U83" s="41"/>
      <c r="V83" s="41"/>
      <c r="W83" s="41"/>
      <c r="X83" s="41"/>
      <c r="Y83" s="41"/>
      <c r="Z83" s="41"/>
      <c r="AA83" s="41"/>
      <c r="AB83" s="41"/>
      <c r="AC83" s="41"/>
      <c r="AD83" s="41"/>
      <c r="AE83" s="41"/>
    </row>
    <row r="84" spans="1:31" s="2" customFormat="1" ht="12" customHeight="1">
      <c r="A84" s="41"/>
      <c r="B84" s="42"/>
      <c r="C84" s="35" t="s">
        <v>21</v>
      </c>
      <c r="D84" s="43"/>
      <c r="E84" s="43"/>
      <c r="F84" s="30" t="str">
        <f>F14</f>
        <v>Králův Dvůr</v>
      </c>
      <c r="G84" s="43"/>
      <c r="H84" s="43"/>
      <c r="I84" s="152" t="s">
        <v>23</v>
      </c>
      <c r="J84" s="75" t="str">
        <f>IF(J14="","",J14)</f>
        <v>18. 3. 2020</v>
      </c>
      <c r="K84" s="43"/>
      <c r="L84" s="150"/>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40.05" customHeight="1">
      <c r="A86" s="41"/>
      <c r="B86" s="42"/>
      <c r="C86" s="35" t="s">
        <v>25</v>
      </c>
      <c r="D86" s="43"/>
      <c r="E86" s="43"/>
      <c r="F86" s="30" t="str">
        <f>E17</f>
        <v>Město Králův Dvůr,Nám.Míru 139,26701 Králův Dvůr</v>
      </c>
      <c r="G86" s="43"/>
      <c r="H86" s="43"/>
      <c r="I86" s="152" t="s">
        <v>31</v>
      </c>
      <c r="J86" s="39" t="str">
        <f>E23</f>
        <v>SPEKTRA s.r.o.,V Hlinkách 1548,26601 Beroun</v>
      </c>
      <c r="K86" s="43"/>
      <c r="L86" s="150"/>
      <c r="S86" s="41"/>
      <c r="T86" s="41"/>
      <c r="U86" s="41"/>
      <c r="V86" s="41"/>
      <c r="W86" s="41"/>
      <c r="X86" s="41"/>
      <c r="Y86" s="41"/>
      <c r="Z86" s="41"/>
      <c r="AA86" s="41"/>
      <c r="AB86" s="41"/>
      <c r="AC86" s="41"/>
      <c r="AD86" s="41"/>
      <c r="AE86" s="41"/>
    </row>
    <row r="87" spans="1:31" s="2" customFormat="1" ht="15.15" customHeight="1">
      <c r="A87" s="41"/>
      <c r="B87" s="42"/>
      <c r="C87" s="35" t="s">
        <v>29</v>
      </c>
      <c r="D87" s="43"/>
      <c r="E87" s="43"/>
      <c r="F87" s="30" t="str">
        <f>IF(E20="","",E20)</f>
        <v>Vyplň údaj</v>
      </c>
      <c r="G87" s="43"/>
      <c r="H87" s="43"/>
      <c r="I87" s="152" t="s">
        <v>36</v>
      </c>
      <c r="J87" s="39" t="str">
        <f>E26</f>
        <v>p. Lenka Dejdarová</v>
      </c>
      <c r="K87" s="43"/>
      <c r="L87" s="150"/>
      <c r="S87" s="41"/>
      <c r="T87" s="41"/>
      <c r="U87" s="41"/>
      <c r="V87" s="41"/>
      <c r="W87" s="41"/>
      <c r="X87" s="41"/>
      <c r="Y87" s="41"/>
      <c r="Z87" s="41"/>
      <c r="AA87" s="41"/>
      <c r="AB87" s="41"/>
      <c r="AC87" s="41"/>
      <c r="AD87" s="41"/>
      <c r="AE87" s="41"/>
    </row>
    <row r="88" spans="1:31" s="2" customFormat="1" ht="10.3" customHeight="1">
      <c r="A88" s="41"/>
      <c r="B88" s="42"/>
      <c r="C88" s="43"/>
      <c r="D88" s="43"/>
      <c r="E88" s="43"/>
      <c r="F88" s="43"/>
      <c r="G88" s="43"/>
      <c r="H88" s="43"/>
      <c r="I88" s="149"/>
      <c r="J88" s="43"/>
      <c r="K88" s="43"/>
      <c r="L88" s="150"/>
      <c r="S88" s="41"/>
      <c r="T88" s="41"/>
      <c r="U88" s="41"/>
      <c r="V88" s="41"/>
      <c r="W88" s="41"/>
      <c r="X88" s="41"/>
      <c r="Y88" s="41"/>
      <c r="Z88" s="41"/>
      <c r="AA88" s="41"/>
      <c r="AB88" s="41"/>
      <c r="AC88" s="41"/>
      <c r="AD88" s="41"/>
      <c r="AE88" s="41"/>
    </row>
    <row r="89" spans="1:31" s="11" customFormat="1" ht="29.25" customHeight="1">
      <c r="A89" s="201"/>
      <c r="B89" s="202"/>
      <c r="C89" s="203" t="s">
        <v>155</v>
      </c>
      <c r="D89" s="204" t="s">
        <v>59</v>
      </c>
      <c r="E89" s="204" t="s">
        <v>55</v>
      </c>
      <c r="F89" s="204" t="s">
        <v>56</v>
      </c>
      <c r="G89" s="204" t="s">
        <v>156</v>
      </c>
      <c r="H89" s="204" t="s">
        <v>157</v>
      </c>
      <c r="I89" s="205" t="s">
        <v>158</v>
      </c>
      <c r="J89" s="204" t="s">
        <v>147</v>
      </c>
      <c r="K89" s="206" t="s">
        <v>159</v>
      </c>
      <c r="L89" s="207"/>
      <c r="M89" s="95" t="s">
        <v>19</v>
      </c>
      <c r="N89" s="96" t="s">
        <v>44</v>
      </c>
      <c r="O89" s="96" t="s">
        <v>160</v>
      </c>
      <c r="P89" s="96" t="s">
        <v>161</v>
      </c>
      <c r="Q89" s="96" t="s">
        <v>162</v>
      </c>
      <c r="R89" s="96" t="s">
        <v>163</v>
      </c>
      <c r="S89" s="96" t="s">
        <v>164</v>
      </c>
      <c r="T89" s="97" t="s">
        <v>165</v>
      </c>
      <c r="U89" s="201"/>
      <c r="V89" s="201"/>
      <c r="W89" s="201"/>
      <c r="X89" s="201"/>
      <c r="Y89" s="201"/>
      <c r="Z89" s="201"/>
      <c r="AA89" s="201"/>
      <c r="AB89" s="201"/>
      <c r="AC89" s="201"/>
      <c r="AD89" s="201"/>
      <c r="AE89" s="201"/>
    </row>
    <row r="90" spans="1:63" s="2" customFormat="1" ht="22.8" customHeight="1">
      <c r="A90" s="41"/>
      <c r="B90" s="42"/>
      <c r="C90" s="102" t="s">
        <v>166</v>
      </c>
      <c r="D90" s="43"/>
      <c r="E90" s="43"/>
      <c r="F90" s="43"/>
      <c r="G90" s="43"/>
      <c r="H90" s="43"/>
      <c r="I90" s="149"/>
      <c r="J90" s="208">
        <f>BK90</f>
        <v>0</v>
      </c>
      <c r="K90" s="43"/>
      <c r="L90" s="47"/>
      <c r="M90" s="98"/>
      <c r="N90" s="209"/>
      <c r="O90" s="99"/>
      <c r="P90" s="210">
        <f>P91</f>
        <v>0</v>
      </c>
      <c r="Q90" s="99"/>
      <c r="R90" s="210">
        <f>R91</f>
        <v>2.58031</v>
      </c>
      <c r="S90" s="99"/>
      <c r="T90" s="211">
        <f>T91</f>
        <v>14.456000000000001</v>
      </c>
      <c r="U90" s="41"/>
      <c r="V90" s="41"/>
      <c r="W90" s="41"/>
      <c r="X90" s="41"/>
      <c r="Y90" s="41"/>
      <c r="Z90" s="41"/>
      <c r="AA90" s="41"/>
      <c r="AB90" s="41"/>
      <c r="AC90" s="41"/>
      <c r="AD90" s="41"/>
      <c r="AE90" s="41"/>
      <c r="AT90" s="20" t="s">
        <v>73</v>
      </c>
      <c r="AU90" s="20" t="s">
        <v>148</v>
      </c>
      <c r="BK90" s="212">
        <f>BK91</f>
        <v>0</v>
      </c>
    </row>
    <row r="91" spans="1:63" s="12" customFormat="1" ht="25.9" customHeight="1">
      <c r="A91" s="12"/>
      <c r="B91" s="213"/>
      <c r="C91" s="214"/>
      <c r="D91" s="215" t="s">
        <v>73</v>
      </c>
      <c r="E91" s="216" t="s">
        <v>167</v>
      </c>
      <c r="F91" s="216" t="s">
        <v>168</v>
      </c>
      <c r="G91" s="214"/>
      <c r="H91" s="214"/>
      <c r="I91" s="217"/>
      <c r="J91" s="218">
        <f>BK91</f>
        <v>0</v>
      </c>
      <c r="K91" s="214"/>
      <c r="L91" s="219"/>
      <c r="M91" s="220"/>
      <c r="N91" s="221"/>
      <c r="O91" s="221"/>
      <c r="P91" s="222">
        <f>P92+P120</f>
        <v>0</v>
      </c>
      <c r="Q91" s="221"/>
      <c r="R91" s="222">
        <f>R92+R120</f>
        <v>2.58031</v>
      </c>
      <c r="S91" s="221"/>
      <c r="T91" s="223">
        <f>T92+T120</f>
        <v>14.456000000000001</v>
      </c>
      <c r="U91" s="12"/>
      <c r="V91" s="12"/>
      <c r="W91" s="12"/>
      <c r="X91" s="12"/>
      <c r="Y91" s="12"/>
      <c r="Z91" s="12"/>
      <c r="AA91" s="12"/>
      <c r="AB91" s="12"/>
      <c r="AC91" s="12"/>
      <c r="AD91" s="12"/>
      <c r="AE91" s="12"/>
      <c r="AR91" s="224" t="s">
        <v>81</v>
      </c>
      <c r="AT91" s="225" t="s">
        <v>73</v>
      </c>
      <c r="AU91" s="225" t="s">
        <v>74</v>
      </c>
      <c r="AY91" s="224" t="s">
        <v>169</v>
      </c>
      <c r="BK91" s="226">
        <f>BK92+BK120</f>
        <v>0</v>
      </c>
    </row>
    <row r="92" spans="1:63" s="12" customFormat="1" ht="22.8" customHeight="1">
      <c r="A92" s="12"/>
      <c r="B92" s="213"/>
      <c r="C92" s="214"/>
      <c r="D92" s="215" t="s">
        <v>73</v>
      </c>
      <c r="E92" s="227" t="s">
        <v>81</v>
      </c>
      <c r="F92" s="227" t="s">
        <v>170</v>
      </c>
      <c r="G92" s="214"/>
      <c r="H92" s="214"/>
      <c r="I92" s="217"/>
      <c r="J92" s="228">
        <f>BK92</f>
        <v>0</v>
      </c>
      <c r="K92" s="214"/>
      <c r="L92" s="219"/>
      <c r="M92" s="220"/>
      <c r="N92" s="221"/>
      <c r="O92" s="221"/>
      <c r="P92" s="222">
        <f>SUM(P93:P119)</f>
        <v>0</v>
      </c>
      <c r="Q92" s="221"/>
      <c r="R92" s="222">
        <f>SUM(R93:R119)</f>
        <v>0.021449999999999997</v>
      </c>
      <c r="S92" s="221"/>
      <c r="T92" s="223">
        <f>SUM(T93:T119)</f>
        <v>0</v>
      </c>
      <c r="U92" s="12"/>
      <c r="V92" s="12"/>
      <c r="W92" s="12"/>
      <c r="X92" s="12"/>
      <c r="Y92" s="12"/>
      <c r="Z92" s="12"/>
      <c r="AA92" s="12"/>
      <c r="AB92" s="12"/>
      <c r="AC92" s="12"/>
      <c r="AD92" s="12"/>
      <c r="AE92" s="12"/>
      <c r="AR92" s="224" t="s">
        <v>81</v>
      </c>
      <c r="AT92" s="225" t="s">
        <v>73</v>
      </c>
      <c r="AU92" s="225" t="s">
        <v>81</v>
      </c>
      <c r="AY92" s="224" t="s">
        <v>169</v>
      </c>
      <c r="BK92" s="226">
        <f>SUM(BK93:BK119)</f>
        <v>0</v>
      </c>
    </row>
    <row r="93" spans="1:65" s="2" customFormat="1" ht="21.75" customHeight="1">
      <c r="A93" s="41"/>
      <c r="B93" s="42"/>
      <c r="C93" s="229" t="s">
        <v>81</v>
      </c>
      <c r="D93" s="229" t="s">
        <v>171</v>
      </c>
      <c r="E93" s="230" t="s">
        <v>1129</v>
      </c>
      <c r="F93" s="231" t="s">
        <v>1130</v>
      </c>
      <c r="G93" s="232" t="s">
        <v>462</v>
      </c>
      <c r="H93" s="233">
        <v>71.5</v>
      </c>
      <c r="I93" s="234"/>
      <c r="J93" s="235">
        <f>ROUND(I93*H93,2)</f>
        <v>0</v>
      </c>
      <c r="K93" s="231" t="s">
        <v>175</v>
      </c>
      <c r="L93" s="47"/>
      <c r="M93" s="236" t="s">
        <v>19</v>
      </c>
      <c r="N93" s="237" t="s">
        <v>45</v>
      </c>
      <c r="O93" s="87"/>
      <c r="P93" s="238">
        <f>O93*H93</f>
        <v>0</v>
      </c>
      <c r="Q93" s="238">
        <v>0.0003</v>
      </c>
      <c r="R93" s="238">
        <f>Q93*H93</f>
        <v>0.021449999999999997</v>
      </c>
      <c r="S93" s="238">
        <v>0</v>
      </c>
      <c r="T93" s="239">
        <f>S93*H93</f>
        <v>0</v>
      </c>
      <c r="U93" s="41"/>
      <c r="V93" s="41"/>
      <c r="W93" s="41"/>
      <c r="X93" s="41"/>
      <c r="Y93" s="41"/>
      <c r="Z93" s="41"/>
      <c r="AA93" s="41"/>
      <c r="AB93" s="41"/>
      <c r="AC93" s="41"/>
      <c r="AD93" s="41"/>
      <c r="AE93" s="41"/>
      <c r="AR93" s="240" t="s">
        <v>176</v>
      </c>
      <c r="AT93" s="240" t="s">
        <v>171</v>
      </c>
      <c r="AU93" s="240" t="s">
        <v>83</v>
      </c>
      <c r="AY93" s="20" t="s">
        <v>169</v>
      </c>
      <c r="BE93" s="241">
        <f>IF(N93="základní",J93,0)</f>
        <v>0</v>
      </c>
      <c r="BF93" s="241">
        <f>IF(N93="snížená",J93,0)</f>
        <v>0</v>
      </c>
      <c r="BG93" s="241">
        <f>IF(N93="zákl. přenesená",J93,0)</f>
        <v>0</v>
      </c>
      <c r="BH93" s="241">
        <f>IF(N93="sníž. přenesená",J93,0)</f>
        <v>0</v>
      </c>
      <c r="BI93" s="241">
        <f>IF(N93="nulová",J93,0)</f>
        <v>0</v>
      </c>
      <c r="BJ93" s="20" t="s">
        <v>81</v>
      </c>
      <c r="BK93" s="241">
        <f>ROUND(I93*H93,2)</f>
        <v>0</v>
      </c>
      <c r="BL93" s="20" t="s">
        <v>176</v>
      </c>
      <c r="BM93" s="240" t="s">
        <v>1131</v>
      </c>
    </row>
    <row r="94" spans="1:47" s="2" customFormat="1" ht="12">
      <c r="A94" s="41"/>
      <c r="B94" s="42"/>
      <c r="C94" s="43"/>
      <c r="D94" s="242" t="s">
        <v>178</v>
      </c>
      <c r="E94" s="43"/>
      <c r="F94" s="243" t="s">
        <v>1132</v>
      </c>
      <c r="G94" s="43"/>
      <c r="H94" s="43"/>
      <c r="I94" s="149"/>
      <c r="J94" s="43"/>
      <c r="K94" s="43"/>
      <c r="L94" s="47"/>
      <c r="M94" s="244"/>
      <c r="N94" s="245"/>
      <c r="O94" s="87"/>
      <c r="P94" s="87"/>
      <c r="Q94" s="87"/>
      <c r="R94" s="87"/>
      <c r="S94" s="87"/>
      <c r="T94" s="88"/>
      <c r="U94" s="41"/>
      <c r="V94" s="41"/>
      <c r="W94" s="41"/>
      <c r="X94" s="41"/>
      <c r="Y94" s="41"/>
      <c r="Z94" s="41"/>
      <c r="AA94" s="41"/>
      <c r="AB94" s="41"/>
      <c r="AC94" s="41"/>
      <c r="AD94" s="41"/>
      <c r="AE94" s="41"/>
      <c r="AT94" s="20" t="s">
        <v>178</v>
      </c>
      <c r="AU94" s="20" t="s">
        <v>83</v>
      </c>
    </row>
    <row r="95" spans="1:51" s="13" customFormat="1" ht="12">
      <c r="A95" s="13"/>
      <c r="B95" s="246"/>
      <c r="C95" s="247"/>
      <c r="D95" s="242" t="s">
        <v>180</v>
      </c>
      <c r="E95" s="248" t="s">
        <v>19</v>
      </c>
      <c r="F95" s="249" t="s">
        <v>1133</v>
      </c>
      <c r="G95" s="247"/>
      <c r="H95" s="248" t="s">
        <v>19</v>
      </c>
      <c r="I95" s="250"/>
      <c r="J95" s="247"/>
      <c r="K95" s="247"/>
      <c r="L95" s="251"/>
      <c r="M95" s="252"/>
      <c r="N95" s="253"/>
      <c r="O95" s="253"/>
      <c r="P95" s="253"/>
      <c r="Q95" s="253"/>
      <c r="R95" s="253"/>
      <c r="S95" s="253"/>
      <c r="T95" s="254"/>
      <c r="U95" s="13"/>
      <c r="V95" s="13"/>
      <c r="W95" s="13"/>
      <c r="X95" s="13"/>
      <c r="Y95" s="13"/>
      <c r="Z95" s="13"/>
      <c r="AA95" s="13"/>
      <c r="AB95" s="13"/>
      <c r="AC95" s="13"/>
      <c r="AD95" s="13"/>
      <c r="AE95" s="13"/>
      <c r="AT95" s="255" t="s">
        <v>180</v>
      </c>
      <c r="AU95" s="255" t="s">
        <v>83</v>
      </c>
      <c r="AV95" s="13" t="s">
        <v>81</v>
      </c>
      <c r="AW95" s="13" t="s">
        <v>35</v>
      </c>
      <c r="AX95" s="13" t="s">
        <v>74</v>
      </c>
      <c r="AY95" s="255" t="s">
        <v>169</v>
      </c>
    </row>
    <row r="96" spans="1:51" s="14" customFormat="1" ht="12">
      <c r="A96" s="14"/>
      <c r="B96" s="256"/>
      <c r="C96" s="257"/>
      <c r="D96" s="242" t="s">
        <v>180</v>
      </c>
      <c r="E96" s="258" t="s">
        <v>19</v>
      </c>
      <c r="F96" s="259" t="s">
        <v>1134</v>
      </c>
      <c r="G96" s="257"/>
      <c r="H96" s="260">
        <v>13.5</v>
      </c>
      <c r="I96" s="261"/>
      <c r="J96" s="257"/>
      <c r="K96" s="257"/>
      <c r="L96" s="262"/>
      <c r="M96" s="263"/>
      <c r="N96" s="264"/>
      <c r="O96" s="264"/>
      <c r="P96" s="264"/>
      <c r="Q96" s="264"/>
      <c r="R96" s="264"/>
      <c r="S96" s="264"/>
      <c r="T96" s="265"/>
      <c r="U96" s="14"/>
      <c r="V96" s="14"/>
      <c r="W96" s="14"/>
      <c r="X96" s="14"/>
      <c r="Y96" s="14"/>
      <c r="Z96" s="14"/>
      <c r="AA96" s="14"/>
      <c r="AB96" s="14"/>
      <c r="AC96" s="14"/>
      <c r="AD96" s="14"/>
      <c r="AE96" s="14"/>
      <c r="AT96" s="266" t="s">
        <v>180</v>
      </c>
      <c r="AU96" s="266" t="s">
        <v>83</v>
      </c>
      <c r="AV96" s="14" t="s">
        <v>83</v>
      </c>
      <c r="AW96" s="14" t="s">
        <v>35</v>
      </c>
      <c r="AX96" s="14" t="s">
        <v>74</v>
      </c>
      <c r="AY96" s="266" t="s">
        <v>169</v>
      </c>
    </row>
    <row r="97" spans="1:51" s="13" customFormat="1" ht="12">
      <c r="A97" s="13"/>
      <c r="B97" s="246"/>
      <c r="C97" s="247"/>
      <c r="D97" s="242" t="s">
        <v>180</v>
      </c>
      <c r="E97" s="248" t="s">
        <v>19</v>
      </c>
      <c r="F97" s="249" t="s">
        <v>1135</v>
      </c>
      <c r="G97" s="247"/>
      <c r="H97" s="248" t="s">
        <v>19</v>
      </c>
      <c r="I97" s="250"/>
      <c r="J97" s="247"/>
      <c r="K97" s="247"/>
      <c r="L97" s="251"/>
      <c r="M97" s="252"/>
      <c r="N97" s="253"/>
      <c r="O97" s="253"/>
      <c r="P97" s="253"/>
      <c r="Q97" s="253"/>
      <c r="R97" s="253"/>
      <c r="S97" s="253"/>
      <c r="T97" s="254"/>
      <c r="U97" s="13"/>
      <c r="V97" s="13"/>
      <c r="W97" s="13"/>
      <c r="X97" s="13"/>
      <c r="Y97" s="13"/>
      <c r="Z97" s="13"/>
      <c r="AA97" s="13"/>
      <c r="AB97" s="13"/>
      <c r="AC97" s="13"/>
      <c r="AD97" s="13"/>
      <c r="AE97" s="13"/>
      <c r="AT97" s="255" t="s">
        <v>180</v>
      </c>
      <c r="AU97" s="255" t="s">
        <v>83</v>
      </c>
      <c r="AV97" s="13" t="s">
        <v>81</v>
      </c>
      <c r="AW97" s="13" t="s">
        <v>35</v>
      </c>
      <c r="AX97" s="13" t="s">
        <v>74</v>
      </c>
      <c r="AY97" s="255" t="s">
        <v>169</v>
      </c>
    </row>
    <row r="98" spans="1:51" s="14" customFormat="1" ht="12">
      <c r="A98" s="14"/>
      <c r="B98" s="256"/>
      <c r="C98" s="257"/>
      <c r="D98" s="242" t="s">
        <v>180</v>
      </c>
      <c r="E98" s="258" t="s">
        <v>19</v>
      </c>
      <c r="F98" s="259" t="s">
        <v>1136</v>
      </c>
      <c r="G98" s="257"/>
      <c r="H98" s="260">
        <v>58</v>
      </c>
      <c r="I98" s="261"/>
      <c r="J98" s="257"/>
      <c r="K98" s="257"/>
      <c r="L98" s="262"/>
      <c r="M98" s="263"/>
      <c r="N98" s="264"/>
      <c r="O98" s="264"/>
      <c r="P98" s="264"/>
      <c r="Q98" s="264"/>
      <c r="R98" s="264"/>
      <c r="S98" s="264"/>
      <c r="T98" s="265"/>
      <c r="U98" s="14"/>
      <c r="V98" s="14"/>
      <c r="W98" s="14"/>
      <c r="X98" s="14"/>
      <c r="Y98" s="14"/>
      <c r="Z98" s="14"/>
      <c r="AA98" s="14"/>
      <c r="AB98" s="14"/>
      <c r="AC98" s="14"/>
      <c r="AD98" s="14"/>
      <c r="AE98" s="14"/>
      <c r="AT98" s="266" t="s">
        <v>180</v>
      </c>
      <c r="AU98" s="266" t="s">
        <v>83</v>
      </c>
      <c r="AV98" s="14" t="s">
        <v>83</v>
      </c>
      <c r="AW98" s="14" t="s">
        <v>35</v>
      </c>
      <c r="AX98" s="14" t="s">
        <v>74</v>
      </c>
      <c r="AY98" s="266" t="s">
        <v>169</v>
      </c>
    </row>
    <row r="99" spans="1:51" s="15" customFormat="1" ht="12">
      <c r="A99" s="15"/>
      <c r="B99" s="267"/>
      <c r="C99" s="268"/>
      <c r="D99" s="242" t="s">
        <v>180</v>
      </c>
      <c r="E99" s="269" t="s">
        <v>19</v>
      </c>
      <c r="F99" s="270" t="s">
        <v>185</v>
      </c>
      <c r="G99" s="268"/>
      <c r="H99" s="271">
        <v>71.5</v>
      </c>
      <c r="I99" s="272"/>
      <c r="J99" s="268"/>
      <c r="K99" s="268"/>
      <c r="L99" s="273"/>
      <c r="M99" s="274"/>
      <c r="N99" s="275"/>
      <c r="O99" s="275"/>
      <c r="P99" s="275"/>
      <c r="Q99" s="275"/>
      <c r="R99" s="275"/>
      <c r="S99" s="275"/>
      <c r="T99" s="276"/>
      <c r="U99" s="15"/>
      <c r="V99" s="15"/>
      <c r="W99" s="15"/>
      <c r="X99" s="15"/>
      <c r="Y99" s="15"/>
      <c r="Z99" s="15"/>
      <c r="AA99" s="15"/>
      <c r="AB99" s="15"/>
      <c r="AC99" s="15"/>
      <c r="AD99" s="15"/>
      <c r="AE99" s="15"/>
      <c r="AT99" s="277" t="s">
        <v>180</v>
      </c>
      <c r="AU99" s="277" t="s">
        <v>83</v>
      </c>
      <c r="AV99" s="15" t="s">
        <v>176</v>
      </c>
      <c r="AW99" s="15" t="s">
        <v>35</v>
      </c>
      <c r="AX99" s="15" t="s">
        <v>81</v>
      </c>
      <c r="AY99" s="277" t="s">
        <v>169</v>
      </c>
    </row>
    <row r="100" spans="1:65" s="2" customFormat="1" ht="21.75" customHeight="1">
      <c r="A100" s="41"/>
      <c r="B100" s="42"/>
      <c r="C100" s="229" t="s">
        <v>83</v>
      </c>
      <c r="D100" s="229" t="s">
        <v>171</v>
      </c>
      <c r="E100" s="230" t="s">
        <v>1137</v>
      </c>
      <c r="F100" s="231" t="s">
        <v>1138</v>
      </c>
      <c r="G100" s="232" t="s">
        <v>462</v>
      </c>
      <c r="H100" s="233">
        <v>71.5</v>
      </c>
      <c r="I100" s="234"/>
      <c r="J100" s="235">
        <f>ROUND(I100*H100,2)</f>
        <v>0</v>
      </c>
      <c r="K100" s="231" t="s">
        <v>175</v>
      </c>
      <c r="L100" s="47"/>
      <c r="M100" s="236" t="s">
        <v>19</v>
      </c>
      <c r="N100" s="237" t="s">
        <v>45</v>
      </c>
      <c r="O100" s="87"/>
      <c r="P100" s="238">
        <f>O100*H100</f>
        <v>0</v>
      </c>
      <c r="Q100" s="238">
        <v>0</v>
      </c>
      <c r="R100" s="238">
        <f>Q100*H100</f>
        <v>0</v>
      </c>
      <c r="S100" s="238">
        <v>0</v>
      </c>
      <c r="T100" s="239">
        <f>S100*H100</f>
        <v>0</v>
      </c>
      <c r="U100" s="41"/>
      <c r="V100" s="41"/>
      <c r="W100" s="41"/>
      <c r="X100" s="41"/>
      <c r="Y100" s="41"/>
      <c r="Z100" s="41"/>
      <c r="AA100" s="41"/>
      <c r="AB100" s="41"/>
      <c r="AC100" s="41"/>
      <c r="AD100" s="41"/>
      <c r="AE100" s="41"/>
      <c r="AR100" s="240" t="s">
        <v>176</v>
      </c>
      <c r="AT100" s="240" t="s">
        <v>171</v>
      </c>
      <c r="AU100" s="240" t="s">
        <v>83</v>
      </c>
      <c r="AY100" s="20" t="s">
        <v>169</v>
      </c>
      <c r="BE100" s="241">
        <f>IF(N100="základní",J100,0)</f>
        <v>0</v>
      </c>
      <c r="BF100" s="241">
        <f>IF(N100="snížená",J100,0)</f>
        <v>0</v>
      </c>
      <c r="BG100" s="241">
        <f>IF(N100="zákl. přenesená",J100,0)</f>
        <v>0</v>
      </c>
      <c r="BH100" s="241">
        <f>IF(N100="sníž. přenesená",J100,0)</f>
        <v>0</v>
      </c>
      <c r="BI100" s="241">
        <f>IF(N100="nulová",J100,0)</f>
        <v>0</v>
      </c>
      <c r="BJ100" s="20" t="s">
        <v>81</v>
      </c>
      <c r="BK100" s="241">
        <f>ROUND(I100*H100,2)</f>
        <v>0</v>
      </c>
      <c r="BL100" s="20" t="s">
        <v>176</v>
      </c>
      <c r="BM100" s="240" t="s">
        <v>1139</v>
      </c>
    </row>
    <row r="101" spans="1:47" s="2" customFormat="1" ht="12">
      <c r="A101" s="41"/>
      <c r="B101" s="42"/>
      <c r="C101" s="43"/>
      <c r="D101" s="242" t="s">
        <v>178</v>
      </c>
      <c r="E101" s="43"/>
      <c r="F101" s="243" t="s">
        <v>1132</v>
      </c>
      <c r="G101" s="43"/>
      <c r="H101" s="43"/>
      <c r="I101" s="149"/>
      <c r="J101" s="43"/>
      <c r="K101" s="43"/>
      <c r="L101" s="47"/>
      <c r="M101" s="244"/>
      <c r="N101" s="245"/>
      <c r="O101" s="87"/>
      <c r="P101" s="87"/>
      <c r="Q101" s="87"/>
      <c r="R101" s="87"/>
      <c r="S101" s="87"/>
      <c r="T101" s="88"/>
      <c r="U101" s="41"/>
      <c r="V101" s="41"/>
      <c r="W101" s="41"/>
      <c r="X101" s="41"/>
      <c r="Y101" s="41"/>
      <c r="Z101" s="41"/>
      <c r="AA101" s="41"/>
      <c r="AB101" s="41"/>
      <c r="AC101" s="41"/>
      <c r="AD101" s="41"/>
      <c r="AE101" s="41"/>
      <c r="AT101" s="20" t="s">
        <v>178</v>
      </c>
      <c r="AU101" s="20" t="s">
        <v>83</v>
      </c>
    </row>
    <row r="102" spans="1:65" s="2" customFormat="1" ht="21.75" customHeight="1">
      <c r="A102" s="41"/>
      <c r="B102" s="42"/>
      <c r="C102" s="229" t="s">
        <v>192</v>
      </c>
      <c r="D102" s="229" t="s">
        <v>171</v>
      </c>
      <c r="E102" s="230" t="s">
        <v>1140</v>
      </c>
      <c r="F102" s="231" t="s">
        <v>1141</v>
      </c>
      <c r="G102" s="232" t="s">
        <v>188</v>
      </c>
      <c r="H102" s="233">
        <v>25</v>
      </c>
      <c r="I102" s="234"/>
      <c r="J102" s="235">
        <f>ROUND(I102*H102,2)</f>
        <v>0</v>
      </c>
      <c r="K102" s="231" t="s">
        <v>19</v>
      </c>
      <c r="L102" s="47"/>
      <c r="M102" s="236" t="s">
        <v>19</v>
      </c>
      <c r="N102" s="237" t="s">
        <v>45</v>
      </c>
      <c r="O102" s="87"/>
      <c r="P102" s="238">
        <f>O102*H102</f>
        <v>0</v>
      </c>
      <c r="Q102" s="238">
        <v>0</v>
      </c>
      <c r="R102" s="238">
        <f>Q102*H102</f>
        <v>0</v>
      </c>
      <c r="S102" s="238">
        <v>0</v>
      </c>
      <c r="T102" s="239">
        <f>S102*H102</f>
        <v>0</v>
      </c>
      <c r="U102" s="41"/>
      <c r="V102" s="41"/>
      <c r="W102" s="41"/>
      <c r="X102" s="41"/>
      <c r="Y102" s="41"/>
      <c r="Z102" s="41"/>
      <c r="AA102" s="41"/>
      <c r="AB102" s="41"/>
      <c r="AC102" s="41"/>
      <c r="AD102" s="41"/>
      <c r="AE102" s="41"/>
      <c r="AR102" s="240" t="s">
        <v>176</v>
      </c>
      <c r="AT102" s="240" t="s">
        <v>171</v>
      </c>
      <c r="AU102" s="240" t="s">
        <v>83</v>
      </c>
      <c r="AY102" s="20" t="s">
        <v>169</v>
      </c>
      <c r="BE102" s="241">
        <f>IF(N102="základní",J102,0)</f>
        <v>0</v>
      </c>
      <c r="BF102" s="241">
        <f>IF(N102="snížená",J102,0)</f>
        <v>0</v>
      </c>
      <c r="BG102" s="241">
        <f>IF(N102="zákl. přenesená",J102,0)</f>
        <v>0</v>
      </c>
      <c r="BH102" s="241">
        <f>IF(N102="sníž. přenesená",J102,0)</f>
        <v>0</v>
      </c>
      <c r="BI102" s="241">
        <f>IF(N102="nulová",J102,0)</f>
        <v>0</v>
      </c>
      <c r="BJ102" s="20" t="s">
        <v>81</v>
      </c>
      <c r="BK102" s="241">
        <f>ROUND(I102*H102,2)</f>
        <v>0</v>
      </c>
      <c r="BL102" s="20" t="s">
        <v>176</v>
      </c>
      <c r="BM102" s="240" t="s">
        <v>1142</v>
      </c>
    </row>
    <row r="103" spans="1:47" s="2" customFormat="1" ht="12">
      <c r="A103" s="41"/>
      <c r="B103" s="42"/>
      <c r="C103" s="43"/>
      <c r="D103" s="242" t="s">
        <v>178</v>
      </c>
      <c r="E103" s="43"/>
      <c r="F103" s="243" t="s">
        <v>1143</v>
      </c>
      <c r="G103" s="43"/>
      <c r="H103" s="43"/>
      <c r="I103" s="149"/>
      <c r="J103" s="43"/>
      <c r="K103" s="43"/>
      <c r="L103" s="47"/>
      <c r="M103" s="244"/>
      <c r="N103" s="245"/>
      <c r="O103" s="87"/>
      <c r="P103" s="87"/>
      <c r="Q103" s="87"/>
      <c r="R103" s="87"/>
      <c r="S103" s="87"/>
      <c r="T103" s="88"/>
      <c r="U103" s="41"/>
      <c r="V103" s="41"/>
      <c r="W103" s="41"/>
      <c r="X103" s="41"/>
      <c r="Y103" s="41"/>
      <c r="Z103" s="41"/>
      <c r="AA103" s="41"/>
      <c r="AB103" s="41"/>
      <c r="AC103" s="41"/>
      <c r="AD103" s="41"/>
      <c r="AE103" s="41"/>
      <c r="AT103" s="20" t="s">
        <v>178</v>
      </c>
      <c r="AU103" s="20" t="s">
        <v>83</v>
      </c>
    </row>
    <row r="104" spans="1:51" s="13" customFormat="1" ht="12">
      <c r="A104" s="13"/>
      <c r="B104" s="246"/>
      <c r="C104" s="247"/>
      <c r="D104" s="242" t="s">
        <v>180</v>
      </c>
      <c r="E104" s="248" t="s">
        <v>19</v>
      </c>
      <c r="F104" s="249" t="s">
        <v>1133</v>
      </c>
      <c r="G104" s="247"/>
      <c r="H104" s="248" t="s">
        <v>19</v>
      </c>
      <c r="I104" s="250"/>
      <c r="J104" s="247"/>
      <c r="K104" s="247"/>
      <c r="L104" s="251"/>
      <c r="M104" s="252"/>
      <c r="N104" s="253"/>
      <c r="O104" s="253"/>
      <c r="P104" s="253"/>
      <c r="Q104" s="253"/>
      <c r="R104" s="253"/>
      <c r="S104" s="253"/>
      <c r="T104" s="254"/>
      <c r="U104" s="13"/>
      <c r="V104" s="13"/>
      <c r="W104" s="13"/>
      <c r="X104" s="13"/>
      <c r="Y104" s="13"/>
      <c r="Z104" s="13"/>
      <c r="AA104" s="13"/>
      <c r="AB104" s="13"/>
      <c r="AC104" s="13"/>
      <c r="AD104" s="13"/>
      <c r="AE104" s="13"/>
      <c r="AT104" s="255" t="s">
        <v>180</v>
      </c>
      <c r="AU104" s="255" t="s">
        <v>83</v>
      </c>
      <c r="AV104" s="13" t="s">
        <v>81</v>
      </c>
      <c r="AW104" s="13" t="s">
        <v>35</v>
      </c>
      <c r="AX104" s="13" t="s">
        <v>74</v>
      </c>
      <c r="AY104" s="255" t="s">
        <v>169</v>
      </c>
    </row>
    <row r="105" spans="1:51" s="14" customFormat="1" ht="12">
      <c r="A105" s="14"/>
      <c r="B105" s="256"/>
      <c r="C105" s="257"/>
      <c r="D105" s="242" t="s">
        <v>180</v>
      </c>
      <c r="E105" s="258" t="s">
        <v>19</v>
      </c>
      <c r="F105" s="259" t="s">
        <v>1144</v>
      </c>
      <c r="G105" s="257"/>
      <c r="H105" s="260">
        <v>1</v>
      </c>
      <c r="I105" s="261"/>
      <c r="J105" s="257"/>
      <c r="K105" s="257"/>
      <c r="L105" s="262"/>
      <c r="M105" s="263"/>
      <c r="N105" s="264"/>
      <c r="O105" s="264"/>
      <c r="P105" s="264"/>
      <c r="Q105" s="264"/>
      <c r="R105" s="264"/>
      <c r="S105" s="264"/>
      <c r="T105" s="265"/>
      <c r="U105" s="14"/>
      <c r="V105" s="14"/>
      <c r="W105" s="14"/>
      <c r="X105" s="14"/>
      <c r="Y105" s="14"/>
      <c r="Z105" s="14"/>
      <c r="AA105" s="14"/>
      <c r="AB105" s="14"/>
      <c r="AC105" s="14"/>
      <c r="AD105" s="14"/>
      <c r="AE105" s="14"/>
      <c r="AT105" s="266" t="s">
        <v>180</v>
      </c>
      <c r="AU105" s="266" t="s">
        <v>83</v>
      </c>
      <c r="AV105" s="14" t="s">
        <v>83</v>
      </c>
      <c r="AW105" s="14" t="s">
        <v>35</v>
      </c>
      <c r="AX105" s="14" t="s">
        <v>74</v>
      </c>
      <c r="AY105" s="266" t="s">
        <v>169</v>
      </c>
    </row>
    <row r="106" spans="1:51" s="14" customFormat="1" ht="12">
      <c r="A106" s="14"/>
      <c r="B106" s="256"/>
      <c r="C106" s="257"/>
      <c r="D106" s="242" t="s">
        <v>180</v>
      </c>
      <c r="E106" s="258" t="s">
        <v>19</v>
      </c>
      <c r="F106" s="259" t="s">
        <v>1145</v>
      </c>
      <c r="G106" s="257"/>
      <c r="H106" s="260">
        <v>3</v>
      </c>
      <c r="I106" s="261"/>
      <c r="J106" s="257"/>
      <c r="K106" s="257"/>
      <c r="L106" s="262"/>
      <c r="M106" s="263"/>
      <c r="N106" s="264"/>
      <c r="O106" s="264"/>
      <c r="P106" s="264"/>
      <c r="Q106" s="264"/>
      <c r="R106" s="264"/>
      <c r="S106" s="264"/>
      <c r="T106" s="265"/>
      <c r="U106" s="14"/>
      <c r="V106" s="14"/>
      <c r="W106" s="14"/>
      <c r="X106" s="14"/>
      <c r="Y106" s="14"/>
      <c r="Z106" s="14"/>
      <c r="AA106" s="14"/>
      <c r="AB106" s="14"/>
      <c r="AC106" s="14"/>
      <c r="AD106" s="14"/>
      <c r="AE106" s="14"/>
      <c r="AT106" s="266" t="s">
        <v>180</v>
      </c>
      <c r="AU106" s="266" t="s">
        <v>83</v>
      </c>
      <c r="AV106" s="14" t="s">
        <v>83</v>
      </c>
      <c r="AW106" s="14" t="s">
        <v>35</v>
      </c>
      <c r="AX106" s="14" t="s">
        <v>74</v>
      </c>
      <c r="AY106" s="266" t="s">
        <v>169</v>
      </c>
    </row>
    <row r="107" spans="1:51" s="14" customFormat="1" ht="12">
      <c r="A107" s="14"/>
      <c r="B107" s="256"/>
      <c r="C107" s="257"/>
      <c r="D107" s="242" t="s">
        <v>180</v>
      </c>
      <c r="E107" s="258" t="s">
        <v>19</v>
      </c>
      <c r="F107" s="259" t="s">
        <v>1146</v>
      </c>
      <c r="G107" s="257"/>
      <c r="H107" s="260">
        <v>1</v>
      </c>
      <c r="I107" s="261"/>
      <c r="J107" s="257"/>
      <c r="K107" s="257"/>
      <c r="L107" s="262"/>
      <c r="M107" s="263"/>
      <c r="N107" s="264"/>
      <c r="O107" s="264"/>
      <c r="P107" s="264"/>
      <c r="Q107" s="264"/>
      <c r="R107" s="264"/>
      <c r="S107" s="264"/>
      <c r="T107" s="265"/>
      <c r="U107" s="14"/>
      <c r="V107" s="14"/>
      <c r="W107" s="14"/>
      <c r="X107" s="14"/>
      <c r="Y107" s="14"/>
      <c r="Z107" s="14"/>
      <c r="AA107" s="14"/>
      <c r="AB107" s="14"/>
      <c r="AC107" s="14"/>
      <c r="AD107" s="14"/>
      <c r="AE107" s="14"/>
      <c r="AT107" s="266" t="s">
        <v>180</v>
      </c>
      <c r="AU107" s="266" t="s">
        <v>83</v>
      </c>
      <c r="AV107" s="14" t="s">
        <v>83</v>
      </c>
      <c r="AW107" s="14" t="s">
        <v>35</v>
      </c>
      <c r="AX107" s="14" t="s">
        <v>74</v>
      </c>
      <c r="AY107" s="266" t="s">
        <v>169</v>
      </c>
    </row>
    <row r="108" spans="1:51" s="14" customFormat="1" ht="12">
      <c r="A108" s="14"/>
      <c r="B108" s="256"/>
      <c r="C108" s="257"/>
      <c r="D108" s="242" t="s">
        <v>180</v>
      </c>
      <c r="E108" s="258" t="s">
        <v>19</v>
      </c>
      <c r="F108" s="259" t="s">
        <v>1147</v>
      </c>
      <c r="G108" s="257"/>
      <c r="H108" s="260">
        <v>1</v>
      </c>
      <c r="I108" s="261"/>
      <c r="J108" s="257"/>
      <c r="K108" s="257"/>
      <c r="L108" s="262"/>
      <c r="M108" s="263"/>
      <c r="N108" s="264"/>
      <c r="O108" s="264"/>
      <c r="P108" s="264"/>
      <c r="Q108" s="264"/>
      <c r="R108" s="264"/>
      <c r="S108" s="264"/>
      <c r="T108" s="265"/>
      <c r="U108" s="14"/>
      <c r="V108" s="14"/>
      <c r="W108" s="14"/>
      <c r="X108" s="14"/>
      <c r="Y108" s="14"/>
      <c r="Z108" s="14"/>
      <c r="AA108" s="14"/>
      <c r="AB108" s="14"/>
      <c r="AC108" s="14"/>
      <c r="AD108" s="14"/>
      <c r="AE108" s="14"/>
      <c r="AT108" s="266" t="s">
        <v>180</v>
      </c>
      <c r="AU108" s="266" t="s">
        <v>83</v>
      </c>
      <c r="AV108" s="14" t="s">
        <v>83</v>
      </c>
      <c r="AW108" s="14" t="s">
        <v>35</v>
      </c>
      <c r="AX108" s="14" t="s">
        <v>74</v>
      </c>
      <c r="AY108" s="266" t="s">
        <v>169</v>
      </c>
    </row>
    <row r="109" spans="1:51" s="13" customFormat="1" ht="12">
      <c r="A109" s="13"/>
      <c r="B109" s="246"/>
      <c r="C109" s="247"/>
      <c r="D109" s="242" t="s">
        <v>180</v>
      </c>
      <c r="E109" s="248" t="s">
        <v>19</v>
      </c>
      <c r="F109" s="249" t="s">
        <v>1135</v>
      </c>
      <c r="G109" s="247"/>
      <c r="H109" s="248" t="s">
        <v>19</v>
      </c>
      <c r="I109" s="250"/>
      <c r="J109" s="247"/>
      <c r="K109" s="247"/>
      <c r="L109" s="251"/>
      <c r="M109" s="252"/>
      <c r="N109" s="253"/>
      <c r="O109" s="253"/>
      <c r="P109" s="253"/>
      <c r="Q109" s="253"/>
      <c r="R109" s="253"/>
      <c r="S109" s="253"/>
      <c r="T109" s="254"/>
      <c r="U109" s="13"/>
      <c r="V109" s="13"/>
      <c r="W109" s="13"/>
      <c r="X109" s="13"/>
      <c r="Y109" s="13"/>
      <c r="Z109" s="13"/>
      <c r="AA109" s="13"/>
      <c r="AB109" s="13"/>
      <c r="AC109" s="13"/>
      <c r="AD109" s="13"/>
      <c r="AE109" s="13"/>
      <c r="AT109" s="255" t="s">
        <v>180</v>
      </c>
      <c r="AU109" s="255" t="s">
        <v>83</v>
      </c>
      <c r="AV109" s="13" t="s">
        <v>81</v>
      </c>
      <c r="AW109" s="13" t="s">
        <v>35</v>
      </c>
      <c r="AX109" s="13" t="s">
        <v>74</v>
      </c>
      <c r="AY109" s="255" t="s">
        <v>169</v>
      </c>
    </row>
    <row r="110" spans="1:51" s="14" customFormat="1" ht="12">
      <c r="A110" s="14"/>
      <c r="B110" s="256"/>
      <c r="C110" s="257"/>
      <c r="D110" s="242" t="s">
        <v>180</v>
      </c>
      <c r="E110" s="258" t="s">
        <v>19</v>
      </c>
      <c r="F110" s="259" t="s">
        <v>1144</v>
      </c>
      <c r="G110" s="257"/>
      <c r="H110" s="260">
        <v>1</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74</v>
      </c>
      <c r="AY110" s="266" t="s">
        <v>169</v>
      </c>
    </row>
    <row r="111" spans="1:51" s="14" customFormat="1" ht="12">
      <c r="A111" s="14"/>
      <c r="B111" s="256"/>
      <c r="C111" s="257"/>
      <c r="D111" s="242" t="s">
        <v>180</v>
      </c>
      <c r="E111" s="258" t="s">
        <v>19</v>
      </c>
      <c r="F111" s="259" t="s">
        <v>1145</v>
      </c>
      <c r="G111" s="257"/>
      <c r="H111" s="260">
        <v>3</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4" customFormat="1" ht="12">
      <c r="A112" s="14"/>
      <c r="B112" s="256"/>
      <c r="C112" s="257"/>
      <c r="D112" s="242" t="s">
        <v>180</v>
      </c>
      <c r="E112" s="258" t="s">
        <v>19</v>
      </c>
      <c r="F112" s="259" t="s">
        <v>1146</v>
      </c>
      <c r="G112" s="257"/>
      <c r="H112" s="260">
        <v>1</v>
      </c>
      <c r="I112" s="261"/>
      <c r="J112" s="257"/>
      <c r="K112" s="257"/>
      <c r="L112" s="262"/>
      <c r="M112" s="263"/>
      <c r="N112" s="264"/>
      <c r="O112" s="264"/>
      <c r="P112" s="264"/>
      <c r="Q112" s="264"/>
      <c r="R112" s="264"/>
      <c r="S112" s="264"/>
      <c r="T112" s="265"/>
      <c r="U112" s="14"/>
      <c r="V112" s="14"/>
      <c r="W112" s="14"/>
      <c r="X112" s="14"/>
      <c r="Y112" s="14"/>
      <c r="Z112" s="14"/>
      <c r="AA112" s="14"/>
      <c r="AB112" s="14"/>
      <c r="AC112" s="14"/>
      <c r="AD112" s="14"/>
      <c r="AE112" s="14"/>
      <c r="AT112" s="266" t="s">
        <v>180</v>
      </c>
      <c r="AU112" s="266" t="s">
        <v>83</v>
      </c>
      <c r="AV112" s="14" t="s">
        <v>83</v>
      </c>
      <c r="AW112" s="14" t="s">
        <v>35</v>
      </c>
      <c r="AX112" s="14" t="s">
        <v>74</v>
      </c>
      <c r="AY112" s="266" t="s">
        <v>169</v>
      </c>
    </row>
    <row r="113" spans="1:51" s="14" customFormat="1" ht="12">
      <c r="A113" s="14"/>
      <c r="B113" s="256"/>
      <c r="C113" s="257"/>
      <c r="D113" s="242" t="s">
        <v>180</v>
      </c>
      <c r="E113" s="258" t="s">
        <v>19</v>
      </c>
      <c r="F113" s="259" t="s">
        <v>1147</v>
      </c>
      <c r="G113" s="257"/>
      <c r="H113" s="260">
        <v>1</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3" customFormat="1" ht="12">
      <c r="A114" s="13"/>
      <c r="B114" s="246"/>
      <c r="C114" s="247"/>
      <c r="D114" s="242" t="s">
        <v>180</v>
      </c>
      <c r="E114" s="248" t="s">
        <v>19</v>
      </c>
      <c r="F114" s="249" t="s">
        <v>1148</v>
      </c>
      <c r="G114" s="247"/>
      <c r="H114" s="248" t="s">
        <v>19</v>
      </c>
      <c r="I114" s="250"/>
      <c r="J114" s="247"/>
      <c r="K114" s="247"/>
      <c r="L114" s="251"/>
      <c r="M114" s="252"/>
      <c r="N114" s="253"/>
      <c r="O114" s="253"/>
      <c r="P114" s="253"/>
      <c r="Q114" s="253"/>
      <c r="R114" s="253"/>
      <c r="S114" s="253"/>
      <c r="T114" s="254"/>
      <c r="U114" s="13"/>
      <c r="V114" s="13"/>
      <c r="W114" s="13"/>
      <c r="X114" s="13"/>
      <c r="Y114" s="13"/>
      <c r="Z114" s="13"/>
      <c r="AA114" s="13"/>
      <c r="AB114" s="13"/>
      <c r="AC114" s="13"/>
      <c r="AD114" s="13"/>
      <c r="AE114" s="13"/>
      <c r="AT114" s="255" t="s">
        <v>180</v>
      </c>
      <c r="AU114" s="255" t="s">
        <v>83</v>
      </c>
      <c r="AV114" s="13" t="s">
        <v>81</v>
      </c>
      <c r="AW114" s="13" t="s">
        <v>35</v>
      </c>
      <c r="AX114" s="13" t="s">
        <v>74</v>
      </c>
      <c r="AY114" s="255" t="s">
        <v>169</v>
      </c>
    </row>
    <row r="115" spans="1:51" s="14" customFormat="1" ht="12">
      <c r="A115" s="14"/>
      <c r="B115" s="256"/>
      <c r="C115" s="257"/>
      <c r="D115" s="242" t="s">
        <v>180</v>
      </c>
      <c r="E115" s="258" t="s">
        <v>19</v>
      </c>
      <c r="F115" s="259" t="s">
        <v>1149</v>
      </c>
      <c r="G115" s="257"/>
      <c r="H115" s="260">
        <v>2</v>
      </c>
      <c r="I115" s="261"/>
      <c r="J115" s="257"/>
      <c r="K115" s="257"/>
      <c r="L115" s="262"/>
      <c r="M115" s="263"/>
      <c r="N115" s="264"/>
      <c r="O115" s="264"/>
      <c r="P115" s="264"/>
      <c r="Q115" s="264"/>
      <c r="R115" s="264"/>
      <c r="S115" s="264"/>
      <c r="T115" s="265"/>
      <c r="U115" s="14"/>
      <c r="V115" s="14"/>
      <c r="W115" s="14"/>
      <c r="X115" s="14"/>
      <c r="Y115" s="14"/>
      <c r="Z115" s="14"/>
      <c r="AA115" s="14"/>
      <c r="AB115" s="14"/>
      <c r="AC115" s="14"/>
      <c r="AD115" s="14"/>
      <c r="AE115" s="14"/>
      <c r="AT115" s="266" t="s">
        <v>180</v>
      </c>
      <c r="AU115" s="266" t="s">
        <v>83</v>
      </c>
      <c r="AV115" s="14" t="s">
        <v>83</v>
      </c>
      <c r="AW115" s="14" t="s">
        <v>35</v>
      </c>
      <c r="AX115" s="14" t="s">
        <v>74</v>
      </c>
      <c r="AY115" s="266" t="s">
        <v>169</v>
      </c>
    </row>
    <row r="116" spans="1:51" s="14" customFormat="1" ht="12">
      <c r="A116" s="14"/>
      <c r="B116" s="256"/>
      <c r="C116" s="257"/>
      <c r="D116" s="242" t="s">
        <v>180</v>
      </c>
      <c r="E116" s="258" t="s">
        <v>19</v>
      </c>
      <c r="F116" s="259" t="s">
        <v>1150</v>
      </c>
      <c r="G116" s="257"/>
      <c r="H116" s="260">
        <v>8</v>
      </c>
      <c r="I116" s="261"/>
      <c r="J116" s="257"/>
      <c r="K116" s="257"/>
      <c r="L116" s="262"/>
      <c r="M116" s="263"/>
      <c r="N116" s="264"/>
      <c r="O116" s="264"/>
      <c r="P116" s="264"/>
      <c r="Q116" s="264"/>
      <c r="R116" s="264"/>
      <c r="S116" s="264"/>
      <c r="T116" s="265"/>
      <c r="U116" s="14"/>
      <c r="V116" s="14"/>
      <c r="W116" s="14"/>
      <c r="X116" s="14"/>
      <c r="Y116" s="14"/>
      <c r="Z116" s="14"/>
      <c r="AA116" s="14"/>
      <c r="AB116" s="14"/>
      <c r="AC116" s="14"/>
      <c r="AD116" s="14"/>
      <c r="AE116" s="14"/>
      <c r="AT116" s="266" t="s">
        <v>180</v>
      </c>
      <c r="AU116" s="266" t="s">
        <v>83</v>
      </c>
      <c r="AV116" s="14" t="s">
        <v>83</v>
      </c>
      <c r="AW116" s="14" t="s">
        <v>35</v>
      </c>
      <c r="AX116" s="14" t="s">
        <v>74</v>
      </c>
      <c r="AY116" s="266" t="s">
        <v>169</v>
      </c>
    </row>
    <row r="117" spans="1:51" s="14" customFormat="1" ht="12">
      <c r="A117" s="14"/>
      <c r="B117" s="256"/>
      <c r="C117" s="257"/>
      <c r="D117" s="242" t="s">
        <v>180</v>
      </c>
      <c r="E117" s="258" t="s">
        <v>19</v>
      </c>
      <c r="F117" s="259" t="s">
        <v>1151</v>
      </c>
      <c r="G117" s="257"/>
      <c r="H117" s="260">
        <v>2</v>
      </c>
      <c r="I117" s="261"/>
      <c r="J117" s="257"/>
      <c r="K117" s="257"/>
      <c r="L117" s="262"/>
      <c r="M117" s="263"/>
      <c r="N117" s="264"/>
      <c r="O117" s="264"/>
      <c r="P117" s="264"/>
      <c r="Q117" s="264"/>
      <c r="R117" s="264"/>
      <c r="S117" s="264"/>
      <c r="T117" s="265"/>
      <c r="U117" s="14"/>
      <c r="V117" s="14"/>
      <c r="W117" s="14"/>
      <c r="X117" s="14"/>
      <c r="Y117" s="14"/>
      <c r="Z117" s="14"/>
      <c r="AA117" s="14"/>
      <c r="AB117" s="14"/>
      <c r="AC117" s="14"/>
      <c r="AD117" s="14"/>
      <c r="AE117" s="14"/>
      <c r="AT117" s="266" t="s">
        <v>180</v>
      </c>
      <c r="AU117" s="266" t="s">
        <v>83</v>
      </c>
      <c r="AV117" s="14" t="s">
        <v>83</v>
      </c>
      <c r="AW117" s="14" t="s">
        <v>35</v>
      </c>
      <c r="AX117" s="14" t="s">
        <v>74</v>
      </c>
      <c r="AY117" s="266" t="s">
        <v>169</v>
      </c>
    </row>
    <row r="118" spans="1:51" s="14" customFormat="1" ht="12">
      <c r="A118" s="14"/>
      <c r="B118" s="256"/>
      <c r="C118" s="257"/>
      <c r="D118" s="242" t="s">
        <v>180</v>
      </c>
      <c r="E118" s="258" t="s">
        <v>19</v>
      </c>
      <c r="F118" s="259" t="s">
        <v>1152</v>
      </c>
      <c r="G118" s="257"/>
      <c r="H118" s="260">
        <v>1</v>
      </c>
      <c r="I118" s="261"/>
      <c r="J118" s="257"/>
      <c r="K118" s="257"/>
      <c r="L118" s="262"/>
      <c r="M118" s="263"/>
      <c r="N118" s="264"/>
      <c r="O118" s="264"/>
      <c r="P118" s="264"/>
      <c r="Q118" s="264"/>
      <c r="R118" s="264"/>
      <c r="S118" s="264"/>
      <c r="T118" s="265"/>
      <c r="U118" s="14"/>
      <c r="V118" s="14"/>
      <c r="W118" s="14"/>
      <c r="X118" s="14"/>
      <c r="Y118" s="14"/>
      <c r="Z118" s="14"/>
      <c r="AA118" s="14"/>
      <c r="AB118" s="14"/>
      <c r="AC118" s="14"/>
      <c r="AD118" s="14"/>
      <c r="AE118" s="14"/>
      <c r="AT118" s="266" t="s">
        <v>180</v>
      </c>
      <c r="AU118" s="266" t="s">
        <v>83</v>
      </c>
      <c r="AV118" s="14" t="s">
        <v>83</v>
      </c>
      <c r="AW118" s="14" t="s">
        <v>35</v>
      </c>
      <c r="AX118" s="14" t="s">
        <v>74</v>
      </c>
      <c r="AY118" s="266" t="s">
        <v>169</v>
      </c>
    </row>
    <row r="119" spans="1:51" s="15" customFormat="1" ht="12">
      <c r="A119" s="15"/>
      <c r="B119" s="267"/>
      <c r="C119" s="268"/>
      <c r="D119" s="242" t="s">
        <v>180</v>
      </c>
      <c r="E119" s="269" t="s">
        <v>19</v>
      </c>
      <c r="F119" s="270" t="s">
        <v>185</v>
      </c>
      <c r="G119" s="268"/>
      <c r="H119" s="271">
        <v>25</v>
      </c>
      <c r="I119" s="272"/>
      <c r="J119" s="268"/>
      <c r="K119" s="268"/>
      <c r="L119" s="273"/>
      <c r="M119" s="274"/>
      <c r="N119" s="275"/>
      <c r="O119" s="275"/>
      <c r="P119" s="275"/>
      <c r="Q119" s="275"/>
      <c r="R119" s="275"/>
      <c r="S119" s="275"/>
      <c r="T119" s="276"/>
      <c r="U119" s="15"/>
      <c r="V119" s="15"/>
      <c r="W119" s="15"/>
      <c r="X119" s="15"/>
      <c r="Y119" s="15"/>
      <c r="Z119" s="15"/>
      <c r="AA119" s="15"/>
      <c r="AB119" s="15"/>
      <c r="AC119" s="15"/>
      <c r="AD119" s="15"/>
      <c r="AE119" s="15"/>
      <c r="AT119" s="277" t="s">
        <v>180</v>
      </c>
      <c r="AU119" s="277" t="s">
        <v>83</v>
      </c>
      <c r="AV119" s="15" t="s">
        <v>176</v>
      </c>
      <c r="AW119" s="15" t="s">
        <v>35</v>
      </c>
      <c r="AX119" s="15" t="s">
        <v>81</v>
      </c>
      <c r="AY119" s="277" t="s">
        <v>169</v>
      </c>
    </row>
    <row r="120" spans="1:63" s="12" customFormat="1" ht="22.8" customHeight="1">
      <c r="A120" s="12"/>
      <c r="B120" s="213"/>
      <c r="C120" s="214"/>
      <c r="D120" s="215" t="s">
        <v>73</v>
      </c>
      <c r="E120" s="227" t="s">
        <v>224</v>
      </c>
      <c r="F120" s="227" t="s">
        <v>1153</v>
      </c>
      <c r="G120" s="214"/>
      <c r="H120" s="214"/>
      <c r="I120" s="217"/>
      <c r="J120" s="228">
        <f>BK120</f>
        <v>0</v>
      </c>
      <c r="K120" s="214"/>
      <c r="L120" s="219"/>
      <c r="M120" s="220"/>
      <c r="N120" s="221"/>
      <c r="O120" s="221"/>
      <c r="P120" s="222">
        <f>P121+SUM(P122:P205)</f>
        <v>0</v>
      </c>
      <c r="Q120" s="221"/>
      <c r="R120" s="222">
        <f>R121+SUM(R122:R205)</f>
        <v>2.5588599999999997</v>
      </c>
      <c r="S120" s="221"/>
      <c r="T120" s="223">
        <f>T121+SUM(T122:T205)</f>
        <v>14.456000000000001</v>
      </c>
      <c r="U120" s="12"/>
      <c r="V120" s="12"/>
      <c r="W120" s="12"/>
      <c r="X120" s="12"/>
      <c r="Y120" s="12"/>
      <c r="Z120" s="12"/>
      <c r="AA120" s="12"/>
      <c r="AB120" s="12"/>
      <c r="AC120" s="12"/>
      <c r="AD120" s="12"/>
      <c r="AE120" s="12"/>
      <c r="AR120" s="224" t="s">
        <v>81</v>
      </c>
      <c r="AT120" s="225" t="s">
        <v>73</v>
      </c>
      <c r="AU120" s="225" t="s">
        <v>81</v>
      </c>
      <c r="AY120" s="224" t="s">
        <v>169</v>
      </c>
      <c r="BK120" s="226">
        <f>BK121+SUM(BK122:BK205)</f>
        <v>0</v>
      </c>
    </row>
    <row r="121" spans="1:65" s="2" customFormat="1" ht="16.5" customHeight="1">
      <c r="A121" s="41"/>
      <c r="B121" s="42"/>
      <c r="C121" s="229" t="s">
        <v>176</v>
      </c>
      <c r="D121" s="229" t="s">
        <v>171</v>
      </c>
      <c r="E121" s="230" t="s">
        <v>1154</v>
      </c>
      <c r="F121" s="231" t="s">
        <v>1155</v>
      </c>
      <c r="G121" s="232" t="s">
        <v>462</v>
      </c>
      <c r="H121" s="233">
        <v>26</v>
      </c>
      <c r="I121" s="234"/>
      <c r="J121" s="235">
        <f>ROUND(I121*H121,2)</f>
        <v>0</v>
      </c>
      <c r="K121" s="231" t="s">
        <v>175</v>
      </c>
      <c r="L121" s="47"/>
      <c r="M121" s="236" t="s">
        <v>19</v>
      </c>
      <c r="N121" s="237" t="s">
        <v>45</v>
      </c>
      <c r="O121" s="87"/>
      <c r="P121" s="238">
        <f>O121*H121</f>
        <v>0</v>
      </c>
      <c r="Q121" s="238">
        <v>0</v>
      </c>
      <c r="R121" s="238">
        <f>Q121*H121</f>
        <v>0</v>
      </c>
      <c r="S121" s="238">
        <v>0.556</v>
      </c>
      <c r="T121" s="239">
        <f>S121*H121</f>
        <v>14.456000000000001</v>
      </c>
      <c r="U121" s="41"/>
      <c r="V121" s="41"/>
      <c r="W121" s="41"/>
      <c r="X121" s="41"/>
      <c r="Y121" s="41"/>
      <c r="Z121" s="41"/>
      <c r="AA121" s="41"/>
      <c r="AB121" s="41"/>
      <c r="AC121" s="41"/>
      <c r="AD121" s="41"/>
      <c r="AE121" s="41"/>
      <c r="AR121" s="240" t="s">
        <v>176</v>
      </c>
      <c r="AT121" s="240" t="s">
        <v>171</v>
      </c>
      <c r="AU121" s="240" t="s">
        <v>83</v>
      </c>
      <c r="AY121" s="20" t="s">
        <v>169</v>
      </c>
      <c r="BE121" s="241">
        <f>IF(N121="základní",J121,0)</f>
        <v>0</v>
      </c>
      <c r="BF121" s="241">
        <f>IF(N121="snížená",J121,0)</f>
        <v>0</v>
      </c>
      <c r="BG121" s="241">
        <f>IF(N121="zákl. přenesená",J121,0)</f>
        <v>0</v>
      </c>
      <c r="BH121" s="241">
        <f>IF(N121="sníž. přenesená",J121,0)</f>
        <v>0</v>
      </c>
      <c r="BI121" s="241">
        <f>IF(N121="nulová",J121,0)</f>
        <v>0</v>
      </c>
      <c r="BJ121" s="20" t="s">
        <v>81</v>
      </c>
      <c r="BK121" s="241">
        <f>ROUND(I121*H121,2)</f>
        <v>0</v>
      </c>
      <c r="BL121" s="20" t="s">
        <v>176</v>
      </c>
      <c r="BM121" s="240" t="s">
        <v>1156</v>
      </c>
    </row>
    <row r="122" spans="1:51" s="13" customFormat="1" ht="12">
      <c r="A122" s="13"/>
      <c r="B122" s="246"/>
      <c r="C122" s="247"/>
      <c r="D122" s="242" t="s">
        <v>180</v>
      </c>
      <c r="E122" s="248" t="s">
        <v>19</v>
      </c>
      <c r="F122" s="249" t="s">
        <v>1157</v>
      </c>
      <c r="G122" s="247"/>
      <c r="H122" s="248" t="s">
        <v>19</v>
      </c>
      <c r="I122" s="250"/>
      <c r="J122" s="247"/>
      <c r="K122" s="247"/>
      <c r="L122" s="251"/>
      <c r="M122" s="252"/>
      <c r="N122" s="253"/>
      <c r="O122" s="253"/>
      <c r="P122" s="253"/>
      <c r="Q122" s="253"/>
      <c r="R122" s="253"/>
      <c r="S122" s="253"/>
      <c r="T122" s="254"/>
      <c r="U122" s="13"/>
      <c r="V122" s="13"/>
      <c r="W122" s="13"/>
      <c r="X122" s="13"/>
      <c r="Y122" s="13"/>
      <c r="Z122" s="13"/>
      <c r="AA122" s="13"/>
      <c r="AB122" s="13"/>
      <c r="AC122" s="13"/>
      <c r="AD122" s="13"/>
      <c r="AE122" s="13"/>
      <c r="AT122" s="255" t="s">
        <v>180</v>
      </c>
      <c r="AU122" s="255" t="s">
        <v>83</v>
      </c>
      <c r="AV122" s="13" t="s">
        <v>81</v>
      </c>
      <c r="AW122" s="13" t="s">
        <v>35</v>
      </c>
      <c r="AX122" s="13" t="s">
        <v>74</v>
      </c>
      <c r="AY122" s="255" t="s">
        <v>169</v>
      </c>
    </row>
    <row r="123" spans="1:51" s="14" customFormat="1" ht="12">
      <c r="A123" s="14"/>
      <c r="B123" s="256"/>
      <c r="C123" s="257"/>
      <c r="D123" s="242" t="s">
        <v>180</v>
      </c>
      <c r="E123" s="258" t="s">
        <v>19</v>
      </c>
      <c r="F123" s="259" t="s">
        <v>1158</v>
      </c>
      <c r="G123" s="257"/>
      <c r="H123" s="260">
        <v>4</v>
      </c>
      <c r="I123" s="261"/>
      <c r="J123" s="257"/>
      <c r="K123" s="257"/>
      <c r="L123" s="262"/>
      <c r="M123" s="263"/>
      <c r="N123" s="264"/>
      <c r="O123" s="264"/>
      <c r="P123" s="264"/>
      <c r="Q123" s="264"/>
      <c r="R123" s="264"/>
      <c r="S123" s="264"/>
      <c r="T123" s="265"/>
      <c r="U123" s="14"/>
      <c r="V123" s="14"/>
      <c r="W123" s="14"/>
      <c r="X123" s="14"/>
      <c r="Y123" s="14"/>
      <c r="Z123" s="14"/>
      <c r="AA123" s="14"/>
      <c r="AB123" s="14"/>
      <c r="AC123" s="14"/>
      <c r="AD123" s="14"/>
      <c r="AE123" s="14"/>
      <c r="AT123" s="266" t="s">
        <v>180</v>
      </c>
      <c r="AU123" s="266" t="s">
        <v>83</v>
      </c>
      <c r="AV123" s="14" t="s">
        <v>83</v>
      </c>
      <c r="AW123" s="14" t="s">
        <v>35</v>
      </c>
      <c r="AX123" s="14" t="s">
        <v>74</v>
      </c>
      <c r="AY123" s="266" t="s">
        <v>169</v>
      </c>
    </row>
    <row r="124" spans="1:51" s="14" customFormat="1" ht="12">
      <c r="A124" s="14"/>
      <c r="B124" s="256"/>
      <c r="C124" s="257"/>
      <c r="D124" s="242" t="s">
        <v>180</v>
      </c>
      <c r="E124" s="258" t="s">
        <v>19</v>
      </c>
      <c r="F124" s="259" t="s">
        <v>1159</v>
      </c>
      <c r="G124" s="257"/>
      <c r="H124" s="260">
        <v>16</v>
      </c>
      <c r="I124" s="261"/>
      <c r="J124" s="257"/>
      <c r="K124" s="257"/>
      <c r="L124" s="262"/>
      <c r="M124" s="263"/>
      <c r="N124" s="264"/>
      <c r="O124" s="264"/>
      <c r="P124" s="264"/>
      <c r="Q124" s="264"/>
      <c r="R124" s="264"/>
      <c r="S124" s="264"/>
      <c r="T124" s="265"/>
      <c r="U124" s="14"/>
      <c r="V124" s="14"/>
      <c r="W124" s="14"/>
      <c r="X124" s="14"/>
      <c r="Y124" s="14"/>
      <c r="Z124" s="14"/>
      <c r="AA124" s="14"/>
      <c r="AB124" s="14"/>
      <c r="AC124" s="14"/>
      <c r="AD124" s="14"/>
      <c r="AE124" s="14"/>
      <c r="AT124" s="266" t="s">
        <v>180</v>
      </c>
      <c r="AU124" s="266" t="s">
        <v>83</v>
      </c>
      <c r="AV124" s="14" t="s">
        <v>83</v>
      </c>
      <c r="AW124" s="14" t="s">
        <v>35</v>
      </c>
      <c r="AX124" s="14" t="s">
        <v>74</v>
      </c>
      <c r="AY124" s="266" t="s">
        <v>169</v>
      </c>
    </row>
    <row r="125" spans="1:51" s="14" customFormat="1" ht="12">
      <c r="A125" s="14"/>
      <c r="B125" s="256"/>
      <c r="C125" s="257"/>
      <c r="D125" s="242" t="s">
        <v>180</v>
      </c>
      <c r="E125" s="258" t="s">
        <v>19</v>
      </c>
      <c r="F125" s="259" t="s">
        <v>1160</v>
      </c>
      <c r="G125" s="257"/>
      <c r="H125" s="260">
        <v>6</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180</v>
      </c>
      <c r="AU125" s="266" t="s">
        <v>83</v>
      </c>
      <c r="AV125" s="14" t="s">
        <v>83</v>
      </c>
      <c r="AW125" s="14" t="s">
        <v>35</v>
      </c>
      <c r="AX125" s="14" t="s">
        <v>74</v>
      </c>
      <c r="AY125" s="266" t="s">
        <v>169</v>
      </c>
    </row>
    <row r="126" spans="1:51" s="15" customFormat="1" ht="12">
      <c r="A126" s="15"/>
      <c r="B126" s="267"/>
      <c r="C126" s="268"/>
      <c r="D126" s="242" t="s">
        <v>180</v>
      </c>
      <c r="E126" s="269" t="s">
        <v>19</v>
      </c>
      <c r="F126" s="270" t="s">
        <v>185</v>
      </c>
      <c r="G126" s="268"/>
      <c r="H126" s="271">
        <v>26</v>
      </c>
      <c r="I126" s="272"/>
      <c r="J126" s="268"/>
      <c r="K126" s="268"/>
      <c r="L126" s="273"/>
      <c r="M126" s="274"/>
      <c r="N126" s="275"/>
      <c r="O126" s="275"/>
      <c r="P126" s="275"/>
      <c r="Q126" s="275"/>
      <c r="R126" s="275"/>
      <c r="S126" s="275"/>
      <c r="T126" s="276"/>
      <c r="U126" s="15"/>
      <c r="V126" s="15"/>
      <c r="W126" s="15"/>
      <c r="X126" s="15"/>
      <c r="Y126" s="15"/>
      <c r="Z126" s="15"/>
      <c r="AA126" s="15"/>
      <c r="AB126" s="15"/>
      <c r="AC126" s="15"/>
      <c r="AD126" s="15"/>
      <c r="AE126" s="15"/>
      <c r="AT126" s="277" t="s">
        <v>180</v>
      </c>
      <c r="AU126" s="277" t="s">
        <v>83</v>
      </c>
      <c r="AV126" s="15" t="s">
        <v>176</v>
      </c>
      <c r="AW126" s="15" t="s">
        <v>35</v>
      </c>
      <c r="AX126" s="15" t="s">
        <v>81</v>
      </c>
      <c r="AY126" s="277" t="s">
        <v>169</v>
      </c>
    </row>
    <row r="127" spans="1:65" s="2" customFormat="1" ht="16.5" customHeight="1">
      <c r="A127" s="41"/>
      <c r="B127" s="42"/>
      <c r="C127" s="229" t="s">
        <v>201</v>
      </c>
      <c r="D127" s="229" t="s">
        <v>171</v>
      </c>
      <c r="E127" s="230" t="s">
        <v>1161</v>
      </c>
      <c r="F127" s="231" t="s">
        <v>1162</v>
      </c>
      <c r="G127" s="232" t="s">
        <v>188</v>
      </c>
      <c r="H127" s="233">
        <v>4</v>
      </c>
      <c r="I127" s="234"/>
      <c r="J127" s="235">
        <f>ROUND(I127*H127,2)</f>
        <v>0</v>
      </c>
      <c r="K127" s="231" t="s">
        <v>19</v>
      </c>
      <c r="L127" s="47"/>
      <c r="M127" s="236" t="s">
        <v>19</v>
      </c>
      <c r="N127" s="237" t="s">
        <v>45</v>
      </c>
      <c r="O127" s="87"/>
      <c r="P127" s="238">
        <f>O127*H127</f>
        <v>0</v>
      </c>
      <c r="Q127" s="238">
        <v>0.00025</v>
      </c>
      <c r="R127" s="238">
        <f>Q127*H127</f>
        <v>0.001</v>
      </c>
      <c r="S127" s="238">
        <v>0</v>
      </c>
      <c r="T127" s="239">
        <f>S127*H127</f>
        <v>0</v>
      </c>
      <c r="U127" s="41"/>
      <c r="V127" s="41"/>
      <c r="W127" s="41"/>
      <c r="X127" s="41"/>
      <c r="Y127" s="41"/>
      <c r="Z127" s="41"/>
      <c r="AA127" s="41"/>
      <c r="AB127" s="41"/>
      <c r="AC127" s="41"/>
      <c r="AD127" s="41"/>
      <c r="AE127" s="41"/>
      <c r="AR127" s="240" t="s">
        <v>176</v>
      </c>
      <c r="AT127" s="240" t="s">
        <v>171</v>
      </c>
      <c r="AU127" s="240" t="s">
        <v>83</v>
      </c>
      <c r="AY127" s="20" t="s">
        <v>169</v>
      </c>
      <c r="BE127" s="241">
        <f>IF(N127="základní",J127,0)</f>
        <v>0</v>
      </c>
      <c r="BF127" s="241">
        <f>IF(N127="snížená",J127,0)</f>
        <v>0</v>
      </c>
      <c r="BG127" s="241">
        <f>IF(N127="zákl. přenesená",J127,0)</f>
        <v>0</v>
      </c>
      <c r="BH127" s="241">
        <f>IF(N127="sníž. přenesená",J127,0)</f>
        <v>0</v>
      </c>
      <c r="BI127" s="241">
        <f>IF(N127="nulová",J127,0)</f>
        <v>0</v>
      </c>
      <c r="BJ127" s="20" t="s">
        <v>81</v>
      </c>
      <c r="BK127" s="241">
        <f>ROUND(I127*H127,2)</f>
        <v>0</v>
      </c>
      <c r="BL127" s="20" t="s">
        <v>176</v>
      </c>
      <c r="BM127" s="240" t="s">
        <v>1163</v>
      </c>
    </row>
    <row r="128" spans="1:47" s="2" customFormat="1" ht="12">
      <c r="A128" s="41"/>
      <c r="B128" s="42"/>
      <c r="C128" s="43"/>
      <c r="D128" s="242" t="s">
        <v>178</v>
      </c>
      <c r="E128" s="43"/>
      <c r="F128" s="243" t="s">
        <v>1164</v>
      </c>
      <c r="G128" s="43"/>
      <c r="H128" s="43"/>
      <c r="I128" s="149"/>
      <c r="J128" s="43"/>
      <c r="K128" s="43"/>
      <c r="L128" s="47"/>
      <c r="M128" s="244"/>
      <c r="N128" s="245"/>
      <c r="O128" s="87"/>
      <c r="P128" s="87"/>
      <c r="Q128" s="87"/>
      <c r="R128" s="87"/>
      <c r="S128" s="87"/>
      <c r="T128" s="88"/>
      <c r="U128" s="41"/>
      <c r="V128" s="41"/>
      <c r="W128" s="41"/>
      <c r="X128" s="41"/>
      <c r="Y128" s="41"/>
      <c r="Z128" s="41"/>
      <c r="AA128" s="41"/>
      <c r="AB128" s="41"/>
      <c r="AC128" s="41"/>
      <c r="AD128" s="41"/>
      <c r="AE128" s="41"/>
      <c r="AT128" s="20" t="s">
        <v>178</v>
      </c>
      <c r="AU128" s="20" t="s">
        <v>83</v>
      </c>
    </row>
    <row r="129" spans="1:51" s="13" customFormat="1" ht="12">
      <c r="A129" s="13"/>
      <c r="B129" s="246"/>
      <c r="C129" s="247"/>
      <c r="D129" s="242" t="s">
        <v>180</v>
      </c>
      <c r="E129" s="248" t="s">
        <v>19</v>
      </c>
      <c r="F129" s="249" t="s">
        <v>1133</v>
      </c>
      <c r="G129" s="247"/>
      <c r="H129" s="248" t="s">
        <v>19</v>
      </c>
      <c r="I129" s="250"/>
      <c r="J129" s="247"/>
      <c r="K129" s="247"/>
      <c r="L129" s="251"/>
      <c r="M129" s="252"/>
      <c r="N129" s="253"/>
      <c r="O129" s="253"/>
      <c r="P129" s="253"/>
      <c r="Q129" s="253"/>
      <c r="R129" s="253"/>
      <c r="S129" s="253"/>
      <c r="T129" s="254"/>
      <c r="U129" s="13"/>
      <c r="V129" s="13"/>
      <c r="W129" s="13"/>
      <c r="X129" s="13"/>
      <c r="Y129" s="13"/>
      <c r="Z129" s="13"/>
      <c r="AA129" s="13"/>
      <c r="AB129" s="13"/>
      <c r="AC129" s="13"/>
      <c r="AD129" s="13"/>
      <c r="AE129" s="13"/>
      <c r="AT129" s="255" t="s">
        <v>180</v>
      </c>
      <c r="AU129" s="255" t="s">
        <v>83</v>
      </c>
      <c r="AV129" s="13" t="s">
        <v>81</v>
      </c>
      <c r="AW129" s="13" t="s">
        <v>35</v>
      </c>
      <c r="AX129" s="13" t="s">
        <v>74</v>
      </c>
      <c r="AY129" s="255" t="s">
        <v>169</v>
      </c>
    </row>
    <row r="130" spans="1:51" s="14" customFormat="1" ht="12">
      <c r="A130" s="14"/>
      <c r="B130" s="256"/>
      <c r="C130" s="257"/>
      <c r="D130" s="242" t="s">
        <v>180</v>
      </c>
      <c r="E130" s="258" t="s">
        <v>19</v>
      </c>
      <c r="F130" s="259" t="s">
        <v>1165</v>
      </c>
      <c r="G130" s="257"/>
      <c r="H130" s="260">
        <v>2</v>
      </c>
      <c r="I130" s="261"/>
      <c r="J130" s="257"/>
      <c r="K130" s="257"/>
      <c r="L130" s="262"/>
      <c r="M130" s="263"/>
      <c r="N130" s="264"/>
      <c r="O130" s="264"/>
      <c r="P130" s="264"/>
      <c r="Q130" s="264"/>
      <c r="R130" s="264"/>
      <c r="S130" s="264"/>
      <c r="T130" s="265"/>
      <c r="U130" s="14"/>
      <c r="V130" s="14"/>
      <c r="W130" s="14"/>
      <c r="X130" s="14"/>
      <c r="Y130" s="14"/>
      <c r="Z130" s="14"/>
      <c r="AA130" s="14"/>
      <c r="AB130" s="14"/>
      <c r="AC130" s="14"/>
      <c r="AD130" s="14"/>
      <c r="AE130" s="14"/>
      <c r="AT130" s="266" t="s">
        <v>180</v>
      </c>
      <c r="AU130" s="266" t="s">
        <v>83</v>
      </c>
      <c r="AV130" s="14" t="s">
        <v>83</v>
      </c>
      <c r="AW130" s="14" t="s">
        <v>35</v>
      </c>
      <c r="AX130" s="14" t="s">
        <v>74</v>
      </c>
      <c r="AY130" s="266" t="s">
        <v>169</v>
      </c>
    </row>
    <row r="131" spans="1:51" s="13" customFormat="1" ht="12">
      <c r="A131" s="13"/>
      <c r="B131" s="246"/>
      <c r="C131" s="247"/>
      <c r="D131" s="242" t="s">
        <v>180</v>
      </c>
      <c r="E131" s="248" t="s">
        <v>19</v>
      </c>
      <c r="F131" s="249" t="s">
        <v>1135</v>
      </c>
      <c r="G131" s="247"/>
      <c r="H131" s="248" t="s">
        <v>19</v>
      </c>
      <c r="I131" s="250"/>
      <c r="J131" s="247"/>
      <c r="K131" s="247"/>
      <c r="L131" s="251"/>
      <c r="M131" s="252"/>
      <c r="N131" s="253"/>
      <c r="O131" s="253"/>
      <c r="P131" s="253"/>
      <c r="Q131" s="253"/>
      <c r="R131" s="253"/>
      <c r="S131" s="253"/>
      <c r="T131" s="254"/>
      <c r="U131" s="13"/>
      <c r="V131" s="13"/>
      <c r="W131" s="13"/>
      <c r="X131" s="13"/>
      <c r="Y131" s="13"/>
      <c r="Z131" s="13"/>
      <c r="AA131" s="13"/>
      <c r="AB131" s="13"/>
      <c r="AC131" s="13"/>
      <c r="AD131" s="13"/>
      <c r="AE131" s="13"/>
      <c r="AT131" s="255" t="s">
        <v>180</v>
      </c>
      <c r="AU131" s="255" t="s">
        <v>83</v>
      </c>
      <c r="AV131" s="13" t="s">
        <v>81</v>
      </c>
      <c r="AW131" s="13" t="s">
        <v>35</v>
      </c>
      <c r="AX131" s="13" t="s">
        <v>74</v>
      </c>
      <c r="AY131" s="255" t="s">
        <v>169</v>
      </c>
    </row>
    <row r="132" spans="1:51" s="14" customFormat="1" ht="12">
      <c r="A132" s="14"/>
      <c r="B132" s="256"/>
      <c r="C132" s="257"/>
      <c r="D132" s="242" t="s">
        <v>180</v>
      </c>
      <c r="E132" s="258" t="s">
        <v>19</v>
      </c>
      <c r="F132" s="259" t="s">
        <v>1165</v>
      </c>
      <c r="G132" s="257"/>
      <c r="H132" s="260">
        <v>2</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74</v>
      </c>
      <c r="AY132" s="266" t="s">
        <v>169</v>
      </c>
    </row>
    <row r="133" spans="1:51" s="15" customFormat="1" ht="12">
      <c r="A133" s="15"/>
      <c r="B133" s="267"/>
      <c r="C133" s="268"/>
      <c r="D133" s="242" t="s">
        <v>180</v>
      </c>
      <c r="E133" s="269" t="s">
        <v>19</v>
      </c>
      <c r="F133" s="270" t="s">
        <v>185</v>
      </c>
      <c r="G133" s="268"/>
      <c r="H133" s="271">
        <v>4</v>
      </c>
      <c r="I133" s="272"/>
      <c r="J133" s="268"/>
      <c r="K133" s="268"/>
      <c r="L133" s="273"/>
      <c r="M133" s="274"/>
      <c r="N133" s="275"/>
      <c r="O133" s="275"/>
      <c r="P133" s="275"/>
      <c r="Q133" s="275"/>
      <c r="R133" s="275"/>
      <c r="S133" s="275"/>
      <c r="T133" s="276"/>
      <c r="U133" s="15"/>
      <c r="V133" s="15"/>
      <c r="W133" s="15"/>
      <c r="X133" s="15"/>
      <c r="Y133" s="15"/>
      <c r="Z133" s="15"/>
      <c r="AA133" s="15"/>
      <c r="AB133" s="15"/>
      <c r="AC133" s="15"/>
      <c r="AD133" s="15"/>
      <c r="AE133" s="15"/>
      <c r="AT133" s="277" t="s">
        <v>180</v>
      </c>
      <c r="AU133" s="277" t="s">
        <v>83</v>
      </c>
      <c r="AV133" s="15" t="s">
        <v>176</v>
      </c>
      <c r="AW133" s="15" t="s">
        <v>35</v>
      </c>
      <c r="AX133" s="15" t="s">
        <v>81</v>
      </c>
      <c r="AY133" s="277" t="s">
        <v>169</v>
      </c>
    </row>
    <row r="134" spans="1:65" s="2" customFormat="1" ht="16.5" customHeight="1">
      <c r="A134" s="41"/>
      <c r="B134" s="42"/>
      <c r="C134" s="313" t="s">
        <v>205</v>
      </c>
      <c r="D134" s="313" t="s">
        <v>665</v>
      </c>
      <c r="E134" s="314" t="s">
        <v>1166</v>
      </c>
      <c r="F134" s="315" t="s">
        <v>1167</v>
      </c>
      <c r="G134" s="316" t="s">
        <v>188</v>
      </c>
      <c r="H134" s="317">
        <v>4</v>
      </c>
      <c r="I134" s="318"/>
      <c r="J134" s="319">
        <f>ROUND(I134*H134,2)</f>
        <v>0</v>
      </c>
      <c r="K134" s="315" t="s">
        <v>175</v>
      </c>
      <c r="L134" s="320"/>
      <c r="M134" s="321" t="s">
        <v>19</v>
      </c>
      <c r="N134" s="322" t="s">
        <v>45</v>
      </c>
      <c r="O134" s="87"/>
      <c r="P134" s="238">
        <f>O134*H134</f>
        <v>0</v>
      </c>
      <c r="Q134" s="238">
        <v>0.005</v>
      </c>
      <c r="R134" s="238">
        <f>Q134*H134</f>
        <v>0.02</v>
      </c>
      <c r="S134" s="238">
        <v>0</v>
      </c>
      <c r="T134" s="239">
        <f>S134*H134</f>
        <v>0</v>
      </c>
      <c r="U134" s="41"/>
      <c r="V134" s="41"/>
      <c r="W134" s="41"/>
      <c r="X134" s="41"/>
      <c r="Y134" s="41"/>
      <c r="Z134" s="41"/>
      <c r="AA134" s="41"/>
      <c r="AB134" s="41"/>
      <c r="AC134" s="41"/>
      <c r="AD134" s="41"/>
      <c r="AE134" s="41"/>
      <c r="AR134" s="240" t="s">
        <v>217</v>
      </c>
      <c r="AT134" s="240" t="s">
        <v>665</v>
      </c>
      <c r="AU134" s="240" t="s">
        <v>83</v>
      </c>
      <c r="AY134" s="20" t="s">
        <v>169</v>
      </c>
      <c r="BE134" s="241">
        <f>IF(N134="základní",J134,0)</f>
        <v>0</v>
      </c>
      <c r="BF134" s="241">
        <f>IF(N134="snížená",J134,0)</f>
        <v>0</v>
      </c>
      <c r="BG134" s="241">
        <f>IF(N134="zákl. přenesená",J134,0)</f>
        <v>0</v>
      </c>
      <c r="BH134" s="241">
        <f>IF(N134="sníž. přenesená",J134,0)</f>
        <v>0</v>
      </c>
      <c r="BI134" s="241">
        <f>IF(N134="nulová",J134,0)</f>
        <v>0</v>
      </c>
      <c r="BJ134" s="20" t="s">
        <v>81</v>
      </c>
      <c r="BK134" s="241">
        <f>ROUND(I134*H134,2)</f>
        <v>0</v>
      </c>
      <c r="BL134" s="20" t="s">
        <v>176</v>
      </c>
      <c r="BM134" s="240" t="s">
        <v>1168</v>
      </c>
    </row>
    <row r="135" spans="1:65" s="2" customFormat="1" ht="16.5" customHeight="1">
      <c r="A135" s="41"/>
      <c r="B135" s="42"/>
      <c r="C135" s="313" t="s">
        <v>210</v>
      </c>
      <c r="D135" s="313" t="s">
        <v>665</v>
      </c>
      <c r="E135" s="314" t="s">
        <v>903</v>
      </c>
      <c r="F135" s="315" t="s">
        <v>904</v>
      </c>
      <c r="G135" s="316" t="s">
        <v>188</v>
      </c>
      <c r="H135" s="317">
        <v>8</v>
      </c>
      <c r="I135" s="318"/>
      <c r="J135" s="319">
        <f>ROUND(I135*H135,2)</f>
        <v>0</v>
      </c>
      <c r="K135" s="315" t="s">
        <v>175</v>
      </c>
      <c r="L135" s="320"/>
      <c r="M135" s="321" t="s">
        <v>19</v>
      </c>
      <c r="N135" s="322" t="s">
        <v>45</v>
      </c>
      <c r="O135" s="87"/>
      <c r="P135" s="238">
        <f>O135*H135</f>
        <v>0</v>
      </c>
      <c r="Q135" s="238">
        <v>0.00035</v>
      </c>
      <c r="R135" s="238">
        <f>Q135*H135</f>
        <v>0.0028</v>
      </c>
      <c r="S135" s="238">
        <v>0</v>
      </c>
      <c r="T135" s="239">
        <f>S135*H135</f>
        <v>0</v>
      </c>
      <c r="U135" s="41"/>
      <c r="V135" s="41"/>
      <c r="W135" s="41"/>
      <c r="X135" s="41"/>
      <c r="Y135" s="41"/>
      <c r="Z135" s="41"/>
      <c r="AA135" s="41"/>
      <c r="AB135" s="41"/>
      <c r="AC135" s="41"/>
      <c r="AD135" s="41"/>
      <c r="AE135" s="41"/>
      <c r="AR135" s="240" t="s">
        <v>217</v>
      </c>
      <c r="AT135" s="240" t="s">
        <v>665</v>
      </c>
      <c r="AU135" s="240" t="s">
        <v>83</v>
      </c>
      <c r="AY135" s="20" t="s">
        <v>169</v>
      </c>
      <c r="BE135" s="241">
        <f>IF(N135="základní",J135,0)</f>
        <v>0</v>
      </c>
      <c r="BF135" s="241">
        <f>IF(N135="snížená",J135,0)</f>
        <v>0</v>
      </c>
      <c r="BG135" s="241">
        <f>IF(N135="zákl. přenesená",J135,0)</f>
        <v>0</v>
      </c>
      <c r="BH135" s="241">
        <f>IF(N135="sníž. přenesená",J135,0)</f>
        <v>0</v>
      </c>
      <c r="BI135" s="241">
        <f>IF(N135="nulová",J135,0)</f>
        <v>0</v>
      </c>
      <c r="BJ135" s="20" t="s">
        <v>81</v>
      </c>
      <c r="BK135" s="241">
        <f>ROUND(I135*H135,2)</f>
        <v>0</v>
      </c>
      <c r="BL135" s="20" t="s">
        <v>176</v>
      </c>
      <c r="BM135" s="240" t="s">
        <v>1169</v>
      </c>
    </row>
    <row r="136" spans="1:65" s="2" customFormat="1" ht="16.5" customHeight="1">
      <c r="A136" s="41"/>
      <c r="B136" s="42"/>
      <c r="C136" s="229" t="s">
        <v>217</v>
      </c>
      <c r="D136" s="229" t="s">
        <v>171</v>
      </c>
      <c r="E136" s="230" t="s">
        <v>869</v>
      </c>
      <c r="F136" s="231" t="s">
        <v>870</v>
      </c>
      <c r="G136" s="232" t="s">
        <v>188</v>
      </c>
      <c r="H136" s="233">
        <v>25</v>
      </c>
      <c r="I136" s="234"/>
      <c r="J136" s="235">
        <f>ROUND(I136*H136,2)</f>
        <v>0</v>
      </c>
      <c r="K136" s="231" t="s">
        <v>175</v>
      </c>
      <c r="L136" s="47"/>
      <c r="M136" s="236" t="s">
        <v>19</v>
      </c>
      <c r="N136" s="237" t="s">
        <v>45</v>
      </c>
      <c r="O136" s="87"/>
      <c r="P136" s="238">
        <f>O136*H136</f>
        <v>0</v>
      </c>
      <c r="Q136" s="238">
        <v>0.0007</v>
      </c>
      <c r="R136" s="238">
        <f>Q136*H136</f>
        <v>0.017499999999999998</v>
      </c>
      <c r="S136" s="238">
        <v>0</v>
      </c>
      <c r="T136" s="239">
        <f>S136*H136</f>
        <v>0</v>
      </c>
      <c r="U136" s="41"/>
      <c r="V136" s="41"/>
      <c r="W136" s="41"/>
      <c r="X136" s="41"/>
      <c r="Y136" s="41"/>
      <c r="Z136" s="41"/>
      <c r="AA136" s="41"/>
      <c r="AB136" s="41"/>
      <c r="AC136" s="41"/>
      <c r="AD136" s="41"/>
      <c r="AE136" s="41"/>
      <c r="AR136" s="240" t="s">
        <v>176</v>
      </c>
      <c r="AT136" s="240" t="s">
        <v>171</v>
      </c>
      <c r="AU136" s="240" t="s">
        <v>83</v>
      </c>
      <c r="AY136" s="20" t="s">
        <v>169</v>
      </c>
      <c r="BE136" s="241">
        <f>IF(N136="základní",J136,0)</f>
        <v>0</v>
      </c>
      <c r="BF136" s="241">
        <f>IF(N136="snížená",J136,0)</f>
        <v>0</v>
      </c>
      <c r="BG136" s="241">
        <f>IF(N136="zákl. přenesená",J136,0)</f>
        <v>0</v>
      </c>
      <c r="BH136" s="241">
        <f>IF(N136="sníž. přenesená",J136,0)</f>
        <v>0</v>
      </c>
      <c r="BI136" s="241">
        <f>IF(N136="nulová",J136,0)</f>
        <v>0</v>
      </c>
      <c r="BJ136" s="20" t="s">
        <v>81</v>
      </c>
      <c r="BK136" s="241">
        <f>ROUND(I136*H136,2)</f>
        <v>0</v>
      </c>
      <c r="BL136" s="20" t="s">
        <v>176</v>
      </c>
      <c r="BM136" s="240" t="s">
        <v>1170</v>
      </c>
    </row>
    <row r="137" spans="1:47" s="2" customFormat="1" ht="12">
      <c r="A137" s="41"/>
      <c r="B137" s="42"/>
      <c r="C137" s="43"/>
      <c r="D137" s="242" t="s">
        <v>178</v>
      </c>
      <c r="E137" s="43"/>
      <c r="F137" s="243" t="s">
        <v>872</v>
      </c>
      <c r="G137" s="43"/>
      <c r="H137" s="43"/>
      <c r="I137" s="149"/>
      <c r="J137" s="43"/>
      <c r="K137" s="43"/>
      <c r="L137" s="47"/>
      <c r="M137" s="244"/>
      <c r="N137" s="245"/>
      <c r="O137" s="87"/>
      <c r="P137" s="87"/>
      <c r="Q137" s="87"/>
      <c r="R137" s="87"/>
      <c r="S137" s="87"/>
      <c r="T137" s="88"/>
      <c r="U137" s="41"/>
      <c r="V137" s="41"/>
      <c r="W137" s="41"/>
      <c r="X137" s="41"/>
      <c r="Y137" s="41"/>
      <c r="Z137" s="41"/>
      <c r="AA137" s="41"/>
      <c r="AB137" s="41"/>
      <c r="AC137" s="41"/>
      <c r="AD137" s="41"/>
      <c r="AE137" s="41"/>
      <c r="AT137" s="20" t="s">
        <v>178</v>
      </c>
      <c r="AU137" s="20" t="s">
        <v>83</v>
      </c>
    </row>
    <row r="138" spans="1:51" s="13" customFormat="1" ht="12">
      <c r="A138" s="13"/>
      <c r="B138" s="246"/>
      <c r="C138" s="247"/>
      <c r="D138" s="242" t="s">
        <v>180</v>
      </c>
      <c r="E138" s="248" t="s">
        <v>19</v>
      </c>
      <c r="F138" s="249" t="s">
        <v>1133</v>
      </c>
      <c r="G138" s="247"/>
      <c r="H138" s="248" t="s">
        <v>19</v>
      </c>
      <c r="I138" s="250"/>
      <c r="J138" s="247"/>
      <c r="K138" s="247"/>
      <c r="L138" s="251"/>
      <c r="M138" s="252"/>
      <c r="N138" s="253"/>
      <c r="O138" s="253"/>
      <c r="P138" s="253"/>
      <c r="Q138" s="253"/>
      <c r="R138" s="253"/>
      <c r="S138" s="253"/>
      <c r="T138" s="254"/>
      <c r="U138" s="13"/>
      <c r="V138" s="13"/>
      <c r="W138" s="13"/>
      <c r="X138" s="13"/>
      <c r="Y138" s="13"/>
      <c r="Z138" s="13"/>
      <c r="AA138" s="13"/>
      <c r="AB138" s="13"/>
      <c r="AC138" s="13"/>
      <c r="AD138" s="13"/>
      <c r="AE138" s="13"/>
      <c r="AT138" s="255" t="s">
        <v>180</v>
      </c>
      <c r="AU138" s="255" t="s">
        <v>83</v>
      </c>
      <c r="AV138" s="13" t="s">
        <v>81</v>
      </c>
      <c r="AW138" s="13" t="s">
        <v>35</v>
      </c>
      <c r="AX138" s="13" t="s">
        <v>74</v>
      </c>
      <c r="AY138" s="255" t="s">
        <v>169</v>
      </c>
    </row>
    <row r="139" spans="1:51" s="14" customFormat="1" ht="12">
      <c r="A139" s="14"/>
      <c r="B139" s="256"/>
      <c r="C139" s="257"/>
      <c r="D139" s="242" t="s">
        <v>180</v>
      </c>
      <c r="E139" s="258" t="s">
        <v>19</v>
      </c>
      <c r="F139" s="259" t="s">
        <v>1144</v>
      </c>
      <c r="G139" s="257"/>
      <c r="H139" s="260">
        <v>1</v>
      </c>
      <c r="I139" s="261"/>
      <c r="J139" s="257"/>
      <c r="K139" s="257"/>
      <c r="L139" s="262"/>
      <c r="M139" s="263"/>
      <c r="N139" s="264"/>
      <c r="O139" s="264"/>
      <c r="P139" s="264"/>
      <c r="Q139" s="264"/>
      <c r="R139" s="264"/>
      <c r="S139" s="264"/>
      <c r="T139" s="265"/>
      <c r="U139" s="14"/>
      <c r="V139" s="14"/>
      <c r="W139" s="14"/>
      <c r="X139" s="14"/>
      <c r="Y139" s="14"/>
      <c r="Z139" s="14"/>
      <c r="AA139" s="14"/>
      <c r="AB139" s="14"/>
      <c r="AC139" s="14"/>
      <c r="AD139" s="14"/>
      <c r="AE139" s="14"/>
      <c r="AT139" s="266" t="s">
        <v>180</v>
      </c>
      <c r="AU139" s="266" t="s">
        <v>83</v>
      </c>
      <c r="AV139" s="14" t="s">
        <v>83</v>
      </c>
      <c r="AW139" s="14" t="s">
        <v>35</v>
      </c>
      <c r="AX139" s="14" t="s">
        <v>74</v>
      </c>
      <c r="AY139" s="266" t="s">
        <v>169</v>
      </c>
    </row>
    <row r="140" spans="1:51" s="14" customFormat="1" ht="12">
      <c r="A140" s="14"/>
      <c r="B140" s="256"/>
      <c r="C140" s="257"/>
      <c r="D140" s="242" t="s">
        <v>180</v>
      </c>
      <c r="E140" s="258" t="s">
        <v>19</v>
      </c>
      <c r="F140" s="259" t="s">
        <v>1145</v>
      </c>
      <c r="G140" s="257"/>
      <c r="H140" s="260">
        <v>3</v>
      </c>
      <c r="I140" s="261"/>
      <c r="J140" s="257"/>
      <c r="K140" s="257"/>
      <c r="L140" s="262"/>
      <c r="M140" s="263"/>
      <c r="N140" s="264"/>
      <c r="O140" s="264"/>
      <c r="P140" s="264"/>
      <c r="Q140" s="264"/>
      <c r="R140" s="264"/>
      <c r="S140" s="264"/>
      <c r="T140" s="265"/>
      <c r="U140" s="14"/>
      <c r="V140" s="14"/>
      <c r="W140" s="14"/>
      <c r="X140" s="14"/>
      <c r="Y140" s="14"/>
      <c r="Z140" s="14"/>
      <c r="AA140" s="14"/>
      <c r="AB140" s="14"/>
      <c r="AC140" s="14"/>
      <c r="AD140" s="14"/>
      <c r="AE140" s="14"/>
      <c r="AT140" s="266" t="s">
        <v>180</v>
      </c>
      <c r="AU140" s="266" t="s">
        <v>83</v>
      </c>
      <c r="AV140" s="14" t="s">
        <v>83</v>
      </c>
      <c r="AW140" s="14" t="s">
        <v>35</v>
      </c>
      <c r="AX140" s="14" t="s">
        <v>74</v>
      </c>
      <c r="AY140" s="266" t="s">
        <v>169</v>
      </c>
    </row>
    <row r="141" spans="1:51" s="14" customFormat="1" ht="12">
      <c r="A141" s="14"/>
      <c r="B141" s="256"/>
      <c r="C141" s="257"/>
      <c r="D141" s="242" t="s">
        <v>180</v>
      </c>
      <c r="E141" s="258" t="s">
        <v>19</v>
      </c>
      <c r="F141" s="259" t="s">
        <v>1146</v>
      </c>
      <c r="G141" s="257"/>
      <c r="H141" s="260">
        <v>1</v>
      </c>
      <c r="I141" s="261"/>
      <c r="J141" s="257"/>
      <c r="K141" s="257"/>
      <c r="L141" s="262"/>
      <c r="M141" s="263"/>
      <c r="N141" s="264"/>
      <c r="O141" s="264"/>
      <c r="P141" s="264"/>
      <c r="Q141" s="264"/>
      <c r="R141" s="264"/>
      <c r="S141" s="264"/>
      <c r="T141" s="265"/>
      <c r="U141" s="14"/>
      <c r="V141" s="14"/>
      <c r="W141" s="14"/>
      <c r="X141" s="14"/>
      <c r="Y141" s="14"/>
      <c r="Z141" s="14"/>
      <c r="AA141" s="14"/>
      <c r="AB141" s="14"/>
      <c r="AC141" s="14"/>
      <c r="AD141" s="14"/>
      <c r="AE141" s="14"/>
      <c r="AT141" s="266" t="s">
        <v>180</v>
      </c>
      <c r="AU141" s="266" t="s">
        <v>83</v>
      </c>
      <c r="AV141" s="14" t="s">
        <v>83</v>
      </c>
      <c r="AW141" s="14" t="s">
        <v>35</v>
      </c>
      <c r="AX141" s="14" t="s">
        <v>74</v>
      </c>
      <c r="AY141" s="266" t="s">
        <v>169</v>
      </c>
    </row>
    <row r="142" spans="1:51" s="14" customFormat="1" ht="12">
      <c r="A142" s="14"/>
      <c r="B142" s="256"/>
      <c r="C142" s="257"/>
      <c r="D142" s="242" t="s">
        <v>180</v>
      </c>
      <c r="E142" s="258" t="s">
        <v>19</v>
      </c>
      <c r="F142" s="259" t="s">
        <v>1147</v>
      </c>
      <c r="G142" s="257"/>
      <c r="H142" s="260">
        <v>1</v>
      </c>
      <c r="I142" s="261"/>
      <c r="J142" s="257"/>
      <c r="K142" s="257"/>
      <c r="L142" s="262"/>
      <c r="M142" s="263"/>
      <c r="N142" s="264"/>
      <c r="O142" s="264"/>
      <c r="P142" s="264"/>
      <c r="Q142" s="264"/>
      <c r="R142" s="264"/>
      <c r="S142" s="264"/>
      <c r="T142" s="265"/>
      <c r="U142" s="14"/>
      <c r="V142" s="14"/>
      <c r="W142" s="14"/>
      <c r="X142" s="14"/>
      <c r="Y142" s="14"/>
      <c r="Z142" s="14"/>
      <c r="AA142" s="14"/>
      <c r="AB142" s="14"/>
      <c r="AC142" s="14"/>
      <c r="AD142" s="14"/>
      <c r="AE142" s="14"/>
      <c r="AT142" s="266" t="s">
        <v>180</v>
      </c>
      <c r="AU142" s="266" t="s">
        <v>83</v>
      </c>
      <c r="AV142" s="14" t="s">
        <v>83</v>
      </c>
      <c r="AW142" s="14" t="s">
        <v>35</v>
      </c>
      <c r="AX142" s="14" t="s">
        <v>74</v>
      </c>
      <c r="AY142" s="266" t="s">
        <v>169</v>
      </c>
    </row>
    <row r="143" spans="1:51" s="13" customFormat="1" ht="12">
      <c r="A143" s="13"/>
      <c r="B143" s="246"/>
      <c r="C143" s="247"/>
      <c r="D143" s="242" t="s">
        <v>180</v>
      </c>
      <c r="E143" s="248" t="s">
        <v>19</v>
      </c>
      <c r="F143" s="249" t="s">
        <v>1135</v>
      </c>
      <c r="G143" s="247"/>
      <c r="H143" s="248" t="s">
        <v>19</v>
      </c>
      <c r="I143" s="250"/>
      <c r="J143" s="247"/>
      <c r="K143" s="247"/>
      <c r="L143" s="251"/>
      <c r="M143" s="252"/>
      <c r="N143" s="253"/>
      <c r="O143" s="253"/>
      <c r="P143" s="253"/>
      <c r="Q143" s="253"/>
      <c r="R143" s="253"/>
      <c r="S143" s="253"/>
      <c r="T143" s="254"/>
      <c r="U143" s="13"/>
      <c r="V143" s="13"/>
      <c r="W143" s="13"/>
      <c r="X143" s="13"/>
      <c r="Y143" s="13"/>
      <c r="Z143" s="13"/>
      <c r="AA143" s="13"/>
      <c r="AB143" s="13"/>
      <c r="AC143" s="13"/>
      <c r="AD143" s="13"/>
      <c r="AE143" s="13"/>
      <c r="AT143" s="255" t="s">
        <v>180</v>
      </c>
      <c r="AU143" s="255" t="s">
        <v>83</v>
      </c>
      <c r="AV143" s="13" t="s">
        <v>81</v>
      </c>
      <c r="AW143" s="13" t="s">
        <v>35</v>
      </c>
      <c r="AX143" s="13" t="s">
        <v>74</v>
      </c>
      <c r="AY143" s="255" t="s">
        <v>169</v>
      </c>
    </row>
    <row r="144" spans="1:51" s="14" customFormat="1" ht="12">
      <c r="A144" s="14"/>
      <c r="B144" s="256"/>
      <c r="C144" s="257"/>
      <c r="D144" s="242" t="s">
        <v>180</v>
      </c>
      <c r="E144" s="258" t="s">
        <v>19</v>
      </c>
      <c r="F144" s="259" t="s">
        <v>1144</v>
      </c>
      <c r="G144" s="257"/>
      <c r="H144" s="260">
        <v>1</v>
      </c>
      <c r="I144" s="261"/>
      <c r="J144" s="257"/>
      <c r="K144" s="257"/>
      <c r="L144" s="262"/>
      <c r="M144" s="263"/>
      <c r="N144" s="264"/>
      <c r="O144" s="264"/>
      <c r="P144" s="264"/>
      <c r="Q144" s="264"/>
      <c r="R144" s="264"/>
      <c r="S144" s="264"/>
      <c r="T144" s="265"/>
      <c r="U144" s="14"/>
      <c r="V144" s="14"/>
      <c r="W144" s="14"/>
      <c r="X144" s="14"/>
      <c r="Y144" s="14"/>
      <c r="Z144" s="14"/>
      <c r="AA144" s="14"/>
      <c r="AB144" s="14"/>
      <c r="AC144" s="14"/>
      <c r="AD144" s="14"/>
      <c r="AE144" s="14"/>
      <c r="AT144" s="266" t="s">
        <v>180</v>
      </c>
      <c r="AU144" s="266" t="s">
        <v>83</v>
      </c>
      <c r="AV144" s="14" t="s">
        <v>83</v>
      </c>
      <c r="AW144" s="14" t="s">
        <v>35</v>
      </c>
      <c r="AX144" s="14" t="s">
        <v>74</v>
      </c>
      <c r="AY144" s="266" t="s">
        <v>169</v>
      </c>
    </row>
    <row r="145" spans="1:51" s="14" customFormat="1" ht="12">
      <c r="A145" s="14"/>
      <c r="B145" s="256"/>
      <c r="C145" s="257"/>
      <c r="D145" s="242" t="s">
        <v>180</v>
      </c>
      <c r="E145" s="258" t="s">
        <v>19</v>
      </c>
      <c r="F145" s="259" t="s">
        <v>1145</v>
      </c>
      <c r="G145" s="257"/>
      <c r="H145" s="260">
        <v>3</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35</v>
      </c>
      <c r="AX145" s="14" t="s">
        <v>74</v>
      </c>
      <c r="AY145" s="266" t="s">
        <v>169</v>
      </c>
    </row>
    <row r="146" spans="1:51" s="14" customFormat="1" ht="12">
      <c r="A146" s="14"/>
      <c r="B146" s="256"/>
      <c r="C146" s="257"/>
      <c r="D146" s="242" t="s">
        <v>180</v>
      </c>
      <c r="E146" s="258" t="s">
        <v>19</v>
      </c>
      <c r="F146" s="259" t="s">
        <v>1146</v>
      </c>
      <c r="G146" s="257"/>
      <c r="H146" s="260">
        <v>1</v>
      </c>
      <c r="I146" s="261"/>
      <c r="J146" s="257"/>
      <c r="K146" s="257"/>
      <c r="L146" s="262"/>
      <c r="M146" s="263"/>
      <c r="N146" s="264"/>
      <c r="O146" s="264"/>
      <c r="P146" s="264"/>
      <c r="Q146" s="264"/>
      <c r="R146" s="264"/>
      <c r="S146" s="264"/>
      <c r="T146" s="265"/>
      <c r="U146" s="14"/>
      <c r="V146" s="14"/>
      <c r="W146" s="14"/>
      <c r="X146" s="14"/>
      <c r="Y146" s="14"/>
      <c r="Z146" s="14"/>
      <c r="AA146" s="14"/>
      <c r="AB146" s="14"/>
      <c r="AC146" s="14"/>
      <c r="AD146" s="14"/>
      <c r="AE146" s="14"/>
      <c r="AT146" s="266" t="s">
        <v>180</v>
      </c>
      <c r="AU146" s="266" t="s">
        <v>83</v>
      </c>
      <c r="AV146" s="14" t="s">
        <v>83</v>
      </c>
      <c r="AW146" s="14" t="s">
        <v>35</v>
      </c>
      <c r="AX146" s="14" t="s">
        <v>74</v>
      </c>
      <c r="AY146" s="266" t="s">
        <v>169</v>
      </c>
    </row>
    <row r="147" spans="1:51" s="14" customFormat="1" ht="12">
      <c r="A147" s="14"/>
      <c r="B147" s="256"/>
      <c r="C147" s="257"/>
      <c r="D147" s="242" t="s">
        <v>180</v>
      </c>
      <c r="E147" s="258" t="s">
        <v>19</v>
      </c>
      <c r="F147" s="259" t="s">
        <v>1147</v>
      </c>
      <c r="G147" s="257"/>
      <c r="H147" s="260">
        <v>1</v>
      </c>
      <c r="I147" s="261"/>
      <c r="J147" s="257"/>
      <c r="K147" s="257"/>
      <c r="L147" s="262"/>
      <c r="M147" s="263"/>
      <c r="N147" s="264"/>
      <c r="O147" s="264"/>
      <c r="P147" s="264"/>
      <c r="Q147" s="264"/>
      <c r="R147" s="264"/>
      <c r="S147" s="264"/>
      <c r="T147" s="265"/>
      <c r="U147" s="14"/>
      <c r="V147" s="14"/>
      <c r="W147" s="14"/>
      <c r="X147" s="14"/>
      <c r="Y147" s="14"/>
      <c r="Z147" s="14"/>
      <c r="AA147" s="14"/>
      <c r="AB147" s="14"/>
      <c r="AC147" s="14"/>
      <c r="AD147" s="14"/>
      <c r="AE147" s="14"/>
      <c r="AT147" s="266" t="s">
        <v>180</v>
      </c>
      <c r="AU147" s="266" t="s">
        <v>83</v>
      </c>
      <c r="AV147" s="14" t="s">
        <v>83</v>
      </c>
      <c r="AW147" s="14" t="s">
        <v>35</v>
      </c>
      <c r="AX147" s="14" t="s">
        <v>74</v>
      </c>
      <c r="AY147" s="266" t="s">
        <v>169</v>
      </c>
    </row>
    <row r="148" spans="1:51" s="13" customFormat="1" ht="12">
      <c r="A148" s="13"/>
      <c r="B148" s="246"/>
      <c r="C148" s="247"/>
      <c r="D148" s="242" t="s">
        <v>180</v>
      </c>
      <c r="E148" s="248" t="s">
        <v>19</v>
      </c>
      <c r="F148" s="249" t="s">
        <v>1148</v>
      </c>
      <c r="G148" s="247"/>
      <c r="H148" s="248" t="s">
        <v>19</v>
      </c>
      <c r="I148" s="250"/>
      <c r="J148" s="247"/>
      <c r="K148" s="247"/>
      <c r="L148" s="251"/>
      <c r="M148" s="252"/>
      <c r="N148" s="253"/>
      <c r="O148" s="253"/>
      <c r="P148" s="253"/>
      <c r="Q148" s="253"/>
      <c r="R148" s="253"/>
      <c r="S148" s="253"/>
      <c r="T148" s="254"/>
      <c r="U148" s="13"/>
      <c r="V148" s="13"/>
      <c r="W148" s="13"/>
      <c r="X148" s="13"/>
      <c r="Y148" s="13"/>
      <c r="Z148" s="13"/>
      <c r="AA148" s="13"/>
      <c r="AB148" s="13"/>
      <c r="AC148" s="13"/>
      <c r="AD148" s="13"/>
      <c r="AE148" s="13"/>
      <c r="AT148" s="255" t="s">
        <v>180</v>
      </c>
      <c r="AU148" s="255" t="s">
        <v>83</v>
      </c>
      <c r="AV148" s="13" t="s">
        <v>81</v>
      </c>
      <c r="AW148" s="13" t="s">
        <v>35</v>
      </c>
      <c r="AX148" s="13" t="s">
        <v>74</v>
      </c>
      <c r="AY148" s="255" t="s">
        <v>169</v>
      </c>
    </row>
    <row r="149" spans="1:51" s="14" customFormat="1" ht="12">
      <c r="A149" s="14"/>
      <c r="B149" s="256"/>
      <c r="C149" s="257"/>
      <c r="D149" s="242" t="s">
        <v>180</v>
      </c>
      <c r="E149" s="258" t="s">
        <v>19</v>
      </c>
      <c r="F149" s="259" t="s">
        <v>1149</v>
      </c>
      <c r="G149" s="257"/>
      <c r="H149" s="260">
        <v>2</v>
      </c>
      <c r="I149" s="261"/>
      <c r="J149" s="257"/>
      <c r="K149" s="257"/>
      <c r="L149" s="262"/>
      <c r="M149" s="263"/>
      <c r="N149" s="264"/>
      <c r="O149" s="264"/>
      <c r="P149" s="264"/>
      <c r="Q149" s="264"/>
      <c r="R149" s="264"/>
      <c r="S149" s="264"/>
      <c r="T149" s="265"/>
      <c r="U149" s="14"/>
      <c r="V149" s="14"/>
      <c r="W149" s="14"/>
      <c r="X149" s="14"/>
      <c r="Y149" s="14"/>
      <c r="Z149" s="14"/>
      <c r="AA149" s="14"/>
      <c r="AB149" s="14"/>
      <c r="AC149" s="14"/>
      <c r="AD149" s="14"/>
      <c r="AE149" s="14"/>
      <c r="AT149" s="266" t="s">
        <v>180</v>
      </c>
      <c r="AU149" s="266" t="s">
        <v>83</v>
      </c>
      <c r="AV149" s="14" t="s">
        <v>83</v>
      </c>
      <c r="AW149" s="14" t="s">
        <v>35</v>
      </c>
      <c r="AX149" s="14" t="s">
        <v>74</v>
      </c>
      <c r="AY149" s="266" t="s">
        <v>169</v>
      </c>
    </row>
    <row r="150" spans="1:51" s="14" customFormat="1" ht="12">
      <c r="A150" s="14"/>
      <c r="B150" s="256"/>
      <c r="C150" s="257"/>
      <c r="D150" s="242" t="s">
        <v>180</v>
      </c>
      <c r="E150" s="258" t="s">
        <v>19</v>
      </c>
      <c r="F150" s="259" t="s">
        <v>1150</v>
      </c>
      <c r="G150" s="257"/>
      <c r="H150" s="260">
        <v>8</v>
      </c>
      <c r="I150" s="261"/>
      <c r="J150" s="257"/>
      <c r="K150" s="257"/>
      <c r="L150" s="262"/>
      <c r="M150" s="263"/>
      <c r="N150" s="264"/>
      <c r="O150" s="264"/>
      <c r="P150" s="264"/>
      <c r="Q150" s="264"/>
      <c r="R150" s="264"/>
      <c r="S150" s="264"/>
      <c r="T150" s="265"/>
      <c r="U150" s="14"/>
      <c r="V150" s="14"/>
      <c r="W150" s="14"/>
      <c r="X150" s="14"/>
      <c r="Y150" s="14"/>
      <c r="Z150" s="14"/>
      <c r="AA150" s="14"/>
      <c r="AB150" s="14"/>
      <c r="AC150" s="14"/>
      <c r="AD150" s="14"/>
      <c r="AE150" s="14"/>
      <c r="AT150" s="266" t="s">
        <v>180</v>
      </c>
      <c r="AU150" s="266" t="s">
        <v>83</v>
      </c>
      <c r="AV150" s="14" t="s">
        <v>83</v>
      </c>
      <c r="AW150" s="14" t="s">
        <v>35</v>
      </c>
      <c r="AX150" s="14" t="s">
        <v>74</v>
      </c>
      <c r="AY150" s="266" t="s">
        <v>169</v>
      </c>
    </row>
    <row r="151" spans="1:51" s="14" customFormat="1" ht="12">
      <c r="A151" s="14"/>
      <c r="B151" s="256"/>
      <c r="C151" s="257"/>
      <c r="D151" s="242" t="s">
        <v>180</v>
      </c>
      <c r="E151" s="258" t="s">
        <v>19</v>
      </c>
      <c r="F151" s="259" t="s">
        <v>1151</v>
      </c>
      <c r="G151" s="257"/>
      <c r="H151" s="260">
        <v>2</v>
      </c>
      <c r="I151" s="261"/>
      <c r="J151" s="257"/>
      <c r="K151" s="257"/>
      <c r="L151" s="262"/>
      <c r="M151" s="263"/>
      <c r="N151" s="264"/>
      <c r="O151" s="264"/>
      <c r="P151" s="264"/>
      <c r="Q151" s="264"/>
      <c r="R151" s="264"/>
      <c r="S151" s="264"/>
      <c r="T151" s="265"/>
      <c r="U151" s="14"/>
      <c r="V151" s="14"/>
      <c r="W151" s="14"/>
      <c r="X151" s="14"/>
      <c r="Y151" s="14"/>
      <c r="Z151" s="14"/>
      <c r="AA151" s="14"/>
      <c r="AB151" s="14"/>
      <c r="AC151" s="14"/>
      <c r="AD151" s="14"/>
      <c r="AE151" s="14"/>
      <c r="AT151" s="266" t="s">
        <v>180</v>
      </c>
      <c r="AU151" s="266" t="s">
        <v>83</v>
      </c>
      <c r="AV151" s="14" t="s">
        <v>83</v>
      </c>
      <c r="AW151" s="14" t="s">
        <v>35</v>
      </c>
      <c r="AX151" s="14" t="s">
        <v>74</v>
      </c>
      <c r="AY151" s="266" t="s">
        <v>169</v>
      </c>
    </row>
    <row r="152" spans="1:51" s="14" customFormat="1" ht="12">
      <c r="A152" s="14"/>
      <c r="B152" s="256"/>
      <c r="C152" s="257"/>
      <c r="D152" s="242" t="s">
        <v>180</v>
      </c>
      <c r="E152" s="258" t="s">
        <v>19</v>
      </c>
      <c r="F152" s="259" t="s">
        <v>1152</v>
      </c>
      <c r="G152" s="257"/>
      <c r="H152" s="260">
        <v>1</v>
      </c>
      <c r="I152" s="261"/>
      <c r="J152" s="257"/>
      <c r="K152" s="257"/>
      <c r="L152" s="262"/>
      <c r="M152" s="263"/>
      <c r="N152" s="264"/>
      <c r="O152" s="264"/>
      <c r="P152" s="264"/>
      <c r="Q152" s="264"/>
      <c r="R152" s="264"/>
      <c r="S152" s="264"/>
      <c r="T152" s="265"/>
      <c r="U152" s="14"/>
      <c r="V152" s="14"/>
      <c r="W152" s="14"/>
      <c r="X152" s="14"/>
      <c r="Y152" s="14"/>
      <c r="Z152" s="14"/>
      <c r="AA152" s="14"/>
      <c r="AB152" s="14"/>
      <c r="AC152" s="14"/>
      <c r="AD152" s="14"/>
      <c r="AE152" s="14"/>
      <c r="AT152" s="266" t="s">
        <v>180</v>
      </c>
      <c r="AU152" s="266" t="s">
        <v>83</v>
      </c>
      <c r="AV152" s="14" t="s">
        <v>83</v>
      </c>
      <c r="AW152" s="14" t="s">
        <v>35</v>
      </c>
      <c r="AX152" s="14" t="s">
        <v>74</v>
      </c>
      <c r="AY152" s="266" t="s">
        <v>169</v>
      </c>
    </row>
    <row r="153" spans="1:51" s="15" customFormat="1" ht="12">
      <c r="A153" s="15"/>
      <c r="B153" s="267"/>
      <c r="C153" s="268"/>
      <c r="D153" s="242" t="s">
        <v>180</v>
      </c>
      <c r="E153" s="269" t="s">
        <v>19</v>
      </c>
      <c r="F153" s="270" t="s">
        <v>185</v>
      </c>
      <c r="G153" s="268"/>
      <c r="H153" s="271">
        <v>25</v>
      </c>
      <c r="I153" s="272"/>
      <c r="J153" s="268"/>
      <c r="K153" s="268"/>
      <c r="L153" s="273"/>
      <c r="M153" s="274"/>
      <c r="N153" s="275"/>
      <c r="O153" s="275"/>
      <c r="P153" s="275"/>
      <c r="Q153" s="275"/>
      <c r="R153" s="275"/>
      <c r="S153" s="275"/>
      <c r="T153" s="276"/>
      <c r="U153" s="15"/>
      <c r="V153" s="15"/>
      <c r="W153" s="15"/>
      <c r="X153" s="15"/>
      <c r="Y153" s="15"/>
      <c r="Z153" s="15"/>
      <c r="AA153" s="15"/>
      <c r="AB153" s="15"/>
      <c r="AC153" s="15"/>
      <c r="AD153" s="15"/>
      <c r="AE153" s="15"/>
      <c r="AT153" s="277" t="s">
        <v>180</v>
      </c>
      <c r="AU153" s="277" t="s">
        <v>83</v>
      </c>
      <c r="AV153" s="15" t="s">
        <v>176</v>
      </c>
      <c r="AW153" s="15" t="s">
        <v>35</v>
      </c>
      <c r="AX153" s="15" t="s">
        <v>81</v>
      </c>
      <c r="AY153" s="277" t="s">
        <v>169</v>
      </c>
    </row>
    <row r="154" spans="1:65" s="2" customFormat="1" ht="16.5" customHeight="1">
      <c r="A154" s="41"/>
      <c r="B154" s="42"/>
      <c r="C154" s="313" t="s">
        <v>224</v>
      </c>
      <c r="D154" s="313" t="s">
        <v>665</v>
      </c>
      <c r="E154" s="314" t="s">
        <v>1171</v>
      </c>
      <c r="F154" s="315" t="s">
        <v>1172</v>
      </c>
      <c r="G154" s="316" t="s">
        <v>188</v>
      </c>
      <c r="H154" s="317">
        <v>4</v>
      </c>
      <c r="I154" s="318"/>
      <c r="J154" s="319">
        <f>ROUND(I154*H154,2)</f>
        <v>0</v>
      </c>
      <c r="K154" s="315" t="s">
        <v>19</v>
      </c>
      <c r="L154" s="320"/>
      <c r="M154" s="321" t="s">
        <v>19</v>
      </c>
      <c r="N154" s="322" t="s">
        <v>45</v>
      </c>
      <c r="O154" s="87"/>
      <c r="P154" s="238">
        <f>O154*H154</f>
        <v>0</v>
      </c>
      <c r="Q154" s="238">
        <v>0.0013</v>
      </c>
      <c r="R154" s="238">
        <f>Q154*H154</f>
        <v>0.0052</v>
      </c>
      <c r="S154" s="238">
        <v>0</v>
      </c>
      <c r="T154" s="239">
        <f>S154*H154</f>
        <v>0</v>
      </c>
      <c r="U154" s="41"/>
      <c r="V154" s="41"/>
      <c r="W154" s="41"/>
      <c r="X154" s="41"/>
      <c r="Y154" s="41"/>
      <c r="Z154" s="41"/>
      <c r="AA154" s="41"/>
      <c r="AB154" s="41"/>
      <c r="AC154" s="41"/>
      <c r="AD154" s="41"/>
      <c r="AE154" s="41"/>
      <c r="AR154" s="240" t="s">
        <v>217</v>
      </c>
      <c r="AT154" s="240" t="s">
        <v>665</v>
      </c>
      <c r="AU154" s="240" t="s">
        <v>83</v>
      </c>
      <c r="AY154" s="20" t="s">
        <v>169</v>
      </c>
      <c r="BE154" s="241">
        <f>IF(N154="základní",J154,0)</f>
        <v>0</v>
      </c>
      <c r="BF154" s="241">
        <f>IF(N154="snížená",J154,0)</f>
        <v>0</v>
      </c>
      <c r="BG154" s="241">
        <f>IF(N154="zákl. přenesená",J154,0)</f>
        <v>0</v>
      </c>
      <c r="BH154" s="241">
        <f>IF(N154="sníž. přenesená",J154,0)</f>
        <v>0</v>
      </c>
      <c r="BI154" s="241">
        <f>IF(N154="nulová",J154,0)</f>
        <v>0</v>
      </c>
      <c r="BJ154" s="20" t="s">
        <v>81</v>
      </c>
      <c r="BK154" s="241">
        <f>ROUND(I154*H154,2)</f>
        <v>0</v>
      </c>
      <c r="BL154" s="20" t="s">
        <v>176</v>
      </c>
      <c r="BM154" s="240" t="s">
        <v>1173</v>
      </c>
    </row>
    <row r="155" spans="1:51" s="13" customFormat="1" ht="12">
      <c r="A155" s="13"/>
      <c r="B155" s="246"/>
      <c r="C155" s="247"/>
      <c r="D155" s="242" t="s">
        <v>180</v>
      </c>
      <c r="E155" s="248" t="s">
        <v>19</v>
      </c>
      <c r="F155" s="249" t="s">
        <v>1133</v>
      </c>
      <c r="G155" s="247"/>
      <c r="H155" s="248" t="s">
        <v>19</v>
      </c>
      <c r="I155" s="250"/>
      <c r="J155" s="247"/>
      <c r="K155" s="247"/>
      <c r="L155" s="251"/>
      <c r="M155" s="252"/>
      <c r="N155" s="253"/>
      <c r="O155" s="253"/>
      <c r="P155" s="253"/>
      <c r="Q155" s="253"/>
      <c r="R155" s="253"/>
      <c r="S155" s="253"/>
      <c r="T155" s="254"/>
      <c r="U155" s="13"/>
      <c r="V155" s="13"/>
      <c r="W155" s="13"/>
      <c r="X155" s="13"/>
      <c r="Y155" s="13"/>
      <c r="Z155" s="13"/>
      <c r="AA155" s="13"/>
      <c r="AB155" s="13"/>
      <c r="AC155" s="13"/>
      <c r="AD155" s="13"/>
      <c r="AE155" s="13"/>
      <c r="AT155" s="255" t="s">
        <v>180</v>
      </c>
      <c r="AU155" s="255" t="s">
        <v>83</v>
      </c>
      <c r="AV155" s="13" t="s">
        <v>81</v>
      </c>
      <c r="AW155" s="13" t="s">
        <v>35</v>
      </c>
      <c r="AX155" s="13" t="s">
        <v>74</v>
      </c>
      <c r="AY155" s="255" t="s">
        <v>169</v>
      </c>
    </row>
    <row r="156" spans="1:51" s="14" customFormat="1" ht="12">
      <c r="A156" s="14"/>
      <c r="B156" s="256"/>
      <c r="C156" s="257"/>
      <c r="D156" s="242" t="s">
        <v>180</v>
      </c>
      <c r="E156" s="258" t="s">
        <v>19</v>
      </c>
      <c r="F156" s="259" t="s">
        <v>1144</v>
      </c>
      <c r="G156" s="257"/>
      <c r="H156" s="260">
        <v>1</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180</v>
      </c>
      <c r="AU156" s="266" t="s">
        <v>83</v>
      </c>
      <c r="AV156" s="14" t="s">
        <v>83</v>
      </c>
      <c r="AW156" s="14" t="s">
        <v>35</v>
      </c>
      <c r="AX156" s="14" t="s">
        <v>74</v>
      </c>
      <c r="AY156" s="266" t="s">
        <v>169</v>
      </c>
    </row>
    <row r="157" spans="1:51" s="13" customFormat="1" ht="12">
      <c r="A157" s="13"/>
      <c r="B157" s="246"/>
      <c r="C157" s="247"/>
      <c r="D157" s="242" t="s">
        <v>180</v>
      </c>
      <c r="E157" s="248" t="s">
        <v>19</v>
      </c>
      <c r="F157" s="249" t="s">
        <v>1135</v>
      </c>
      <c r="G157" s="247"/>
      <c r="H157" s="248" t="s">
        <v>19</v>
      </c>
      <c r="I157" s="250"/>
      <c r="J157" s="247"/>
      <c r="K157" s="247"/>
      <c r="L157" s="251"/>
      <c r="M157" s="252"/>
      <c r="N157" s="253"/>
      <c r="O157" s="253"/>
      <c r="P157" s="253"/>
      <c r="Q157" s="253"/>
      <c r="R157" s="253"/>
      <c r="S157" s="253"/>
      <c r="T157" s="254"/>
      <c r="U157" s="13"/>
      <c r="V157" s="13"/>
      <c r="W157" s="13"/>
      <c r="X157" s="13"/>
      <c r="Y157" s="13"/>
      <c r="Z157" s="13"/>
      <c r="AA157" s="13"/>
      <c r="AB157" s="13"/>
      <c r="AC157" s="13"/>
      <c r="AD157" s="13"/>
      <c r="AE157" s="13"/>
      <c r="AT157" s="255" t="s">
        <v>180</v>
      </c>
      <c r="AU157" s="255" t="s">
        <v>83</v>
      </c>
      <c r="AV157" s="13" t="s">
        <v>81</v>
      </c>
      <c r="AW157" s="13" t="s">
        <v>35</v>
      </c>
      <c r="AX157" s="13" t="s">
        <v>74</v>
      </c>
      <c r="AY157" s="255" t="s">
        <v>169</v>
      </c>
    </row>
    <row r="158" spans="1:51" s="14" customFormat="1" ht="12">
      <c r="A158" s="14"/>
      <c r="B158" s="256"/>
      <c r="C158" s="257"/>
      <c r="D158" s="242" t="s">
        <v>180</v>
      </c>
      <c r="E158" s="258" t="s">
        <v>19</v>
      </c>
      <c r="F158" s="259" t="s">
        <v>1144</v>
      </c>
      <c r="G158" s="257"/>
      <c r="H158" s="260">
        <v>1</v>
      </c>
      <c r="I158" s="261"/>
      <c r="J158" s="257"/>
      <c r="K158" s="257"/>
      <c r="L158" s="262"/>
      <c r="M158" s="263"/>
      <c r="N158" s="264"/>
      <c r="O158" s="264"/>
      <c r="P158" s="264"/>
      <c r="Q158" s="264"/>
      <c r="R158" s="264"/>
      <c r="S158" s="264"/>
      <c r="T158" s="265"/>
      <c r="U158" s="14"/>
      <c r="V158" s="14"/>
      <c r="W158" s="14"/>
      <c r="X158" s="14"/>
      <c r="Y158" s="14"/>
      <c r="Z158" s="14"/>
      <c r="AA158" s="14"/>
      <c r="AB158" s="14"/>
      <c r="AC158" s="14"/>
      <c r="AD158" s="14"/>
      <c r="AE158" s="14"/>
      <c r="AT158" s="266" t="s">
        <v>180</v>
      </c>
      <c r="AU158" s="266" t="s">
        <v>83</v>
      </c>
      <c r="AV158" s="14" t="s">
        <v>83</v>
      </c>
      <c r="AW158" s="14" t="s">
        <v>35</v>
      </c>
      <c r="AX158" s="14" t="s">
        <v>74</v>
      </c>
      <c r="AY158" s="266" t="s">
        <v>169</v>
      </c>
    </row>
    <row r="159" spans="1:51" s="13" customFormat="1" ht="12">
      <c r="A159" s="13"/>
      <c r="B159" s="246"/>
      <c r="C159" s="247"/>
      <c r="D159" s="242" t="s">
        <v>180</v>
      </c>
      <c r="E159" s="248" t="s">
        <v>19</v>
      </c>
      <c r="F159" s="249" t="s">
        <v>1148</v>
      </c>
      <c r="G159" s="247"/>
      <c r="H159" s="248" t="s">
        <v>19</v>
      </c>
      <c r="I159" s="250"/>
      <c r="J159" s="247"/>
      <c r="K159" s="247"/>
      <c r="L159" s="251"/>
      <c r="M159" s="252"/>
      <c r="N159" s="253"/>
      <c r="O159" s="253"/>
      <c r="P159" s="253"/>
      <c r="Q159" s="253"/>
      <c r="R159" s="253"/>
      <c r="S159" s="253"/>
      <c r="T159" s="254"/>
      <c r="U159" s="13"/>
      <c r="V159" s="13"/>
      <c r="W159" s="13"/>
      <c r="X159" s="13"/>
      <c r="Y159" s="13"/>
      <c r="Z159" s="13"/>
      <c r="AA159" s="13"/>
      <c r="AB159" s="13"/>
      <c r="AC159" s="13"/>
      <c r="AD159" s="13"/>
      <c r="AE159" s="13"/>
      <c r="AT159" s="255" t="s">
        <v>180</v>
      </c>
      <c r="AU159" s="255" t="s">
        <v>83</v>
      </c>
      <c r="AV159" s="13" t="s">
        <v>81</v>
      </c>
      <c r="AW159" s="13" t="s">
        <v>35</v>
      </c>
      <c r="AX159" s="13" t="s">
        <v>74</v>
      </c>
      <c r="AY159" s="255" t="s">
        <v>169</v>
      </c>
    </row>
    <row r="160" spans="1:51" s="14" customFormat="1" ht="12">
      <c r="A160" s="14"/>
      <c r="B160" s="256"/>
      <c r="C160" s="257"/>
      <c r="D160" s="242" t="s">
        <v>180</v>
      </c>
      <c r="E160" s="258" t="s">
        <v>19</v>
      </c>
      <c r="F160" s="259" t="s">
        <v>1149</v>
      </c>
      <c r="G160" s="257"/>
      <c r="H160" s="260">
        <v>2</v>
      </c>
      <c r="I160" s="261"/>
      <c r="J160" s="257"/>
      <c r="K160" s="257"/>
      <c r="L160" s="262"/>
      <c r="M160" s="263"/>
      <c r="N160" s="264"/>
      <c r="O160" s="264"/>
      <c r="P160" s="264"/>
      <c r="Q160" s="264"/>
      <c r="R160" s="264"/>
      <c r="S160" s="264"/>
      <c r="T160" s="265"/>
      <c r="U160" s="14"/>
      <c r="V160" s="14"/>
      <c r="W160" s="14"/>
      <c r="X160" s="14"/>
      <c r="Y160" s="14"/>
      <c r="Z160" s="14"/>
      <c r="AA160" s="14"/>
      <c r="AB160" s="14"/>
      <c r="AC160" s="14"/>
      <c r="AD160" s="14"/>
      <c r="AE160" s="14"/>
      <c r="AT160" s="266" t="s">
        <v>180</v>
      </c>
      <c r="AU160" s="266" t="s">
        <v>83</v>
      </c>
      <c r="AV160" s="14" t="s">
        <v>83</v>
      </c>
      <c r="AW160" s="14" t="s">
        <v>35</v>
      </c>
      <c r="AX160" s="14" t="s">
        <v>74</v>
      </c>
      <c r="AY160" s="266" t="s">
        <v>169</v>
      </c>
    </row>
    <row r="161" spans="1:51" s="15" customFormat="1" ht="12">
      <c r="A161" s="15"/>
      <c r="B161" s="267"/>
      <c r="C161" s="268"/>
      <c r="D161" s="242" t="s">
        <v>180</v>
      </c>
      <c r="E161" s="269" t="s">
        <v>19</v>
      </c>
      <c r="F161" s="270" t="s">
        <v>185</v>
      </c>
      <c r="G161" s="268"/>
      <c r="H161" s="271">
        <v>4</v>
      </c>
      <c r="I161" s="272"/>
      <c r="J161" s="268"/>
      <c r="K161" s="268"/>
      <c r="L161" s="273"/>
      <c r="M161" s="274"/>
      <c r="N161" s="275"/>
      <c r="O161" s="275"/>
      <c r="P161" s="275"/>
      <c r="Q161" s="275"/>
      <c r="R161" s="275"/>
      <c r="S161" s="275"/>
      <c r="T161" s="276"/>
      <c r="U161" s="15"/>
      <c r="V161" s="15"/>
      <c r="W161" s="15"/>
      <c r="X161" s="15"/>
      <c r="Y161" s="15"/>
      <c r="Z161" s="15"/>
      <c r="AA161" s="15"/>
      <c r="AB161" s="15"/>
      <c r="AC161" s="15"/>
      <c r="AD161" s="15"/>
      <c r="AE161" s="15"/>
      <c r="AT161" s="277" t="s">
        <v>180</v>
      </c>
      <c r="AU161" s="277" t="s">
        <v>83</v>
      </c>
      <c r="AV161" s="15" t="s">
        <v>176</v>
      </c>
      <c r="AW161" s="15" t="s">
        <v>35</v>
      </c>
      <c r="AX161" s="15" t="s">
        <v>81</v>
      </c>
      <c r="AY161" s="277" t="s">
        <v>169</v>
      </c>
    </row>
    <row r="162" spans="1:65" s="2" customFormat="1" ht="16.5" customHeight="1">
      <c r="A162" s="41"/>
      <c r="B162" s="42"/>
      <c r="C162" s="313" t="s">
        <v>231</v>
      </c>
      <c r="D162" s="313" t="s">
        <v>665</v>
      </c>
      <c r="E162" s="314" t="s">
        <v>1174</v>
      </c>
      <c r="F162" s="315" t="s">
        <v>1175</v>
      </c>
      <c r="G162" s="316" t="s">
        <v>188</v>
      </c>
      <c r="H162" s="317">
        <v>4</v>
      </c>
      <c r="I162" s="318"/>
      <c r="J162" s="319">
        <f>ROUND(I162*H162,2)</f>
        <v>0</v>
      </c>
      <c r="K162" s="315" t="s">
        <v>19</v>
      </c>
      <c r="L162" s="320"/>
      <c r="M162" s="321" t="s">
        <v>19</v>
      </c>
      <c r="N162" s="322" t="s">
        <v>45</v>
      </c>
      <c r="O162" s="87"/>
      <c r="P162" s="238">
        <f>O162*H162</f>
        <v>0</v>
      </c>
      <c r="Q162" s="238">
        <v>0.0013</v>
      </c>
      <c r="R162" s="238">
        <f>Q162*H162</f>
        <v>0.0052</v>
      </c>
      <c r="S162" s="238">
        <v>0</v>
      </c>
      <c r="T162" s="239">
        <f>S162*H162</f>
        <v>0</v>
      </c>
      <c r="U162" s="41"/>
      <c r="V162" s="41"/>
      <c r="W162" s="41"/>
      <c r="X162" s="41"/>
      <c r="Y162" s="41"/>
      <c r="Z162" s="41"/>
      <c r="AA162" s="41"/>
      <c r="AB162" s="41"/>
      <c r="AC162" s="41"/>
      <c r="AD162" s="41"/>
      <c r="AE162" s="41"/>
      <c r="AR162" s="240" t="s">
        <v>217</v>
      </c>
      <c r="AT162" s="240" t="s">
        <v>665</v>
      </c>
      <c r="AU162" s="240" t="s">
        <v>83</v>
      </c>
      <c r="AY162" s="20" t="s">
        <v>169</v>
      </c>
      <c r="BE162" s="241">
        <f>IF(N162="základní",J162,0)</f>
        <v>0</v>
      </c>
      <c r="BF162" s="241">
        <f>IF(N162="snížená",J162,0)</f>
        <v>0</v>
      </c>
      <c r="BG162" s="241">
        <f>IF(N162="zákl. přenesená",J162,0)</f>
        <v>0</v>
      </c>
      <c r="BH162" s="241">
        <f>IF(N162="sníž. přenesená",J162,0)</f>
        <v>0</v>
      </c>
      <c r="BI162" s="241">
        <f>IF(N162="nulová",J162,0)</f>
        <v>0</v>
      </c>
      <c r="BJ162" s="20" t="s">
        <v>81</v>
      </c>
      <c r="BK162" s="241">
        <f>ROUND(I162*H162,2)</f>
        <v>0</v>
      </c>
      <c r="BL162" s="20" t="s">
        <v>176</v>
      </c>
      <c r="BM162" s="240" t="s">
        <v>1176</v>
      </c>
    </row>
    <row r="163" spans="1:51" s="13" customFormat="1" ht="12">
      <c r="A163" s="13"/>
      <c r="B163" s="246"/>
      <c r="C163" s="247"/>
      <c r="D163" s="242" t="s">
        <v>180</v>
      </c>
      <c r="E163" s="248" t="s">
        <v>19</v>
      </c>
      <c r="F163" s="249" t="s">
        <v>1133</v>
      </c>
      <c r="G163" s="247"/>
      <c r="H163" s="248" t="s">
        <v>19</v>
      </c>
      <c r="I163" s="250"/>
      <c r="J163" s="247"/>
      <c r="K163" s="247"/>
      <c r="L163" s="251"/>
      <c r="M163" s="252"/>
      <c r="N163" s="253"/>
      <c r="O163" s="253"/>
      <c r="P163" s="253"/>
      <c r="Q163" s="253"/>
      <c r="R163" s="253"/>
      <c r="S163" s="253"/>
      <c r="T163" s="254"/>
      <c r="U163" s="13"/>
      <c r="V163" s="13"/>
      <c r="W163" s="13"/>
      <c r="X163" s="13"/>
      <c r="Y163" s="13"/>
      <c r="Z163" s="13"/>
      <c r="AA163" s="13"/>
      <c r="AB163" s="13"/>
      <c r="AC163" s="13"/>
      <c r="AD163" s="13"/>
      <c r="AE163" s="13"/>
      <c r="AT163" s="255" t="s">
        <v>180</v>
      </c>
      <c r="AU163" s="255" t="s">
        <v>83</v>
      </c>
      <c r="AV163" s="13" t="s">
        <v>81</v>
      </c>
      <c r="AW163" s="13" t="s">
        <v>35</v>
      </c>
      <c r="AX163" s="13" t="s">
        <v>74</v>
      </c>
      <c r="AY163" s="255" t="s">
        <v>169</v>
      </c>
    </row>
    <row r="164" spans="1:51" s="14" customFormat="1" ht="12">
      <c r="A164" s="14"/>
      <c r="B164" s="256"/>
      <c r="C164" s="257"/>
      <c r="D164" s="242" t="s">
        <v>180</v>
      </c>
      <c r="E164" s="258" t="s">
        <v>19</v>
      </c>
      <c r="F164" s="259" t="s">
        <v>1146</v>
      </c>
      <c r="G164" s="257"/>
      <c r="H164" s="260">
        <v>1</v>
      </c>
      <c r="I164" s="261"/>
      <c r="J164" s="257"/>
      <c r="K164" s="257"/>
      <c r="L164" s="262"/>
      <c r="M164" s="263"/>
      <c r="N164" s="264"/>
      <c r="O164" s="264"/>
      <c r="P164" s="264"/>
      <c r="Q164" s="264"/>
      <c r="R164" s="264"/>
      <c r="S164" s="264"/>
      <c r="T164" s="265"/>
      <c r="U164" s="14"/>
      <c r="V164" s="14"/>
      <c r="W164" s="14"/>
      <c r="X164" s="14"/>
      <c r="Y164" s="14"/>
      <c r="Z164" s="14"/>
      <c r="AA164" s="14"/>
      <c r="AB164" s="14"/>
      <c r="AC164" s="14"/>
      <c r="AD164" s="14"/>
      <c r="AE164" s="14"/>
      <c r="AT164" s="266" t="s">
        <v>180</v>
      </c>
      <c r="AU164" s="266" t="s">
        <v>83</v>
      </c>
      <c r="AV164" s="14" t="s">
        <v>83</v>
      </c>
      <c r="AW164" s="14" t="s">
        <v>35</v>
      </c>
      <c r="AX164" s="14" t="s">
        <v>74</v>
      </c>
      <c r="AY164" s="266" t="s">
        <v>169</v>
      </c>
    </row>
    <row r="165" spans="1:51" s="14" customFormat="1" ht="12">
      <c r="A165" s="14"/>
      <c r="B165" s="256"/>
      <c r="C165" s="257"/>
      <c r="D165" s="242" t="s">
        <v>180</v>
      </c>
      <c r="E165" s="258" t="s">
        <v>19</v>
      </c>
      <c r="F165" s="259" t="s">
        <v>1147</v>
      </c>
      <c r="G165" s="257"/>
      <c r="H165" s="260">
        <v>1</v>
      </c>
      <c r="I165" s="261"/>
      <c r="J165" s="257"/>
      <c r="K165" s="257"/>
      <c r="L165" s="262"/>
      <c r="M165" s="263"/>
      <c r="N165" s="264"/>
      <c r="O165" s="264"/>
      <c r="P165" s="264"/>
      <c r="Q165" s="264"/>
      <c r="R165" s="264"/>
      <c r="S165" s="264"/>
      <c r="T165" s="265"/>
      <c r="U165" s="14"/>
      <c r="V165" s="14"/>
      <c r="W165" s="14"/>
      <c r="X165" s="14"/>
      <c r="Y165" s="14"/>
      <c r="Z165" s="14"/>
      <c r="AA165" s="14"/>
      <c r="AB165" s="14"/>
      <c r="AC165" s="14"/>
      <c r="AD165" s="14"/>
      <c r="AE165" s="14"/>
      <c r="AT165" s="266" t="s">
        <v>180</v>
      </c>
      <c r="AU165" s="266" t="s">
        <v>83</v>
      </c>
      <c r="AV165" s="14" t="s">
        <v>83</v>
      </c>
      <c r="AW165" s="14" t="s">
        <v>35</v>
      </c>
      <c r="AX165" s="14" t="s">
        <v>74</v>
      </c>
      <c r="AY165" s="266" t="s">
        <v>169</v>
      </c>
    </row>
    <row r="166" spans="1:51" s="13" customFormat="1" ht="12">
      <c r="A166" s="13"/>
      <c r="B166" s="246"/>
      <c r="C166" s="247"/>
      <c r="D166" s="242" t="s">
        <v>180</v>
      </c>
      <c r="E166" s="248" t="s">
        <v>19</v>
      </c>
      <c r="F166" s="249" t="s">
        <v>1135</v>
      </c>
      <c r="G166" s="247"/>
      <c r="H166" s="248" t="s">
        <v>19</v>
      </c>
      <c r="I166" s="250"/>
      <c r="J166" s="247"/>
      <c r="K166" s="247"/>
      <c r="L166" s="251"/>
      <c r="M166" s="252"/>
      <c r="N166" s="253"/>
      <c r="O166" s="253"/>
      <c r="P166" s="253"/>
      <c r="Q166" s="253"/>
      <c r="R166" s="253"/>
      <c r="S166" s="253"/>
      <c r="T166" s="254"/>
      <c r="U166" s="13"/>
      <c r="V166" s="13"/>
      <c r="W166" s="13"/>
      <c r="X166" s="13"/>
      <c r="Y166" s="13"/>
      <c r="Z166" s="13"/>
      <c r="AA166" s="13"/>
      <c r="AB166" s="13"/>
      <c r="AC166" s="13"/>
      <c r="AD166" s="13"/>
      <c r="AE166" s="13"/>
      <c r="AT166" s="255" t="s">
        <v>180</v>
      </c>
      <c r="AU166" s="255" t="s">
        <v>83</v>
      </c>
      <c r="AV166" s="13" t="s">
        <v>81</v>
      </c>
      <c r="AW166" s="13" t="s">
        <v>35</v>
      </c>
      <c r="AX166" s="13" t="s">
        <v>74</v>
      </c>
      <c r="AY166" s="255" t="s">
        <v>169</v>
      </c>
    </row>
    <row r="167" spans="1:51" s="14" customFormat="1" ht="12">
      <c r="A167" s="14"/>
      <c r="B167" s="256"/>
      <c r="C167" s="257"/>
      <c r="D167" s="242" t="s">
        <v>180</v>
      </c>
      <c r="E167" s="258" t="s">
        <v>19</v>
      </c>
      <c r="F167" s="259" t="s">
        <v>1146</v>
      </c>
      <c r="G167" s="257"/>
      <c r="H167" s="260">
        <v>1</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74</v>
      </c>
      <c r="AY167" s="266" t="s">
        <v>169</v>
      </c>
    </row>
    <row r="168" spans="1:51" s="14" customFormat="1" ht="12">
      <c r="A168" s="14"/>
      <c r="B168" s="256"/>
      <c r="C168" s="257"/>
      <c r="D168" s="242" t="s">
        <v>180</v>
      </c>
      <c r="E168" s="258" t="s">
        <v>19</v>
      </c>
      <c r="F168" s="259" t="s">
        <v>1147</v>
      </c>
      <c r="G168" s="257"/>
      <c r="H168" s="260">
        <v>1</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180</v>
      </c>
      <c r="AU168" s="266" t="s">
        <v>83</v>
      </c>
      <c r="AV168" s="14" t="s">
        <v>83</v>
      </c>
      <c r="AW168" s="14" t="s">
        <v>35</v>
      </c>
      <c r="AX168" s="14" t="s">
        <v>74</v>
      </c>
      <c r="AY168" s="266" t="s">
        <v>169</v>
      </c>
    </row>
    <row r="169" spans="1:51" s="15" customFormat="1" ht="12">
      <c r="A169" s="15"/>
      <c r="B169" s="267"/>
      <c r="C169" s="268"/>
      <c r="D169" s="242" t="s">
        <v>180</v>
      </c>
      <c r="E169" s="269" t="s">
        <v>19</v>
      </c>
      <c r="F169" s="270" t="s">
        <v>185</v>
      </c>
      <c r="G169" s="268"/>
      <c r="H169" s="271">
        <v>4</v>
      </c>
      <c r="I169" s="272"/>
      <c r="J169" s="268"/>
      <c r="K169" s="268"/>
      <c r="L169" s="273"/>
      <c r="M169" s="274"/>
      <c r="N169" s="275"/>
      <c r="O169" s="275"/>
      <c r="P169" s="275"/>
      <c r="Q169" s="275"/>
      <c r="R169" s="275"/>
      <c r="S169" s="275"/>
      <c r="T169" s="276"/>
      <c r="U169" s="15"/>
      <c r="V169" s="15"/>
      <c r="W169" s="15"/>
      <c r="X169" s="15"/>
      <c r="Y169" s="15"/>
      <c r="Z169" s="15"/>
      <c r="AA169" s="15"/>
      <c r="AB169" s="15"/>
      <c r="AC169" s="15"/>
      <c r="AD169" s="15"/>
      <c r="AE169" s="15"/>
      <c r="AT169" s="277" t="s">
        <v>180</v>
      </c>
      <c r="AU169" s="277" t="s">
        <v>83</v>
      </c>
      <c r="AV169" s="15" t="s">
        <v>176</v>
      </c>
      <c r="AW169" s="15" t="s">
        <v>35</v>
      </c>
      <c r="AX169" s="15" t="s">
        <v>81</v>
      </c>
      <c r="AY169" s="277" t="s">
        <v>169</v>
      </c>
    </row>
    <row r="170" spans="1:65" s="2" customFormat="1" ht="16.5" customHeight="1">
      <c r="A170" s="41"/>
      <c r="B170" s="42"/>
      <c r="C170" s="313" t="s">
        <v>240</v>
      </c>
      <c r="D170" s="313" t="s">
        <v>665</v>
      </c>
      <c r="E170" s="314" t="s">
        <v>1177</v>
      </c>
      <c r="F170" s="315" t="s">
        <v>1178</v>
      </c>
      <c r="G170" s="316" t="s">
        <v>188</v>
      </c>
      <c r="H170" s="317">
        <v>7</v>
      </c>
      <c r="I170" s="318"/>
      <c r="J170" s="319">
        <f>ROUND(I170*H170,2)</f>
        <v>0</v>
      </c>
      <c r="K170" s="315" t="s">
        <v>19</v>
      </c>
      <c r="L170" s="320"/>
      <c r="M170" s="321" t="s">
        <v>19</v>
      </c>
      <c r="N170" s="322" t="s">
        <v>45</v>
      </c>
      <c r="O170" s="87"/>
      <c r="P170" s="238">
        <f>O170*H170</f>
        <v>0</v>
      </c>
      <c r="Q170" s="238">
        <v>0.0017</v>
      </c>
      <c r="R170" s="238">
        <f>Q170*H170</f>
        <v>0.011899999999999999</v>
      </c>
      <c r="S170" s="238">
        <v>0</v>
      </c>
      <c r="T170" s="239">
        <f>S170*H170</f>
        <v>0</v>
      </c>
      <c r="U170" s="41"/>
      <c r="V170" s="41"/>
      <c r="W170" s="41"/>
      <c r="X170" s="41"/>
      <c r="Y170" s="41"/>
      <c r="Z170" s="41"/>
      <c r="AA170" s="41"/>
      <c r="AB170" s="41"/>
      <c r="AC170" s="41"/>
      <c r="AD170" s="41"/>
      <c r="AE170" s="41"/>
      <c r="AR170" s="240" t="s">
        <v>217</v>
      </c>
      <c r="AT170" s="240" t="s">
        <v>665</v>
      </c>
      <c r="AU170" s="240" t="s">
        <v>83</v>
      </c>
      <c r="AY170" s="20" t="s">
        <v>169</v>
      </c>
      <c r="BE170" s="241">
        <f>IF(N170="základní",J170,0)</f>
        <v>0</v>
      </c>
      <c r="BF170" s="241">
        <f>IF(N170="snížená",J170,0)</f>
        <v>0</v>
      </c>
      <c r="BG170" s="241">
        <f>IF(N170="zákl. přenesená",J170,0)</f>
        <v>0</v>
      </c>
      <c r="BH170" s="241">
        <f>IF(N170="sníž. přenesená",J170,0)</f>
        <v>0</v>
      </c>
      <c r="BI170" s="241">
        <f>IF(N170="nulová",J170,0)</f>
        <v>0</v>
      </c>
      <c r="BJ170" s="20" t="s">
        <v>81</v>
      </c>
      <c r="BK170" s="241">
        <f>ROUND(I170*H170,2)</f>
        <v>0</v>
      </c>
      <c r="BL170" s="20" t="s">
        <v>176</v>
      </c>
      <c r="BM170" s="240" t="s">
        <v>1179</v>
      </c>
    </row>
    <row r="171" spans="1:51" s="13" customFormat="1" ht="12">
      <c r="A171" s="13"/>
      <c r="B171" s="246"/>
      <c r="C171" s="247"/>
      <c r="D171" s="242" t="s">
        <v>180</v>
      </c>
      <c r="E171" s="248" t="s">
        <v>19</v>
      </c>
      <c r="F171" s="249" t="s">
        <v>1133</v>
      </c>
      <c r="G171" s="247"/>
      <c r="H171" s="248" t="s">
        <v>19</v>
      </c>
      <c r="I171" s="250"/>
      <c r="J171" s="247"/>
      <c r="K171" s="247"/>
      <c r="L171" s="251"/>
      <c r="M171" s="252"/>
      <c r="N171" s="253"/>
      <c r="O171" s="253"/>
      <c r="P171" s="253"/>
      <c r="Q171" s="253"/>
      <c r="R171" s="253"/>
      <c r="S171" s="253"/>
      <c r="T171" s="254"/>
      <c r="U171" s="13"/>
      <c r="V171" s="13"/>
      <c r="W171" s="13"/>
      <c r="X171" s="13"/>
      <c r="Y171" s="13"/>
      <c r="Z171" s="13"/>
      <c r="AA171" s="13"/>
      <c r="AB171" s="13"/>
      <c r="AC171" s="13"/>
      <c r="AD171" s="13"/>
      <c r="AE171" s="13"/>
      <c r="AT171" s="255" t="s">
        <v>180</v>
      </c>
      <c r="AU171" s="255" t="s">
        <v>83</v>
      </c>
      <c r="AV171" s="13" t="s">
        <v>81</v>
      </c>
      <c r="AW171" s="13" t="s">
        <v>35</v>
      </c>
      <c r="AX171" s="13" t="s">
        <v>74</v>
      </c>
      <c r="AY171" s="255" t="s">
        <v>169</v>
      </c>
    </row>
    <row r="172" spans="1:51" s="14" customFormat="1" ht="12">
      <c r="A172" s="14"/>
      <c r="B172" s="256"/>
      <c r="C172" s="257"/>
      <c r="D172" s="242" t="s">
        <v>180</v>
      </c>
      <c r="E172" s="258" t="s">
        <v>19</v>
      </c>
      <c r="F172" s="259" t="s">
        <v>1145</v>
      </c>
      <c r="G172" s="257"/>
      <c r="H172" s="260">
        <v>3</v>
      </c>
      <c r="I172" s="261"/>
      <c r="J172" s="257"/>
      <c r="K172" s="257"/>
      <c r="L172" s="262"/>
      <c r="M172" s="263"/>
      <c r="N172" s="264"/>
      <c r="O172" s="264"/>
      <c r="P172" s="264"/>
      <c r="Q172" s="264"/>
      <c r="R172" s="264"/>
      <c r="S172" s="264"/>
      <c r="T172" s="265"/>
      <c r="U172" s="14"/>
      <c r="V172" s="14"/>
      <c r="W172" s="14"/>
      <c r="X172" s="14"/>
      <c r="Y172" s="14"/>
      <c r="Z172" s="14"/>
      <c r="AA172" s="14"/>
      <c r="AB172" s="14"/>
      <c r="AC172" s="14"/>
      <c r="AD172" s="14"/>
      <c r="AE172" s="14"/>
      <c r="AT172" s="266" t="s">
        <v>180</v>
      </c>
      <c r="AU172" s="266" t="s">
        <v>83</v>
      </c>
      <c r="AV172" s="14" t="s">
        <v>83</v>
      </c>
      <c r="AW172" s="14" t="s">
        <v>35</v>
      </c>
      <c r="AX172" s="14" t="s">
        <v>74</v>
      </c>
      <c r="AY172" s="266" t="s">
        <v>169</v>
      </c>
    </row>
    <row r="173" spans="1:51" s="13" customFormat="1" ht="12">
      <c r="A173" s="13"/>
      <c r="B173" s="246"/>
      <c r="C173" s="247"/>
      <c r="D173" s="242" t="s">
        <v>180</v>
      </c>
      <c r="E173" s="248" t="s">
        <v>19</v>
      </c>
      <c r="F173" s="249" t="s">
        <v>1135</v>
      </c>
      <c r="G173" s="247"/>
      <c r="H173" s="248" t="s">
        <v>19</v>
      </c>
      <c r="I173" s="250"/>
      <c r="J173" s="247"/>
      <c r="K173" s="247"/>
      <c r="L173" s="251"/>
      <c r="M173" s="252"/>
      <c r="N173" s="253"/>
      <c r="O173" s="253"/>
      <c r="P173" s="253"/>
      <c r="Q173" s="253"/>
      <c r="R173" s="253"/>
      <c r="S173" s="253"/>
      <c r="T173" s="254"/>
      <c r="U173" s="13"/>
      <c r="V173" s="13"/>
      <c r="W173" s="13"/>
      <c r="X173" s="13"/>
      <c r="Y173" s="13"/>
      <c r="Z173" s="13"/>
      <c r="AA173" s="13"/>
      <c r="AB173" s="13"/>
      <c r="AC173" s="13"/>
      <c r="AD173" s="13"/>
      <c r="AE173" s="13"/>
      <c r="AT173" s="255" t="s">
        <v>180</v>
      </c>
      <c r="AU173" s="255" t="s">
        <v>83</v>
      </c>
      <c r="AV173" s="13" t="s">
        <v>81</v>
      </c>
      <c r="AW173" s="13" t="s">
        <v>35</v>
      </c>
      <c r="AX173" s="13" t="s">
        <v>74</v>
      </c>
      <c r="AY173" s="255" t="s">
        <v>169</v>
      </c>
    </row>
    <row r="174" spans="1:51" s="14" customFormat="1" ht="12">
      <c r="A174" s="14"/>
      <c r="B174" s="256"/>
      <c r="C174" s="257"/>
      <c r="D174" s="242" t="s">
        <v>180</v>
      </c>
      <c r="E174" s="258" t="s">
        <v>19</v>
      </c>
      <c r="F174" s="259" t="s">
        <v>1145</v>
      </c>
      <c r="G174" s="257"/>
      <c r="H174" s="260">
        <v>3</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180</v>
      </c>
      <c r="AU174" s="266" t="s">
        <v>83</v>
      </c>
      <c r="AV174" s="14" t="s">
        <v>83</v>
      </c>
      <c r="AW174" s="14" t="s">
        <v>35</v>
      </c>
      <c r="AX174" s="14" t="s">
        <v>74</v>
      </c>
      <c r="AY174" s="266" t="s">
        <v>169</v>
      </c>
    </row>
    <row r="175" spans="1:51" s="13" customFormat="1" ht="12">
      <c r="A175" s="13"/>
      <c r="B175" s="246"/>
      <c r="C175" s="247"/>
      <c r="D175" s="242" t="s">
        <v>180</v>
      </c>
      <c r="E175" s="248" t="s">
        <v>19</v>
      </c>
      <c r="F175" s="249" t="s">
        <v>1148</v>
      </c>
      <c r="G175" s="247"/>
      <c r="H175" s="248" t="s">
        <v>19</v>
      </c>
      <c r="I175" s="250"/>
      <c r="J175" s="247"/>
      <c r="K175" s="247"/>
      <c r="L175" s="251"/>
      <c r="M175" s="252"/>
      <c r="N175" s="253"/>
      <c r="O175" s="253"/>
      <c r="P175" s="253"/>
      <c r="Q175" s="253"/>
      <c r="R175" s="253"/>
      <c r="S175" s="253"/>
      <c r="T175" s="254"/>
      <c r="U175" s="13"/>
      <c r="V175" s="13"/>
      <c r="W175" s="13"/>
      <c r="X175" s="13"/>
      <c r="Y175" s="13"/>
      <c r="Z175" s="13"/>
      <c r="AA175" s="13"/>
      <c r="AB175" s="13"/>
      <c r="AC175" s="13"/>
      <c r="AD175" s="13"/>
      <c r="AE175" s="13"/>
      <c r="AT175" s="255" t="s">
        <v>180</v>
      </c>
      <c r="AU175" s="255" t="s">
        <v>83</v>
      </c>
      <c r="AV175" s="13" t="s">
        <v>81</v>
      </c>
      <c r="AW175" s="13" t="s">
        <v>35</v>
      </c>
      <c r="AX175" s="13" t="s">
        <v>74</v>
      </c>
      <c r="AY175" s="255" t="s">
        <v>169</v>
      </c>
    </row>
    <row r="176" spans="1:51" s="14" customFormat="1" ht="12">
      <c r="A176" s="14"/>
      <c r="B176" s="256"/>
      <c r="C176" s="257"/>
      <c r="D176" s="242" t="s">
        <v>180</v>
      </c>
      <c r="E176" s="258" t="s">
        <v>19</v>
      </c>
      <c r="F176" s="259" t="s">
        <v>1180</v>
      </c>
      <c r="G176" s="257"/>
      <c r="H176" s="260">
        <v>1</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180</v>
      </c>
      <c r="AU176" s="266" t="s">
        <v>83</v>
      </c>
      <c r="AV176" s="14" t="s">
        <v>83</v>
      </c>
      <c r="AW176" s="14" t="s">
        <v>35</v>
      </c>
      <c r="AX176" s="14" t="s">
        <v>74</v>
      </c>
      <c r="AY176" s="266" t="s">
        <v>169</v>
      </c>
    </row>
    <row r="177" spans="1:51" s="15" customFormat="1" ht="12">
      <c r="A177" s="15"/>
      <c r="B177" s="267"/>
      <c r="C177" s="268"/>
      <c r="D177" s="242" t="s">
        <v>180</v>
      </c>
      <c r="E177" s="269" t="s">
        <v>19</v>
      </c>
      <c r="F177" s="270" t="s">
        <v>185</v>
      </c>
      <c r="G177" s="268"/>
      <c r="H177" s="271">
        <v>7</v>
      </c>
      <c r="I177" s="272"/>
      <c r="J177" s="268"/>
      <c r="K177" s="268"/>
      <c r="L177" s="273"/>
      <c r="M177" s="274"/>
      <c r="N177" s="275"/>
      <c r="O177" s="275"/>
      <c r="P177" s="275"/>
      <c r="Q177" s="275"/>
      <c r="R177" s="275"/>
      <c r="S177" s="275"/>
      <c r="T177" s="276"/>
      <c r="U177" s="15"/>
      <c r="V177" s="15"/>
      <c r="W177" s="15"/>
      <c r="X177" s="15"/>
      <c r="Y177" s="15"/>
      <c r="Z177" s="15"/>
      <c r="AA177" s="15"/>
      <c r="AB177" s="15"/>
      <c r="AC177" s="15"/>
      <c r="AD177" s="15"/>
      <c r="AE177" s="15"/>
      <c r="AT177" s="277" t="s">
        <v>180</v>
      </c>
      <c r="AU177" s="277" t="s">
        <v>83</v>
      </c>
      <c r="AV177" s="15" t="s">
        <v>176</v>
      </c>
      <c r="AW177" s="15" t="s">
        <v>35</v>
      </c>
      <c r="AX177" s="15" t="s">
        <v>81</v>
      </c>
      <c r="AY177" s="277" t="s">
        <v>169</v>
      </c>
    </row>
    <row r="178" spans="1:65" s="2" customFormat="1" ht="16.5" customHeight="1">
      <c r="A178" s="41"/>
      <c r="B178" s="42"/>
      <c r="C178" s="313" t="s">
        <v>246</v>
      </c>
      <c r="D178" s="313" t="s">
        <v>665</v>
      </c>
      <c r="E178" s="314" t="s">
        <v>1181</v>
      </c>
      <c r="F178" s="315" t="s">
        <v>1182</v>
      </c>
      <c r="G178" s="316" t="s">
        <v>188</v>
      </c>
      <c r="H178" s="317">
        <v>8</v>
      </c>
      <c r="I178" s="318"/>
      <c r="J178" s="319">
        <f>ROUND(I178*H178,2)</f>
        <v>0</v>
      </c>
      <c r="K178" s="315" t="s">
        <v>19</v>
      </c>
      <c r="L178" s="320"/>
      <c r="M178" s="321" t="s">
        <v>19</v>
      </c>
      <c r="N178" s="322" t="s">
        <v>45</v>
      </c>
      <c r="O178" s="87"/>
      <c r="P178" s="238">
        <f>O178*H178</f>
        <v>0</v>
      </c>
      <c r="Q178" s="238">
        <v>0.0045</v>
      </c>
      <c r="R178" s="238">
        <f>Q178*H178</f>
        <v>0.036</v>
      </c>
      <c r="S178" s="238">
        <v>0</v>
      </c>
      <c r="T178" s="239">
        <f>S178*H178</f>
        <v>0</v>
      </c>
      <c r="U178" s="41"/>
      <c r="V178" s="41"/>
      <c r="W178" s="41"/>
      <c r="X178" s="41"/>
      <c r="Y178" s="41"/>
      <c r="Z178" s="41"/>
      <c r="AA178" s="41"/>
      <c r="AB178" s="41"/>
      <c r="AC178" s="41"/>
      <c r="AD178" s="41"/>
      <c r="AE178" s="41"/>
      <c r="AR178" s="240" t="s">
        <v>217</v>
      </c>
      <c r="AT178" s="240" t="s">
        <v>665</v>
      </c>
      <c r="AU178" s="240" t="s">
        <v>83</v>
      </c>
      <c r="AY178" s="20" t="s">
        <v>169</v>
      </c>
      <c r="BE178" s="241">
        <f>IF(N178="základní",J178,0)</f>
        <v>0</v>
      </c>
      <c r="BF178" s="241">
        <f>IF(N178="snížená",J178,0)</f>
        <v>0</v>
      </c>
      <c r="BG178" s="241">
        <f>IF(N178="zákl. přenesená",J178,0)</f>
        <v>0</v>
      </c>
      <c r="BH178" s="241">
        <f>IF(N178="sníž. přenesená",J178,0)</f>
        <v>0</v>
      </c>
      <c r="BI178" s="241">
        <f>IF(N178="nulová",J178,0)</f>
        <v>0</v>
      </c>
      <c r="BJ178" s="20" t="s">
        <v>81</v>
      </c>
      <c r="BK178" s="241">
        <f>ROUND(I178*H178,2)</f>
        <v>0</v>
      </c>
      <c r="BL178" s="20" t="s">
        <v>176</v>
      </c>
      <c r="BM178" s="240" t="s">
        <v>1183</v>
      </c>
    </row>
    <row r="179" spans="1:51" s="13" customFormat="1" ht="12">
      <c r="A179" s="13"/>
      <c r="B179" s="246"/>
      <c r="C179" s="247"/>
      <c r="D179" s="242" t="s">
        <v>180</v>
      </c>
      <c r="E179" s="248" t="s">
        <v>19</v>
      </c>
      <c r="F179" s="249" t="s">
        <v>1148</v>
      </c>
      <c r="G179" s="247"/>
      <c r="H179" s="248" t="s">
        <v>19</v>
      </c>
      <c r="I179" s="250"/>
      <c r="J179" s="247"/>
      <c r="K179" s="247"/>
      <c r="L179" s="251"/>
      <c r="M179" s="252"/>
      <c r="N179" s="253"/>
      <c r="O179" s="253"/>
      <c r="P179" s="253"/>
      <c r="Q179" s="253"/>
      <c r="R179" s="253"/>
      <c r="S179" s="253"/>
      <c r="T179" s="254"/>
      <c r="U179" s="13"/>
      <c r="V179" s="13"/>
      <c r="W179" s="13"/>
      <c r="X179" s="13"/>
      <c r="Y179" s="13"/>
      <c r="Z179" s="13"/>
      <c r="AA179" s="13"/>
      <c r="AB179" s="13"/>
      <c r="AC179" s="13"/>
      <c r="AD179" s="13"/>
      <c r="AE179" s="13"/>
      <c r="AT179" s="255" t="s">
        <v>180</v>
      </c>
      <c r="AU179" s="255" t="s">
        <v>83</v>
      </c>
      <c r="AV179" s="13" t="s">
        <v>81</v>
      </c>
      <c r="AW179" s="13" t="s">
        <v>35</v>
      </c>
      <c r="AX179" s="13" t="s">
        <v>74</v>
      </c>
      <c r="AY179" s="255" t="s">
        <v>169</v>
      </c>
    </row>
    <row r="180" spans="1:51" s="14" customFormat="1" ht="12">
      <c r="A180" s="14"/>
      <c r="B180" s="256"/>
      <c r="C180" s="257"/>
      <c r="D180" s="242" t="s">
        <v>180</v>
      </c>
      <c r="E180" s="258" t="s">
        <v>19</v>
      </c>
      <c r="F180" s="259" t="s">
        <v>1150</v>
      </c>
      <c r="G180" s="257"/>
      <c r="H180" s="260">
        <v>8</v>
      </c>
      <c r="I180" s="261"/>
      <c r="J180" s="257"/>
      <c r="K180" s="257"/>
      <c r="L180" s="262"/>
      <c r="M180" s="263"/>
      <c r="N180" s="264"/>
      <c r="O180" s="264"/>
      <c r="P180" s="264"/>
      <c r="Q180" s="264"/>
      <c r="R180" s="264"/>
      <c r="S180" s="264"/>
      <c r="T180" s="265"/>
      <c r="U180" s="14"/>
      <c r="V180" s="14"/>
      <c r="W180" s="14"/>
      <c r="X180" s="14"/>
      <c r="Y180" s="14"/>
      <c r="Z180" s="14"/>
      <c r="AA180" s="14"/>
      <c r="AB180" s="14"/>
      <c r="AC180" s="14"/>
      <c r="AD180" s="14"/>
      <c r="AE180" s="14"/>
      <c r="AT180" s="266" t="s">
        <v>180</v>
      </c>
      <c r="AU180" s="266" t="s">
        <v>83</v>
      </c>
      <c r="AV180" s="14" t="s">
        <v>83</v>
      </c>
      <c r="AW180" s="14" t="s">
        <v>35</v>
      </c>
      <c r="AX180" s="14" t="s">
        <v>81</v>
      </c>
      <c r="AY180" s="266" t="s">
        <v>169</v>
      </c>
    </row>
    <row r="181" spans="1:65" s="2" customFormat="1" ht="16.5" customHeight="1">
      <c r="A181" s="41"/>
      <c r="B181" s="42"/>
      <c r="C181" s="313" t="s">
        <v>257</v>
      </c>
      <c r="D181" s="313" t="s">
        <v>665</v>
      </c>
      <c r="E181" s="314" t="s">
        <v>1184</v>
      </c>
      <c r="F181" s="315" t="s">
        <v>1185</v>
      </c>
      <c r="G181" s="316" t="s">
        <v>188</v>
      </c>
      <c r="H181" s="317">
        <v>2</v>
      </c>
      <c r="I181" s="318"/>
      <c r="J181" s="319">
        <f>ROUND(I181*H181,2)</f>
        <v>0</v>
      </c>
      <c r="K181" s="315" t="s">
        <v>19</v>
      </c>
      <c r="L181" s="320"/>
      <c r="M181" s="321" t="s">
        <v>19</v>
      </c>
      <c r="N181" s="322" t="s">
        <v>45</v>
      </c>
      <c r="O181" s="87"/>
      <c r="P181" s="238">
        <f>O181*H181</f>
        <v>0</v>
      </c>
      <c r="Q181" s="238">
        <v>0.0026</v>
      </c>
      <c r="R181" s="238">
        <f>Q181*H181</f>
        <v>0.0052</v>
      </c>
      <c r="S181" s="238">
        <v>0</v>
      </c>
      <c r="T181" s="239">
        <f>S181*H181</f>
        <v>0</v>
      </c>
      <c r="U181" s="41"/>
      <c r="V181" s="41"/>
      <c r="W181" s="41"/>
      <c r="X181" s="41"/>
      <c r="Y181" s="41"/>
      <c r="Z181" s="41"/>
      <c r="AA181" s="41"/>
      <c r="AB181" s="41"/>
      <c r="AC181" s="41"/>
      <c r="AD181" s="41"/>
      <c r="AE181" s="41"/>
      <c r="AR181" s="240" t="s">
        <v>217</v>
      </c>
      <c r="AT181" s="240" t="s">
        <v>665</v>
      </c>
      <c r="AU181" s="240" t="s">
        <v>83</v>
      </c>
      <c r="AY181" s="20" t="s">
        <v>169</v>
      </c>
      <c r="BE181" s="241">
        <f>IF(N181="základní",J181,0)</f>
        <v>0</v>
      </c>
      <c r="BF181" s="241">
        <f>IF(N181="snížená",J181,0)</f>
        <v>0</v>
      </c>
      <c r="BG181" s="241">
        <f>IF(N181="zákl. přenesená",J181,0)</f>
        <v>0</v>
      </c>
      <c r="BH181" s="241">
        <f>IF(N181="sníž. přenesená",J181,0)</f>
        <v>0</v>
      </c>
      <c r="BI181" s="241">
        <f>IF(N181="nulová",J181,0)</f>
        <v>0</v>
      </c>
      <c r="BJ181" s="20" t="s">
        <v>81</v>
      </c>
      <c r="BK181" s="241">
        <f>ROUND(I181*H181,2)</f>
        <v>0</v>
      </c>
      <c r="BL181" s="20" t="s">
        <v>176</v>
      </c>
      <c r="BM181" s="240" t="s">
        <v>1186</v>
      </c>
    </row>
    <row r="182" spans="1:51" s="13" customFormat="1" ht="12">
      <c r="A182" s="13"/>
      <c r="B182" s="246"/>
      <c r="C182" s="247"/>
      <c r="D182" s="242" t="s">
        <v>180</v>
      </c>
      <c r="E182" s="248" t="s">
        <v>19</v>
      </c>
      <c r="F182" s="249" t="s">
        <v>1187</v>
      </c>
      <c r="G182" s="247"/>
      <c r="H182" s="248" t="s">
        <v>19</v>
      </c>
      <c r="I182" s="250"/>
      <c r="J182" s="247"/>
      <c r="K182" s="247"/>
      <c r="L182" s="251"/>
      <c r="M182" s="252"/>
      <c r="N182" s="253"/>
      <c r="O182" s="253"/>
      <c r="P182" s="253"/>
      <c r="Q182" s="253"/>
      <c r="R182" s="253"/>
      <c r="S182" s="253"/>
      <c r="T182" s="254"/>
      <c r="U182" s="13"/>
      <c r="V182" s="13"/>
      <c r="W182" s="13"/>
      <c r="X182" s="13"/>
      <c r="Y182" s="13"/>
      <c r="Z182" s="13"/>
      <c r="AA182" s="13"/>
      <c r="AB182" s="13"/>
      <c r="AC182" s="13"/>
      <c r="AD182" s="13"/>
      <c r="AE182" s="13"/>
      <c r="AT182" s="255" t="s">
        <v>180</v>
      </c>
      <c r="AU182" s="255" t="s">
        <v>83</v>
      </c>
      <c r="AV182" s="13" t="s">
        <v>81</v>
      </c>
      <c r="AW182" s="13" t="s">
        <v>35</v>
      </c>
      <c r="AX182" s="13" t="s">
        <v>74</v>
      </c>
      <c r="AY182" s="255" t="s">
        <v>169</v>
      </c>
    </row>
    <row r="183" spans="1:51" s="13" customFormat="1" ht="12">
      <c r="A183" s="13"/>
      <c r="B183" s="246"/>
      <c r="C183" s="247"/>
      <c r="D183" s="242" t="s">
        <v>180</v>
      </c>
      <c r="E183" s="248" t="s">
        <v>19</v>
      </c>
      <c r="F183" s="249" t="s">
        <v>1148</v>
      </c>
      <c r="G183" s="247"/>
      <c r="H183" s="248" t="s">
        <v>19</v>
      </c>
      <c r="I183" s="250"/>
      <c r="J183" s="247"/>
      <c r="K183" s="247"/>
      <c r="L183" s="251"/>
      <c r="M183" s="252"/>
      <c r="N183" s="253"/>
      <c r="O183" s="253"/>
      <c r="P183" s="253"/>
      <c r="Q183" s="253"/>
      <c r="R183" s="253"/>
      <c r="S183" s="253"/>
      <c r="T183" s="254"/>
      <c r="U183" s="13"/>
      <c r="V183" s="13"/>
      <c r="W183" s="13"/>
      <c r="X183" s="13"/>
      <c r="Y183" s="13"/>
      <c r="Z183" s="13"/>
      <c r="AA183" s="13"/>
      <c r="AB183" s="13"/>
      <c r="AC183" s="13"/>
      <c r="AD183" s="13"/>
      <c r="AE183" s="13"/>
      <c r="AT183" s="255" t="s">
        <v>180</v>
      </c>
      <c r="AU183" s="255" t="s">
        <v>83</v>
      </c>
      <c r="AV183" s="13" t="s">
        <v>81</v>
      </c>
      <c r="AW183" s="13" t="s">
        <v>35</v>
      </c>
      <c r="AX183" s="13" t="s">
        <v>74</v>
      </c>
      <c r="AY183" s="255" t="s">
        <v>169</v>
      </c>
    </row>
    <row r="184" spans="1:51" s="14" customFormat="1" ht="12">
      <c r="A184" s="14"/>
      <c r="B184" s="256"/>
      <c r="C184" s="257"/>
      <c r="D184" s="242" t="s">
        <v>180</v>
      </c>
      <c r="E184" s="258" t="s">
        <v>19</v>
      </c>
      <c r="F184" s="259" t="s">
        <v>1151</v>
      </c>
      <c r="G184" s="257"/>
      <c r="H184" s="260">
        <v>2</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180</v>
      </c>
      <c r="AU184" s="266" t="s">
        <v>83</v>
      </c>
      <c r="AV184" s="14" t="s">
        <v>83</v>
      </c>
      <c r="AW184" s="14" t="s">
        <v>35</v>
      </c>
      <c r="AX184" s="14" t="s">
        <v>81</v>
      </c>
      <c r="AY184" s="266" t="s">
        <v>169</v>
      </c>
    </row>
    <row r="185" spans="1:65" s="2" customFormat="1" ht="16.5" customHeight="1">
      <c r="A185" s="41"/>
      <c r="B185" s="42"/>
      <c r="C185" s="229" t="s">
        <v>262</v>
      </c>
      <c r="D185" s="229" t="s">
        <v>171</v>
      </c>
      <c r="E185" s="230" t="s">
        <v>1188</v>
      </c>
      <c r="F185" s="231" t="s">
        <v>1189</v>
      </c>
      <c r="G185" s="232" t="s">
        <v>188</v>
      </c>
      <c r="H185" s="233">
        <v>21</v>
      </c>
      <c r="I185" s="234"/>
      <c r="J185" s="235">
        <f>ROUND(I185*H185,2)</f>
        <v>0</v>
      </c>
      <c r="K185" s="231" t="s">
        <v>175</v>
      </c>
      <c r="L185" s="47"/>
      <c r="M185" s="236" t="s">
        <v>19</v>
      </c>
      <c r="N185" s="237" t="s">
        <v>45</v>
      </c>
      <c r="O185" s="87"/>
      <c r="P185" s="238">
        <f>O185*H185</f>
        <v>0</v>
      </c>
      <c r="Q185" s="238">
        <v>0.10941</v>
      </c>
      <c r="R185" s="238">
        <f>Q185*H185</f>
        <v>2.2976099999999997</v>
      </c>
      <c r="S185" s="238">
        <v>0</v>
      </c>
      <c r="T185" s="239">
        <f>S185*H185</f>
        <v>0</v>
      </c>
      <c r="U185" s="41"/>
      <c r="V185" s="41"/>
      <c r="W185" s="41"/>
      <c r="X185" s="41"/>
      <c r="Y185" s="41"/>
      <c r="Z185" s="41"/>
      <c r="AA185" s="41"/>
      <c r="AB185" s="41"/>
      <c r="AC185" s="41"/>
      <c r="AD185" s="41"/>
      <c r="AE185" s="41"/>
      <c r="AR185" s="240" t="s">
        <v>176</v>
      </c>
      <c r="AT185" s="240" t="s">
        <v>171</v>
      </c>
      <c r="AU185" s="240" t="s">
        <v>83</v>
      </c>
      <c r="AY185" s="20" t="s">
        <v>169</v>
      </c>
      <c r="BE185" s="241">
        <f>IF(N185="základní",J185,0)</f>
        <v>0</v>
      </c>
      <c r="BF185" s="241">
        <f>IF(N185="snížená",J185,0)</f>
        <v>0</v>
      </c>
      <c r="BG185" s="241">
        <f>IF(N185="zákl. přenesená",J185,0)</f>
        <v>0</v>
      </c>
      <c r="BH185" s="241">
        <f>IF(N185="sníž. přenesená",J185,0)</f>
        <v>0</v>
      </c>
      <c r="BI185" s="241">
        <f>IF(N185="nulová",J185,0)</f>
        <v>0</v>
      </c>
      <c r="BJ185" s="20" t="s">
        <v>81</v>
      </c>
      <c r="BK185" s="241">
        <f>ROUND(I185*H185,2)</f>
        <v>0</v>
      </c>
      <c r="BL185" s="20" t="s">
        <v>176</v>
      </c>
      <c r="BM185" s="240" t="s">
        <v>1190</v>
      </c>
    </row>
    <row r="186" spans="1:47" s="2" customFormat="1" ht="12">
      <c r="A186" s="41"/>
      <c r="B186" s="42"/>
      <c r="C186" s="43"/>
      <c r="D186" s="242" t="s">
        <v>178</v>
      </c>
      <c r="E186" s="43"/>
      <c r="F186" s="243" t="s">
        <v>1191</v>
      </c>
      <c r="G186" s="43"/>
      <c r="H186" s="43"/>
      <c r="I186" s="149"/>
      <c r="J186" s="43"/>
      <c r="K186" s="43"/>
      <c r="L186" s="47"/>
      <c r="M186" s="244"/>
      <c r="N186" s="245"/>
      <c r="O186" s="87"/>
      <c r="P186" s="87"/>
      <c r="Q186" s="87"/>
      <c r="R186" s="87"/>
      <c r="S186" s="87"/>
      <c r="T186" s="88"/>
      <c r="U186" s="41"/>
      <c r="V186" s="41"/>
      <c r="W186" s="41"/>
      <c r="X186" s="41"/>
      <c r="Y186" s="41"/>
      <c r="Z186" s="41"/>
      <c r="AA186" s="41"/>
      <c r="AB186" s="41"/>
      <c r="AC186" s="41"/>
      <c r="AD186" s="41"/>
      <c r="AE186" s="41"/>
      <c r="AT186" s="20" t="s">
        <v>178</v>
      </c>
      <c r="AU186" s="20" t="s">
        <v>83</v>
      </c>
    </row>
    <row r="187" spans="1:51" s="13" customFormat="1" ht="12">
      <c r="A187" s="13"/>
      <c r="B187" s="246"/>
      <c r="C187" s="247"/>
      <c r="D187" s="242" t="s">
        <v>180</v>
      </c>
      <c r="E187" s="248" t="s">
        <v>19</v>
      </c>
      <c r="F187" s="249" t="s">
        <v>1133</v>
      </c>
      <c r="G187" s="247"/>
      <c r="H187" s="248" t="s">
        <v>19</v>
      </c>
      <c r="I187" s="250"/>
      <c r="J187" s="247"/>
      <c r="K187" s="247"/>
      <c r="L187" s="251"/>
      <c r="M187" s="252"/>
      <c r="N187" s="253"/>
      <c r="O187" s="253"/>
      <c r="P187" s="253"/>
      <c r="Q187" s="253"/>
      <c r="R187" s="253"/>
      <c r="S187" s="253"/>
      <c r="T187" s="254"/>
      <c r="U187" s="13"/>
      <c r="V187" s="13"/>
      <c r="W187" s="13"/>
      <c r="X187" s="13"/>
      <c r="Y187" s="13"/>
      <c r="Z187" s="13"/>
      <c r="AA187" s="13"/>
      <c r="AB187" s="13"/>
      <c r="AC187" s="13"/>
      <c r="AD187" s="13"/>
      <c r="AE187" s="13"/>
      <c r="AT187" s="255" t="s">
        <v>180</v>
      </c>
      <c r="AU187" s="255" t="s">
        <v>83</v>
      </c>
      <c r="AV187" s="13" t="s">
        <v>81</v>
      </c>
      <c r="AW187" s="13" t="s">
        <v>35</v>
      </c>
      <c r="AX187" s="13" t="s">
        <v>74</v>
      </c>
      <c r="AY187" s="255" t="s">
        <v>169</v>
      </c>
    </row>
    <row r="188" spans="1:51" s="14" customFormat="1" ht="12">
      <c r="A188" s="14"/>
      <c r="B188" s="256"/>
      <c r="C188" s="257"/>
      <c r="D188" s="242" t="s">
        <v>180</v>
      </c>
      <c r="E188" s="258" t="s">
        <v>19</v>
      </c>
      <c r="F188" s="259" t="s">
        <v>1192</v>
      </c>
      <c r="G188" s="257"/>
      <c r="H188" s="260">
        <v>2</v>
      </c>
      <c r="I188" s="261"/>
      <c r="J188" s="257"/>
      <c r="K188" s="257"/>
      <c r="L188" s="262"/>
      <c r="M188" s="263"/>
      <c r="N188" s="264"/>
      <c r="O188" s="264"/>
      <c r="P188" s="264"/>
      <c r="Q188" s="264"/>
      <c r="R188" s="264"/>
      <c r="S188" s="264"/>
      <c r="T188" s="265"/>
      <c r="U188" s="14"/>
      <c r="V188" s="14"/>
      <c r="W188" s="14"/>
      <c r="X188" s="14"/>
      <c r="Y188" s="14"/>
      <c r="Z188" s="14"/>
      <c r="AA188" s="14"/>
      <c r="AB188" s="14"/>
      <c r="AC188" s="14"/>
      <c r="AD188" s="14"/>
      <c r="AE188" s="14"/>
      <c r="AT188" s="266" t="s">
        <v>180</v>
      </c>
      <c r="AU188" s="266" t="s">
        <v>83</v>
      </c>
      <c r="AV188" s="14" t="s">
        <v>83</v>
      </c>
      <c r="AW188" s="14" t="s">
        <v>35</v>
      </c>
      <c r="AX188" s="14" t="s">
        <v>74</v>
      </c>
      <c r="AY188" s="266" t="s">
        <v>169</v>
      </c>
    </row>
    <row r="189" spans="1:51" s="14" customFormat="1" ht="12">
      <c r="A189" s="14"/>
      <c r="B189" s="256"/>
      <c r="C189" s="257"/>
      <c r="D189" s="242" t="s">
        <v>180</v>
      </c>
      <c r="E189" s="258" t="s">
        <v>19</v>
      </c>
      <c r="F189" s="259" t="s">
        <v>1146</v>
      </c>
      <c r="G189" s="257"/>
      <c r="H189" s="260">
        <v>1</v>
      </c>
      <c r="I189" s="261"/>
      <c r="J189" s="257"/>
      <c r="K189" s="257"/>
      <c r="L189" s="262"/>
      <c r="M189" s="263"/>
      <c r="N189" s="264"/>
      <c r="O189" s="264"/>
      <c r="P189" s="264"/>
      <c r="Q189" s="264"/>
      <c r="R189" s="264"/>
      <c r="S189" s="264"/>
      <c r="T189" s="265"/>
      <c r="U189" s="14"/>
      <c r="V189" s="14"/>
      <c r="W189" s="14"/>
      <c r="X189" s="14"/>
      <c r="Y189" s="14"/>
      <c r="Z189" s="14"/>
      <c r="AA189" s="14"/>
      <c r="AB189" s="14"/>
      <c r="AC189" s="14"/>
      <c r="AD189" s="14"/>
      <c r="AE189" s="14"/>
      <c r="AT189" s="266" t="s">
        <v>180</v>
      </c>
      <c r="AU189" s="266" t="s">
        <v>83</v>
      </c>
      <c r="AV189" s="14" t="s">
        <v>83</v>
      </c>
      <c r="AW189" s="14" t="s">
        <v>35</v>
      </c>
      <c r="AX189" s="14" t="s">
        <v>74</v>
      </c>
      <c r="AY189" s="266" t="s">
        <v>169</v>
      </c>
    </row>
    <row r="190" spans="1:51" s="14" customFormat="1" ht="12">
      <c r="A190" s="14"/>
      <c r="B190" s="256"/>
      <c r="C190" s="257"/>
      <c r="D190" s="242" t="s">
        <v>180</v>
      </c>
      <c r="E190" s="258" t="s">
        <v>19</v>
      </c>
      <c r="F190" s="259" t="s">
        <v>1147</v>
      </c>
      <c r="G190" s="257"/>
      <c r="H190" s="260">
        <v>1</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180</v>
      </c>
      <c r="AU190" s="266" t="s">
        <v>83</v>
      </c>
      <c r="AV190" s="14" t="s">
        <v>83</v>
      </c>
      <c r="AW190" s="14" t="s">
        <v>35</v>
      </c>
      <c r="AX190" s="14" t="s">
        <v>74</v>
      </c>
      <c r="AY190" s="266" t="s">
        <v>169</v>
      </c>
    </row>
    <row r="191" spans="1:51" s="13" customFormat="1" ht="12">
      <c r="A191" s="13"/>
      <c r="B191" s="246"/>
      <c r="C191" s="247"/>
      <c r="D191" s="242" t="s">
        <v>180</v>
      </c>
      <c r="E191" s="248" t="s">
        <v>19</v>
      </c>
      <c r="F191" s="249" t="s">
        <v>1135</v>
      </c>
      <c r="G191" s="247"/>
      <c r="H191" s="248" t="s">
        <v>19</v>
      </c>
      <c r="I191" s="250"/>
      <c r="J191" s="247"/>
      <c r="K191" s="247"/>
      <c r="L191" s="251"/>
      <c r="M191" s="252"/>
      <c r="N191" s="253"/>
      <c r="O191" s="253"/>
      <c r="P191" s="253"/>
      <c r="Q191" s="253"/>
      <c r="R191" s="253"/>
      <c r="S191" s="253"/>
      <c r="T191" s="254"/>
      <c r="U191" s="13"/>
      <c r="V191" s="13"/>
      <c r="W191" s="13"/>
      <c r="X191" s="13"/>
      <c r="Y191" s="13"/>
      <c r="Z191" s="13"/>
      <c r="AA191" s="13"/>
      <c r="AB191" s="13"/>
      <c r="AC191" s="13"/>
      <c r="AD191" s="13"/>
      <c r="AE191" s="13"/>
      <c r="AT191" s="255" t="s">
        <v>180</v>
      </c>
      <c r="AU191" s="255" t="s">
        <v>83</v>
      </c>
      <c r="AV191" s="13" t="s">
        <v>81</v>
      </c>
      <c r="AW191" s="13" t="s">
        <v>35</v>
      </c>
      <c r="AX191" s="13" t="s">
        <v>74</v>
      </c>
      <c r="AY191" s="255" t="s">
        <v>169</v>
      </c>
    </row>
    <row r="192" spans="1:51" s="14" customFormat="1" ht="12">
      <c r="A192" s="14"/>
      <c r="B192" s="256"/>
      <c r="C192" s="257"/>
      <c r="D192" s="242" t="s">
        <v>180</v>
      </c>
      <c r="E192" s="258" t="s">
        <v>19</v>
      </c>
      <c r="F192" s="259" t="s">
        <v>1192</v>
      </c>
      <c r="G192" s="257"/>
      <c r="H192" s="260">
        <v>2</v>
      </c>
      <c r="I192" s="261"/>
      <c r="J192" s="257"/>
      <c r="K192" s="257"/>
      <c r="L192" s="262"/>
      <c r="M192" s="263"/>
      <c r="N192" s="264"/>
      <c r="O192" s="264"/>
      <c r="P192" s="264"/>
      <c r="Q192" s="264"/>
      <c r="R192" s="264"/>
      <c r="S192" s="264"/>
      <c r="T192" s="265"/>
      <c r="U192" s="14"/>
      <c r="V192" s="14"/>
      <c r="W192" s="14"/>
      <c r="X192" s="14"/>
      <c r="Y192" s="14"/>
      <c r="Z192" s="14"/>
      <c r="AA192" s="14"/>
      <c r="AB192" s="14"/>
      <c r="AC192" s="14"/>
      <c r="AD192" s="14"/>
      <c r="AE192" s="14"/>
      <c r="AT192" s="266" t="s">
        <v>180</v>
      </c>
      <c r="AU192" s="266" t="s">
        <v>83</v>
      </c>
      <c r="AV192" s="14" t="s">
        <v>83</v>
      </c>
      <c r="AW192" s="14" t="s">
        <v>35</v>
      </c>
      <c r="AX192" s="14" t="s">
        <v>74</v>
      </c>
      <c r="AY192" s="266" t="s">
        <v>169</v>
      </c>
    </row>
    <row r="193" spans="1:51" s="14" customFormat="1" ht="12">
      <c r="A193" s="14"/>
      <c r="B193" s="256"/>
      <c r="C193" s="257"/>
      <c r="D193" s="242" t="s">
        <v>180</v>
      </c>
      <c r="E193" s="258" t="s">
        <v>19</v>
      </c>
      <c r="F193" s="259" t="s">
        <v>1146</v>
      </c>
      <c r="G193" s="257"/>
      <c r="H193" s="260">
        <v>1</v>
      </c>
      <c r="I193" s="261"/>
      <c r="J193" s="257"/>
      <c r="K193" s="257"/>
      <c r="L193" s="262"/>
      <c r="M193" s="263"/>
      <c r="N193" s="264"/>
      <c r="O193" s="264"/>
      <c r="P193" s="264"/>
      <c r="Q193" s="264"/>
      <c r="R193" s="264"/>
      <c r="S193" s="264"/>
      <c r="T193" s="265"/>
      <c r="U193" s="14"/>
      <c r="V193" s="14"/>
      <c r="W193" s="14"/>
      <c r="X193" s="14"/>
      <c r="Y193" s="14"/>
      <c r="Z193" s="14"/>
      <c r="AA193" s="14"/>
      <c r="AB193" s="14"/>
      <c r="AC193" s="14"/>
      <c r="AD193" s="14"/>
      <c r="AE193" s="14"/>
      <c r="AT193" s="266" t="s">
        <v>180</v>
      </c>
      <c r="AU193" s="266" t="s">
        <v>83</v>
      </c>
      <c r="AV193" s="14" t="s">
        <v>83</v>
      </c>
      <c r="AW193" s="14" t="s">
        <v>35</v>
      </c>
      <c r="AX193" s="14" t="s">
        <v>74</v>
      </c>
      <c r="AY193" s="266" t="s">
        <v>169</v>
      </c>
    </row>
    <row r="194" spans="1:51" s="14" customFormat="1" ht="12">
      <c r="A194" s="14"/>
      <c r="B194" s="256"/>
      <c r="C194" s="257"/>
      <c r="D194" s="242" t="s">
        <v>180</v>
      </c>
      <c r="E194" s="258" t="s">
        <v>19</v>
      </c>
      <c r="F194" s="259" t="s">
        <v>1147</v>
      </c>
      <c r="G194" s="257"/>
      <c r="H194" s="260">
        <v>1</v>
      </c>
      <c r="I194" s="261"/>
      <c r="J194" s="257"/>
      <c r="K194" s="257"/>
      <c r="L194" s="262"/>
      <c r="M194" s="263"/>
      <c r="N194" s="264"/>
      <c r="O194" s="264"/>
      <c r="P194" s="264"/>
      <c r="Q194" s="264"/>
      <c r="R194" s="264"/>
      <c r="S194" s="264"/>
      <c r="T194" s="265"/>
      <c r="U194" s="14"/>
      <c r="V194" s="14"/>
      <c r="W194" s="14"/>
      <c r="X194" s="14"/>
      <c r="Y194" s="14"/>
      <c r="Z194" s="14"/>
      <c r="AA194" s="14"/>
      <c r="AB194" s="14"/>
      <c r="AC194" s="14"/>
      <c r="AD194" s="14"/>
      <c r="AE194" s="14"/>
      <c r="AT194" s="266" t="s">
        <v>180</v>
      </c>
      <c r="AU194" s="266" t="s">
        <v>83</v>
      </c>
      <c r="AV194" s="14" t="s">
        <v>83</v>
      </c>
      <c r="AW194" s="14" t="s">
        <v>35</v>
      </c>
      <c r="AX194" s="14" t="s">
        <v>74</v>
      </c>
      <c r="AY194" s="266" t="s">
        <v>169</v>
      </c>
    </row>
    <row r="195" spans="1:51" s="13" customFormat="1" ht="12">
      <c r="A195" s="13"/>
      <c r="B195" s="246"/>
      <c r="C195" s="247"/>
      <c r="D195" s="242" t="s">
        <v>180</v>
      </c>
      <c r="E195" s="248" t="s">
        <v>19</v>
      </c>
      <c r="F195" s="249" t="s">
        <v>1148</v>
      </c>
      <c r="G195" s="247"/>
      <c r="H195" s="248" t="s">
        <v>19</v>
      </c>
      <c r="I195" s="250"/>
      <c r="J195" s="247"/>
      <c r="K195" s="247"/>
      <c r="L195" s="251"/>
      <c r="M195" s="252"/>
      <c r="N195" s="253"/>
      <c r="O195" s="253"/>
      <c r="P195" s="253"/>
      <c r="Q195" s="253"/>
      <c r="R195" s="253"/>
      <c r="S195" s="253"/>
      <c r="T195" s="254"/>
      <c r="U195" s="13"/>
      <c r="V195" s="13"/>
      <c r="W195" s="13"/>
      <c r="X195" s="13"/>
      <c r="Y195" s="13"/>
      <c r="Z195" s="13"/>
      <c r="AA195" s="13"/>
      <c r="AB195" s="13"/>
      <c r="AC195" s="13"/>
      <c r="AD195" s="13"/>
      <c r="AE195" s="13"/>
      <c r="AT195" s="255" t="s">
        <v>180</v>
      </c>
      <c r="AU195" s="255" t="s">
        <v>83</v>
      </c>
      <c r="AV195" s="13" t="s">
        <v>81</v>
      </c>
      <c r="AW195" s="13" t="s">
        <v>35</v>
      </c>
      <c r="AX195" s="13" t="s">
        <v>74</v>
      </c>
      <c r="AY195" s="255" t="s">
        <v>169</v>
      </c>
    </row>
    <row r="196" spans="1:51" s="14" customFormat="1" ht="12">
      <c r="A196" s="14"/>
      <c r="B196" s="256"/>
      <c r="C196" s="257"/>
      <c r="D196" s="242" t="s">
        <v>180</v>
      </c>
      <c r="E196" s="258" t="s">
        <v>19</v>
      </c>
      <c r="F196" s="259" t="s">
        <v>1149</v>
      </c>
      <c r="G196" s="257"/>
      <c r="H196" s="260">
        <v>2</v>
      </c>
      <c r="I196" s="261"/>
      <c r="J196" s="257"/>
      <c r="K196" s="257"/>
      <c r="L196" s="262"/>
      <c r="M196" s="263"/>
      <c r="N196" s="264"/>
      <c r="O196" s="264"/>
      <c r="P196" s="264"/>
      <c r="Q196" s="264"/>
      <c r="R196" s="264"/>
      <c r="S196" s="264"/>
      <c r="T196" s="265"/>
      <c r="U196" s="14"/>
      <c r="V196" s="14"/>
      <c r="W196" s="14"/>
      <c r="X196" s="14"/>
      <c r="Y196" s="14"/>
      <c r="Z196" s="14"/>
      <c r="AA196" s="14"/>
      <c r="AB196" s="14"/>
      <c r="AC196" s="14"/>
      <c r="AD196" s="14"/>
      <c r="AE196" s="14"/>
      <c r="AT196" s="266" t="s">
        <v>180</v>
      </c>
      <c r="AU196" s="266" t="s">
        <v>83</v>
      </c>
      <c r="AV196" s="14" t="s">
        <v>83</v>
      </c>
      <c r="AW196" s="14" t="s">
        <v>35</v>
      </c>
      <c r="AX196" s="14" t="s">
        <v>74</v>
      </c>
      <c r="AY196" s="266" t="s">
        <v>169</v>
      </c>
    </row>
    <row r="197" spans="1:51" s="14" customFormat="1" ht="12">
      <c r="A197" s="14"/>
      <c r="B197" s="256"/>
      <c r="C197" s="257"/>
      <c r="D197" s="242" t="s">
        <v>180</v>
      </c>
      <c r="E197" s="258" t="s">
        <v>19</v>
      </c>
      <c r="F197" s="259" t="s">
        <v>1150</v>
      </c>
      <c r="G197" s="257"/>
      <c r="H197" s="260">
        <v>8</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35</v>
      </c>
      <c r="AX197" s="14" t="s">
        <v>74</v>
      </c>
      <c r="AY197" s="266" t="s">
        <v>169</v>
      </c>
    </row>
    <row r="198" spans="1:51" s="14" customFormat="1" ht="12">
      <c r="A198" s="14"/>
      <c r="B198" s="256"/>
      <c r="C198" s="257"/>
      <c r="D198" s="242" t="s">
        <v>180</v>
      </c>
      <c r="E198" s="258" t="s">
        <v>19</v>
      </c>
      <c r="F198" s="259" t="s">
        <v>1151</v>
      </c>
      <c r="G198" s="257"/>
      <c r="H198" s="260">
        <v>2</v>
      </c>
      <c r="I198" s="261"/>
      <c r="J198" s="257"/>
      <c r="K198" s="257"/>
      <c r="L198" s="262"/>
      <c r="M198" s="263"/>
      <c r="N198" s="264"/>
      <c r="O198" s="264"/>
      <c r="P198" s="264"/>
      <c r="Q198" s="264"/>
      <c r="R198" s="264"/>
      <c r="S198" s="264"/>
      <c r="T198" s="265"/>
      <c r="U198" s="14"/>
      <c r="V198" s="14"/>
      <c r="W198" s="14"/>
      <c r="X198" s="14"/>
      <c r="Y198" s="14"/>
      <c r="Z198" s="14"/>
      <c r="AA198" s="14"/>
      <c r="AB198" s="14"/>
      <c r="AC198" s="14"/>
      <c r="AD198" s="14"/>
      <c r="AE198" s="14"/>
      <c r="AT198" s="266" t="s">
        <v>180</v>
      </c>
      <c r="AU198" s="266" t="s">
        <v>83</v>
      </c>
      <c r="AV198" s="14" t="s">
        <v>83</v>
      </c>
      <c r="AW198" s="14" t="s">
        <v>35</v>
      </c>
      <c r="AX198" s="14" t="s">
        <v>74</v>
      </c>
      <c r="AY198" s="266" t="s">
        <v>169</v>
      </c>
    </row>
    <row r="199" spans="1:51" s="14" customFormat="1" ht="12">
      <c r="A199" s="14"/>
      <c r="B199" s="256"/>
      <c r="C199" s="257"/>
      <c r="D199" s="242" t="s">
        <v>180</v>
      </c>
      <c r="E199" s="258" t="s">
        <v>19</v>
      </c>
      <c r="F199" s="259" t="s">
        <v>1152</v>
      </c>
      <c r="G199" s="257"/>
      <c r="H199" s="260">
        <v>1</v>
      </c>
      <c r="I199" s="261"/>
      <c r="J199" s="257"/>
      <c r="K199" s="257"/>
      <c r="L199" s="262"/>
      <c r="M199" s="263"/>
      <c r="N199" s="264"/>
      <c r="O199" s="264"/>
      <c r="P199" s="264"/>
      <c r="Q199" s="264"/>
      <c r="R199" s="264"/>
      <c r="S199" s="264"/>
      <c r="T199" s="265"/>
      <c r="U199" s="14"/>
      <c r="V199" s="14"/>
      <c r="W199" s="14"/>
      <c r="X199" s="14"/>
      <c r="Y199" s="14"/>
      <c r="Z199" s="14"/>
      <c r="AA199" s="14"/>
      <c r="AB199" s="14"/>
      <c r="AC199" s="14"/>
      <c r="AD199" s="14"/>
      <c r="AE199" s="14"/>
      <c r="AT199" s="266" t="s">
        <v>180</v>
      </c>
      <c r="AU199" s="266" t="s">
        <v>83</v>
      </c>
      <c r="AV199" s="14" t="s">
        <v>83</v>
      </c>
      <c r="AW199" s="14" t="s">
        <v>35</v>
      </c>
      <c r="AX199" s="14" t="s">
        <v>74</v>
      </c>
      <c r="AY199" s="266" t="s">
        <v>169</v>
      </c>
    </row>
    <row r="200" spans="1:51" s="15" customFormat="1" ht="12">
      <c r="A200" s="15"/>
      <c r="B200" s="267"/>
      <c r="C200" s="268"/>
      <c r="D200" s="242" t="s">
        <v>180</v>
      </c>
      <c r="E200" s="269" t="s">
        <v>19</v>
      </c>
      <c r="F200" s="270" t="s">
        <v>185</v>
      </c>
      <c r="G200" s="268"/>
      <c r="H200" s="271">
        <v>21</v>
      </c>
      <c r="I200" s="272"/>
      <c r="J200" s="268"/>
      <c r="K200" s="268"/>
      <c r="L200" s="273"/>
      <c r="M200" s="274"/>
      <c r="N200" s="275"/>
      <c r="O200" s="275"/>
      <c r="P200" s="275"/>
      <c r="Q200" s="275"/>
      <c r="R200" s="275"/>
      <c r="S200" s="275"/>
      <c r="T200" s="276"/>
      <c r="U200" s="15"/>
      <c r="V200" s="15"/>
      <c r="W200" s="15"/>
      <c r="X200" s="15"/>
      <c r="Y200" s="15"/>
      <c r="Z200" s="15"/>
      <c r="AA200" s="15"/>
      <c r="AB200" s="15"/>
      <c r="AC200" s="15"/>
      <c r="AD200" s="15"/>
      <c r="AE200" s="15"/>
      <c r="AT200" s="277" t="s">
        <v>180</v>
      </c>
      <c r="AU200" s="277" t="s">
        <v>83</v>
      </c>
      <c r="AV200" s="15" t="s">
        <v>176</v>
      </c>
      <c r="AW200" s="15" t="s">
        <v>35</v>
      </c>
      <c r="AX200" s="15" t="s">
        <v>81</v>
      </c>
      <c r="AY200" s="277" t="s">
        <v>169</v>
      </c>
    </row>
    <row r="201" spans="1:65" s="2" customFormat="1" ht="16.5" customHeight="1">
      <c r="A201" s="41"/>
      <c r="B201" s="42"/>
      <c r="C201" s="313" t="s">
        <v>8</v>
      </c>
      <c r="D201" s="313" t="s">
        <v>665</v>
      </c>
      <c r="E201" s="314" t="s">
        <v>1193</v>
      </c>
      <c r="F201" s="315" t="s">
        <v>1194</v>
      </c>
      <c r="G201" s="316" t="s">
        <v>188</v>
      </c>
      <c r="H201" s="317">
        <v>21</v>
      </c>
      <c r="I201" s="318"/>
      <c r="J201" s="319">
        <f>ROUND(I201*H201,2)</f>
        <v>0</v>
      </c>
      <c r="K201" s="315" t="s">
        <v>175</v>
      </c>
      <c r="L201" s="320"/>
      <c r="M201" s="321" t="s">
        <v>19</v>
      </c>
      <c r="N201" s="322" t="s">
        <v>45</v>
      </c>
      <c r="O201" s="87"/>
      <c r="P201" s="238">
        <f>O201*H201</f>
        <v>0</v>
      </c>
      <c r="Q201" s="238">
        <v>0.0065</v>
      </c>
      <c r="R201" s="238">
        <f>Q201*H201</f>
        <v>0.13649999999999998</v>
      </c>
      <c r="S201" s="238">
        <v>0</v>
      </c>
      <c r="T201" s="239">
        <f>S201*H201</f>
        <v>0</v>
      </c>
      <c r="U201" s="41"/>
      <c r="V201" s="41"/>
      <c r="W201" s="41"/>
      <c r="X201" s="41"/>
      <c r="Y201" s="41"/>
      <c r="Z201" s="41"/>
      <c r="AA201" s="41"/>
      <c r="AB201" s="41"/>
      <c r="AC201" s="41"/>
      <c r="AD201" s="41"/>
      <c r="AE201" s="41"/>
      <c r="AR201" s="240" t="s">
        <v>217</v>
      </c>
      <c r="AT201" s="240" t="s">
        <v>665</v>
      </c>
      <c r="AU201" s="240" t="s">
        <v>83</v>
      </c>
      <c r="AY201" s="20" t="s">
        <v>169</v>
      </c>
      <c r="BE201" s="241">
        <f>IF(N201="základní",J201,0)</f>
        <v>0</v>
      </c>
      <c r="BF201" s="241">
        <f>IF(N201="snížená",J201,0)</f>
        <v>0</v>
      </c>
      <c r="BG201" s="241">
        <f>IF(N201="zákl. přenesená",J201,0)</f>
        <v>0</v>
      </c>
      <c r="BH201" s="241">
        <f>IF(N201="sníž. přenesená",J201,0)</f>
        <v>0</v>
      </c>
      <c r="BI201" s="241">
        <f>IF(N201="nulová",J201,0)</f>
        <v>0</v>
      </c>
      <c r="BJ201" s="20" t="s">
        <v>81</v>
      </c>
      <c r="BK201" s="241">
        <f>ROUND(I201*H201,2)</f>
        <v>0</v>
      </c>
      <c r="BL201" s="20" t="s">
        <v>176</v>
      </c>
      <c r="BM201" s="240" t="s">
        <v>1195</v>
      </c>
    </row>
    <row r="202" spans="1:65" s="2" customFormat="1" ht="16.5" customHeight="1">
      <c r="A202" s="41"/>
      <c r="B202" s="42"/>
      <c r="C202" s="313" t="s">
        <v>236</v>
      </c>
      <c r="D202" s="313" t="s">
        <v>665</v>
      </c>
      <c r="E202" s="314" t="s">
        <v>1196</v>
      </c>
      <c r="F202" s="315" t="s">
        <v>1197</v>
      </c>
      <c r="G202" s="316" t="s">
        <v>188</v>
      </c>
      <c r="H202" s="317">
        <v>21</v>
      </c>
      <c r="I202" s="318"/>
      <c r="J202" s="319">
        <f>ROUND(I202*H202,2)</f>
        <v>0</v>
      </c>
      <c r="K202" s="315" t="s">
        <v>175</v>
      </c>
      <c r="L202" s="320"/>
      <c r="M202" s="321" t="s">
        <v>19</v>
      </c>
      <c r="N202" s="322" t="s">
        <v>45</v>
      </c>
      <c r="O202" s="87"/>
      <c r="P202" s="238">
        <f>O202*H202</f>
        <v>0</v>
      </c>
      <c r="Q202" s="238">
        <v>0.00015</v>
      </c>
      <c r="R202" s="238">
        <f>Q202*H202</f>
        <v>0.0031499999999999996</v>
      </c>
      <c r="S202" s="238">
        <v>0</v>
      </c>
      <c r="T202" s="239">
        <f>S202*H202</f>
        <v>0</v>
      </c>
      <c r="U202" s="41"/>
      <c r="V202" s="41"/>
      <c r="W202" s="41"/>
      <c r="X202" s="41"/>
      <c r="Y202" s="41"/>
      <c r="Z202" s="41"/>
      <c r="AA202" s="41"/>
      <c r="AB202" s="41"/>
      <c r="AC202" s="41"/>
      <c r="AD202" s="41"/>
      <c r="AE202" s="41"/>
      <c r="AR202" s="240" t="s">
        <v>217</v>
      </c>
      <c r="AT202" s="240" t="s">
        <v>665</v>
      </c>
      <c r="AU202" s="240" t="s">
        <v>83</v>
      </c>
      <c r="AY202" s="20" t="s">
        <v>169</v>
      </c>
      <c r="BE202" s="241">
        <f>IF(N202="základní",J202,0)</f>
        <v>0</v>
      </c>
      <c r="BF202" s="241">
        <f>IF(N202="snížená",J202,0)</f>
        <v>0</v>
      </c>
      <c r="BG202" s="241">
        <f>IF(N202="zákl. přenesená",J202,0)</f>
        <v>0</v>
      </c>
      <c r="BH202" s="241">
        <f>IF(N202="sníž. přenesená",J202,0)</f>
        <v>0</v>
      </c>
      <c r="BI202" s="241">
        <f>IF(N202="nulová",J202,0)</f>
        <v>0</v>
      </c>
      <c r="BJ202" s="20" t="s">
        <v>81</v>
      </c>
      <c r="BK202" s="241">
        <f>ROUND(I202*H202,2)</f>
        <v>0</v>
      </c>
      <c r="BL202" s="20" t="s">
        <v>176</v>
      </c>
      <c r="BM202" s="240" t="s">
        <v>1198</v>
      </c>
    </row>
    <row r="203" spans="1:65" s="2" customFormat="1" ht="16.5" customHeight="1">
      <c r="A203" s="41"/>
      <c r="B203" s="42"/>
      <c r="C203" s="313" t="s">
        <v>440</v>
      </c>
      <c r="D203" s="313" t="s">
        <v>665</v>
      </c>
      <c r="E203" s="314" t="s">
        <v>1199</v>
      </c>
      <c r="F203" s="315" t="s">
        <v>1200</v>
      </c>
      <c r="G203" s="316" t="s">
        <v>188</v>
      </c>
      <c r="H203" s="317">
        <v>42</v>
      </c>
      <c r="I203" s="318"/>
      <c r="J203" s="319">
        <f>ROUND(I203*H203,2)</f>
        <v>0</v>
      </c>
      <c r="K203" s="315" t="s">
        <v>175</v>
      </c>
      <c r="L203" s="320"/>
      <c r="M203" s="321" t="s">
        <v>19</v>
      </c>
      <c r="N203" s="322" t="s">
        <v>45</v>
      </c>
      <c r="O203" s="87"/>
      <c r="P203" s="238">
        <f>O203*H203</f>
        <v>0</v>
      </c>
      <c r="Q203" s="238">
        <v>0.0004</v>
      </c>
      <c r="R203" s="238">
        <f>Q203*H203</f>
        <v>0.016800000000000002</v>
      </c>
      <c r="S203" s="238">
        <v>0</v>
      </c>
      <c r="T203" s="239">
        <f>S203*H203</f>
        <v>0</v>
      </c>
      <c r="U203" s="41"/>
      <c r="V203" s="41"/>
      <c r="W203" s="41"/>
      <c r="X203" s="41"/>
      <c r="Y203" s="41"/>
      <c r="Z203" s="41"/>
      <c r="AA203" s="41"/>
      <c r="AB203" s="41"/>
      <c r="AC203" s="41"/>
      <c r="AD203" s="41"/>
      <c r="AE203" s="41"/>
      <c r="AR203" s="240" t="s">
        <v>217</v>
      </c>
      <c r="AT203" s="240" t="s">
        <v>665</v>
      </c>
      <c r="AU203" s="240" t="s">
        <v>83</v>
      </c>
      <c r="AY203" s="20" t="s">
        <v>169</v>
      </c>
      <c r="BE203" s="241">
        <f>IF(N203="základní",J203,0)</f>
        <v>0</v>
      </c>
      <c r="BF203" s="241">
        <f>IF(N203="snížená",J203,0)</f>
        <v>0</v>
      </c>
      <c r="BG203" s="241">
        <f>IF(N203="zákl. přenesená",J203,0)</f>
        <v>0</v>
      </c>
      <c r="BH203" s="241">
        <f>IF(N203="sníž. přenesená",J203,0)</f>
        <v>0</v>
      </c>
      <c r="BI203" s="241">
        <f>IF(N203="nulová",J203,0)</f>
        <v>0</v>
      </c>
      <c r="BJ203" s="20" t="s">
        <v>81</v>
      </c>
      <c r="BK203" s="241">
        <f>ROUND(I203*H203,2)</f>
        <v>0</v>
      </c>
      <c r="BL203" s="20" t="s">
        <v>176</v>
      </c>
      <c r="BM203" s="240" t="s">
        <v>1201</v>
      </c>
    </row>
    <row r="204" spans="1:51" s="14" customFormat="1" ht="12">
      <c r="A204" s="14"/>
      <c r="B204" s="256"/>
      <c r="C204" s="257"/>
      <c r="D204" s="242" t="s">
        <v>180</v>
      </c>
      <c r="E204" s="257"/>
      <c r="F204" s="259" t="s">
        <v>1202</v>
      </c>
      <c r="G204" s="257"/>
      <c r="H204" s="260">
        <v>42</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180</v>
      </c>
      <c r="AU204" s="266" t="s">
        <v>83</v>
      </c>
      <c r="AV204" s="14" t="s">
        <v>83</v>
      </c>
      <c r="AW204" s="14" t="s">
        <v>4</v>
      </c>
      <c r="AX204" s="14" t="s">
        <v>81</v>
      </c>
      <c r="AY204" s="266" t="s">
        <v>169</v>
      </c>
    </row>
    <row r="205" spans="1:63" s="12" customFormat="1" ht="20.85" customHeight="1">
      <c r="A205" s="12"/>
      <c r="B205" s="213"/>
      <c r="C205" s="214"/>
      <c r="D205" s="215" t="s">
        <v>73</v>
      </c>
      <c r="E205" s="227" t="s">
        <v>253</v>
      </c>
      <c r="F205" s="227" t="s">
        <v>254</v>
      </c>
      <c r="G205" s="214"/>
      <c r="H205" s="214"/>
      <c r="I205" s="217"/>
      <c r="J205" s="228">
        <f>BK205</f>
        <v>0</v>
      </c>
      <c r="K205" s="214"/>
      <c r="L205" s="219"/>
      <c r="M205" s="220"/>
      <c r="N205" s="221"/>
      <c r="O205" s="221"/>
      <c r="P205" s="222">
        <f>P206+P207+P208</f>
        <v>0</v>
      </c>
      <c r="Q205" s="221"/>
      <c r="R205" s="222">
        <f>R206+R207+R208</f>
        <v>0</v>
      </c>
      <c r="S205" s="221"/>
      <c r="T205" s="223">
        <f>T206+T207+T208</f>
        <v>0</v>
      </c>
      <c r="U205" s="12"/>
      <c r="V205" s="12"/>
      <c r="W205" s="12"/>
      <c r="X205" s="12"/>
      <c r="Y205" s="12"/>
      <c r="Z205" s="12"/>
      <c r="AA205" s="12"/>
      <c r="AB205" s="12"/>
      <c r="AC205" s="12"/>
      <c r="AD205" s="12"/>
      <c r="AE205" s="12"/>
      <c r="AR205" s="224" t="s">
        <v>81</v>
      </c>
      <c r="AT205" s="225" t="s">
        <v>73</v>
      </c>
      <c r="AU205" s="225" t="s">
        <v>83</v>
      </c>
      <c r="AY205" s="224" t="s">
        <v>169</v>
      </c>
      <c r="BK205" s="226">
        <f>BK206+BK207+BK208</f>
        <v>0</v>
      </c>
    </row>
    <row r="206" spans="1:65" s="2" customFormat="1" ht="21.75" customHeight="1">
      <c r="A206" s="41"/>
      <c r="B206" s="42"/>
      <c r="C206" s="229" t="s">
        <v>446</v>
      </c>
      <c r="D206" s="229" t="s">
        <v>171</v>
      </c>
      <c r="E206" s="230" t="s">
        <v>1057</v>
      </c>
      <c r="F206" s="231" t="s">
        <v>1058</v>
      </c>
      <c r="G206" s="232" t="s">
        <v>243</v>
      </c>
      <c r="H206" s="233">
        <v>2.58</v>
      </c>
      <c r="I206" s="234"/>
      <c r="J206" s="235">
        <f>ROUND(I206*H206,2)</f>
        <v>0</v>
      </c>
      <c r="K206" s="231" t="s">
        <v>175</v>
      </c>
      <c r="L206" s="47"/>
      <c r="M206" s="236" t="s">
        <v>19</v>
      </c>
      <c r="N206" s="237" t="s">
        <v>45</v>
      </c>
      <c r="O206" s="87"/>
      <c r="P206" s="238">
        <f>O206*H206</f>
        <v>0</v>
      </c>
      <c r="Q206" s="238">
        <v>0</v>
      </c>
      <c r="R206" s="238">
        <f>Q206*H206</f>
        <v>0</v>
      </c>
      <c r="S206" s="238">
        <v>0</v>
      </c>
      <c r="T206" s="239">
        <f>S206*H206</f>
        <v>0</v>
      </c>
      <c r="U206" s="41"/>
      <c r="V206" s="41"/>
      <c r="W206" s="41"/>
      <c r="X206" s="41"/>
      <c r="Y206" s="41"/>
      <c r="Z206" s="41"/>
      <c r="AA206" s="41"/>
      <c r="AB206" s="41"/>
      <c r="AC206" s="41"/>
      <c r="AD206" s="41"/>
      <c r="AE206" s="41"/>
      <c r="AR206" s="240" t="s">
        <v>176</v>
      </c>
      <c r="AT206" s="240" t="s">
        <v>171</v>
      </c>
      <c r="AU206" s="240" t="s">
        <v>192</v>
      </c>
      <c r="AY206" s="20" t="s">
        <v>169</v>
      </c>
      <c r="BE206" s="241">
        <f>IF(N206="základní",J206,0)</f>
        <v>0</v>
      </c>
      <c r="BF206" s="241">
        <f>IF(N206="snížená",J206,0)</f>
        <v>0</v>
      </c>
      <c r="BG206" s="241">
        <f>IF(N206="zákl. přenesená",J206,0)</f>
        <v>0</v>
      </c>
      <c r="BH206" s="241">
        <f>IF(N206="sníž. přenesená",J206,0)</f>
        <v>0</v>
      </c>
      <c r="BI206" s="241">
        <f>IF(N206="nulová",J206,0)</f>
        <v>0</v>
      </c>
      <c r="BJ206" s="20" t="s">
        <v>81</v>
      </c>
      <c r="BK206" s="241">
        <f>ROUND(I206*H206,2)</f>
        <v>0</v>
      </c>
      <c r="BL206" s="20" t="s">
        <v>176</v>
      </c>
      <c r="BM206" s="240" t="s">
        <v>1203</v>
      </c>
    </row>
    <row r="207" spans="1:47" s="2" customFormat="1" ht="12">
      <c r="A207" s="41"/>
      <c r="B207" s="42"/>
      <c r="C207" s="43"/>
      <c r="D207" s="242" t="s">
        <v>178</v>
      </c>
      <c r="E207" s="43"/>
      <c r="F207" s="243" t="s">
        <v>1060</v>
      </c>
      <c r="G207" s="43"/>
      <c r="H207" s="43"/>
      <c r="I207" s="149"/>
      <c r="J207" s="43"/>
      <c r="K207" s="43"/>
      <c r="L207" s="47"/>
      <c r="M207" s="244"/>
      <c r="N207" s="245"/>
      <c r="O207" s="87"/>
      <c r="P207" s="87"/>
      <c r="Q207" s="87"/>
      <c r="R207" s="87"/>
      <c r="S207" s="87"/>
      <c r="T207" s="88"/>
      <c r="U207" s="41"/>
      <c r="V207" s="41"/>
      <c r="W207" s="41"/>
      <c r="X207" s="41"/>
      <c r="Y207" s="41"/>
      <c r="Z207" s="41"/>
      <c r="AA207" s="41"/>
      <c r="AB207" s="41"/>
      <c r="AC207" s="41"/>
      <c r="AD207" s="41"/>
      <c r="AE207" s="41"/>
      <c r="AT207" s="20" t="s">
        <v>178</v>
      </c>
      <c r="AU207" s="20" t="s">
        <v>192</v>
      </c>
    </row>
    <row r="208" spans="1:63" s="16" customFormat="1" ht="20.85" customHeight="1">
      <c r="A208" s="16"/>
      <c r="B208" s="278"/>
      <c r="C208" s="279"/>
      <c r="D208" s="280" t="s">
        <v>73</v>
      </c>
      <c r="E208" s="280" t="s">
        <v>255</v>
      </c>
      <c r="F208" s="280" t="s">
        <v>256</v>
      </c>
      <c r="G208" s="279"/>
      <c r="H208" s="279"/>
      <c r="I208" s="281"/>
      <c r="J208" s="282">
        <f>BK208</f>
        <v>0</v>
      </c>
      <c r="K208" s="279"/>
      <c r="L208" s="283"/>
      <c r="M208" s="284"/>
      <c r="N208" s="285"/>
      <c r="O208" s="285"/>
      <c r="P208" s="286">
        <f>SUM(P209:P215)</f>
        <v>0</v>
      </c>
      <c r="Q208" s="285"/>
      <c r="R208" s="286">
        <f>SUM(R209:R215)</f>
        <v>0</v>
      </c>
      <c r="S208" s="285"/>
      <c r="T208" s="287">
        <f>SUM(T209:T215)</f>
        <v>0</v>
      </c>
      <c r="U208" s="16"/>
      <c r="V208" s="16"/>
      <c r="W208" s="16"/>
      <c r="X208" s="16"/>
      <c r="Y208" s="16"/>
      <c r="Z208" s="16"/>
      <c r="AA208" s="16"/>
      <c r="AB208" s="16"/>
      <c r="AC208" s="16"/>
      <c r="AD208" s="16"/>
      <c r="AE208" s="16"/>
      <c r="AR208" s="288" t="s">
        <v>81</v>
      </c>
      <c r="AT208" s="289" t="s">
        <v>73</v>
      </c>
      <c r="AU208" s="289" t="s">
        <v>192</v>
      </c>
      <c r="AY208" s="288" t="s">
        <v>169</v>
      </c>
      <c r="BK208" s="290">
        <f>SUM(BK209:BK215)</f>
        <v>0</v>
      </c>
    </row>
    <row r="209" spans="1:65" s="2" customFormat="1" ht="16.5" customHeight="1">
      <c r="A209" s="41"/>
      <c r="B209" s="42"/>
      <c r="C209" s="229" t="s">
        <v>453</v>
      </c>
      <c r="D209" s="229" t="s">
        <v>171</v>
      </c>
      <c r="E209" s="230" t="s">
        <v>258</v>
      </c>
      <c r="F209" s="231" t="s">
        <v>259</v>
      </c>
      <c r="G209" s="232" t="s">
        <v>243</v>
      </c>
      <c r="H209" s="233">
        <v>14.456</v>
      </c>
      <c r="I209" s="234"/>
      <c r="J209" s="235">
        <f>ROUND(I209*H209,2)</f>
        <v>0</v>
      </c>
      <c r="K209" s="231" t="s">
        <v>175</v>
      </c>
      <c r="L209" s="47"/>
      <c r="M209" s="236" t="s">
        <v>19</v>
      </c>
      <c r="N209" s="237" t="s">
        <v>45</v>
      </c>
      <c r="O209" s="87"/>
      <c r="P209" s="238">
        <f>O209*H209</f>
        <v>0</v>
      </c>
      <c r="Q209" s="238">
        <v>0</v>
      </c>
      <c r="R209" s="238">
        <f>Q209*H209</f>
        <v>0</v>
      </c>
      <c r="S209" s="238">
        <v>0</v>
      </c>
      <c r="T209" s="239">
        <f>S209*H209</f>
        <v>0</v>
      </c>
      <c r="U209" s="41"/>
      <c r="V209" s="41"/>
      <c r="W209" s="41"/>
      <c r="X209" s="41"/>
      <c r="Y209" s="41"/>
      <c r="Z209" s="41"/>
      <c r="AA209" s="41"/>
      <c r="AB209" s="41"/>
      <c r="AC209" s="41"/>
      <c r="AD209" s="41"/>
      <c r="AE209" s="41"/>
      <c r="AR209" s="240" t="s">
        <v>176</v>
      </c>
      <c r="AT209" s="240" t="s">
        <v>171</v>
      </c>
      <c r="AU209" s="240" t="s">
        <v>176</v>
      </c>
      <c r="AY209" s="20" t="s">
        <v>169</v>
      </c>
      <c r="BE209" s="241">
        <f>IF(N209="základní",J209,0)</f>
        <v>0</v>
      </c>
      <c r="BF209" s="241">
        <f>IF(N209="snížená",J209,0)</f>
        <v>0</v>
      </c>
      <c r="BG209" s="241">
        <f>IF(N209="zákl. přenesená",J209,0)</f>
        <v>0</v>
      </c>
      <c r="BH209" s="241">
        <f>IF(N209="sníž. přenesená",J209,0)</f>
        <v>0</v>
      </c>
      <c r="BI209" s="241">
        <f>IF(N209="nulová",J209,0)</f>
        <v>0</v>
      </c>
      <c r="BJ209" s="20" t="s">
        <v>81</v>
      </c>
      <c r="BK209" s="241">
        <f>ROUND(I209*H209,2)</f>
        <v>0</v>
      </c>
      <c r="BL209" s="20" t="s">
        <v>176</v>
      </c>
      <c r="BM209" s="240" t="s">
        <v>1204</v>
      </c>
    </row>
    <row r="210" spans="1:47" s="2" customFormat="1" ht="12">
      <c r="A210" s="41"/>
      <c r="B210" s="42"/>
      <c r="C210" s="43"/>
      <c r="D210" s="242" t="s">
        <v>178</v>
      </c>
      <c r="E210" s="43"/>
      <c r="F210" s="243" t="s">
        <v>261</v>
      </c>
      <c r="G210" s="43"/>
      <c r="H210" s="43"/>
      <c r="I210" s="149"/>
      <c r="J210" s="43"/>
      <c r="K210" s="43"/>
      <c r="L210" s="47"/>
      <c r="M210" s="244"/>
      <c r="N210" s="245"/>
      <c r="O210" s="87"/>
      <c r="P210" s="87"/>
      <c r="Q210" s="87"/>
      <c r="R210" s="87"/>
      <c r="S210" s="87"/>
      <c r="T210" s="88"/>
      <c r="U210" s="41"/>
      <c r="V210" s="41"/>
      <c r="W210" s="41"/>
      <c r="X210" s="41"/>
      <c r="Y210" s="41"/>
      <c r="Z210" s="41"/>
      <c r="AA210" s="41"/>
      <c r="AB210" s="41"/>
      <c r="AC210" s="41"/>
      <c r="AD210" s="41"/>
      <c r="AE210" s="41"/>
      <c r="AT210" s="20" t="s">
        <v>178</v>
      </c>
      <c r="AU210" s="20" t="s">
        <v>176</v>
      </c>
    </row>
    <row r="211" spans="1:65" s="2" customFormat="1" ht="21.75" customHeight="1">
      <c r="A211" s="41"/>
      <c r="B211" s="42"/>
      <c r="C211" s="229" t="s">
        <v>459</v>
      </c>
      <c r="D211" s="229" t="s">
        <v>171</v>
      </c>
      <c r="E211" s="230" t="s">
        <v>263</v>
      </c>
      <c r="F211" s="231" t="s">
        <v>264</v>
      </c>
      <c r="G211" s="232" t="s">
        <v>243</v>
      </c>
      <c r="H211" s="233">
        <v>130.104</v>
      </c>
      <c r="I211" s="234"/>
      <c r="J211" s="235">
        <f>ROUND(I211*H211,2)</f>
        <v>0</v>
      </c>
      <c r="K211" s="231" t="s">
        <v>175</v>
      </c>
      <c r="L211" s="47"/>
      <c r="M211" s="236" t="s">
        <v>19</v>
      </c>
      <c r="N211" s="237" t="s">
        <v>45</v>
      </c>
      <c r="O211" s="87"/>
      <c r="P211" s="238">
        <f>O211*H211</f>
        <v>0</v>
      </c>
      <c r="Q211" s="238">
        <v>0</v>
      </c>
      <c r="R211" s="238">
        <f>Q211*H211</f>
        <v>0</v>
      </c>
      <c r="S211" s="238">
        <v>0</v>
      </c>
      <c r="T211" s="239">
        <f>S211*H211</f>
        <v>0</v>
      </c>
      <c r="U211" s="41"/>
      <c r="V211" s="41"/>
      <c r="W211" s="41"/>
      <c r="X211" s="41"/>
      <c r="Y211" s="41"/>
      <c r="Z211" s="41"/>
      <c r="AA211" s="41"/>
      <c r="AB211" s="41"/>
      <c r="AC211" s="41"/>
      <c r="AD211" s="41"/>
      <c r="AE211" s="41"/>
      <c r="AR211" s="240" t="s">
        <v>176</v>
      </c>
      <c r="AT211" s="240" t="s">
        <v>171</v>
      </c>
      <c r="AU211" s="240" t="s">
        <v>176</v>
      </c>
      <c r="AY211" s="20" t="s">
        <v>169</v>
      </c>
      <c r="BE211" s="241">
        <f>IF(N211="základní",J211,0)</f>
        <v>0</v>
      </c>
      <c r="BF211" s="241">
        <f>IF(N211="snížená",J211,0)</f>
        <v>0</v>
      </c>
      <c r="BG211" s="241">
        <f>IF(N211="zákl. přenesená",J211,0)</f>
        <v>0</v>
      </c>
      <c r="BH211" s="241">
        <f>IF(N211="sníž. přenesená",J211,0)</f>
        <v>0</v>
      </c>
      <c r="BI211" s="241">
        <f>IF(N211="nulová",J211,0)</f>
        <v>0</v>
      </c>
      <c r="BJ211" s="20" t="s">
        <v>81</v>
      </c>
      <c r="BK211" s="241">
        <f>ROUND(I211*H211,2)</f>
        <v>0</v>
      </c>
      <c r="BL211" s="20" t="s">
        <v>176</v>
      </c>
      <c r="BM211" s="240" t="s">
        <v>1205</v>
      </c>
    </row>
    <row r="212" spans="1:47" s="2" customFormat="1" ht="12">
      <c r="A212" s="41"/>
      <c r="B212" s="42"/>
      <c r="C212" s="43"/>
      <c r="D212" s="242" t="s">
        <v>178</v>
      </c>
      <c r="E212" s="43"/>
      <c r="F212" s="243" t="s">
        <v>261</v>
      </c>
      <c r="G212" s="43"/>
      <c r="H212" s="43"/>
      <c r="I212" s="149"/>
      <c r="J212" s="43"/>
      <c r="K212" s="43"/>
      <c r="L212" s="47"/>
      <c r="M212" s="244"/>
      <c r="N212" s="245"/>
      <c r="O212" s="87"/>
      <c r="P212" s="87"/>
      <c r="Q212" s="87"/>
      <c r="R212" s="87"/>
      <c r="S212" s="87"/>
      <c r="T212" s="88"/>
      <c r="U212" s="41"/>
      <c r="V212" s="41"/>
      <c r="W212" s="41"/>
      <c r="X212" s="41"/>
      <c r="Y212" s="41"/>
      <c r="Z212" s="41"/>
      <c r="AA212" s="41"/>
      <c r="AB212" s="41"/>
      <c r="AC212" s="41"/>
      <c r="AD212" s="41"/>
      <c r="AE212" s="41"/>
      <c r="AT212" s="20" t="s">
        <v>178</v>
      </c>
      <c r="AU212" s="20" t="s">
        <v>176</v>
      </c>
    </row>
    <row r="213" spans="1:51" s="14" customFormat="1" ht="12">
      <c r="A213" s="14"/>
      <c r="B213" s="256"/>
      <c r="C213" s="257"/>
      <c r="D213" s="242" t="s">
        <v>180</v>
      </c>
      <c r="E213" s="257"/>
      <c r="F213" s="259" t="s">
        <v>1206</v>
      </c>
      <c r="G213" s="257"/>
      <c r="H213" s="260">
        <v>130.104</v>
      </c>
      <c r="I213" s="261"/>
      <c r="J213" s="257"/>
      <c r="K213" s="257"/>
      <c r="L213" s="262"/>
      <c r="M213" s="263"/>
      <c r="N213" s="264"/>
      <c r="O213" s="264"/>
      <c r="P213" s="264"/>
      <c r="Q213" s="264"/>
      <c r="R213" s="264"/>
      <c r="S213" s="264"/>
      <c r="T213" s="265"/>
      <c r="U213" s="14"/>
      <c r="V213" s="14"/>
      <c r="W213" s="14"/>
      <c r="X213" s="14"/>
      <c r="Y213" s="14"/>
      <c r="Z213" s="14"/>
      <c r="AA213" s="14"/>
      <c r="AB213" s="14"/>
      <c r="AC213" s="14"/>
      <c r="AD213" s="14"/>
      <c r="AE213" s="14"/>
      <c r="AT213" s="266" t="s">
        <v>180</v>
      </c>
      <c r="AU213" s="266" t="s">
        <v>176</v>
      </c>
      <c r="AV213" s="14" t="s">
        <v>83</v>
      </c>
      <c r="AW213" s="14" t="s">
        <v>4</v>
      </c>
      <c r="AX213" s="14" t="s">
        <v>81</v>
      </c>
      <c r="AY213" s="266" t="s">
        <v>169</v>
      </c>
    </row>
    <row r="214" spans="1:65" s="2" customFormat="1" ht="21.75" customHeight="1">
      <c r="A214" s="41"/>
      <c r="B214" s="42"/>
      <c r="C214" s="229" t="s">
        <v>7</v>
      </c>
      <c r="D214" s="229" t="s">
        <v>171</v>
      </c>
      <c r="E214" s="230" t="s">
        <v>1207</v>
      </c>
      <c r="F214" s="231" t="s">
        <v>1208</v>
      </c>
      <c r="G214" s="232" t="s">
        <v>243</v>
      </c>
      <c r="H214" s="233">
        <v>14.456</v>
      </c>
      <c r="I214" s="234"/>
      <c r="J214" s="235">
        <f>ROUND(I214*H214,2)</f>
        <v>0</v>
      </c>
      <c r="K214" s="231" t="s">
        <v>175</v>
      </c>
      <c r="L214" s="47"/>
      <c r="M214" s="236" t="s">
        <v>19</v>
      </c>
      <c r="N214" s="237" t="s">
        <v>45</v>
      </c>
      <c r="O214" s="87"/>
      <c r="P214" s="238">
        <f>O214*H214</f>
        <v>0</v>
      </c>
      <c r="Q214" s="238">
        <v>0</v>
      </c>
      <c r="R214" s="238">
        <f>Q214*H214</f>
        <v>0</v>
      </c>
      <c r="S214" s="238">
        <v>0</v>
      </c>
      <c r="T214" s="239">
        <f>S214*H214</f>
        <v>0</v>
      </c>
      <c r="U214" s="41"/>
      <c r="V214" s="41"/>
      <c r="W214" s="41"/>
      <c r="X214" s="41"/>
      <c r="Y214" s="41"/>
      <c r="Z214" s="41"/>
      <c r="AA214" s="41"/>
      <c r="AB214" s="41"/>
      <c r="AC214" s="41"/>
      <c r="AD214" s="41"/>
      <c r="AE214" s="41"/>
      <c r="AR214" s="240" t="s">
        <v>176</v>
      </c>
      <c r="AT214" s="240" t="s">
        <v>171</v>
      </c>
      <c r="AU214" s="240" t="s">
        <v>176</v>
      </c>
      <c r="AY214" s="20" t="s">
        <v>169</v>
      </c>
      <c r="BE214" s="241">
        <f>IF(N214="základní",J214,0)</f>
        <v>0</v>
      </c>
      <c r="BF214" s="241">
        <f>IF(N214="snížená",J214,0)</f>
        <v>0</v>
      </c>
      <c r="BG214" s="241">
        <f>IF(N214="zákl. přenesená",J214,0)</f>
        <v>0</v>
      </c>
      <c r="BH214" s="241">
        <f>IF(N214="sníž. přenesená",J214,0)</f>
        <v>0</v>
      </c>
      <c r="BI214" s="241">
        <f>IF(N214="nulová",J214,0)</f>
        <v>0</v>
      </c>
      <c r="BJ214" s="20" t="s">
        <v>81</v>
      </c>
      <c r="BK214" s="241">
        <f>ROUND(I214*H214,2)</f>
        <v>0</v>
      </c>
      <c r="BL214" s="20" t="s">
        <v>176</v>
      </c>
      <c r="BM214" s="240" t="s">
        <v>1209</v>
      </c>
    </row>
    <row r="215" spans="1:47" s="2" customFormat="1" ht="12">
      <c r="A215" s="41"/>
      <c r="B215" s="42"/>
      <c r="C215" s="43"/>
      <c r="D215" s="242" t="s">
        <v>178</v>
      </c>
      <c r="E215" s="43"/>
      <c r="F215" s="243" t="s">
        <v>511</v>
      </c>
      <c r="G215" s="43"/>
      <c r="H215" s="43"/>
      <c r="I215" s="149"/>
      <c r="J215" s="43"/>
      <c r="K215" s="43"/>
      <c r="L215" s="47"/>
      <c r="M215" s="291"/>
      <c r="N215" s="292"/>
      <c r="O215" s="293"/>
      <c r="P215" s="293"/>
      <c r="Q215" s="293"/>
      <c r="R215" s="293"/>
      <c r="S215" s="293"/>
      <c r="T215" s="294"/>
      <c r="U215" s="41"/>
      <c r="V215" s="41"/>
      <c r="W215" s="41"/>
      <c r="X215" s="41"/>
      <c r="Y215" s="41"/>
      <c r="Z215" s="41"/>
      <c r="AA215" s="41"/>
      <c r="AB215" s="41"/>
      <c r="AC215" s="41"/>
      <c r="AD215" s="41"/>
      <c r="AE215" s="41"/>
      <c r="AT215" s="20" t="s">
        <v>178</v>
      </c>
      <c r="AU215" s="20" t="s">
        <v>176</v>
      </c>
    </row>
    <row r="216" spans="1:31" s="2" customFormat="1" ht="6.95" customHeight="1">
      <c r="A216" s="41"/>
      <c r="B216" s="62"/>
      <c r="C216" s="63"/>
      <c r="D216" s="63"/>
      <c r="E216" s="63"/>
      <c r="F216" s="63"/>
      <c r="G216" s="63"/>
      <c r="H216" s="63"/>
      <c r="I216" s="178"/>
      <c r="J216" s="63"/>
      <c r="K216" s="63"/>
      <c r="L216" s="47"/>
      <c r="M216" s="41"/>
      <c r="O216" s="41"/>
      <c r="P216" s="41"/>
      <c r="Q216" s="41"/>
      <c r="R216" s="41"/>
      <c r="S216" s="41"/>
      <c r="T216" s="41"/>
      <c r="U216" s="41"/>
      <c r="V216" s="41"/>
      <c r="W216" s="41"/>
      <c r="X216" s="41"/>
      <c r="Y216" s="41"/>
      <c r="Z216" s="41"/>
      <c r="AA216" s="41"/>
      <c r="AB216" s="41"/>
      <c r="AC216" s="41"/>
      <c r="AD216" s="41"/>
      <c r="AE216" s="41"/>
    </row>
  </sheetData>
  <sheetProtection password="DD5F" sheet="1" objects="1" scenarios="1" formatColumns="0" formatRows="0" autoFilter="0"/>
  <autoFilter ref="C89:K215"/>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4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112</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1210</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1211</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ROUND(J94,2)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ROUND((SUM(BE94:BE345)),2)</f>
        <v>0</v>
      </c>
      <c r="G35" s="41"/>
      <c r="H35" s="41"/>
      <c r="I35" s="167">
        <v>0.21</v>
      </c>
      <c r="J35" s="166">
        <f>ROUND(((SUM(BE94:BE345))*I35),2)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ROUND((SUM(BF94:BF345)),2)</f>
        <v>0</v>
      </c>
      <c r="G36" s="41"/>
      <c r="H36" s="41"/>
      <c r="I36" s="167">
        <v>0.15</v>
      </c>
      <c r="J36" s="166">
        <f>ROUND(((SUM(BF94:BF345))*I36),2)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ROUND((SUM(BG94:BG345)),2)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ROUND((SUM(BH94:BH345)),2)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ROUND((SUM(BI94:BI345)),2)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1210</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201 - Úhlová zeď</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J94</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J95</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J96</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615</v>
      </c>
      <c r="E66" s="197"/>
      <c r="F66" s="197"/>
      <c r="G66" s="197"/>
      <c r="H66" s="197"/>
      <c r="I66" s="198"/>
      <c r="J66" s="199">
        <f>J194</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616</v>
      </c>
      <c r="E67" s="197"/>
      <c r="F67" s="197"/>
      <c r="G67" s="197"/>
      <c r="H67" s="197"/>
      <c r="I67" s="198"/>
      <c r="J67" s="199">
        <f>J239</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1212</v>
      </c>
      <c r="E68" s="197"/>
      <c r="F68" s="197"/>
      <c r="G68" s="197"/>
      <c r="H68" s="197"/>
      <c r="I68" s="198"/>
      <c r="J68" s="199">
        <f>J278</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151</v>
      </c>
      <c r="E69" s="197"/>
      <c r="F69" s="197"/>
      <c r="G69" s="197"/>
      <c r="H69" s="197"/>
      <c r="I69" s="198"/>
      <c r="J69" s="199">
        <f>J287</f>
        <v>0</v>
      </c>
      <c r="K69" s="128"/>
      <c r="L69" s="200"/>
      <c r="S69" s="10"/>
      <c r="T69" s="10"/>
      <c r="U69" s="10"/>
      <c r="V69" s="10"/>
      <c r="W69" s="10"/>
      <c r="X69" s="10"/>
      <c r="Y69" s="10"/>
      <c r="Z69" s="10"/>
      <c r="AA69" s="10"/>
      <c r="AB69" s="10"/>
      <c r="AC69" s="10"/>
      <c r="AD69" s="10"/>
      <c r="AE69" s="10"/>
    </row>
    <row r="70" spans="1:31" s="10" customFormat="1" ht="19.9" customHeight="1">
      <c r="A70" s="10"/>
      <c r="B70" s="195"/>
      <c r="C70" s="128"/>
      <c r="D70" s="196" t="s">
        <v>618</v>
      </c>
      <c r="E70" s="197"/>
      <c r="F70" s="197"/>
      <c r="G70" s="197"/>
      <c r="H70" s="197"/>
      <c r="I70" s="198"/>
      <c r="J70" s="199">
        <f>J307</f>
        <v>0</v>
      </c>
      <c r="K70" s="128"/>
      <c r="L70" s="200"/>
      <c r="S70" s="10"/>
      <c r="T70" s="10"/>
      <c r="U70" s="10"/>
      <c r="V70" s="10"/>
      <c r="W70" s="10"/>
      <c r="X70" s="10"/>
      <c r="Y70" s="10"/>
      <c r="Z70" s="10"/>
      <c r="AA70" s="10"/>
      <c r="AB70" s="10"/>
      <c r="AC70" s="10"/>
      <c r="AD70" s="10"/>
      <c r="AE70" s="10"/>
    </row>
    <row r="71" spans="1:31" s="9" customFormat="1" ht="24.95" customHeight="1">
      <c r="A71" s="9"/>
      <c r="B71" s="188"/>
      <c r="C71" s="189"/>
      <c r="D71" s="190" t="s">
        <v>272</v>
      </c>
      <c r="E71" s="191"/>
      <c r="F71" s="191"/>
      <c r="G71" s="191"/>
      <c r="H71" s="191"/>
      <c r="I71" s="192"/>
      <c r="J71" s="193">
        <f>J309</f>
        <v>0</v>
      </c>
      <c r="K71" s="189"/>
      <c r="L71" s="194"/>
      <c r="S71" s="9"/>
      <c r="T71" s="9"/>
      <c r="U71" s="9"/>
      <c r="V71" s="9"/>
      <c r="W71" s="9"/>
      <c r="X71" s="9"/>
      <c r="Y71" s="9"/>
      <c r="Z71" s="9"/>
      <c r="AA71" s="9"/>
      <c r="AB71" s="9"/>
      <c r="AC71" s="9"/>
      <c r="AD71" s="9"/>
      <c r="AE71" s="9"/>
    </row>
    <row r="72" spans="1:31" s="10" customFormat="1" ht="19.9" customHeight="1">
      <c r="A72" s="10"/>
      <c r="B72" s="195"/>
      <c r="C72" s="128"/>
      <c r="D72" s="196" t="s">
        <v>619</v>
      </c>
      <c r="E72" s="197"/>
      <c r="F72" s="197"/>
      <c r="G72" s="197"/>
      <c r="H72" s="197"/>
      <c r="I72" s="198"/>
      <c r="J72" s="199">
        <f>J310</f>
        <v>0</v>
      </c>
      <c r="K72" s="128"/>
      <c r="L72" s="200"/>
      <c r="S72" s="10"/>
      <c r="T72" s="10"/>
      <c r="U72" s="10"/>
      <c r="V72" s="10"/>
      <c r="W72" s="10"/>
      <c r="X72" s="10"/>
      <c r="Y72" s="10"/>
      <c r="Z72" s="10"/>
      <c r="AA72" s="10"/>
      <c r="AB72" s="10"/>
      <c r="AC72" s="10"/>
      <c r="AD72" s="10"/>
      <c r="AE72" s="10"/>
    </row>
    <row r="73" spans="1:31" s="2" customFormat="1" ht="21.8" customHeight="1">
      <c r="A73" s="41"/>
      <c r="B73" s="42"/>
      <c r="C73" s="43"/>
      <c r="D73" s="43"/>
      <c r="E73" s="43"/>
      <c r="F73" s="43"/>
      <c r="G73" s="43"/>
      <c r="H73" s="43"/>
      <c r="I73" s="149"/>
      <c r="J73" s="43"/>
      <c r="K73" s="43"/>
      <c r="L73" s="150"/>
      <c r="S73" s="41"/>
      <c r="T73" s="41"/>
      <c r="U73" s="41"/>
      <c r="V73" s="41"/>
      <c r="W73" s="41"/>
      <c r="X73" s="41"/>
      <c r="Y73" s="41"/>
      <c r="Z73" s="41"/>
      <c r="AA73" s="41"/>
      <c r="AB73" s="41"/>
      <c r="AC73" s="41"/>
      <c r="AD73" s="41"/>
      <c r="AE73" s="41"/>
    </row>
    <row r="74" spans="1:31" s="2" customFormat="1" ht="6.95" customHeight="1">
      <c r="A74" s="41"/>
      <c r="B74" s="62"/>
      <c r="C74" s="63"/>
      <c r="D74" s="63"/>
      <c r="E74" s="63"/>
      <c r="F74" s="63"/>
      <c r="G74" s="63"/>
      <c r="H74" s="63"/>
      <c r="I74" s="178"/>
      <c r="J74" s="63"/>
      <c r="K74" s="63"/>
      <c r="L74" s="150"/>
      <c r="S74" s="41"/>
      <c r="T74" s="41"/>
      <c r="U74" s="41"/>
      <c r="V74" s="41"/>
      <c r="W74" s="41"/>
      <c r="X74" s="41"/>
      <c r="Y74" s="41"/>
      <c r="Z74" s="41"/>
      <c r="AA74" s="41"/>
      <c r="AB74" s="41"/>
      <c r="AC74" s="41"/>
      <c r="AD74" s="41"/>
      <c r="AE74" s="41"/>
    </row>
    <row r="78" spans="1:31" s="2" customFormat="1" ht="6.95" customHeight="1">
      <c r="A78" s="41"/>
      <c r="B78" s="64"/>
      <c r="C78" s="65"/>
      <c r="D78" s="65"/>
      <c r="E78" s="65"/>
      <c r="F78" s="65"/>
      <c r="G78" s="65"/>
      <c r="H78" s="65"/>
      <c r="I78" s="181"/>
      <c r="J78" s="65"/>
      <c r="K78" s="65"/>
      <c r="L78" s="150"/>
      <c r="S78" s="41"/>
      <c r="T78" s="41"/>
      <c r="U78" s="41"/>
      <c r="V78" s="41"/>
      <c r="W78" s="41"/>
      <c r="X78" s="41"/>
      <c r="Y78" s="41"/>
      <c r="Z78" s="41"/>
      <c r="AA78" s="41"/>
      <c r="AB78" s="41"/>
      <c r="AC78" s="41"/>
      <c r="AD78" s="41"/>
      <c r="AE78" s="41"/>
    </row>
    <row r="79" spans="1:31" s="2" customFormat="1" ht="24.95" customHeight="1">
      <c r="A79" s="41"/>
      <c r="B79" s="42"/>
      <c r="C79" s="26" t="s">
        <v>154</v>
      </c>
      <c r="D79" s="43"/>
      <c r="E79" s="43"/>
      <c r="F79" s="43"/>
      <c r="G79" s="43"/>
      <c r="H79" s="43"/>
      <c r="I79" s="149"/>
      <c r="J79" s="43"/>
      <c r="K79" s="43"/>
      <c r="L79" s="150"/>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149"/>
      <c r="J80" s="43"/>
      <c r="K80" s="43"/>
      <c r="L80" s="150"/>
      <c r="S80" s="41"/>
      <c r="T80" s="41"/>
      <c r="U80" s="41"/>
      <c r="V80" s="41"/>
      <c r="W80" s="41"/>
      <c r="X80" s="41"/>
      <c r="Y80" s="41"/>
      <c r="Z80" s="41"/>
      <c r="AA80" s="41"/>
      <c r="AB80" s="41"/>
      <c r="AC80" s="41"/>
      <c r="AD80" s="41"/>
      <c r="AE80" s="41"/>
    </row>
    <row r="81" spans="1:31" s="2" customFormat="1" ht="12" customHeight="1">
      <c r="A81" s="41"/>
      <c r="B81" s="42"/>
      <c r="C81" s="35" t="s">
        <v>16</v>
      </c>
      <c r="D81" s="43"/>
      <c r="E81" s="43"/>
      <c r="F81" s="43"/>
      <c r="G81" s="43"/>
      <c r="H81" s="43"/>
      <c r="I81" s="149"/>
      <c r="J81" s="43"/>
      <c r="K81" s="43"/>
      <c r="L81" s="150"/>
      <c r="S81" s="41"/>
      <c r="T81" s="41"/>
      <c r="U81" s="41"/>
      <c r="V81" s="41"/>
      <c r="W81" s="41"/>
      <c r="X81" s="41"/>
      <c r="Y81" s="41"/>
      <c r="Z81" s="41"/>
      <c r="AA81" s="41"/>
      <c r="AB81" s="41"/>
      <c r="AC81" s="41"/>
      <c r="AD81" s="41"/>
      <c r="AE81" s="41"/>
    </row>
    <row r="82" spans="1:31" s="2" customFormat="1" ht="16.5" customHeight="1">
      <c r="A82" s="41"/>
      <c r="B82" s="42"/>
      <c r="C82" s="43"/>
      <c r="D82" s="43"/>
      <c r="E82" s="182" t="str">
        <f>E7</f>
        <v>KRÁLŮV DVŮR - OBCHVAT - II. část - PDPS</v>
      </c>
      <c r="F82" s="35"/>
      <c r="G82" s="35"/>
      <c r="H82" s="35"/>
      <c r="I82" s="149"/>
      <c r="J82" s="43"/>
      <c r="K82" s="43"/>
      <c r="L82" s="150"/>
      <c r="S82" s="41"/>
      <c r="T82" s="41"/>
      <c r="U82" s="41"/>
      <c r="V82" s="41"/>
      <c r="W82" s="41"/>
      <c r="X82" s="41"/>
      <c r="Y82" s="41"/>
      <c r="Z82" s="41"/>
      <c r="AA82" s="41"/>
      <c r="AB82" s="41"/>
      <c r="AC82" s="41"/>
      <c r="AD82" s="41"/>
      <c r="AE82" s="41"/>
    </row>
    <row r="83" spans="2:12" s="1" customFormat="1" ht="12" customHeight="1">
      <c r="B83" s="24"/>
      <c r="C83" s="35" t="s">
        <v>141</v>
      </c>
      <c r="D83" s="25"/>
      <c r="E83" s="25"/>
      <c r="F83" s="25"/>
      <c r="G83" s="25"/>
      <c r="H83" s="25"/>
      <c r="I83" s="141"/>
      <c r="J83" s="25"/>
      <c r="K83" s="25"/>
      <c r="L83" s="23"/>
    </row>
    <row r="84" spans="1:31" s="2" customFormat="1" ht="16.5" customHeight="1">
      <c r="A84" s="41"/>
      <c r="B84" s="42"/>
      <c r="C84" s="43"/>
      <c r="D84" s="43"/>
      <c r="E84" s="182" t="s">
        <v>1210</v>
      </c>
      <c r="F84" s="43"/>
      <c r="G84" s="43"/>
      <c r="H84" s="43"/>
      <c r="I84" s="149"/>
      <c r="J84" s="43"/>
      <c r="K84" s="43"/>
      <c r="L84" s="150"/>
      <c r="S84" s="41"/>
      <c r="T84" s="41"/>
      <c r="U84" s="41"/>
      <c r="V84" s="41"/>
      <c r="W84" s="41"/>
      <c r="X84" s="41"/>
      <c r="Y84" s="41"/>
      <c r="Z84" s="41"/>
      <c r="AA84" s="41"/>
      <c r="AB84" s="41"/>
      <c r="AC84" s="41"/>
      <c r="AD84" s="41"/>
      <c r="AE84" s="41"/>
    </row>
    <row r="85" spans="1:31" s="2" customFormat="1" ht="12" customHeight="1">
      <c r="A85" s="41"/>
      <c r="B85" s="42"/>
      <c r="C85" s="35" t="s">
        <v>143</v>
      </c>
      <c r="D85" s="43"/>
      <c r="E85" s="43"/>
      <c r="F85" s="43"/>
      <c r="G85" s="43"/>
      <c r="H85" s="43"/>
      <c r="I85" s="149"/>
      <c r="J85" s="43"/>
      <c r="K85" s="43"/>
      <c r="L85" s="150"/>
      <c r="S85" s="41"/>
      <c r="T85" s="41"/>
      <c r="U85" s="41"/>
      <c r="V85" s="41"/>
      <c r="W85" s="41"/>
      <c r="X85" s="41"/>
      <c r="Y85" s="41"/>
      <c r="Z85" s="41"/>
      <c r="AA85" s="41"/>
      <c r="AB85" s="41"/>
      <c r="AC85" s="41"/>
      <c r="AD85" s="41"/>
      <c r="AE85" s="41"/>
    </row>
    <row r="86" spans="1:31" s="2" customFormat="1" ht="16.5" customHeight="1">
      <c r="A86" s="41"/>
      <c r="B86" s="42"/>
      <c r="C86" s="43"/>
      <c r="D86" s="43"/>
      <c r="E86" s="72" t="str">
        <f>E11</f>
        <v>SO 201 - Úhlová zeď</v>
      </c>
      <c r="F86" s="43"/>
      <c r="G86" s="43"/>
      <c r="H86" s="43"/>
      <c r="I86" s="149"/>
      <c r="J86" s="43"/>
      <c r="K86" s="43"/>
      <c r="L86" s="150"/>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149"/>
      <c r="J87" s="43"/>
      <c r="K87" s="43"/>
      <c r="L87" s="150"/>
      <c r="S87" s="41"/>
      <c r="T87" s="41"/>
      <c r="U87" s="41"/>
      <c r="V87" s="41"/>
      <c r="W87" s="41"/>
      <c r="X87" s="41"/>
      <c r="Y87" s="41"/>
      <c r="Z87" s="41"/>
      <c r="AA87" s="41"/>
      <c r="AB87" s="41"/>
      <c r="AC87" s="41"/>
      <c r="AD87" s="41"/>
      <c r="AE87" s="41"/>
    </row>
    <row r="88" spans="1:31" s="2" customFormat="1" ht="12" customHeight="1">
      <c r="A88" s="41"/>
      <c r="B88" s="42"/>
      <c r="C88" s="35" t="s">
        <v>21</v>
      </c>
      <c r="D88" s="43"/>
      <c r="E88" s="43"/>
      <c r="F88" s="30" t="str">
        <f>F14</f>
        <v>Králův Dvůr</v>
      </c>
      <c r="G88" s="43"/>
      <c r="H88" s="43"/>
      <c r="I88" s="152" t="s">
        <v>23</v>
      </c>
      <c r="J88" s="75" t="str">
        <f>IF(J14="","",J14)</f>
        <v>18. 3. 2020</v>
      </c>
      <c r="K88" s="43"/>
      <c r="L88" s="150"/>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2" customFormat="1" ht="40.05" customHeight="1">
      <c r="A90" s="41"/>
      <c r="B90" s="42"/>
      <c r="C90" s="35" t="s">
        <v>25</v>
      </c>
      <c r="D90" s="43"/>
      <c r="E90" s="43"/>
      <c r="F90" s="30" t="str">
        <f>E17</f>
        <v>Město Králův Dvůr,Nám.Míru 139,26701 Králův Dvůr</v>
      </c>
      <c r="G90" s="43"/>
      <c r="H90" s="43"/>
      <c r="I90" s="152" t="s">
        <v>31</v>
      </c>
      <c r="J90" s="39" t="str">
        <f>E23</f>
        <v>SPEKTRA s.r.o.,V Hlinkách 1548,26601 Beroun</v>
      </c>
      <c r="K90" s="43"/>
      <c r="L90" s="150"/>
      <c r="S90" s="41"/>
      <c r="T90" s="41"/>
      <c r="U90" s="41"/>
      <c r="V90" s="41"/>
      <c r="W90" s="41"/>
      <c r="X90" s="41"/>
      <c r="Y90" s="41"/>
      <c r="Z90" s="41"/>
      <c r="AA90" s="41"/>
      <c r="AB90" s="41"/>
      <c r="AC90" s="41"/>
      <c r="AD90" s="41"/>
      <c r="AE90" s="41"/>
    </row>
    <row r="91" spans="1:31" s="2" customFormat="1" ht="15.15" customHeight="1">
      <c r="A91" s="41"/>
      <c r="B91" s="42"/>
      <c r="C91" s="35" t="s">
        <v>29</v>
      </c>
      <c r="D91" s="43"/>
      <c r="E91" s="43"/>
      <c r="F91" s="30" t="str">
        <f>IF(E20="","",E20)</f>
        <v>Vyplň údaj</v>
      </c>
      <c r="G91" s="43"/>
      <c r="H91" s="43"/>
      <c r="I91" s="152" t="s">
        <v>36</v>
      </c>
      <c r="J91" s="39" t="str">
        <f>E26</f>
        <v>p. Lenka Dejdarová</v>
      </c>
      <c r="K91" s="43"/>
      <c r="L91" s="150"/>
      <c r="S91" s="41"/>
      <c r="T91" s="41"/>
      <c r="U91" s="41"/>
      <c r="V91" s="41"/>
      <c r="W91" s="41"/>
      <c r="X91" s="41"/>
      <c r="Y91" s="41"/>
      <c r="Z91" s="41"/>
      <c r="AA91" s="41"/>
      <c r="AB91" s="41"/>
      <c r="AC91" s="41"/>
      <c r="AD91" s="41"/>
      <c r="AE91" s="41"/>
    </row>
    <row r="92" spans="1:31" s="2" customFormat="1" ht="10.3" customHeight="1">
      <c r="A92" s="41"/>
      <c r="B92" s="42"/>
      <c r="C92" s="43"/>
      <c r="D92" s="43"/>
      <c r="E92" s="43"/>
      <c r="F92" s="43"/>
      <c r="G92" s="43"/>
      <c r="H92" s="43"/>
      <c r="I92" s="149"/>
      <c r="J92" s="43"/>
      <c r="K92" s="43"/>
      <c r="L92" s="150"/>
      <c r="S92" s="41"/>
      <c r="T92" s="41"/>
      <c r="U92" s="41"/>
      <c r="V92" s="41"/>
      <c r="W92" s="41"/>
      <c r="X92" s="41"/>
      <c r="Y92" s="41"/>
      <c r="Z92" s="41"/>
      <c r="AA92" s="41"/>
      <c r="AB92" s="41"/>
      <c r="AC92" s="41"/>
      <c r="AD92" s="41"/>
      <c r="AE92" s="41"/>
    </row>
    <row r="93" spans="1:31" s="11" customFormat="1" ht="29.25" customHeight="1">
      <c r="A93" s="201"/>
      <c r="B93" s="202"/>
      <c r="C93" s="203" t="s">
        <v>155</v>
      </c>
      <c r="D93" s="204" t="s">
        <v>59</v>
      </c>
      <c r="E93" s="204" t="s">
        <v>55</v>
      </c>
      <c r="F93" s="204" t="s">
        <v>56</v>
      </c>
      <c r="G93" s="204" t="s">
        <v>156</v>
      </c>
      <c r="H93" s="204" t="s">
        <v>157</v>
      </c>
      <c r="I93" s="205" t="s">
        <v>158</v>
      </c>
      <c r="J93" s="204" t="s">
        <v>147</v>
      </c>
      <c r="K93" s="206" t="s">
        <v>159</v>
      </c>
      <c r="L93" s="207"/>
      <c r="M93" s="95" t="s">
        <v>19</v>
      </c>
      <c r="N93" s="96" t="s">
        <v>44</v>
      </c>
      <c r="O93" s="96" t="s">
        <v>160</v>
      </c>
      <c r="P93" s="96" t="s">
        <v>161</v>
      </c>
      <c r="Q93" s="96" t="s">
        <v>162</v>
      </c>
      <c r="R93" s="96" t="s">
        <v>163</v>
      </c>
      <c r="S93" s="96" t="s">
        <v>164</v>
      </c>
      <c r="T93" s="97" t="s">
        <v>165</v>
      </c>
      <c r="U93" s="201"/>
      <c r="V93" s="201"/>
      <c r="W93" s="201"/>
      <c r="X93" s="201"/>
      <c r="Y93" s="201"/>
      <c r="Z93" s="201"/>
      <c r="AA93" s="201"/>
      <c r="AB93" s="201"/>
      <c r="AC93" s="201"/>
      <c r="AD93" s="201"/>
      <c r="AE93" s="201"/>
    </row>
    <row r="94" spans="1:63" s="2" customFormat="1" ht="22.8" customHeight="1">
      <c r="A94" s="41"/>
      <c r="B94" s="42"/>
      <c r="C94" s="102" t="s">
        <v>166</v>
      </c>
      <c r="D94" s="43"/>
      <c r="E94" s="43"/>
      <c r="F94" s="43"/>
      <c r="G94" s="43"/>
      <c r="H94" s="43"/>
      <c r="I94" s="149"/>
      <c r="J94" s="208">
        <f>BK94</f>
        <v>0</v>
      </c>
      <c r="K94" s="43"/>
      <c r="L94" s="47"/>
      <c r="M94" s="98"/>
      <c r="N94" s="209"/>
      <c r="O94" s="99"/>
      <c r="P94" s="210">
        <f>P95+P309</f>
        <v>0</v>
      </c>
      <c r="Q94" s="99"/>
      <c r="R94" s="210">
        <f>R95+R309</f>
        <v>990.1696255100001</v>
      </c>
      <c r="S94" s="99"/>
      <c r="T94" s="211">
        <f>T95+T309</f>
        <v>0</v>
      </c>
      <c r="U94" s="41"/>
      <c r="V94" s="41"/>
      <c r="W94" s="41"/>
      <c r="X94" s="41"/>
      <c r="Y94" s="41"/>
      <c r="Z94" s="41"/>
      <c r="AA94" s="41"/>
      <c r="AB94" s="41"/>
      <c r="AC94" s="41"/>
      <c r="AD94" s="41"/>
      <c r="AE94" s="41"/>
      <c r="AT94" s="20" t="s">
        <v>73</v>
      </c>
      <c r="AU94" s="20" t="s">
        <v>148</v>
      </c>
      <c r="BK94" s="212">
        <f>BK95+BK309</f>
        <v>0</v>
      </c>
    </row>
    <row r="95" spans="1:63" s="12" customFormat="1" ht="25.9" customHeight="1">
      <c r="A95" s="12"/>
      <c r="B95" s="213"/>
      <c r="C95" s="214"/>
      <c r="D95" s="215" t="s">
        <v>73</v>
      </c>
      <c r="E95" s="216" t="s">
        <v>167</v>
      </c>
      <c r="F95" s="216" t="s">
        <v>168</v>
      </c>
      <c r="G95" s="214"/>
      <c r="H95" s="214"/>
      <c r="I95" s="217"/>
      <c r="J95" s="218">
        <f>BK95</f>
        <v>0</v>
      </c>
      <c r="K95" s="214"/>
      <c r="L95" s="219"/>
      <c r="M95" s="220"/>
      <c r="N95" s="221"/>
      <c r="O95" s="221"/>
      <c r="P95" s="222">
        <f>P96+P194+P239+P278+P287+P307</f>
        <v>0</v>
      </c>
      <c r="Q95" s="221"/>
      <c r="R95" s="222">
        <f>R96+R194+R239+R278+R287+R307</f>
        <v>989.83062551</v>
      </c>
      <c r="S95" s="221"/>
      <c r="T95" s="223">
        <f>T96+T194+T239+T278+T287+T307</f>
        <v>0</v>
      </c>
      <c r="U95" s="12"/>
      <c r="V95" s="12"/>
      <c r="W95" s="12"/>
      <c r="X95" s="12"/>
      <c r="Y95" s="12"/>
      <c r="Z95" s="12"/>
      <c r="AA95" s="12"/>
      <c r="AB95" s="12"/>
      <c r="AC95" s="12"/>
      <c r="AD95" s="12"/>
      <c r="AE95" s="12"/>
      <c r="AR95" s="224" t="s">
        <v>81</v>
      </c>
      <c r="AT95" s="225" t="s">
        <v>73</v>
      </c>
      <c r="AU95" s="225" t="s">
        <v>74</v>
      </c>
      <c r="AY95" s="224" t="s">
        <v>169</v>
      </c>
      <c r="BK95" s="226">
        <f>BK96+BK194+BK239+BK278+BK287+BK307</f>
        <v>0</v>
      </c>
    </row>
    <row r="96" spans="1:63" s="12" customFormat="1" ht="22.8" customHeight="1">
      <c r="A96" s="12"/>
      <c r="B96" s="213"/>
      <c r="C96" s="214"/>
      <c r="D96" s="215" t="s">
        <v>73</v>
      </c>
      <c r="E96" s="227" t="s">
        <v>81</v>
      </c>
      <c r="F96" s="227" t="s">
        <v>170</v>
      </c>
      <c r="G96" s="214"/>
      <c r="H96" s="214"/>
      <c r="I96" s="217"/>
      <c r="J96" s="228">
        <f>BK96</f>
        <v>0</v>
      </c>
      <c r="K96" s="214"/>
      <c r="L96" s="219"/>
      <c r="M96" s="220"/>
      <c r="N96" s="221"/>
      <c r="O96" s="221"/>
      <c r="P96" s="222">
        <f>SUM(P97:P193)</f>
        <v>0</v>
      </c>
      <c r="Q96" s="221"/>
      <c r="R96" s="222">
        <f>SUM(R97:R193)</f>
        <v>220.1765384</v>
      </c>
      <c r="S96" s="221"/>
      <c r="T96" s="223">
        <f>SUM(T97:T193)</f>
        <v>0</v>
      </c>
      <c r="U96" s="12"/>
      <c r="V96" s="12"/>
      <c r="W96" s="12"/>
      <c r="X96" s="12"/>
      <c r="Y96" s="12"/>
      <c r="Z96" s="12"/>
      <c r="AA96" s="12"/>
      <c r="AB96" s="12"/>
      <c r="AC96" s="12"/>
      <c r="AD96" s="12"/>
      <c r="AE96" s="12"/>
      <c r="AR96" s="224" t="s">
        <v>81</v>
      </c>
      <c r="AT96" s="225" t="s">
        <v>73</v>
      </c>
      <c r="AU96" s="225" t="s">
        <v>81</v>
      </c>
      <c r="AY96" s="224" t="s">
        <v>169</v>
      </c>
      <c r="BK96" s="226">
        <f>SUM(BK97:BK193)</f>
        <v>0</v>
      </c>
    </row>
    <row r="97" spans="1:65" s="2" customFormat="1" ht="21.75" customHeight="1">
      <c r="A97" s="41"/>
      <c r="B97" s="42"/>
      <c r="C97" s="229" t="s">
        <v>81</v>
      </c>
      <c r="D97" s="229" t="s">
        <v>171</v>
      </c>
      <c r="E97" s="230" t="s">
        <v>1213</v>
      </c>
      <c r="F97" s="231" t="s">
        <v>1214</v>
      </c>
      <c r="G97" s="232" t="s">
        <v>213</v>
      </c>
      <c r="H97" s="233">
        <v>449.08</v>
      </c>
      <c r="I97" s="234"/>
      <c r="J97" s="235">
        <f>ROUND(I97*H97,2)</f>
        <v>0</v>
      </c>
      <c r="K97" s="231" t="s">
        <v>175</v>
      </c>
      <c r="L97" s="47"/>
      <c r="M97" s="236" t="s">
        <v>19</v>
      </c>
      <c r="N97" s="237" t="s">
        <v>45</v>
      </c>
      <c r="O97" s="87"/>
      <c r="P97" s="238">
        <f>O97*H97</f>
        <v>0</v>
      </c>
      <c r="Q97" s="238">
        <v>0</v>
      </c>
      <c r="R97" s="238">
        <f>Q97*H97</f>
        <v>0</v>
      </c>
      <c r="S97" s="238">
        <v>0</v>
      </c>
      <c r="T97" s="239">
        <f>S97*H97</f>
        <v>0</v>
      </c>
      <c r="U97" s="41"/>
      <c r="V97" s="41"/>
      <c r="W97" s="41"/>
      <c r="X97" s="41"/>
      <c r="Y97" s="41"/>
      <c r="Z97" s="41"/>
      <c r="AA97" s="41"/>
      <c r="AB97" s="41"/>
      <c r="AC97" s="41"/>
      <c r="AD97" s="41"/>
      <c r="AE97" s="41"/>
      <c r="AR97" s="240" t="s">
        <v>176</v>
      </c>
      <c r="AT97" s="240" t="s">
        <v>171</v>
      </c>
      <c r="AU97" s="240" t="s">
        <v>83</v>
      </c>
      <c r="AY97" s="20" t="s">
        <v>169</v>
      </c>
      <c r="BE97" s="241">
        <f>IF(N97="základní",J97,0)</f>
        <v>0</v>
      </c>
      <c r="BF97" s="241">
        <f>IF(N97="snížená",J97,0)</f>
        <v>0</v>
      </c>
      <c r="BG97" s="241">
        <f>IF(N97="zákl. přenesená",J97,0)</f>
        <v>0</v>
      </c>
      <c r="BH97" s="241">
        <f>IF(N97="sníž. přenesená",J97,0)</f>
        <v>0</v>
      </c>
      <c r="BI97" s="241">
        <f>IF(N97="nulová",J97,0)</f>
        <v>0</v>
      </c>
      <c r="BJ97" s="20" t="s">
        <v>81</v>
      </c>
      <c r="BK97" s="241">
        <f>ROUND(I97*H97,2)</f>
        <v>0</v>
      </c>
      <c r="BL97" s="20" t="s">
        <v>176</v>
      </c>
      <c r="BM97" s="240" t="s">
        <v>1215</v>
      </c>
    </row>
    <row r="98" spans="1:47" s="2" customFormat="1" ht="12">
      <c r="A98" s="41"/>
      <c r="B98" s="42"/>
      <c r="C98" s="43"/>
      <c r="D98" s="242" t="s">
        <v>178</v>
      </c>
      <c r="E98" s="43"/>
      <c r="F98" s="243" t="s">
        <v>1216</v>
      </c>
      <c r="G98" s="43"/>
      <c r="H98" s="43"/>
      <c r="I98" s="149"/>
      <c r="J98" s="43"/>
      <c r="K98" s="43"/>
      <c r="L98" s="47"/>
      <c r="M98" s="244"/>
      <c r="N98" s="245"/>
      <c r="O98" s="87"/>
      <c r="P98" s="87"/>
      <c r="Q98" s="87"/>
      <c r="R98" s="87"/>
      <c r="S98" s="87"/>
      <c r="T98" s="88"/>
      <c r="U98" s="41"/>
      <c r="V98" s="41"/>
      <c r="W98" s="41"/>
      <c r="X98" s="41"/>
      <c r="Y98" s="41"/>
      <c r="Z98" s="41"/>
      <c r="AA98" s="41"/>
      <c r="AB98" s="41"/>
      <c r="AC98" s="41"/>
      <c r="AD98" s="41"/>
      <c r="AE98" s="41"/>
      <c r="AT98" s="20" t="s">
        <v>178</v>
      </c>
      <c r="AU98" s="20" t="s">
        <v>83</v>
      </c>
    </row>
    <row r="99" spans="1:51" s="13" customFormat="1" ht="12">
      <c r="A99" s="13"/>
      <c r="B99" s="246"/>
      <c r="C99" s="247"/>
      <c r="D99" s="242" t="s">
        <v>180</v>
      </c>
      <c r="E99" s="248" t="s">
        <v>19</v>
      </c>
      <c r="F99" s="249" t="s">
        <v>1217</v>
      </c>
      <c r="G99" s="247"/>
      <c r="H99" s="248" t="s">
        <v>19</v>
      </c>
      <c r="I99" s="250"/>
      <c r="J99" s="247"/>
      <c r="K99" s="247"/>
      <c r="L99" s="251"/>
      <c r="M99" s="252"/>
      <c r="N99" s="253"/>
      <c r="O99" s="253"/>
      <c r="P99" s="253"/>
      <c r="Q99" s="253"/>
      <c r="R99" s="253"/>
      <c r="S99" s="253"/>
      <c r="T99" s="254"/>
      <c r="U99" s="13"/>
      <c r="V99" s="13"/>
      <c r="W99" s="13"/>
      <c r="X99" s="13"/>
      <c r="Y99" s="13"/>
      <c r="Z99" s="13"/>
      <c r="AA99" s="13"/>
      <c r="AB99" s="13"/>
      <c r="AC99" s="13"/>
      <c r="AD99" s="13"/>
      <c r="AE99" s="13"/>
      <c r="AT99" s="255" t="s">
        <v>180</v>
      </c>
      <c r="AU99" s="255" t="s">
        <v>83</v>
      </c>
      <c r="AV99" s="13" t="s">
        <v>81</v>
      </c>
      <c r="AW99" s="13" t="s">
        <v>35</v>
      </c>
      <c r="AX99" s="13" t="s">
        <v>74</v>
      </c>
      <c r="AY99" s="255" t="s">
        <v>169</v>
      </c>
    </row>
    <row r="100" spans="1:51" s="14" customFormat="1" ht="12">
      <c r="A100" s="14"/>
      <c r="B100" s="256"/>
      <c r="C100" s="257"/>
      <c r="D100" s="242" t="s">
        <v>180</v>
      </c>
      <c r="E100" s="258" t="s">
        <v>19</v>
      </c>
      <c r="F100" s="259" t="s">
        <v>1218</v>
      </c>
      <c r="G100" s="257"/>
      <c r="H100" s="260">
        <v>253.08</v>
      </c>
      <c r="I100" s="261"/>
      <c r="J100" s="257"/>
      <c r="K100" s="257"/>
      <c r="L100" s="262"/>
      <c r="M100" s="263"/>
      <c r="N100" s="264"/>
      <c r="O100" s="264"/>
      <c r="P100" s="264"/>
      <c r="Q100" s="264"/>
      <c r="R100" s="264"/>
      <c r="S100" s="264"/>
      <c r="T100" s="265"/>
      <c r="U100" s="14"/>
      <c r="V100" s="14"/>
      <c r="W100" s="14"/>
      <c r="X100" s="14"/>
      <c r="Y100" s="14"/>
      <c r="Z100" s="14"/>
      <c r="AA100" s="14"/>
      <c r="AB100" s="14"/>
      <c r="AC100" s="14"/>
      <c r="AD100" s="14"/>
      <c r="AE100" s="14"/>
      <c r="AT100" s="266" t="s">
        <v>180</v>
      </c>
      <c r="AU100" s="266" t="s">
        <v>83</v>
      </c>
      <c r="AV100" s="14" t="s">
        <v>83</v>
      </c>
      <c r="AW100" s="14" t="s">
        <v>35</v>
      </c>
      <c r="AX100" s="14" t="s">
        <v>74</v>
      </c>
      <c r="AY100" s="266" t="s">
        <v>169</v>
      </c>
    </row>
    <row r="101" spans="1:51" s="14" customFormat="1" ht="12">
      <c r="A101" s="14"/>
      <c r="B101" s="256"/>
      <c r="C101" s="257"/>
      <c r="D101" s="242" t="s">
        <v>180</v>
      </c>
      <c r="E101" s="258" t="s">
        <v>19</v>
      </c>
      <c r="F101" s="259" t="s">
        <v>1219</v>
      </c>
      <c r="G101" s="257"/>
      <c r="H101" s="260">
        <v>121.6</v>
      </c>
      <c r="I101" s="261"/>
      <c r="J101" s="257"/>
      <c r="K101" s="257"/>
      <c r="L101" s="262"/>
      <c r="M101" s="263"/>
      <c r="N101" s="264"/>
      <c r="O101" s="264"/>
      <c r="P101" s="264"/>
      <c r="Q101" s="264"/>
      <c r="R101" s="264"/>
      <c r="S101" s="264"/>
      <c r="T101" s="265"/>
      <c r="U101" s="14"/>
      <c r="V101" s="14"/>
      <c r="W101" s="14"/>
      <c r="X101" s="14"/>
      <c r="Y101" s="14"/>
      <c r="Z101" s="14"/>
      <c r="AA101" s="14"/>
      <c r="AB101" s="14"/>
      <c r="AC101" s="14"/>
      <c r="AD101" s="14"/>
      <c r="AE101" s="14"/>
      <c r="AT101" s="266" t="s">
        <v>180</v>
      </c>
      <c r="AU101" s="266" t="s">
        <v>83</v>
      </c>
      <c r="AV101" s="14" t="s">
        <v>83</v>
      </c>
      <c r="AW101" s="14" t="s">
        <v>35</v>
      </c>
      <c r="AX101" s="14" t="s">
        <v>74</v>
      </c>
      <c r="AY101" s="266" t="s">
        <v>169</v>
      </c>
    </row>
    <row r="102" spans="1:51" s="14" customFormat="1" ht="12">
      <c r="A102" s="14"/>
      <c r="B102" s="256"/>
      <c r="C102" s="257"/>
      <c r="D102" s="242" t="s">
        <v>180</v>
      </c>
      <c r="E102" s="258" t="s">
        <v>19</v>
      </c>
      <c r="F102" s="259" t="s">
        <v>1220</v>
      </c>
      <c r="G102" s="257"/>
      <c r="H102" s="260">
        <v>74.4</v>
      </c>
      <c r="I102" s="261"/>
      <c r="J102" s="257"/>
      <c r="K102" s="257"/>
      <c r="L102" s="262"/>
      <c r="M102" s="263"/>
      <c r="N102" s="264"/>
      <c r="O102" s="264"/>
      <c r="P102" s="264"/>
      <c r="Q102" s="264"/>
      <c r="R102" s="264"/>
      <c r="S102" s="264"/>
      <c r="T102" s="265"/>
      <c r="U102" s="14"/>
      <c r="V102" s="14"/>
      <c r="W102" s="14"/>
      <c r="X102" s="14"/>
      <c r="Y102" s="14"/>
      <c r="Z102" s="14"/>
      <c r="AA102" s="14"/>
      <c r="AB102" s="14"/>
      <c r="AC102" s="14"/>
      <c r="AD102" s="14"/>
      <c r="AE102" s="14"/>
      <c r="AT102" s="266" t="s">
        <v>180</v>
      </c>
      <c r="AU102" s="266" t="s">
        <v>83</v>
      </c>
      <c r="AV102" s="14" t="s">
        <v>83</v>
      </c>
      <c r="AW102" s="14" t="s">
        <v>35</v>
      </c>
      <c r="AX102" s="14" t="s">
        <v>74</v>
      </c>
      <c r="AY102" s="266" t="s">
        <v>169</v>
      </c>
    </row>
    <row r="103" spans="1:51" s="15" customFormat="1" ht="12">
      <c r="A103" s="15"/>
      <c r="B103" s="267"/>
      <c r="C103" s="268"/>
      <c r="D103" s="242" t="s">
        <v>180</v>
      </c>
      <c r="E103" s="269" t="s">
        <v>19</v>
      </c>
      <c r="F103" s="270" t="s">
        <v>185</v>
      </c>
      <c r="G103" s="268"/>
      <c r="H103" s="271">
        <v>449.08000000000004</v>
      </c>
      <c r="I103" s="272"/>
      <c r="J103" s="268"/>
      <c r="K103" s="268"/>
      <c r="L103" s="273"/>
      <c r="M103" s="274"/>
      <c r="N103" s="275"/>
      <c r="O103" s="275"/>
      <c r="P103" s="275"/>
      <c r="Q103" s="275"/>
      <c r="R103" s="275"/>
      <c r="S103" s="275"/>
      <c r="T103" s="276"/>
      <c r="U103" s="15"/>
      <c r="V103" s="15"/>
      <c r="W103" s="15"/>
      <c r="X103" s="15"/>
      <c r="Y103" s="15"/>
      <c r="Z103" s="15"/>
      <c r="AA103" s="15"/>
      <c r="AB103" s="15"/>
      <c r="AC103" s="15"/>
      <c r="AD103" s="15"/>
      <c r="AE103" s="15"/>
      <c r="AT103" s="277" t="s">
        <v>180</v>
      </c>
      <c r="AU103" s="277" t="s">
        <v>83</v>
      </c>
      <c r="AV103" s="15" t="s">
        <v>176</v>
      </c>
      <c r="AW103" s="15" t="s">
        <v>35</v>
      </c>
      <c r="AX103" s="15" t="s">
        <v>81</v>
      </c>
      <c r="AY103" s="277" t="s">
        <v>169</v>
      </c>
    </row>
    <row r="104" spans="1:65" s="2" customFormat="1" ht="33" customHeight="1">
      <c r="A104" s="41"/>
      <c r="B104" s="42"/>
      <c r="C104" s="229" t="s">
        <v>83</v>
      </c>
      <c r="D104" s="229" t="s">
        <v>171</v>
      </c>
      <c r="E104" s="230" t="s">
        <v>1221</v>
      </c>
      <c r="F104" s="231" t="s">
        <v>1222</v>
      </c>
      <c r="G104" s="232" t="s">
        <v>213</v>
      </c>
      <c r="H104" s="233">
        <v>449.08</v>
      </c>
      <c r="I104" s="234"/>
      <c r="J104" s="235">
        <f>ROUND(I104*H104,2)</f>
        <v>0</v>
      </c>
      <c r="K104" s="231" t="s">
        <v>19</v>
      </c>
      <c r="L104" s="47"/>
      <c r="M104" s="236" t="s">
        <v>19</v>
      </c>
      <c r="N104" s="237" t="s">
        <v>45</v>
      </c>
      <c r="O104" s="87"/>
      <c r="P104" s="238">
        <f>O104*H104</f>
        <v>0</v>
      </c>
      <c r="Q104" s="238">
        <v>0</v>
      </c>
      <c r="R104" s="238">
        <f>Q104*H104</f>
        <v>0</v>
      </c>
      <c r="S104" s="238">
        <v>0</v>
      </c>
      <c r="T104" s="239">
        <f>S104*H104</f>
        <v>0</v>
      </c>
      <c r="U104" s="41"/>
      <c r="V104" s="41"/>
      <c r="W104" s="41"/>
      <c r="X104" s="41"/>
      <c r="Y104" s="41"/>
      <c r="Z104" s="41"/>
      <c r="AA104" s="41"/>
      <c r="AB104" s="41"/>
      <c r="AC104" s="41"/>
      <c r="AD104" s="41"/>
      <c r="AE104" s="41"/>
      <c r="AR104" s="240" t="s">
        <v>176</v>
      </c>
      <c r="AT104" s="240" t="s">
        <v>171</v>
      </c>
      <c r="AU104" s="240" t="s">
        <v>83</v>
      </c>
      <c r="AY104" s="20" t="s">
        <v>169</v>
      </c>
      <c r="BE104" s="241">
        <f>IF(N104="základní",J104,0)</f>
        <v>0</v>
      </c>
      <c r="BF104" s="241">
        <f>IF(N104="snížená",J104,0)</f>
        <v>0</v>
      </c>
      <c r="BG104" s="241">
        <f>IF(N104="zákl. přenesená",J104,0)</f>
        <v>0</v>
      </c>
      <c r="BH104" s="241">
        <f>IF(N104="sníž. přenesená",J104,0)</f>
        <v>0</v>
      </c>
      <c r="BI104" s="241">
        <f>IF(N104="nulová",J104,0)</f>
        <v>0</v>
      </c>
      <c r="BJ104" s="20" t="s">
        <v>81</v>
      </c>
      <c r="BK104" s="241">
        <f>ROUND(I104*H104,2)</f>
        <v>0</v>
      </c>
      <c r="BL104" s="20" t="s">
        <v>176</v>
      </c>
      <c r="BM104" s="240" t="s">
        <v>1223</v>
      </c>
    </row>
    <row r="105" spans="1:47" s="2" customFormat="1" ht="12">
      <c r="A105" s="41"/>
      <c r="B105" s="42"/>
      <c r="C105" s="43"/>
      <c r="D105" s="242" t="s">
        <v>178</v>
      </c>
      <c r="E105" s="43"/>
      <c r="F105" s="243" t="s">
        <v>646</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20" t="s">
        <v>178</v>
      </c>
      <c r="AU105" s="20" t="s">
        <v>83</v>
      </c>
    </row>
    <row r="106" spans="1:65" s="2" customFormat="1" ht="33" customHeight="1">
      <c r="A106" s="41"/>
      <c r="B106" s="42"/>
      <c r="C106" s="229" t="s">
        <v>192</v>
      </c>
      <c r="D106" s="229" t="s">
        <v>171</v>
      </c>
      <c r="E106" s="230" t="s">
        <v>1224</v>
      </c>
      <c r="F106" s="231" t="s">
        <v>1225</v>
      </c>
      <c r="G106" s="232" t="s">
        <v>213</v>
      </c>
      <c r="H106" s="233">
        <v>512.61</v>
      </c>
      <c r="I106" s="234"/>
      <c r="J106" s="235">
        <f>ROUND(I106*H106,2)</f>
        <v>0</v>
      </c>
      <c r="K106" s="231" t="s">
        <v>19</v>
      </c>
      <c r="L106" s="47"/>
      <c r="M106" s="236" t="s">
        <v>19</v>
      </c>
      <c r="N106" s="237" t="s">
        <v>45</v>
      </c>
      <c r="O106" s="87"/>
      <c r="P106" s="238">
        <f>O106*H106</f>
        <v>0</v>
      </c>
      <c r="Q106" s="238">
        <v>0</v>
      </c>
      <c r="R106" s="238">
        <f>Q106*H106</f>
        <v>0</v>
      </c>
      <c r="S106" s="238">
        <v>0</v>
      </c>
      <c r="T106" s="239">
        <f>S106*H106</f>
        <v>0</v>
      </c>
      <c r="U106" s="41"/>
      <c r="V106" s="41"/>
      <c r="W106" s="41"/>
      <c r="X106" s="41"/>
      <c r="Y106" s="41"/>
      <c r="Z106" s="41"/>
      <c r="AA106" s="41"/>
      <c r="AB106" s="41"/>
      <c r="AC106" s="41"/>
      <c r="AD106" s="41"/>
      <c r="AE106" s="41"/>
      <c r="AR106" s="240" t="s">
        <v>176</v>
      </c>
      <c r="AT106" s="240" t="s">
        <v>171</v>
      </c>
      <c r="AU106" s="240" t="s">
        <v>83</v>
      </c>
      <c r="AY106" s="20" t="s">
        <v>169</v>
      </c>
      <c r="BE106" s="241">
        <f>IF(N106="základní",J106,0)</f>
        <v>0</v>
      </c>
      <c r="BF106" s="241">
        <f>IF(N106="snížená",J106,0)</f>
        <v>0</v>
      </c>
      <c r="BG106" s="241">
        <f>IF(N106="zákl. přenesená",J106,0)</f>
        <v>0</v>
      </c>
      <c r="BH106" s="241">
        <f>IF(N106="sníž. přenesená",J106,0)</f>
        <v>0</v>
      </c>
      <c r="BI106" s="241">
        <f>IF(N106="nulová",J106,0)</f>
        <v>0</v>
      </c>
      <c r="BJ106" s="20" t="s">
        <v>81</v>
      </c>
      <c r="BK106" s="241">
        <f>ROUND(I106*H106,2)</f>
        <v>0</v>
      </c>
      <c r="BL106" s="20" t="s">
        <v>176</v>
      </c>
      <c r="BM106" s="240" t="s">
        <v>1226</v>
      </c>
    </row>
    <row r="107" spans="1:47" s="2" customFormat="1" ht="12">
      <c r="A107" s="41"/>
      <c r="B107" s="42"/>
      <c r="C107" s="43"/>
      <c r="D107" s="242" t="s">
        <v>178</v>
      </c>
      <c r="E107" s="43"/>
      <c r="F107" s="243" t="s">
        <v>646</v>
      </c>
      <c r="G107" s="43"/>
      <c r="H107" s="43"/>
      <c r="I107" s="149"/>
      <c r="J107" s="43"/>
      <c r="K107" s="43"/>
      <c r="L107" s="47"/>
      <c r="M107" s="244"/>
      <c r="N107" s="245"/>
      <c r="O107" s="87"/>
      <c r="P107" s="87"/>
      <c r="Q107" s="87"/>
      <c r="R107" s="87"/>
      <c r="S107" s="87"/>
      <c r="T107" s="88"/>
      <c r="U107" s="41"/>
      <c r="V107" s="41"/>
      <c r="W107" s="41"/>
      <c r="X107" s="41"/>
      <c r="Y107" s="41"/>
      <c r="Z107" s="41"/>
      <c r="AA107" s="41"/>
      <c r="AB107" s="41"/>
      <c r="AC107" s="41"/>
      <c r="AD107" s="41"/>
      <c r="AE107" s="41"/>
      <c r="AT107" s="20" t="s">
        <v>178</v>
      </c>
      <c r="AU107" s="20" t="s">
        <v>83</v>
      </c>
    </row>
    <row r="108" spans="1:51" s="13" customFormat="1" ht="12">
      <c r="A108" s="13"/>
      <c r="B108" s="246"/>
      <c r="C108" s="247"/>
      <c r="D108" s="242" t="s">
        <v>180</v>
      </c>
      <c r="E108" s="248" t="s">
        <v>19</v>
      </c>
      <c r="F108" s="249" t="s">
        <v>1227</v>
      </c>
      <c r="G108" s="247"/>
      <c r="H108" s="248" t="s">
        <v>19</v>
      </c>
      <c r="I108" s="250"/>
      <c r="J108" s="247"/>
      <c r="K108" s="247"/>
      <c r="L108" s="251"/>
      <c r="M108" s="252"/>
      <c r="N108" s="253"/>
      <c r="O108" s="253"/>
      <c r="P108" s="253"/>
      <c r="Q108" s="253"/>
      <c r="R108" s="253"/>
      <c r="S108" s="253"/>
      <c r="T108" s="254"/>
      <c r="U108" s="13"/>
      <c r="V108" s="13"/>
      <c r="W108" s="13"/>
      <c r="X108" s="13"/>
      <c r="Y108" s="13"/>
      <c r="Z108" s="13"/>
      <c r="AA108" s="13"/>
      <c r="AB108" s="13"/>
      <c r="AC108" s="13"/>
      <c r="AD108" s="13"/>
      <c r="AE108" s="13"/>
      <c r="AT108" s="255" t="s">
        <v>180</v>
      </c>
      <c r="AU108" s="255" t="s">
        <v>83</v>
      </c>
      <c r="AV108" s="13" t="s">
        <v>81</v>
      </c>
      <c r="AW108" s="13" t="s">
        <v>35</v>
      </c>
      <c r="AX108" s="13" t="s">
        <v>74</v>
      </c>
      <c r="AY108" s="255" t="s">
        <v>169</v>
      </c>
    </row>
    <row r="109" spans="1:51" s="13" customFormat="1" ht="12">
      <c r="A109" s="13"/>
      <c r="B109" s="246"/>
      <c r="C109" s="247"/>
      <c r="D109" s="242" t="s">
        <v>180</v>
      </c>
      <c r="E109" s="248" t="s">
        <v>19</v>
      </c>
      <c r="F109" s="249" t="s">
        <v>1228</v>
      </c>
      <c r="G109" s="247"/>
      <c r="H109" s="248" t="s">
        <v>19</v>
      </c>
      <c r="I109" s="250"/>
      <c r="J109" s="247"/>
      <c r="K109" s="247"/>
      <c r="L109" s="251"/>
      <c r="M109" s="252"/>
      <c r="N109" s="253"/>
      <c r="O109" s="253"/>
      <c r="P109" s="253"/>
      <c r="Q109" s="253"/>
      <c r="R109" s="253"/>
      <c r="S109" s="253"/>
      <c r="T109" s="254"/>
      <c r="U109" s="13"/>
      <c r="V109" s="13"/>
      <c r="W109" s="13"/>
      <c r="X109" s="13"/>
      <c r="Y109" s="13"/>
      <c r="Z109" s="13"/>
      <c r="AA109" s="13"/>
      <c r="AB109" s="13"/>
      <c r="AC109" s="13"/>
      <c r="AD109" s="13"/>
      <c r="AE109" s="13"/>
      <c r="AT109" s="255" t="s">
        <v>180</v>
      </c>
      <c r="AU109" s="255" t="s">
        <v>83</v>
      </c>
      <c r="AV109" s="13" t="s">
        <v>81</v>
      </c>
      <c r="AW109" s="13" t="s">
        <v>35</v>
      </c>
      <c r="AX109" s="13" t="s">
        <v>74</v>
      </c>
      <c r="AY109" s="255" t="s">
        <v>169</v>
      </c>
    </row>
    <row r="110" spans="1:51" s="14" customFormat="1" ht="12">
      <c r="A110" s="14"/>
      <c r="B110" s="256"/>
      <c r="C110" s="257"/>
      <c r="D110" s="242" t="s">
        <v>180</v>
      </c>
      <c r="E110" s="258" t="s">
        <v>19</v>
      </c>
      <c r="F110" s="259" t="s">
        <v>1229</v>
      </c>
      <c r="G110" s="257"/>
      <c r="H110" s="260">
        <v>329.766</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74</v>
      </c>
      <c r="AY110" s="266" t="s">
        <v>169</v>
      </c>
    </row>
    <row r="111" spans="1:51" s="14" customFormat="1" ht="12">
      <c r="A111" s="14"/>
      <c r="B111" s="256"/>
      <c r="C111" s="257"/>
      <c r="D111" s="242" t="s">
        <v>180</v>
      </c>
      <c r="E111" s="258" t="s">
        <v>19</v>
      </c>
      <c r="F111" s="259" t="s">
        <v>1230</v>
      </c>
      <c r="G111" s="257"/>
      <c r="H111" s="260">
        <v>182.512</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4" customFormat="1" ht="12">
      <c r="A112" s="14"/>
      <c r="B112" s="256"/>
      <c r="C112" s="257"/>
      <c r="D112" s="242" t="s">
        <v>180</v>
      </c>
      <c r="E112" s="258" t="s">
        <v>19</v>
      </c>
      <c r="F112" s="259" t="s">
        <v>1231</v>
      </c>
      <c r="G112" s="257"/>
      <c r="H112" s="260">
        <v>89.9</v>
      </c>
      <c r="I112" s="261"/>
      <c r="J112" s="257"/>
      <c r="K112" s="257"/>
      <c r="L112" s="262"/>
      <c r="M112" s="263"/>
      <c r="N112" s="264"/>
      <c r="O112" s="264"/>
      <c r="P112" s="264"/>
      <c r="Q112" s="264"/>
      <c r="R112" s="264"/>
      <c r="S112" s="264"/>
      <c r="T112" s="265"/>
      <c r="U112" s="14"/>
      <c r="V112" s="14"/>
      <c r="W112" s="14"/>
      <c r="X112" s="14"/>
      <c r="Y112" s="14"/>
      <c r="Z112" s="14"/>
      <c r="AA112" s="14"/>
      <c r="AB112" s="14"/>
      <c r="AC112" s="14"/>
      <c r="AD112" s="14"/>
      <c r="AE112" s="14"/>
      <c r="AT112" s="266" t="s">
        <v>180</v>
      </c>
      <c r="AU112" s="266" t="s">
        <v>83</v>
      </c>
      <c r="AV112" s="14" t="s">
        <v>83</v>
      </c>
      <c r="AW112" s="14" t="s">
        <v>35</v>
      </c>
      <c r="AX112" s="14" t="s">
        <v>74</v>
      </c>
      <c r="AY112" s="266" t="s">
        <v>169</v>
      </c>
    </row>
    <row r="113" spans="1:51" s="14" customFormat="1" ht="12">
      <c r="A113" s="14"/>
      <c r="B113" s="256"/>
      <c r="C113" s="257"/>
      <c r="D113" s="242" t="s">
        <v>180</v>
      </c>
      <c r="E113" s="258" t="s">
        <v>19</v>
      </c>
      <c r="F113" s="259" t="s">
        <v>1232</v>
      </c>
      <c r="G113" s="257"/>
      <c r="H113" s="260">
        <v>-89.568</v>
      </c>
      <c r="I113" s="261"/>
      <c r="J113" s="257"/>
      <c r="K113" s="257"/>
      <c r="L113" s="262"/>
      <c r="M113" s="263"/>
      <c r="N113" s="264"/>
      <c r="O113" s="264"/>
      <c r="P113" s="264"/>
      <c r="Q113" s="264"/>
      <c r="R113" s="264"/>
      <c r="S113" s="264"/>
      <c r="T113" s="265"/>
      <c r="U113" s="14"/>
      <c r="V113" s="14"/>
      <c r="W113" s="14"/>
      <c r="X113" s="14"/>
      <c r="Y113" s="14"/>
      <c r="Z113" s="14"/>
      <c r="AA113" s="14"/>
      <c r="AB113" s="14"/>
      <c r="AC113" s="14"/>
      <c r="AD113" s="14"/>
      <c r="AE113" s="14"/>
      <c r="AT113" s="266" t="s">
        <v>180</v>
      </c>
      <c r="AU113" s="266" t="s">
        <v>83</v>
      </c>
      <c r="AV113" s="14" t="s">
        <v>83</v>
      </c>
      <c r="AW113" s="14" t="s">
        <v>35</v>
      </c>
      <c r="AX113" s="14" t="s">
        <v>74</v>
      </c>
      <c r="AY113" s="266" t="s">
        <v>169</v>
      </c>
    </row>
    <row r="114" spans="1:51" s="15" customFormat="1" ht="12">
      <c r="A114" s="15"/>
      <c r="B114" s="267"/>
      <c r="C114" s="268"/>
      <c r="D114" s="242" t="s">
        <v>180</v>
      </c>
      <c r="E114" s="269" t="s">
        <v>19</v>
      </c>
      <c r="F114" s="270" t="s">
        <v>185</v>
      </c>
      <c r="G114" s="268"/>
      <c r="H114" s="271">
        <v>512.61</v>
      </c>
      <c r="I114" s="272"/>
      <c r="J114" s="268"/>
      <c r="K114" s="268"/>
      <c r="L114" s="273"/>
      <c r="M114" s="274"/>
      <c r="N114" s="275"/>
      <c r="O114" s="275"/>
      <c r="P114" s="275"/>
      <c r="Q114" s="275"/>
      <c r="R114" s="275"/>
      <c r="S114" s="275"/>
      <c r="T114" s="276"/>
      <c r="U114" s="15"/>
      <c r="V114" s="15"/>
      <c r="W114" s="15"/>
      <c r="X114" s="15"/>
      <c r="Y114" s="15"/>
      <c r="Z114" s="15"/>
      <c r="AA114" s="15"/>
      <c r="AB114" s="15"/>
      <c r="AC114" s="15"/>
      <c r="AD114" s="15"/>
      <c r="AE114" s="15"/>
      <c r="AT114" s="277" t="s">
        <v>180</v>
      </c>
      <c r="AU114" s="277" t="s">
        <v>83</v>
      </c>
      <c r="AV114" s="15" t="s">
        <v>176</v>
      </c>
      <c r="AW114" s="15" t="s">
        <v>35</v>
      </c>
      <c r="AX114" s="15" t="s">
        <v>81</v>
      </c>
      <c r="AY114" s="277" t="s">
        <v>169</v>
      </c>
    </row>
    <row r="115" spans="1:65" s="2" customFormat="1" ht="21.75" customHeight="1">
      <c r="A115" s="41"/>
      <c r="B115" s="42"/>
      <c r="C115" s="229" t="s">
        <v>176</v>
      </c>
      <c r="D115" s="229" t="s">
        <v>171</v>
      </c>
      <c r="E115" s="230" t="s">
        <v>653</v>
      </c>
      <c r="F115" s="231" t="s">
        <v>1233</v>
      </c>
      <c r="G115" s="232" t="s">
        <v>213</v>
      </c>
      <c r="H115" s="233">
        <v>512.61</v>
      </c>
      <c r="I115" s="234"/>
      <c r="J115" s="235">
        <f>ROUND(I115*H115,2)</f>
        <v>0</v>
      </c>
      <c r="K115" s="231" t="s">
        <v>175</v>
      </c>
      <c r="L115" s="47"/>
      <c r="M115" s="236" t="s">
        <v>19</v>
      </c>
      <c r="N115" s="237" t="s">
        <v>45</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176</v>
      </c>
      <c r="AT115" s="240" t="s">
        <v>171</v>
      </c>
      <c r="AU115" s="240" t="s">
        <v>83</v>
      </c>
      <c r="AY115" s="20" t="s">
        <v>169</v>
      </c>
      <c r="BE115" s="241">
        <f>IF(N115="základní",J115,0)</f>
        <v>0</v>
      </c>
      <c r="BF115" s="241">
        <f>IF(N115="snížená",J115,0)</f>
        <v>0</v>
      </c>
      <c r="BG115" s="241">
        <f>IF(N115="zákl. přenesená",J115,0)</f>
        <v>0</v>
      </c>
      <c r="BH115" s="241">
        <f>IF(N115="sníž. přenesená",J115,0)</f>
        <v>0</v>
      </c>
      <c r="BI115" s="241">
        <f>IF(N115="nulová",J115,0)</f>
        <v>0</v>
      </c>
      <c r="BJ115" s="20" t="s">
        <v>81</v>
      </c>
      <c r="BK115" s="241">
        <f>ROUND(I115*H115,2)</f>
        <v>0</v>
      </c>
      <c r="BL115" s="20" t="s">
        <v>176</v>
      </c>
      <c r="BM115" s="240" t="s">
        <v>1234</v>
      </c>
    </row>
    <row r="116" spans="1:47" s="2" customFormat="1" ht="12">
      <c r="A116" s="41"/>
      <c r="B116" s="42"/>
      <c r="C116" s="43"/>
      <c r="D116" s="242" t="s">
        <v>178</v>
      </c>
      <c r="E116" s="43"/>
      <c r="F116" s="243" t="s">
        <v>656</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20" t="s">
        <v>178</v>
      </c>
      <c r="AU116" s="20" t="s">
        <v>83</v>
      </c>
    </row>
    <row r="117" spans="1:51" s="13" customFormat="1" ht="12">
      <c r="A117" s="13"/>
      <c r="B117" s="246"/>
      <c r="C117" s="247"/>
      <c r="D117" s="242" t="s">
        <v>180</v>
      </c>
      <c r="E117" s="248" t="s">
        <v>19</v>
      </c>
      <c r="F117" s="249" t="s">
        <v>1227</v>
      </c>
      <c r="G117" s="247"/>
      <c r="H117" s="248" t="s">
        <v>19</v>
      </c>
      <c r="I117" s="250"/>
      <c r="J117" s="247"/>
      <c r="K117" s="247"/>
      <c r="L117" s="251"/>
      <c r="M117" s="252"/>
      <c r="N117" s="253"/>
      <c r="O117" s="253"/>
      <c r="P117" s="253"/>
      <c r="Q117" s="253"/>
      <c r="R117" s="253"/>
      <c r="S117" s="253"/>
      <c r="T117" s="254"/>
      <c r="U117" s="13"/>
      <c r="V117" s="13"/>
      <c r="W117" s="13"/>
      <c r="X117" s="13"/>
      <c r="Y117" s="13"/>
      <c r="Z117" s="13"/>
      <c r="AA117" s="13"/>
      <c r="AB117" s="13"/>
      <c r="AC117" s="13"/>
      <c r="AD117" s="13"/>
      <c r="AE117" s="13"/>
      <c r="AT117" s="255" t="s">
        <v>180</v>
      </c>
      <c r="AU117" s="255" t="s">
        <v>83</v>
      </c>
      <c r="AV117" s="13" t="s">
        <v>81</v>
      </c>
      <c r="AW117" s="13" t="s">
        <v>35</v>
      </c>
      <c r="AX117" s="13" t="s">
        <v>74</v>
      </c>
      <c r="AY117" s="255" t="s">
        <v>169</v>
      </c>
    </row>
    <row r="118" spans="1:51" s="13" customFormat="1" ht="12">
      <c r="A118" s="13"/>
      <c r="B118" s="246"/>
      <c r="C118" s="247"/>
      <c r="D118" s="242" t="s">
        <v>180</v>
      </c>
      <c r="E118" s="248" t="s">
        <v>19</v>
      </c>
      <c r="F118" s="249" t="s">
        <v>1235</v>
      </c>
      <c r="G118" s="247"/>
      <c r="H118" s="248" t="s">
        <v>19</v>
      </c>
      <c r="I118" s="250"/>
      <c r="J118" s="247"/>
      <c r="K118" s="247"/>
      <c r="L118" s="251"/>
      <c r="M118" s="252"/>
      <c r="N118" s="253"/>
      <c r="O118" s="253"/>
      <c r="P118" s="253"/>
      <c r="Q118" s="253"/>
      <c r="R118" s="253"/>
      <c r="S118" s="253"/>
      <c r="T118" s="254"/>
      <c r="U118" s="13"/>
      <c r="V118" s="13"/>
      <c r="W118" s="13"/>
      <c r="X118" s="13"/>
      <c r="Y118" s="13"/>
      <c r="Z118" s="13"/>
      <c r="AA118" s="13"/>
      <c r="AB118" s="13"/>
      <c r="AC118" s="13"/>
      <c r="AD118" s="13"/>
      <c r="AE118" s="13"/>
      <c r="AT118" s="255" t="s">
        <v>180</v>
      </c>
      <c r="AU118" s="255" t="s">
        <v>83</v>
      </c>
      <c r="AV118" s="13" t="s">
        <v>81</v>
      </c>
      <c r="AW118" s="13" t="s">
        <v>35</v>
      </c>
      <c r="AX118" s="13" t="s">
        <v>74</v>
      </c>
      <c r="AY118" s="255" t="s">
        <v>169</v>
      </c>
    </row>
    <row r="119" spans="1:51" s="14" customFormat="1" ht="12">
      <c r="A119" s="14"/>
      <c r="B119" s="256"/>
      <c r="C119" s="257"/>
      <c r="D119" s="242" t="s">
        <v>180</v>
      </c>
      <c r="E119" s="258" t="s">
        <v>19</v>
      </c>
      <c r="F119" s="259" t="s">
        <v>1229</v>
      </c>
      <c r="G119" s="257"/>
      <c r="H119" s="260">
        <v>329.766</v>
      </c>
      <c r="I119" s="261"/>
      <c r="J119" s="257"/>
      <c r="K119" s="257"/>
      <c r="L119" s="262"/>
      <c r="M119" s="263"/>
      <c r="N119" s="264"/>
      <c r="O119" s="264"/>
      <c r="P119" s="264"/>
      <c r="Q119" s="264"/>
      <c r="R119" s="264"/>
      <c r="S119" s="264"/>
      <c r="T119" s="265"/>
      <c r="U119" s="14"/>
      <c r="V119" s="14"/>
      <c r="W119" s="14"/>
      <c r="X119" s="14"/>
      <c r="Y119" s="14"/>
      <c r="Z119" s="14"/>
      <c r="AA119" s="14"/>
      <c r="AB119" s="14"/>
      <c r="AC119" s="14"/>
      <c r="AD119" s="14"/>
      <c r="AE119" s="14"/>
      <c r="AT119" s="266" t="s">
        <v>180</v>
      </c>
      <c r="AU119" s="266" t="s">
        <v>83</v>
      </c>
      <c r="AV119" s="14" t="s">
        <v>83</v>
      </c>
      <c r="AW119" s="14" t="s">
        <v>35</v>
      </c>
      <c r="AX119" s="14" t="s">
        <v>74</v>
      </c>
      <c r="AY119" s="266" t="s">
        <v>169</v>
      </c>
    </row>
    <row r="120" spans="1:51" s="14" customFormat="1" ht="12">
      <c r="A120" s="14"/>
      <c r="B120" s="256"/>
      <c r="C120" s="257"/>
      <c r="D120" s="242" t="s">
        <v>180</v>
      </c>
      <c r="E120" s="258" t="s">
        <v>19</v>
      </c>
      <c r="F120" s="259" t="s">
        <v>1230</v>
      </c>
      <c r="G120" s="257"/>
      <c r="H120" s="260">
        <v>182.512</v>
      </c>
      <c r="I120" s="261"/>
      <c r="J120" s="257"/>
      <c r="K120" s="257"/>
      <c r="L120" s="262"/>
      <c r="M120" s="263"/>
      <c r="N120" s="264"/>
      <c r="O120" s="264"/>
      <c r="P120" s="264"/>
      <c r="Q120" s="264"/>
      <c r="R120" s="264"/>
      <c r="S120" s="264"/>
      <c r="T120" s="265"/>
      <c r="U120" s="14"/>
      <c r="V120" s="14"/>
      <c r="W120" s="14"/>
      <c r="X120" s="14"/>
      <c r="Y120" s="14"/>
      <c r="Z120" s="14"/>
      <c r="AA120" s="14"/>
      <c r="AB120" s="14"/>
      <c r="AC120" s="14"/>
      <c r="AD120" s="14"/>
      <c r="AE120" s="14"/>
      <c r="AT120" s="266" t="s">
        <v>180</v>
      </c>
      <c r="AU120" s="266" t="s">
        <v>83</v>
      </c>
      <c r="AV120" s="14" t="s">
        <v>83</v>
      </c>
      <c r="AW120" s="14" t="s">
        <v>35</v>
      </c>
      <c r="AX120" s="14" t="s">
        <v>74</v>
      </c>
      <c r="AY120" s="266" t="s">
        <v>169</v>
      </c>
    </row>
    <row r="121" spans="1:51" s="14" customFormat="1" ht="12">
      <c r="A121" s="14"/>
      <c r="B121" s="256"/>
      <c r="C121" s="257"/>
      <c r="D121" s="242" t="s">
        <v>180</v>
      </c>
      <c r="E121" s="258" t="s">
        <v>19</v>
      </c>
      <c r="F121" s="259" t="s">
        <v>1231</v>
      </c>
      <c r="G121" s="257"/>
      <c r="H121" s="260">
        <v>89.9</v>
      </c>
      <c r="I121" s="261"/>
      <c r="J121" s="257"/>
      <c r="K121" s="257"/>
      <c r="L121" s="262"/>
      <c r="M121" s="263"/>
      <c r="N121" s="264"/>
      <c r="O121" s="264"/>
      <c r="P121" s="264"/>
      <c r="Q121" s="264"/>
      <c r="R121" s="264"/>
      <c r="S121" s="264"/>
      <c r="T121" s="265"/>
      <c r="U121" s="14"/>
      <c r="V121" s="14"/>
      <c r="W121" s="14"/>
      <c r="X121" s="14"/>
      <c r="Y121" s="14"/>
      <c r="Z121" s="14"/>
      <c r="AA121" s="14"/>
      <c r="AB121" s="14"/>
      <c r="AC121" s="14"/>
      <c r="AD121" s="14"/>
      <c r="AE121" s="14"/>
      <c r="AT121" s="266" t="s">
        <v>180</v>
      </c>
      <c r="AU121" s="266" t="s">
        <v>83</v>
      </c>
      <c r="AV121" s="14" t="s">
        <v>83</v>
      </c>
      <c r="AW121" s="14" t="s">
        <v>35</v>
      </c>
      <c r="AX121" s="14" t="s">
        <v>74</v>
      </c>
      <c r="AY121" s="266" t="s">
        <v>169</v>
      </c>
    </row>
    <row r="122" spans="1:51" s="14" customFormat="1" ht="12">
      <c r="A122" s="14"/>
      <c r="B122" s="256"/>
      <c r="C122" s="257"/>
      <c r="D122" s="242" t="s">
        <v>180</v>
      </c>
      <c r="E122" s="258" t="s">
        <v>19</v>
      </c>
      <c r="F122" s="259" t="s">
        <v>1232</v>
      </c>
      <c r="G122" s="257"/>
      <c r="H122" s="260">
        <v>-89.568</v>
      </c>
      <c r="I122" s="261"/>
      <c r="J122" s="257"/>
      <c r="K122" s="257"/>
      <c r="L122" s="262"/>
      <c r="M122" s="263"/>
      <c r="N122" s="264"/>
      <c r="O122" s="264"/>
      <c r="P122" s="264"/>
      <c r="Q122" s="264"/>
      <c r="R122" s="264"/>
      <c r="S122" s="264"/>
      <c r="T122" s="265"/>
      <c r="U122" s="14"/>
      <c r="V122" s="14"/>
      <c r="W122" s="14"/>
      <c r="X122" s="14"/>
      <c r="Y122" s="14"/>
      <c r="Z122" s="14"/>
      <c r="AA122" s="14"/>
      <c r="AB122" s="14"/>
      <c r="AC122" s="14"/>
      <c r="AD122" s="14"/>
      <c r="AE122" s="14"/>
      <c r="AT122" s="266" t="s">
        <v>180</v>
      </c>
      <c r="AU122" s="266" t="s">
        <v>83</v>
      </c>
      <c r="AV122" s="14" t="s">
        <v>83</v>
      </c>
      <c r="AW122" s="14" t="s">
        <v>35</v>
      </c>
      <c r="AX122" s="14" t="s">
        <v>74</v>
      </c>
      <c r="AY122" s="266" t="s">
        <v>169</v>
      </c>
    </row>
    <row r="123" spans="1:51" s="15" customFormat="1" ht="12">
      <c r="A123" s="15"/>
      <c r="B123" s="267"/>
      <c r="C123" s="268"/>
      <c r="D123" s="242" t="s">
        <v>180</v>
      </c>
      <c r="E123" s="269" t="s">
        <v>19</v>
      </c>
      <c r="F123" s="270" t="s">
        <v>185</v>
      </c>
      <c r="G123" s="268"/>
      <c r="H123" s="271">
        <v>512.61</v>
      </c>
      <c r="I123" s="272"/>
      <c r="J123" s="268"/>
      <c r="K123" s="268"/>
      <c r="L123" s="273"/>
      <c r="M123" s="274"/>
      <c r="N123" s="275"/>
      <c r="O123" s="275"/>
      <c r="P123" s="275"/>
      <c r="Q123" s="275"/>
      <c r="R123" s="275"/>
      <c r="S123" s="275"/>
      <c r="T123" s="276"/>
      <c r="U123" s="15"/>
      <c r="V123" s="15"/>
      <c r="W123" s="15"/>
      <c r="X123" s="15"/>
      <c r="Y123" s="15"/>
      <c r="Z123" s="15"/>
      <c r="AA123" s="15"/>
      <c r="AB123" s="15"/>
      <c r="AC123" s="15"/>
      <c r="AD123" s="15"/>
      <c r="AE123" s="15"/>
      <c r="AT123" s="277" t="s">
        <v>180</v>
      </c>
      <c r="AU123" s="277" t="s">
        <v>83</v>
      </c>
      <c r="AV123" s="15" t="s">
        <v>176</v>
      </c>
      <c r="AW123" s="15" t="s">
        <v>35</v>
      </c>
      <c r="AX123" s="15" t="s">
        <v>81</v>
      </c>
      <c r="AY123" s="277" t="s">
        <v>169</v>
      </c>
    </row>
    <row r="124" spans="1:65" s="2" customFormat="1" ht="16.5" customHeight="1">
      <c r="A124" s="41"/>
      <c r="B124" s="42"/>
      <c r="C124" s="229" t="s">
        <v>201</v>
      </c>
      <c r="D124" s="229" t="s">
        <v>171</v>
      </c>
      <c r="E124" s="230" t="s">
        <v>1236</v>
      </c>
      <c r="F124" s="231" t="s">
        <v>1237</v>
      </c>
      <c r="G124" s="232" t="s">
        <v>174</v>
      </c>
      <c r="H124" s="233">
        <v>191.6</v>
      </c>
      <c r="I124" s="234"/>
      <c r="J124" s="235">
        <f>ROUND(I124*H124,2)</f>
        <v>0</v>
      </c>
      <c r="K124" s="231" t="s">
        <v>175</v>
      </c>
      <c r="L124" s="47"/>
      <c r="M124" s="236" t="s">
        <v>19</v>
      </c>
      <c r="N124" s="237" t="s">
        <v>45</v>
      </c>
      <c r="O124" s="87"/>
      <c r="P124" s="238">
        <f>O124*H124</f>
        <v>0</v>
      </c>
      <c r="Q124" s="238">
        <v>0</v>
      </c>
      <c r="R124" s="238">
        <f>Q124*H124</f>
        <v>0</v>
      </c>
      <c r="S124" s="238">
        <v>0</v>
      </c>
      <c r="T124" s="239">
        <f>S124*H124</f>
        <v>0</v>
      </c>
      <c r="U124" s="41"/>
      <c r="V124" s="41"/>
      <c r="W124" s="41"/>
      <c r="X124" s="41"/>
      <c r="Y124" s="41"/>
      <c r="Z124" s="41"/>
      <c r="AA124" s="41"/>
      <c r="AB124" s="41"/>
      <c r="AC124" s="41"/>
      <c r="AD124" s="41"/>
      <c r="AE124" s="41"/>
      <c r="AR124" s="240" t="s">
        <v>176</v>
      </c>
      <c r="AT124" s="240" t="s">
        <v>171</v>
      </c>
      <c r="AU124" s="240" t="s">
        <v>83</v>
      </c>
      <c r="AY124" s="20" t="s">
        <v>169</v>
      </c>
      <c r="BE124" s="241">
        <f>IF(N124="základní",J124,0)</f>
        <v>0</v>
      </c>
      <c r="BF124" s="241">
        <f>IF(N124="snížená",J124,0)</f>
        <v>0</v>
      </c>
      <c r="BG124" s="241">
        <f>IF(N124="zákl. přenesená",J124,0)</f>
        <v>0</v>
      </c>
      <c r="BH124" s="241">
        <f>IF(N124="sníž. přenesená",J124,0)</f>
        <v>0</v>
      </c>
      <c r="BI124" s="241">
        <f>IF(N124="nulová",J124,0)</f>
        <v>0</v>
      </c>
      <c r="BJ124" s="20" t="s">
        <v>81</v>
      </c>
      <c r="BK124" s="241">
        <f>ROUND(I124*H124,2)</f>
        <v>0</v>
      </c>
      <c r="BL124" s="20" t="s">
        <v>176</v>
      </c>
      <c r="BM124" s="240" t="s">
        <v>1238</v>
      </c>
    </row>
    <row r="125" spans="1:47" s="2" customFormat="1" ht="12">
      <c r="A125" s="41"/>
      <c r="B125" s="42"/>
      <c r="C125" s="43"/>
      <c r="D125" s="242" t="s">
        <v>178</v>
      </c>
      <c r="E125" s="43"/>
      <c r="F125" s="243" t="s">
        <v>1239</v>
      </c>
      <c r="G125" s="43"/>
      <c r="H125" s="43"/>
      <c r="I125" s="149"/>
      <c r="J125" s="43"/>
      <c r="K125" s="43"/>
      <c r="L125" s="47"/>
      <c r="M125" s="244"/>
      <c r="N125" s="245"/>
      <c r="O125" s="87"/>
      <c r="P125" s="87"/>
      <c r="Q125" s="87"/>
      <c r="R125" s="87"/>
      <c r="S125" s="87"/>
      <c r="T125" s="88"/>
      <c r="U125" s="41"/>
      <c r="V125" s="41"/>
      <c r="W125" s="41"/>
      <c r="X125" s="41"/>
      <c r="Y125" s="41"/>
      <c r="Z125" s="41"/>
      <c r="AA125" s="41"/>
      <c r="AB125" s="41"/>
      <c r="AC125" s="41"/>
      <c r="AD125" s="41"/>
      <c r="AE125" s="41"/>
      <c r="AT125" s="20" t="s">
        <v>178</v>
      </c>
      <c r="AU125" s="20" t="s">
        <v>83</v>
      </c>
    </row>
    <row r="126" spans="1:51" s="13" customFormat="1" ht="12">
      <c r="A126" s="13"/>
      <c r="B126" s="246"/>
      <c r="C126" s="247"/>
      <c r="D126" s="242" t="s">
        <v>180</v>
      </c>
      <c r="E126" s="248" t="s">
        <v>19</v>
      </c>
      <c r="F126" s="249" t="s">
        <v>1217</v>
      </c>
      <c r="G126" s="247"/>
      <c r="H126" s="248" t="s">
        <v>19</v>
      </c>
      <c r="I126" s="250"/>
      <c r="J126" s="247"/>
      <c r="K126" s="247"/>
      <c r="L126" s="251"/>
      <c r="M126" s="252"/>
      <c r="N126" s="253"/>
      <c r="O126" s="253"/>
      <c r="P126" s="253"/>
      <c r="Q126" s="253"/>
      <c r="R126" s="253"/>
      <c r="S126" s="253"/>
      <c r="T126" s="254"/>
      <c r="U126" s="13"/>
      <c r="V126" s="13"/>
      <c r="W126" s="13"/>
      <c r="X126" s="13"/>
      <c r="Y126" s="13"/>
      <c r="Z126" s="13"/>
      <c r="AA126" s="13"/>
      <c r="AB126" s="13"/>
      <c r="AC126" s="13"/>
      <c r="AD126" s="13"/>
      <c r="AE126" s="13"/>
      <c r="AT126" s="255" t="s">
        <v>180</v>
      </c>
      <c r="AU126" s="255" t="s">
        <v>83</v>
      </c>
      <c r="AV126" s="13" t="s">
        <v>81</v>
      </c>
      <c r="AW126" s="13" t="s">
        <v>35</v>
      </c>
      <c r="AX126" s="13" t="s">
        <v>74</v>
      </c>
      <c r="AY126" s="255" t="s">
        <v>169</v>
      </c>
    </row>
    <row r="127" spans="1:51" s="14" customFormat="1" ht="12">
      <c r="A127" s="14"/>
      <c r="B127" s="256"/>
      <c r="C127" s="257"/>
      <c r="D127" s="242" t="s">
        <v>180</v>
      </c>
      <c r="E127" s="258" t="s">
        <v>19</v>
      </c>
      <c r="F127" s="259" t="s">
        <v>1240</v>
      </c>
      <c r="G127" s="257"/>
      <c r="H127" s="260">
        <v>98.4</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35</v>
      </c>
      <c r="AX127" s="14" t="s">
        <v>74</v>
      </c>
      <c r="AY127" s="266" t="s">
        <v>169</v>
      </c>
    </row>
    <row r="128" spans="1:51" s="14" customFormat="1" ht="12">
      <c r="A128" s="14"/>
      <c r="B128" s="256"/>
      <c r="C128" s="257"/>
      <c r="D128" s="242" t="s">
        <v>180</v>
      </c>
      <c r="E128" s="258" t="s">
        <v>19</v>
      </c>
      <c r="F128" s="259" t="s">
        <v>1241</v>
      </c>
      <c r="G128" s="257"/>
      <c r="H128" s="260">
        <v>56</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74</v>
      </c>
      <c r="AY128" s="266" t="s">
        <v>169</v>
      </c>
    </row>
    <row r="129" spans="1:51" s="14" customFormat="1" ht="12">
      <c r="A129" s="14"/>
      <c r="B129" s="256"/>
      <c r="C129" s="257"/>
      <c r="D129" s="242" t="s">
        <v>180</v>
      </c>
      <c r="E129" s="258" t="s">
        <v>19</v>
      </c>
      <c r="F129" s="259" t="s">
        <v>1242</v>
      </c>
      <c r="G129" s="257"/>
      <c r="H129" s="260">
        <v>37.2</v>
      </c>
      <c r="I129" s="261"/>
      <c r="J129" s="257"/>
      <c r="K129" s="257"/>
      <c r="L129" s="262"/>
      <c r="M129" s="263"/>
      <c r="N129" s="264"/>
      <c r="O129" s="264"/>
      <c r="P129" s="264"/>
      <c r="Q129" s="264"/>
      <c r="R129" s="264"/>
      <c r="S129" s="264"/>
      <c r="T129" s="265"/>
      <c r="U129" s="14"/>
      <c r="V129" s="14"/>
      <c r="W129" s="14"/>
      <c r="X129" s="14"/>
      <c r="Y129" s="14"/>
      <c r="Z129" s="14"/>
      <c r="AA129" s="14"/>
      <c r="AB129" s="14"/>
      <c r="AC129" s="14"/>
      <c r="AD129" s="14"/>
      <c r="AE129" s="14"/>
      <c r="AT129" s="266" t="s">
        <v>180</v>
      </c>
      <c r="AU129" s="266" t="s">
        <v>83</v>
      </c>
      <c r="AV129" s="14" t="s">
        <v>83</v>
      </c>
      <c r="AW129" s="14" t="s">
        <v>35</v>
      </c>
      <c r="AX129" s="14" t="s">
        <v>74</v>
      </c>
      <c r="AY129" s="266" t="s">
        <v>169</v>
      </c>
    </row>
    <row r="130" spans="1:51" s="15" customFormat="1" ht="12">
      <c r="A130" s="15"/>
      <c r="B130" s="267"/>
      <c r="C130" s="268"/>
      <c r="D130" s="242" t="s">
        <v>180</v>
      </c>
      <c r="E130" s="269" t="s">
        <v>19</v>
      </c>
      <c r="F130" s="270" t="s">
        <v>185</v>
      </c>
      <c r="G130" s="268"/>
      <c r="H130" s="271">
        <v>191.60000000000002</v>
      </c>
      <c r="I130" s="272"/>
      <c r="J130" s="268"/>
      <c r="K130" s="268"/>
      <c r="L130" s="273"/>
      <c r="M130" s="274"/>
      <c r="N130" s="275"/>
      <c r="O130" s="275"/>
      <c r="P130" s="275"/>
      <c r="Q130" s="275"/>
      <c r="R130" s="275"/>
      <c r="S130" s="275"/>
      <c r="T130" s="276"/>
      <c r="U130" s="15"/>
      <c r="V130" s="15"/>
      <c r="W130" s="15"/>
      <c r="X130" s="15"/>
      <c r="Y130" s="15"/>
      <c r="Z130" s="15"/>
      <c r="AA130" s="15"/>
      <c r="AB130" s="15"/>
      <c r="AC130" s="15"/>
      <c r="AD130" s="15"/>
      <c r="AE130" s="15"/>
      <c r="AT130" s="277" t="s">
        <v>180</v>
      </c>
      <c r="AU130" s="277" t="s">
        <v>83</v>
      </c>
      <c r="AV130" s="15" t="s">
        <v>176</v>
      </c>
      <c r="AW130" s="15" t="s">
        <v>35</v>
      </c>
      <c r="AX130" s="15" t="s">
        <v>81</v>
      </c>
      <c r="AY130" s="277" t="s">
        <v>169</v>
      </c>
    </row>
    <row r="131" spans="1:65" s="2" customFormat="1" ht="21.75" customHeight="1">
      <c r="A131" s="41"/>
      <c r="B131" s="42"/>
      <c r="C131" s="229" t="s">
        <v>205</v>
      </c>
      <c r="D131" s="229" t="s">
        <v>171</v>
      </c>
      <c r="E131" s="230" t="s">
        <v>332</v>
      </c>
      <c r="F131" s="231" t="s">
        <v>1243</v>
      </c>
      <c r="G131" s="232" t="s">
        <v>213</v>
      </c>
      <c r="H131" s="233">
        <v>210.93</v>
      </c>
      <c r="I131" s="234"/>
      <c r="J131" s="235">
        <f>ROUND(I131*H131,2)</f>
        <v>0</v>
      </c>
      <c r="K131" s="231" t="s">
        <v>175</v>
      </c>
      <c r="L131" s="47"/>
      <c r="M131" s="236" t="s">
        <v>19</v>
      </c>
      <c r="N131" s="237" t="s">
        <v>45</v>
      </c>
      <c r="O131" s="87"/>
      <c r="P131" s="238">
        <f>O131*H131</f>
        <v>0</v>
      </c>
      <c r="Q131" s="238">
        <v>0</v>
      </c>
      <c r="R131" s="238">
        <f>Q131*H131</f>
        <v>0</v>
      </c>
      <c r="S131" s="238">
        <v>0</v>
      </c>
      <c r="T131" s="239">
        <f>S131*H131</f>
        <v>0</v>
      </c>
      <c r="U131" s="41"/>
      <c r="V131" s="41"/>
      <c r="W131" s="41"/>
      <c r="X131" s="41"/>
      <c r="Y131" s="41"/>
      <c r="Z131" s="41"/>
      <c r="AA131" s="41"/>
      <c r="AB131" s="41"/>
      <c r="AC131" s="41"/>
      <c r="AD131" s="41"/>
      <c r="AE131" s="41"/>
      <c r="AR131" s="240" t="s">
        <v>176</v>
      </c>
      <c r="AT131" s="240" t="s">
        <v>171</v>
      </c>
      <c r="AU131" s="240" t="s">
        <v>83</v>
      </c>
      <c r="AY131" s="20" t="s">
        <v>169</v>
      </c>
      <c r="BE131" s="241">
        <f>IF(N131="základní",J131,0)</f>
        <v>0</v>
      </c>
      <c r="BF131" s="241">
        <f>IF(N131="snížená",J131,0)</f>
        <v>0</v>
      </c>
      <c r="BG131" s="241">
        <f>IF(N131="zákl. přenesená",J131,0)</f>
        <v>0</v>
      </c>
      <c r="BH131" s="241">
        <f>IF(N131="sníž. přenesená",J131,0)</f>
        <v>0</v>
      </c>
      <c r="BI131" s="241">
        <f>IF(N131="nulová",J131,0)</f>
        <v>0</v>
      </c>
      <c r="BJ131" s="20" t="s">
        <v>81</v>
      </c>
      <c r="BK131" s="241">
        <f>ROUND(I131*H131,2)</f>
        <v>0</v>
      </c>
      <c r="BL131" s="20" t="s">
        <v>176</v>
      </c>
      <c r="BM131" s="240" t="s">
        <v>1244</v>
      </c>
    </row>
    <row r="132" spans="1:47" s="2" customFormat="1" ht="12">
      <c r="A132" s="41"/>
      <c r="B132" s="42"/>
      <c r="C132" s="43"/>
      <c r="D132" s="242" t="s">
        <v>178</v>
      </c>
      <c r="E132" s="43"/>
      <c r="F132" s="243" t="s">
        <v>335</v>
      </c>
      <c r="G132" s="43"/>
      <c r="H132" s="43"/>
      <c r="I132" s="149"/>
      <c r="J132" s="43"/>
      <c r="K132" s="43"/>
      <c r="L132" s="47"/>
      <c r="M132" s="244"/>
      <c r="N132" s="245"/>
      <c r="O132" s="87"/>
      <c r="P132" s="87"/>
      <c r="Q132" s="87"/>
      <c r="R132" s="87"/>
      <c r="S132" s="87"/>
      <c r="T132" s="88"/>
      <c r="U132" s="41"/>
      <c r="V132" s="41"/>
      <c r="W132" s="41"/>
      <c r="X132" s="41"/>
      <c r="Y132" s="41"/>
      <c r="Z132" s="41"/>
      <c r="AA132" s="41"/>
      <c r="AB132" s="41"/>
      <c r="AC132" s="41"/>
      <c r="AD132" s="41"/>
      <c r="AE132" s="41"/>
      <c r="AT132" s="20" t="s">
        <v>178</v>
      </c>
      <c r="AU132" s="20" t="s">
        <v>83</v>
      </c>
    </row>
    <row r="133" spans="1:51" s="13" customFormat="1" ht="12">
      <c r="A133" s="13"/>
      <c r="B133" s="246"/>
      <c r="C133" s="247"/>
      <c r="D133" s="242" t="s">
        <v>180</v>
      </c>
      <c r="E133" s="248" t="s">
        <v>19</v>
      </c>
      <c r="F133" s="249" t="s">
        <v>1245</v>
      </c>
      <c r="G133" s="247"/>
      <c r="H133" s="248" t="s">
        <v>19</v>
      </c>
      <c r="I133" s="250"/>
      <c r="J133" s="247"/>
      <c r="K133" s="247"/>
      <c r="L133" s="251"/>
      <c r="M133" s="252"/>
      <c r="N133" s="253"/>
      <c r="O133" s="253"/>
      <c r="P133" s="253"/>
      <c r="Q133" s="253"/>
      <c r="R133" s="253"/>
      <c r="S133" s="253"/>
      <c r="T133" s="254"/>
      <c r="U133" s="13"/>
      <c r="V133" s="13"/>
      <c r="W133" s="13"/>
      <c r="X133" s="13"/>
      <c r="Y133" s="13"/>
      <c r="Z133" s="13"/>
      <c r="AA133" s="13"/>
      <c r="AB133" s="13"/>
      <c r="AC133" s="13"/>
      <c r="AD133" s="13"/>
      <c r="AE133" s="13"/>
      <c r="AT133" s="255" t="s">
        <v>180</v>
      </c>
      <c r="AU133" s="255" t="s">
        <v>83</v>
      </c>
      <c r="AV133" s="13" t="s">
        <v>81</v>
      </c>
      <c r="AW133" s="13" t="s">
        <v>35</v>
      </c>
      <c r="AX133" s="13" t="s">
        <v>74</v>
      </c>
      <c r="AY133" s="255" t="s">
        <v>169</v>
      </c>
    </row>
    <row r="134" spans="1:51" s="14" customFormat="1" ht="12">
      <c r="A134" s="14"/>
      <c r="B134" s="256"/>
      <c r="C134" s="257"/>
      <c r="D134" s="242" t="s">
        <v>180</v>
      </c>
      <c r="E134" s="258" t="s">
        <v>19</v>
      </c>
      <c r="F134" s="259" t="s">
        <v>1246</v>
      </c>
      <c r="G134" s="257"/>
      <c r="H134" s="260">
        <v>266.76</v>
      </c>
      <c r="I134" s="261"/>
      <c r="J134" s="257"/>
      <c r="K134" s="257"/>
      <c r="L134" s="262"/>
      <c r="M134" s="263"/>
      <c r="N134" s="264"/>
      <c r="O134" s="264"/>
      <c r="P134" s="264"/>
      <c r="Q134" s="264"/>
      <c r="R134" s="264"/>
      <c r="S134" s="264"/>
      <c r="T134" s="265"/>
      <c r="U134" s="14"/>
      <c r="V134" s="14"/>
      <c r="W134" s="14"/>
      <c r="X134" s="14"/>
      <c r="Y134" s="14"/>
      <c r="Z134" s="14"/>
      <c r="AA134" s="14"/>
      <c r="AB134" s="14"/>
      <c r="AC134" s="14"/>
      <c r="AD134" s="14"/>
      <c r="AE134" s="14"/>
      <c r="AT134" s="266" t="s">
        <v>180</v>
      </c>
      <c r="AU134" s="266" t="s">
        <v>83</v>
      </c>
      <c r="AV134" s="14" t="s">
        <v>83</v>
      </c>
      <c r="AW134" s="14" t="s">
        <v>35</v>
      </c>
      <c r="AX134" s="14" t="s">
        <v>74</v>
      </c>
      <c r="AY134" s="266" t="s">
        <v>169</v>
      </c>
    </row>
    <row r="135" spans="1:51" s="14" customFormat="1" ht="12">
      <c r="A135" s="14"/>
      <c r="B135" s="256"/>
      <c r="C135" s="257"/>
      <c r="D135" s="242" t="s">
        <v>180</v>
      </c>
      <c r="E135" s="258" t="s">
        <v>19</v>
      </c>
      <c r="F135" s="259" t="s">
        <v>1247</v>
      </c>
      <c r="G135" s="257"/>
      <c r="H135" s="260">
        <v>-55.2</v>
      </c>
      <c r="I135" s="261"/>
      <c r="J135" s="257"/>
      <c r="K135" s="257"/>
      <c r="L135" s="262"/>
      <c r="M135" s="263"/>
      <c r="N135" s="264"/>
      <c r="O135" s="264"/>
      <c r="P135" s="264"/>
      <c r="Q135" s="264"/>
      <c r="R135" s="264"/>
      <c r="S135" s="264"/>
      <c r="T135" s="265"/>
      <c r="U135" s="14"/>
      <c r="V135" s="14"/>
      <c r="W135" s="14"/>
      <c r="X135" s="14"/>
      <c r="Y135" s="14"/>
      <c r="Z135" s="14"/>
      <c r="AA135" s="14"/>
      <c r="AB135" s="14"/>
      <c r="AC135" s="14"/>
      <c r="AD135" s="14"/>
      <c r="AE135" s="14"/>
      <c r="AT135" s="266" t="s">
        <v>180</v>
      </c>
      <c r="AU135" s="266" t="s">
        <v>83</v>
      </c>
      <c r="AV135" s="14" t="s">
        <v>83</v>
      </c>
      <c r="AW135" s="14" t="s">
        <v>35</v>
      </c>
      <c r="AX135" s="14" t="s">
        <v>74</v>
      </c>
      <c r="AY135" s="266" t="s">
        <v>169</v>
      </c>
    </row>
    <row r="136" spans="1:51" s="14" customFormat="1" ht="12">
      <c r="A136" s="14"/>
      <c r="B136" s="256"/>
      <c r="C136" s="257"/>
      <c r="D136" s="242" t="s">
        <v>180</v>
      </c>
      <c r="E136" s="258" t="s">
        <v>19</v>
      </c>
      <c r="F136" s="259" t="s">
        <v>1248</v>
      </c>
      <c r="G136" s="257"/>
      <c r="H136" s="260">
        <v>-14.76</v>
      </c>
      <c r="I136" s="261"/>
      <c r="J136" s="257"/>
      <c r="K136" s="257"/>
      <c r="L136" s="262"/>
      <c r="M136" s="263"/>
      <c r="N136" s="264"/>
      <c r="O136" s="264"/>
      <c r="P136" s="264"/>
      <c r="Q136" s="264"/>
      <c r="R136" s="264"/>
      <c r="S136" s="264"/>
      <c r="T136" s="265"/>
      <c r="U136" s="14"/>
      <c r="V136" s="14"/>
      <c r="W136" s="14"/>
      <c r="X136" s="14"/>
      <c r="Y136" s="14"/>
      <c r="Z136" s="14"/>
      <c r="AA136" s="14"/>
      <c r="AB136" s="14"/>
      <c r="AC136" s="14"/>
      <c r="AD136" s="14"/>
      <c r="AE136" s="14"/>
      <c r="AT136" s="266" t="s">
        <v>180</v>
      </c>
      <c r="AU136" s="266" t="s">
        <v>83</v>
      </c>
      <c r="AV136" s="14" t="s">
        <v>83</v>
      </c>
      <c r="AW136" s="14" t="s">
        <v>35</v>
      </c>
      <c r="AX136" s="14" t="s">
        <v>74</v>
      </c>
      <c r="AY136" s="266" t="s">
        <v>169</v>
      </c>
    </row>
    <row r="137" spans="1:51" s="14" customFormat="1" ht="12">
      <c r="A137" s="14"/>
      <c r="B137" s="256"/>
      <c r="C137" s="257"/>
      <c r="D137" s="242" t="s">
        <v>180</v>
      </c>
      <c r="E137" s="258" t="s">
        <v>19</v>
      </c>
      <c r="F137" s="259" t="s">
        <v>1249</v>
      </c>
      <c r="G137" s="257"/>
      <c r="H137" s="260">
        <v>-77.232</v>
      </c>
      <c r="I137" s="261"/>
      <c r="J137" s="257"/>
      <c r="K137" s="257"/>
      <c r="L137" s="262"/>
      <c r="M137" s="263"/>
      <c r="N137" s="264"/>
      <c r="O137" s="264"/>
      <c r="P137" s="264"/>
      <c r="Q137" s="264"/>
      <c r="R137" s="264"/>
      <c r="S137" s="264"/>
      <c r="T137" s="265"/>
      <c r="U137" s="14"/>
      <c r="V137" s="14"/>
      <c r="W137" s="14"/>
      <c r="X137" s="14"/>
      <c r="Y137" s="14"/>
      <c r="Z137" s="14"/>
      <c r="AA137" s="14"/>
      <c r="AB137" s="14"/>
      <c r="AC137" s="14"/>
      <c r="AD137" s="14"/>
      <c r="AE137" s="14"/>
      <c r="AT137" s="266" t="s">
        <v>180</v>
      </c>
      <c r="AU137" s="266" t="s">
        <v>83</v>
      </c>
      <c r="AV137" s="14" t="s">
        <v>83</v>
      </c>
      <c r="AW137" s="14" t="s">
        <v>35</v>
      </c>
      <c r="AX137" s="14" t="s">
        <v>74</v>
      </c>
      <c r="AY137" s="266" t="s">
        <v>169</v>
      </c>
    </row>
    <row r="138" spans="1:51" s="14" customFormat="1" ht="12">
      <c r="A138" s="14"/>
      <c r="B138" s="256"/>
      <c r="C138" s="257"/>
      <c r="D138" s="242" t="s">
        <v>180</v>
      </c>
      <c r="E138" s="258" t="s">
        <v>19</v>
      </c>
      <c r="F138" s="259" t="s">
        <v>1250</v>
      </c>
      <c r="G138" s="257"/>
      <c r="H138" s="260">
        <v>129.2</v>
      </c>
      <c r="I138" s="261"/>
      <c r="J138" s="257"/>
      <c r="K138" s="257"/>
      <c r="L138" s="262"/>
      <c r="M138" s="263"/>
      <c r="N138" s="264"/>
      <c r="O138" s="264"/>
      <c r="P138" s="264"/>
      <c r="Q138" s="264"/>
      <c r="R138" s="264"/>
      <c r="S138" s="264"/>
      <c r="T138" s="265"/>
      <c r="U138" s="14"/>
      <c r="V138" s="14"/>
      <c r="W138" s="14"/>
      <c r="X138" s="14"/>
      <c r="Y138" s="14"/>
      <c r="Z138" s="14"/>
      <c r="AA138" s="14"/>
      <c r="AB138" s="14"/>
      <c r="AC138" s="14"/>
      <c r="AD138" s="14"/>
      <c r="AE138" s="14"/>
      <c r="AT138" s="266" t="s">
        <v>180</v>
      </c>
      <c r="AU138" s="266" t="s">
        <v>83</v>
      </c>
      <c r="AV138" s="14" t="s">
        <v>83</v>
      </c>
      <c r="AW138" s="14" t="s">
        <v>35</v>
      </c>
      <c r="AX138" s="14" t="s">
        <v>74</v>
      </c>
      <c r="AY138" s="266" t="s">
        <v>169</v>
      </c>
    </row>
    <row r="139" spans="1:51" s="14" customFormat="1" ht="12">
      <c r="A139" s="14"/>
      <c r="B139" s="256"/>
      <c r="C139" s="257"/>
      <c r="D139" s="242" t="s">
        <v>180</v>
      </c>
      <c r="E139" s="258" t="s">
        <v>19</v>
      </c>
      <c r="F139" s="259" t="s">
        <v>1251</v>
      </c>
      <c r="G139" s="257"/>
      <c r="H139" s="260">
        <v>-32.4</v>
      </c>
      <c r="I139" s="261"/>
      <c r="J139" s="257"/>
      <c r="K139" s="257"/>
      <c r="L139" s="262"/>
      <c r="M139" s="263"/>
      <c r="N139" s="264"/>
      <c r="O139" s="264"/>
      <c r="P139" s="264"/>
      <c r="Q139" s="264"/>
      <c r="R139" s="264"/>
      <c r="S139" s="264"/>
      <c r="T139" s="265"/>
      <c r="U139" s="14"/>
      <c r="V139" s="14"/>
      <c r="W139" s="14"/>
      <c r="X139" s="14"/>
      <c r="Y139" s="14"/>
      <c r="Z139" s="14"/>
      <c r="AA139" s="14"/>
      <c r="AB139" s="14"/>
      <c r="AC139" s="14"/>
      <c r="AD139" s="14"/>
      <c r="AE139" s="14"/>
      <c r="AT139" s="266" t="s">
        <v>180</v>
      </c>
      <c r="AU139" s="266" t="s">
        <v>83</v>
      </c>
      <c r="AV139" s="14" t="s">
        <v>83</v>
      </c>
      <c r="AW139" s="14" t="s">
        <v>35</v>
      </c>
      <c r="AX139" s="14" t="s">
        <v>74</v>
      </c>
      <c r="AY139" s="266" t="s">
        <v>169</v>
      </c>
    </row>
    <row r="140" spans="1:51" s="14" customFormat="1" ht="12">
      <c r="A140" s="14"/>
      <c r="B140" s="256"/>
      <c r="C140" s="257"/>
      <c r="D140" s="242" t="s">
        <v>180</v>
      </c>
      <c r="E140" s="258" t="s">
        <v>19</v>
      </c>
      <c r="F140" s="259" t="s">
        <v>1252</v>
      </c>
      <c r="G140" s="257"/>
      <c r="H140" s="260">
        <v>-8.4</v>
      </c>
      <c r="I140" s="261"/>
      <c r="J140" s="257"/>
      <c r="K140" s="257"/>
      <c r="L140" s="262"/>
      <c r="M140" s="263"/>
      <c r="N140" s="264"/>
      <c r="O140" s="264"/>
      <c r="P140" s="264"/>
      <c r="Q140" s="264"/>
      <c r="R140" s="264"/>
      <c r="S140" s="264"/>
      <c r="T140" s="265"/>
      <c r="U140" s="14"/>
      <c r="V140" s="14"/>
      <c r="W140" s="14"/>
      <c r="X140" s="14"/>
      <c r="Y140" s="14"/>
      <c r="Z140" s="14"/>
      <c r="AA140" s="14"/>
      <c r="AB140" s="14"/>
      <c r="AC140" s="14"/>
      <c r="AD140" s="14"/>
      <c r="AE140" s="14"/>
      <c r="AT140" s="266" t="s">
        <v>180</v>
      </c>
      <c r="AU140" s="266" t="s">
        <v>83</v>
      </c>
      <c r="AV140" s="14" t="s">
        <v>83</v>
      </c>
      <c r="AW140" s="14" t="s">
        <v>35</v>
      </c>
      <c r="AX140" s="14" t="s">
        <v>74</v>
      </c>
      <c r="AY140" s="266" t="s">
        <v>169</v>
      </c>
    </row>
    <row r="141" spans="1:51" s="14" customFormat="1" ht="12">
      <c r="A141" s="14"/>
      <c r="B141" s="256"/>
      <c r="C141" s="257"/>
      <c r="D141" s="242" t="s">
        <v>180</v>
      </c>
      <c r="E141" s="258" t="s">
        <v>19</v>
      </c>
      <c r="F141" s="259" t="s">
        <v>1253</v>
      </c>
      <c r="G141" s="257"/>
      <c r="H141" s="260">
        <v>-31.2</v>
      </c>
      <c r="I141" s="261"/>
      <c r="J141" s="257"/>
      <c r="K141" s="257"/>
      <c r="L141" s="262"/>
      <c r="M141" s="263"/>
      <c r="N141" s="264"/>
      <c r="O141" s="264"/>
      <c r="P141" s="264"/>
      <c r="Q141" s="264"/>
      <c r="R141" s="264"/>
      <c r="S141" s="264"/>
      <c r="T141" s="265"/>
      <c r="U141" s="14"/>
      <c r="V141" s="14"/>
      <c r="W141" s="14"/>
      <c r="X141" s="14"/>
      <c r="Y141" s="14"/>
      <c r="Z141" s="14"/>
      <c r="AA141" s="14"/>
      <c r="AB141" s="14"/>
      <c r="AC141" s="14"/>
      <c r="AD141" s="14"/>
      <c r="AE141" s="14"/>
      <c r="AT141" s="266" t="s">
        <v>180</v>
      </c>
      <c r="AU141" s="266" t="s">
        <v>83</v>
      </c>
      <c r="AV141" s="14" t="s">
        <v>83</v>
      </c>
      <c r="AW141" s="14" t="s">
        <v>35</v>
      </c>
      <c r="AX141" s="14" t="s">
        <v>74</v>
      </c>
      <c r="AY141" s="266" t="s">
        <v>169</v>
      </c>
    </row>
    <row r="142" spans="1:51" s="14" customFormat="1" ht="12">
      <c r="A142" s="14"/>
      <c r="B142" s="256"/>
      <c r="C142" s="257"/>
      <c r="D142" s="242" t="s">
        <v>180</v>
      </c>
      <c r="E142" s="258" t="s">
        <v>19</v>
      </c>
      <c r="F142" s="259" t="s">
        <v>1254</v>
      </c>
      <c r="G142" s="257"/>
      <c r="H142" s="260">
        <v>79.36</v>
      </c>
      <c r="I142" s="261"/>
      <c r="J142" s="257"/>
      <c r="K142" s="257"/>
      <c r="L142" s="262"/>
      <c r="M142" s="263"/>
      <c r="N142" s="264"/>
      <c r="O142" s="264"/>
      <c r="P142" s="264"/>
      <c r="Q142" s="264"/>
      <c r="R142" s="264"/>
      <c r="S142" s="264"/>
      <c r="T142" s="265"/>
      <c r="U142" s="14"/>
      <c r="V142" s="14"/>
      <c r="W142" s="14"/>
      <c r="X142" s="14"/>
      <c r="Y142" s="14"/>
      <c r="Z142" s="14"/>
      <c r="AA142" s="14"/>
      <c r="AB142" s="14"/>
      <c r="AC142" s="14"/>
      <c r="AD142" s="14"/>
      <c r="AE142" s="14"/>
      <c r="AT142" s="266" t="s">
        <v>180</v>
      </c>
      <c r="AU142" s="266" t="s">
        <v>83</v>
      </c>
      <c r="AV142" s="14" t="s">
        <v>83</v>
      </c>
      <c r="AW142" s="14" t="s">
        <v>35</v>
      </c>
      <c r="AX142" s="14" t="s">
        <v>74</v>
      </c>
      <c r="AY142" s="266" t="s">
        <v>169</v>
      </c>
    </row>
    <row r="143" spans="1:51" s="14" customFormat="1" ht="12">
      <c r="A143" s="14"/>
      <c r="B143" s="256"/>
      <c r="C143" s="257"/>
      <c r="D143" s="242" t="s">
        <v>180</v>
      </c>
      <c r="E143" s="258" t="s">
        <v>19</v>
      </c>
      <c r="F143" s="259" t="s">
        <v>1255</v>
      </c>
      <c r="G143" s="257"/>
      <c r="H143" s="260">
        <v>-22.01</v>
      </c>
      <c r="I143" s="261"/>
      <c r="J143" s="257"/>
      <c r="K143" s="257"/>
      <c r="L143" s="262"/>
      <c r="M143" s="263"/>
      <c r="N143" s="264"/>
      <c r="O143" s="264"/>
      <c r="P143" s="264"/>
      <c r="Q143" s="264"/>
      <c r="R143" s="264"/>
      <c r="S143" s="264"/>
      <c r="T143" s="265"/>
      <c r="U143" s="14"/>
      <c r="V143" s="14"/>
      <c r="W143" s="14"/>
      <c r="X143" s="14"/>
      <c r="Y143" s="14"/>
      <c r="Z143" s="14"/>
      <c r="AA143" s="14"/>
      <c r="AB143" s="14"/>
      <c r="AC143" s="14"/>
      <c r="AD143" s="14"/>
      <c r="AE143" s="14"/>
      <c r="AT143" s="266" t="s">
        <v>180</v>
      </c>
      <c r="AU143" s="266" t="s">
        <v>83</v>
      </c>
      <c r="AV143" s="14" t="s">
        <v>83</v>
      </c>
      <c r="AW143" s="14" t="s">
        <v>35</v>
      </c>
      <c r="AX143" s="14" t="s">
        <v>74</v>
      </c>
      <c r="AY143" s="266" t="s">
        <v>169</v>
      </c>
    </row>
    <row r="144" spans="1:51" s="14" customFormat="1" ht="12">
      <c r="A144" s="14"/>
      <c r="B144" s="256"/>
      <c r="C144" s="257"/>
      <c r="D144" s="242" t="s">
        <v>180</v>
      </c>
      <c r="E144" s="258" t="s">
        <v>19</v>
      </c>
      <c r="F144" s="259" t="s">
        <v>1256</v>
      </c>
      <c r="G144" s="257"/>
      <c r="H144" s="260">
        <v>-5.58</v>
      </c>
      <c r="I144" s="261"/>
      <c r="J144" s="257"/>
      <c r="K144" s="257"/>
      <c r="L144" s="262"/>
      <c r="M144" s="263"/>
      <c r="N144" s="264"/>
      <c r="O144" s="264"/>
      <c r="P144" s="264"/>
      <c r="Q144" s="264"/>
      <c r="R144" s="264"/>
      <c r="S144" s="264"/>
      <c r="T144" s="265"/>
      <c r="U144" s="14"/>
      <c r="V144" s="14"/>
      <c r="W144" s="14"/>
      <c r="X144" s="14"/>
      <c r="Y144" s="14"/>
      <c r="Z144" s="14"/>
      <c r="AA144" s="14"/>
      <c r="AB144" s="14"/>
      <c r="AC144" s="14"/>
      <c r="AD144" s="14"/>
      <c r="AE144" s="14"/>
      <c r="AT144" s="266" t="s">
        <v>180</v>
      </c>
      <c r="AU144" s="266" t="s">
        <v>83</v>
      </c>
      <c r="AV144" s="14" t="s">
        <v>83</v>
      </c>
      <c r="AW144" s="14" t="s">
        <v>35</v>
      </c>
      <c r="AX144" s="14" t="s">
        <v>74</v>
      </c>
      <c r="AY144" s="266" t="s">
        <v>169</v>
      </c>
    </row>
    <row r="145" spans="1:51" s="14" customFormat="1" ht="12">
      <c r="A145" s="14"/>
      <c r="B145" s="256"/>
      <c r="C145" s="257"/>
      <c r="D145" s="242" t="s">
        <v>180</v>
      </c>
      <c r="E145" s="258" t="s">
        <v>19</v>
      </c>
      <c r="F145" s="259" t="s">
        <v>1257</v>
      </c>
      <c r="G145" s="257"/>
      <c r="H145" s="260">
        <v>-17.608</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35</v>
      </c>
      <c r="AX145" s="14" t="s">
        <v>74</v>
      </c>
      <c r="AY145" s="266" t="s">
        <v>169</v>
      </c>
    </row>
    <row r="146" spans="1:51" s="15" customFormat="1" ht="12">
      <c r="A146" s="15"/>
      <c r="B146" s="267"/>
      <c r="C146" s="268"/>
      <c r="D146" s="242" t="s">
        <v>180</v>
      </c>
      <c r="E146" s="269" t="s">
        <v>19</v>
      </c>
      <c r="F146" s="270" t="s">
        <v>185</v>
      </c>
      <c r="G146" s="268"/>
      <c r="H146" s="271">
        <v>210.92999999999998</v>
      </c>
      <c r="I146" s="272"/>
      <c r="J146" s="268"/>
      <c r="K146" s="268"/>
      <c r="L146" s="273"/>
      <c r="M146" s="274"/>
      <c r="N146" s="275"/>
      <c r="O146" s="275"/>
      <c r="P146" s="275"/>
      <c r="Q146" s="275"/>
      <c r="R146" s="275"/>
      <c r="S146" s="275"/>
      <c r="T146" s="276"/>
      <c r="U146" s="15"/>
      <c r="V146" s="15"/>
      <c r="W146" s="15"/>
      <c r="X146" s="15"/>
      <c r="Y146" s="15"/>
      <c r="Z146" s="15"/>
      <c r="AA146" s="15"/>
      <c r="AB146" s="15"/>
      <c r="AC146" s="15"/>
      <c r="AD146" s="15"/>
      <c r="AE146" s="15"/>
      <c r="AT146" s="277" t="s">
        <v>180</v>
      </c>
      <c r="AU146" s="277" t="s">
        <v>83</v>
      </c>
      <c r="AV146" s="15" t="s">
        <v>176</v>
      </c>
      <c r="AW146" s="15" t="s">
        <v>35</v>
      </c>
      <c r="AX146" s="15" t="s">
        <v>81</v>
      </c>
      <c r="AY146" s="277" t="s">
        <v>169</v>
      </c>
    </row>
    <row r="147" spans="1:65" s="2" customFormat="1" ht="16.5" customHeight="1">
      <c r="A147" s="41"/>
      <c r="B147" s="42"/>
      <c r="C147" s="229" t="s">
        <v>210</v>
      </c>
      <c r="D147" s="229" t="s">
        <v>171</v>
      </c>
      <c r="E147" s="230" t="s">
        <v>1258</v>
      </c>
      <c r="F147" s="231" t="s">
        <v>1259</v>
      </c>
      <c r="G147" s="232" t="s">
        <v>174</v>
      </c>
      <c r="H147" s="233">
        <v>210.93</v>
      </c>
      <c r="I147" s="234"/>
      <c r="J147" s="235">
        <f>ROUND(I147*H147,2)</f>
        <v>0</v>
      </c>
      <c r="K147" s="231" t="s">
        <v>175</v>
      </c>
      <c r="L147" s="47"/>
      <c r="M147" s="236" t="s">
        <v>19</v>
      </c>
      <c r="N147" s="237" t="s">
        <v>45</v>
      </c>
      <c r="O147" s="87"/>
      <c r="P147" s="238">
        <f>O147*H147</f>
        <v>0</v>
      </c>
      <c r="Q147" s="238">
        <v>0</v>
      </c>
      <c r="R147" s="238">
        <f>Q147*H147</f>
        <v>0</v>
      </c>
      <c r="S147" s="238">
        <v>0</v>
      </c>
      <c r="T147" s="239">
        <f>S147*H147</f>
        <v>0</v>
      </c>
      <c r="U147" s="41"/>
      <c r="V147" s="41"/>
      <c r="W147" s="41"/>
      <c r="X147" s="41"/>
      <c r="Y147" s="41"/>
      <c r="Z147" s="41"/>
      <c r="AA147" s="41"/>
      <c r="AB147" s="41"/>
      <c r="AC147" s="41"/>
      <c r="AD147" s="41"/>
      <c r="AE147" s="41"/>
      <c r="AR147" s="240" t="s">
        <v>176</v>
      </c>
      <c r="AT147" s="240" t="s">
        <v>171</v>
      </c>
      <c r="AU147" s="240" t="s">
        <v>83</v>
      </c>
      <c r="AY147" s="20" t="s">
        <v>169</v>
      </c>
      <c r="BE147" s="241">
        <f>IF(N147="základní",J147,0)</f>
        <v>0</v>
      </c>
      <c r="BF147" s="241">
        <f>IF(N147="snížená",J147,0)</f>
        <v>0</v>
      </c>
      <c r="BG147" s="241">
        <f>IF(N147="zákl. přenesená",J147,0)</f>
        <v>0</v>
      </c>
      <c r="BH147" s="241">
        <f>IF(N147="sníž. přenesená",J147,0)</f>
        <v>0</v>
      </c>
      <c r="BI147" s="241">
        <f>IF(N147="nulová",J147,0)</f>
        <v>0</v>
      </c>
      <c r="BJ147" s="20" t="s">
        <v>81</v>
      </c>
      <c r="BK147" s="241">
        <f>ROUND(I147*H147,2)</f>
        <v>0</v>
      </c>
      <c r="BL147" s="20" t="s">
        <v>176</v>
      </c>
      <c r="BM147" s="240" t="s">
        <v>1260</v>
      </c>
    </row>
    <row r="148" spans="1:47" s="2" customFormat="1" ht="12">
      <c r="A148" s="41"/>
      <c r="B148" s="42"/>
      <c r="C148" s="43"/>
      <c r="D148" s="242" t="s">
        <v>178</v>
      </c>
      <c r="E148" s="43"/>
      <c r="F148" s="243" t="s">
        <v>1261</v>
      </c>
      <c r="G148" s="43"/>
      <c r="H148" s="43"/>
      <c r="I148" s="149"/>
      <c r="J148" s="43"/>
      <c r="K148" s="43"/>
      <c r="L148" s="47"/>
      <c r="M148" s="244"/>
      <c r="N148" s="245"/>
      <c r="O148" s="87"/>
      <c r="P148" s="87"/>
      <c r="Q148" s="87"/>
      <c r="R148" s="87"/>
      <c r="S148" s="87"/>
      <c r="T148" s="88"/>
      <c r="U148" s="41"/>
      <c r="V148" s="41"/>
      <c r="W148" s="41"/>
      <c r="X148" s="41"/>
      <c r="Y148" s="41"/>
      <c r="Z148" s="41"/>
      <c r="AA148" s="41"/>
      <c r="AB148" s="41"/>
      <c r="AC148" s="41"/>
      <c r="AD148" s="41"/>
      <c r="AE148" s="41"/>
      <c r="AT148" s="20" t="s">
        <v>178</v>
      </c>
      <c r="AU148" s="20" t="s">
        <v>83</v>
      </c>
    </row>
    <row r="149" spans="1:65" s="2" customFormat="1" ht="21.75" customHeight="1">
      <c r="A149" s="41"/>
      <c r="B149" s="42"/>
      <c r="C149" s="229" t="s">
        <v>217</v>
      </c>
      <c r="D149" s="229" t="s">
        <v>171</v>
      </c>
      <c r="E149" s="230" t="s">
        <v>1262</v>
      </c>
      <c r="F149" s="231" t="s">
        <v>1263</v>
      </c>
      <c r="G149" s="232" t="s">
        <v>174</v>
      </c>
      <c r="H149" s="233">
        <v>870.64</v>
      </c>
      <c r="I149" s="234"/>
      <c r="J149" s="235">
        <f>ROUND(I149*H149,2)</f>
        <v>0</v>
      </c>
      <c r="K149" s="231" t="s">
        <v>175</v>
      </c>
      <c r="L149" s="47"/>
      <c r="M149" s="236" t="s">
        <v>19</v>
      </c>
      <c r="N149" s="237" t="s">
        <v>45</v>
      </c>
      <c r="O149" s="87"/>
      <c r="P149" s="238">
        <f>O149*H149</f>
        <v>0</v>
      </c>
      <c r="Q149" s="238">
        <v>0.0001</v>
      </c>
      <c r="R149" s="238">
        <f>Q149*H149</f>
        <v>0.087064</v>
      </c>
      <c r="S149" s="238">
        <v>0</v>
      </c>
      <c r="T149" s="239">
        <f>S149*H149</f>
        <v>0</v>
      </c>
      <c r="U149" s="41"/>
      <c r="V149" s="41"/>
      <c r="W149" s="41"/>
      <c r="X149" s="41"/>
      <c r="Y149" s="41"/>
      <c r="Z149" s="41"/>
      <c r="AA149" s="41"/>
      <c r="AB149" s="41"/>
      <c r="AC149" s="41"/>
      <c r="AD149" s="41"/>
      <c r="AE149" s="41"/>
      <c r="AR149" s="240" t="s">
        <v>176</v>
      </c>
      <c r="AT149" s="240" t="s">
        <v>171</v>
      </c>
      <c r="AU149" s="240" t="s">
        <v>83</v>
      </c>
      <c r="AY149" s="20" t="s">
        <v>169</v>
      </c>
      <c r="BE149" s="241">
        <f>IF(N149="základní",J149,0)</f>
        <v>0</v>
      </c>
      <c r="BF149" s="241">
        <f>IF(N149="snížená",J149,0)</f>
        <v>0</v>
      </c>
      <c r="BG149" s="241">
        <f>IF(N149="zákl. přenesená",J149,0)</f>
        <v>0</v>
      </c>
      <c r="BH149" s="241">
        <f>IF(N149="sníž. přenesená",J149,0)</f>
        <v>0</v>
      </c>
      <c r="BI149" s="241">
        <f>IF(N149="nulová",J149,0)</f>
        <v>0</v>
      </c>
      <c r="BJ149" s="20" t="s">
        <v>81</v>
      </c>
      <c r="BK149" s="241">
        <f>ROUND(I149*H149,2)</f>
        <v>0</v>
      </c>
      <c r="BL149" s="20" t="s">
        <v>176</v>
      </c>
      <c r="BM149" s="240" t="s">
        <v>1264</v>
      </c>
    </row>
    <row r="150" spans="1:47" s="2" customFormat="1" ht="12">
      <c r="A150" s="41"/>
      <c r="B150" s="42"/>
      <c r="C150" s="43"/>
      <c r="D150" s="242" t="s">
        <v>178</v>
      </c>
      <c r="E150" s="43"/>
      <c r="F150" s="243" t="s">
        <v>1265</v>
      </c>
      <c r="G150" s="43"/>
      <c r="H150" s="43"/>
      <c r="I150" s="149"/>
      <c r="J150" s="43"/>
      <c r="K150" s="43"/>
      <c r="L150" s="47"/>
      <c r="M150" s="244"/>
      <c r="N150" s="245"/>
      <c r="O150" s="87"/>
      <c r="P150" s="87"/>
      <c r="Q150" s="87"/>
      <c r="R150" s="87"/>
      <c r="S150" s="87"/>
      <c r="T150" s="88"/>
      <c r="U150" s="41"/>
      <c r="V150" s="41"/>
      <c r="W150" s="41"/>
      <c r="X150" s="41"/>
      <c r="Y150" s="41"/>
      <c r="Z150" s="41"/>
      <c r="AA150" s="41"/>
      <c r="AB150" s="41"/>
      <c r="AC150" s="41"/>
      <c r="AD150" s="41"/>
      <c r="AE150" s="41"/>
      <c r="AT150" s="20" t="s">
        <v>178</v>
      </c>
      <c r="AU150" s="20" t="s">
        <v>83</v>
      </c>
    </row>
    <row r="151" spans="1:51" s="13" customFormat="1" ht="12">
      <c r="A151" s="13"/>
      <c r="B151" s="246"/>
      <c r="C151" s="247"/>
      <c r="D151" s="242" t="s">
        <v>180</v>
      </c>
      <c r="E151" s="248" t="s">
        <v>19</v>
      </c>
      <c r="F151" s="249" t="s">
        <v>1266</v>
      </c>
      <c r="G151" s="247"/>
      <c r="H151" s="248" t="s">
        <v>19</v>
      </c>
      <c r="I151" s="250"/>
      <c r="J151" s="247"/>
      <c r="K151" s="247"/>
      <c r="L151" s="251"/>
      <c r="M151" s="252"/>
      <c r="N151" s="253"/>
      <c r="O151" s="253"/>
      <c r="P151" s="253"/>
      <c r="Q151" s="253"/>
      <c r="R151" s="253"/>
      <c r="S151" s="253"/>
      <c r="T151" s="254"/>
      <c r="U151" s="13"/>
      <c r="V151" s="13"/>
      <c r="W151" s="13"/>
      <c r="X151" s="13"/>
      <c r="Y151" s="13"/>
      <c r="Z151" s="13"/>
      <c r="AA151" s="13"/>
      <c r="AB151" s="13"/>
      <c r="AC151" s="13"/>
      <c r="AD151" s="13"/>
      <c r="AE151" s="13"/>
      <c r="AT151" s="255" t="s">
        <v>180</v>
      </c>
      <c r="AU151" s="255" t="s">
        <v>83</v>
      </c>
      <c r="AV151" s="13" t="s">
        <v>81</v>
      </c>
      <c r="AW151" s="13" t="s">
        <v>35</v>
      </c>
      <c r="AX151" s="13" t="s">
        <v>74</v>
      </c>
      <c r="AY151" s="255" t="s">
        <v>169</v>
      </c>
    </row>
    <row r="152" spans="1:51" s="14" customFormat="1" ht="12">
      <c r="A152" s="14"/>
      <c r="B152" s="256"/>
      <c r="C152" s="257"/>
      <c r="D152" s="242" t="s">
        <v>180</v>
      </c>
      <c r="E152" s="258" t="s">
        <v>19</v>
      </c>
      <c r="F152" s="259" t="s">
        <v>1267</v>
      </c>
      <c r="G152" s="257"/>
      <c r="H152" s="260">
        <v>497.76</v>
      </c>
      <c r="I152" s="261"/>
      <c r="J152" s="257"/>
      <c r="K152" s="257"/>
      <c r="L152" s="262"/>
      <c r="M152" s="263"/>
      <c r="N152" s="264"/>
      <c r="O152" s="264"/>
      <c r="P152" s="264"/>
      <c r="Q152" s="264"/>
      <c r="R152" s="264"/>
      <c r="S152" s="264"/>
      <c r="T152" s="265"/>
      <c r="U152" s="14"/>
      <c r="V152" s="14"/>
      <c r="W152" s="14"/>
      <c r="X152" s="14"/>
      <c r="Y152" s="14"/>
      <c r="Z152" s="14"/>
      <c r="AA152" s="14"/>
      <c r="AB152" s="14"/>
      <c r="AC152" s="14"/>
      <c r="AD152" s="14"/>
      <c r="AE152" s="14"/>
      <c r="AT152" s="266" t="s">
        <v>180</v>
      </c>
      <c r="AU152" s="266" t="s">
        <v>83</v>
      </c>
      <c r="AV152" s="14" t="s">
        <v>83</v>
      </c>
      <c r="AW152" s="14" t="s">
        <v>35</v>
      </c>
      <c r="AX152" s="14" t="s">
        <v>74</v>
      </c>
      <c r="AY152" s="266" t="s">
        <v>169</v>
      </c>
    </row>
    <row r="153" spans="1:51" s="14" customFormat="1" ht="12">
      <c r="A153" s="14"/>
      <c r="B153" s="256"/>
      <c r="C153" s="257"/>
      <c r="D153" s="242" t="s">
        <v>180</v>
      </c>
      <c r="E153" s="258" t="s">
        <v>19</v>
      </c>
      <c r="F153" s="259" t="s">
        <v>1268</v>
      </c>
      <c r="G153" s="257"/>
      <c r="H153" s="260">
        <v>248.88</v>
      </c>
      <c r="I153" s="261"/>
      <c r="J153" s="257"/>
      <c r="K153" s="257"/>
      <c r="L153" s="262"/>
      <c r="M153" s="263"/>
      <c r="N153" s="264"/>
      <c r="O153" s="264"/>
      <c r="P153" s="264"/>
      <c r="Q153" s="264"/>
      <c r="R153" s="264"/>
      <c r="S153" s="264"/>
      <c r="T153" s="265"/>
      <c r="U153" s="14"/>
      <c r="V153" s="14"/>
      <c r="W153" s="14"/>
      <c r="X153" s="14"/>
      <c r="Y153" s="14"/>
      <c r="Z153" s="14"/>
      <c r="AA153" s="14"/>
      <c r="AB153" s="14"/>
      <c r="AC153" s="14"/>
      <c r="AD153" s="14"/>
      <c r="AE153" s="14"/>
      <c r="AT153" s="266" t="s">
        <v>180</v>
      </c>
      <c r="AU153" s="266" t="s">
        <v>83</v>
      </c>
      <c r="AV153" s="14" t="s">
        <v>83</v>
      </c>
      <c r="AW153" s="14" t="s">
        <v>35</v>
      </c>
      <c r="AX153" s="14" t="s">
        <v>74</v>
      </c>
      <c r="AY153" s="266" t="s">
        <v>169</v>
      </c>
    </row>
    <row r="154" spans="1:51" s="14" customFormat="1" ht="12">
      <c r="A154" s="14"/>
      <c r="B154" s="256"/>
      <c r="C154" s="257"/>
      <c r="D154" s="242" t="s">
        <v>180</v>
      </c>
      <c r="E154" s="258" t="s">
        <v>19</v>
      </c>
      <c r="F154" s="259" t="s">
        <v>1269</v>
      </c>
      <c r="G154" s="257"/>
      <c r="H154" s="260">
        <v>124</v>
      </c>
      <c r="I154" s="261"/>
      <c r="J154" s="257"/>
      <c r="K154" s="257"/>
      <c r="L154" s="262"/>
      <c r="M154" s="263"/>
      <c r="N154" s="264"/>
      <c r="O154" s="264"/>
      <c r="P154" s="264"/>
      <c r="Q154" s="264"/>
      <c r="R154" s="264"/>
      <c r="S154" s="264"/>
      <c r="T154" s="265"/>
      <c r="U154" s="14"/>
      <c r="V154" s="14"/>
      <c r="W154" s="14"/>
      <c r="X154" s="14"/>
      <c r="Y154" s="14"/>
      <c r="Z154" s="14"/>
      <c r="AA154" s="14"/>
      <c r="AB154" s="14"/>
      <c r="AC154" s="14"/>
      <c r="AD154" s="14"/>
      <c r="AE154" s="14"/>
      <c r="AT154" s="266" t="s">
        <v>180</v>
      </c>
      <c r="AU154" s="266" t="s">
        <v>83</v>
      </c>
      <c r="AV154" s="14" t="s">
        <v>83</v>
      </c>
      <c r="AW154" s="14" t="s">
        <v>35</v>
      </c>
      <c r="AX154" s="14" t="s">
        <v>74</v>
      </c>
      <c r="AY154" s="266" t="s">
        <v>169</v>
      </c>
    </row>
    <row r="155" spans="1:51" s="15" customFormat="1" ht="12">
      <c r="A155" s="15"/>
      <c r="B155" s="267"/>
      <c r="C155" s="268"/>
      <c r="D155" s="242" t="s">
        <v>180</v>
      </c>
      <c r="E155" s="269" t="s">
        <v>19</v>
      </c>
      <c r="F155" s="270" t="s">
        <v>185</v>
      </c>
      <c r="G155" s="268"/>
      <c r="H155" s="271">
        <v>870.64</v>
      </c>
      <c r="I155" s="272"/>
      <c r="J155" s="268"/>
      <c r="K155" s="268"/>
      <c r="L155" s="273"/>
      <c r="M155" s="274"/>
      <c r="N155" s="275"/>
      <c r="O155" s="275"/>
      <c r="P155" s="275"/>
      <c r="Q155" s="275"/>
      <c r="R155" s="275"/>
      <c r="S155" s="275"/>
      <c r="T155" s="276"/>
      <c r="U155" s="15"/>
      <c r="V155" s="15"/>
      <c r="W155" s="15"/>
      <c r="X155" s="15"/>
      <c r="Y155" s="15"/>
      <c r="Z155" s="15"/>
      <c r="AA155" s="15"/>
      <c r="AB155" s="15"/>
      <c r="AC155" s="15"/>
      <c r="AD155" s="15"/>
      <c r="AE155" s="15"/>
      <c r="AT155" s="277" t="s">
        <v>180</v>
      </c>
      <c r="AU155" s="277" t="s">
        <v>83</v>
      </c>
      <c r="AV155" s="15" t="s">
        <v>176</v>
      </c>
      <c r="AW155" s="15" t="s">
        <v>35</v>
      </c>
      <c r="AX155" s="15" t="s">
        <v>81</v>
      </c>
      <c r="AY155" s="277" t="s">
        <v>169</v>
      </c>
    </row>
    <row r="156" spans="1:65" s="2" customFormat="1" ht="16.5" customHeight="1">
      <c r="A156" s="41"/>
      <c r="B156" s="42"/>
      <c r="C156" s="313" t="s">
        <v>224</v>
      </c>
      <c r="D156" s="313" t="s">
        <v>665</v>
      </c>
      <c r="E156" s="314" t="s">
        <v>1270</v>
      </c>
      <c r="F156" s="315" t="s">
        <v>1271</v>
      </c>
      <c r="G156" s="316" t="s">
        <v>174</v>
      </c>
      <c r="H156" s="317">
        <v>957.704</v>
      </c>
      <c r="I156" s="318"/>
      <c r="J156" s="319">
        <f>ROUND(I156*H156,2)</f>
        <v>0</v>
      </c>
      <c r="K156" s="315" t="s">
        <v>175</v>
      </c>
      <c r="L156" s="320"/>
      <c r="M156" s="321" t="s">
        <v>19</v>
      </c>
      <c r="N156" s="322" t="s">
        <v>45</v>
      </c>
      <c r="O156" s="87"/>
      <c r="P156" s="238">
        <f>O156*H156</f>
        <v>0</v>
      </c>
      <c r="Q156" s="238">
        <v>0.0011</v>
      </c>
      <c r="R156" s="238">
        <f>Q156*H156</f>
        <v>1.0534744</v>
      </c>
      <c r="S156" s="238">
        <v>0</v>
      </c>
      <c r="T156" s="239">
        <f>S156*H156</f>
        <v>0</v>
      </c>
      <c r="U156" s="41"/>
      <c r="V156" s="41"/>
      <c r="W156" s="41"/>
      <c r="X156" s="41"/>
      <c r="Y156" s="41"/>
      <c r="Z156" s="41"/>
      <c r="AA156" s="41"/>
      <c r="AB156" s="41"/>
      <c r="AC156" s="41"/>
      <c r="AD156" s="41"/>
      <c r="AE156" s="41"/>
      <c r="AR156" s="240" t="s">
        <v>217</v>
      </c>
      <c r="AT156" s="240" t="s">
        <v>665</v>
      </c>
      <c r="AU156" s="240" t="s">
        <v>83</v>
      </c>
      <c r="AY156" s="20" t="s">
        <v>169</v>
      </c>
      <c r="BE156" s="241">
        <f>IF(N156="základní",J156,0)</f>
        <v>0</v>
      </c>
      <c r="BF156" s="241">
        <f>IF(N156="snížená",J156,0)</f>
        <v>0</v>
      </c>
      <c r="BG156" s="241">
        <f>IF(N156="zákl. přenesená",J156,0)</f>
        <v>0</v>
      </c>
      <c r="BH156" s="241">
        <f>IF(N156="sníž. přenesená",J156,0)</f>
        <v>0</v>
      </c>
      <c r="BI156" s="241">
        <f>IF(N156="nulová",J156,0)</f>
        <v>0</v>
      </c>
      <c r="BJ156" s="20" t="s">
        <v>81</v>
      </c>
      <c r="BK156" s="241">
        <f>ROUND(I156*H156,2)</f>
        <v>0</v>
      </c>
      <c r="BL156" s="20" t="s">
        <v>176</v>
      </c>
      <c r="BM156" s="240" t="s">
        <v>1272</v>
      </c>
    </row>
    <row r="157" spans="1:51" s="13" customFormat="1" ht="12">
      <c r="A157" s="13"/>
      <c r="B157" s="246"/>
      <c r="C157" s="247"/>
      <c r="D157" s="242" t="s">
        <v>180</v>
      </c>
      <c r="E157" s="248" t="s">
        <v>19</v>
      </c>
      <c r="F157" s="249" t="s">
        <v>1266</v>
      </c>
      <c r="G157" s="247"/>
      <c r="H157" s="248" t="s">
        <v>19</v>
      </c>
      <c r="I157" s="250"/>
      <c r="J157" s="247"/>
      <c r="K157" s="247"/>
      <c r="L157" s="251"/>
      <c r="M157" s="252"/>
      <c r="N157" s="253"/>
      <c r="O157" s="253"/>
      <c r="P157" s="253"/>
      <c r="Q157" s="253"/>
      <c r="R157" s="253"/>
      <c r="S157" s="253"/>
      <c r="T157" s="254"/>
      <c r="U157" s="13"/>
      <c r="V157" s="13"/>
      <c r="W157" s="13"/>
      <c r="X157" s="13"/>
      <c r="Y157" s="13"/>
      <c r="Z157" s="13"/>
      <c r="AA157" s="13"/>
      <c r="AB157" s="13"/>
      <c r="AC157" s="13"/>
      <c r="AD157" s="13"/>
      <c r="AE157" s="13"/>
      <c r="AT157" s="255" t="s">
        <v>180</v>
      </c>
      <c r="AU157" s="255" t="s">
        <v>83</v>
      </c>
      <c r="AV157" s="13" t="s">
        <v>81</v>
      </c>
      <c r="AW157" s="13" t="s">
        <v>35</v>
      </c>
      <c r="AX157" s="13" t="s">
        <v>74</v>
      </c>
      <c r="AY157" s="255" t="s">
        <v>169</v>
      </c>
    </row>
    <row r="158" spans="1:51" s="14" customFormat="1" ht="12">
      <c r="A158" s="14"/>
      <c r="B158" s="256"/>
      <c r="C158" s="257"/>
      <c r="D158" s="242" t="s">
        <v>180</v>
      </c>
      <c r="E158" s="258" t="s">
        <v>19</v>
      </c>
      <c r="F158" s="259" t="s">
        <v>1267</v>
      </c>
      <c r="G158" s="257"/>
      <c r="H158" s="260">
        <v>497.76</v>
      </c>
      <c r="I158" s="261"/>
      <c r="J158" s="257"/>
      <c r="K158" s="257"/>
      <c r="L158" s="262"/>
      <c r="M158" s="263"/>
      <c r="N158" s="264"/>
      <c r="O158" s="264"/>
      <c r="P158" s="264"/>
      <c r="Q158" s="264"/>
      <c r="R158" s="264"/>
      <c r="S158" s="264"/>
      <c r="T158" s="265"/>
      <c r="U158" s="14"/>
      <c r="V158" s="14"/>
      <c r="W158" s="14"/>
      <c r="X158" s="14"/>
      <c r="Y158" s="14"/>
      <c r="Z158" s="14"/>
      <c r="AA158" s="14"/>
      <c r="AB158" s="14"/>
      <c r="AC158" s="14"/>
      <c r="AD158" s="14"/>
      <c r="AE158" s="14"/>
      <c r="AT158" s="266" t="s">
        <v>180</v>
      </c>
      <c r="AU158" s="266" t="s">
        <v>83</v>
      </c>
      <c r="AV158" s="14" t="s">
        <v>83</v>
      </c>
      <c r="AW158" s="14" t="s">
        <v>35</v>
      </c>
      <c r="AX158" s="14" t="s">
        <v>74</v>
      </c>
      <c r="AY158" s="266" t="s">
        <v>169</v>
      </c>
    </row>
    <row r="159" spans="1:51" s="14" customFormat="1" ht="12">
      <c r="A159" s="14"/>
      <c r="B159" s="256"/>
      <c r="C159" s="257"/>
      <c r="D159" s="242" t="s">
        <v>180</v>
      </c>
      <c r="E159" s="258" t="s">
        <v>19</v>
      </c>
      <c r="F159" s="259" t="s">
        <v>1268</v>
      </c>
      <c r="G159" s="257"/>
      <c r="H159" s="260">
        <v>248.88</v>
      </c>
      <c r="I159" s="261"/>
      <c r="J159" s="257"/>
      <c r="K159" s="257"/>
      <c r="L159" s="262"/>
      <c r="M159" s="263"/>
      <c r="N159" s="264"/>
      <c r="O159" s="264"/>
      <c r="P159" s="264"/>
      <c r="Q159" s="264"/>
      <c r="R159" s="264"/>
      <c r="S159" s="264"/>
      <c r="T159" s="265"/>
      <c r="U159" s="14"/>
      <c r="V159" s="14"/>
      <c r="W159" s="14"/>
      <c r="X159" s="14"/>
      <c r="Y159" s="14"/>
      <c r="Z159" s="14"/>
      <c r="AA159" s="14"/>
      <c r="AB159" s="14"/>
      <c r="AC159" s="14"/>
      <c r="AD159" s="14"/>
      <c r="AE159" s="14"/>
      <c r="AT159" s="266" t="s">
        <v>180</v>
      </c>
      <c r="AU159" s="266" t="s">
        <v>83</v>
      </c>
      <c r="AV159" s="14" t="s">
        <v>83</v>
      </c>
      <c r="AW159" s="14" t="s">
        <v>35</v>
      </c>
      <c r="AX159" s="14" t="s">
        <v>74</v>
      </c>
      <c r="AY159" s="266" t="s">
        <v>169</v>
      </c>
    </row>
    <row r="160" spans="1:51" s="14" customFormat="1" ht="12">
      <c r="A160" s="14"/>
      <c r="B160" s="256"/>
      <c r="C160" s="257"/>
      <c r="D160" s="242" t="s">
        <v>180</v>
      </c>
      <c r="E160" s="258" t="s">
        <v>19</v>
      </c>
      <c r="F160" s="259" t="s">
        <v>1269</v>
      </c>
      <c r="G160" s="257"/>
      <c r="H160" s="260">
        <v>124</v>
      </c>
      <c r="I160" s="261"/>
      <c r="J160" s="257"/>
      <c r="K160" s="257"/>
      <c r="L160" s="262"/>
      <c r="M160" s="263"/>
      <c r="N160" s="264"/>
      <c r="O160" s="264"/>
      <c r="P160" s="264"/>
      <c r="Q160" s="264"/>
      <c r="R160" s="264"/>
      <c r="S160" s="264"/>
      <c r="T160" s="265"/>
      <c r="U160" s="14"/>
      <c r="V160" s="14"/>
      <c r="W160" s="14"/>
      <c r="X160" s="14"/>
      <c r="Y160" s="14"/>
      <c r="Z160" s="14"/>
      <c r="AA160" s="14"/>
      <c r="AB160" s="14"/>
      <c r="AC160" s="14"/>
      <c r="AD160" s="14"/>
      <c r="AE160" s="14"/>
      <c r="AT160" s="266" t="s">
        <v>180</v>
      </c>
      <c r="AU160" s="266" t="s">
        <v>83</v>
      </c>
      <c r="AV160" s="14" t="s">
        <v>83</v>
      </c>
      <c r="AW160" s="14" t="s">
        <v>35</v>
      </c>
      <c r="AX160" s="14" t="s">
        <v>74</v>
      </c>
      <c r="AY160" s="266" t="s">
        <v>169</v>
      </c>
    </row>
    <row r="161" spans="1:51" s="15" customFormat="1" ht="12">
      <c r="A161" s="15"/>
      <c r="B161" s="267"/>
      <c r="C161" s="268"/>
      <c r="D161" s="242" t="s">
        <v>180</v>
      </c>
      <c r="E161" s="269" t="s">
        <v>19</v>
      </c>
      <c r="F161" s="270" t="s">
        <v>185</v>
      </c>
      <c r="G161" s="268"/>
      <c r="H161" s="271">
        <v>870.64</v>
      </c>
      <c r="I161" s="272"/>
      <c r="J161" s="268"/>
      <c r="K161" s="268"/>
      <c r="L161" s="273"/>
      <c r="M161" s="274"/>
      <c r="N161" s="275"/>
      <c r="O161" s="275"/>
      <c r="P161" s="275"/>
      <c r="Q161" s="275"/>
      <c r="R161" s="275"/>
      <c r="S161" s="275"/>
      <c r="T161" s="276"/>
      <c r="U161" s="15"/>
      <c r="V161" s="15"/>
      <c r="W161" s="15"/>
      <c r="X161" s="15"/>
      <c r="Y161" s="15"/>
      <c r="Z161" s="15"/>
      <c r="AA161" s="15"/>
      <c r="AB161" s="15"/>
      <c r="AC161" s="15"/>
      <c r="AD161" s="15"/>
      <c r="AE161" s="15"/>
      <c r="AT161" s="277" t="s">
        <v>180</v>
      </c>
      <c r="AU161" s="277" t="s">
        <v>83</v>
      </c>
      <c r="AV161" s="15" t="s">
        <v>176</v>
      </c>
      <c r="AW161" s="15" t="s">
        <v>35</v>
      </c>
      <c r="AX161" s="15" t="s">
        <v>81</v>
      </c>
      <c r="AY161" s="277" t="s">
        <v>169</v>
      </c>
    </row>
    <row r="162" spans="1:51" s="14" customFormat="1" ht="12">
      <c r="A162" s="14"/>
      <c r="B162" s="256"/>
      <c r="C162" s="257"/>
      <c r="D162" s="242" t="s">
        <v>180</v>
      </c>
      <c r="E162" s="257"/>
      <c r="F162" s="259" t="s">
        <v>1273</v>
      </c>
      <c r="G162" s="257"/>
      <c r="H162" s="260">
        <v>957.704</v>
      </c>
      <c r="I162" s="261"/>
      <c r="J162" s="257"/>
      <c r="K162" s="257"/>
      <c r="L162" s="262"/>
      <c r="M162" s="263"/>
      <c r="N162" s="264"/>
      <c r="O162" s="264"/>
      <c r="P162" s="264"/>
      <c r="Q162" s="264"/>
      <c r="R162" s="264"/>
      <c r="S162" s="264"/>
      <c r="T162" s="265"/>
      <c r="U162" s="14"/>
      <c r="V162" s="14"/>
      <c r="W162" s="14"/>
      <c r="X162" s="14"/>
      <c r="Y162" s="14"/>
      <c r="Z162" s="14"/>
      <c r="AA162" s="14"/>
      <c r="AB162" s="14"/>
      <c r="AC162" s="14"/>
      <c r="AD162" s="14"/>
      <c r="AE162" s="14"/>
      <c r="AT162" s="266" t="s">
        <v>180</v>
      </c>
      <c r="AU162" s="266" t="s">
        <v>83</v>
      </c>
      <c r="AV162" s="14" t="s">
        <v>83</v>
      </c>
      <c r="AW162" s="14" t="s">
        <v>4</v>
      </c>
      <c r="AX162" s="14" t="s">
        <v>81</v>
      </c>
      <c r="AY162" s="266" t="s">
        <v>169</v>
      </c>
    </row>
    <row r="163" spans="1:65" s="2" customFormat="1" ht="44.25" customHeight="1">
      <c r="A163" s="41"/>
      <c r="B163" s="42"/>
      <c r="C163" s="229" t="s">
        <v>231</v>
      </c>
      <c r="D163" s="229" t="s">
        <v>171</v>
      </c>
      <c r="E163" s="230" t="s">
        <v>1274</v>
      </c>
      <c r="F163" s="231" t="s">
        <v>1275</v>
      </c>
      <c r="G163" s="232" t="s">
        <v>213</v>
      </c>
      <c r="H163" s="233">
        <v>420.91</v>
      </c>
      <c r="I163" s="234"/>
      <c r="J163" s="235">
        <f>ROUND(I163*H163,2)</f>
        <v>0</v>
      </c>
      <c r="K163" s="231" t="s">
        <v>1276</v>
      </c>
      <c r="L163" s="47"/>
      <c r="M163" s="236" t="s">
        <v>19</v>
      </c>
      <c r="N163" s="237" t="s">
        <v>45</v>
      </c>
      <c r="O163" s="87"/>
      <c r="P163" s="238">
        <f>O163*H163</f>
        <v>0</v>
      </c>
      <c r="Q163" s="238">
        <v>0</v>
      </c>
      <c r="R163" s="238">
        <f>Q163*H163</f>
        <v>0</v>
      </c>
      <c r="S163" s="238">
        <v>0</v>
      </c>
      <c r="T163" s="239">
        <f>S163*H163</f>
        <v>0</v>
      </c>
      <c r="U163" s="41"/>
      <c r="V163" s="41"/>
      <c r="W163" s="41"/>
      <c r="X163" s="41"/>
      <c r="Y163" s="41"/>
      <c r="Z163" s="41"/>
      <c r="AA163" s="41"/>
      <c r="AB163" s="41"/>
      <c r="AC163" s="41"/>
      <c r="AD163" s="41"/>
      <c r="AE163" s="41"/>
      <c r="AR163" s="240" t="s">
        <v>176</v>
      </c>
      <c r="AT163" s="240" t="s">
        <v>171</v>
      </c>
      <c r="AU163" s="240" t="s">
        <v>83</v>
      </c>
      <c r="AY163" s="20" t="s">
        <v>169</v>
      </c>
      <c r="BE163" s="241">
        <f>IF(N163="základní",J163,0)</f>
        <v>0</v>
      </c>
      <c r="BF163" s="241">
        <f>IF(N163="snížená",J163,0)</f>
        <v>0</v>
      </c>
      <c r="BG163" s="241">
        <f>IF(N163="zákl. přenesená",J163,0)</f>
        <v>0</v>
      </c>
      <c r="BH163" s="241">
        <f>IF(N163="sníž. přenesená",J163,0)</f>
        <v>0</v>
      </c>
      <c r="BI163" s="241">
        <f>IF(N163="nulová",J163,0)</f>
        <v>0</v>
      </c>
      <c r="BJ163" s="20" t="s">
        <v>81</v>
      </c>
      <c r="BK163" s="241">
        <f>ROUND(I163*H163,2)</f>
        <v>0</v>
      </c>
      <c r="BL163" s="20" t="s">
        <v>176</v>
      </c>
      <c r="BM163" s="240" t="s">
        <v>1277</v>
      </c>
    </row>
    <row r="164" spans="1:51" s="13" customFormat="1" ht="12">
      <c r="A164" s="13"/>
      <c r="B164" s="246"/>
      <c r="C164" s="247"/>
      <c r="D164" s="242" t="s">
        <v>180</v>
      </c>
      <c r="E164" s="248" t="s">
        <v>19</v>
      </c>
      <c r="F164" s="249" t="s">
        <v>1227</v>
      </c>
      <c r="G164" s="247"/>
      <c r="H164" s="248" t="s">
        <v>19</v>
      </c>
      <c r="I164" s="250"/>
      <c r="J164" s="247"/>
      <c r="K164" s="247"/>
      <c r="L164" s="251"/>
      <c r="M164" s="252"/>
      <c r="N164" s="253"/>
      <c r="O164" s="253"/>
      <c r="P164" s="253"/>
      <c r="Q164" s="253"/>
      <c r="R164" s="253"/>
      <c r="S164" s="253"/>
      <c r="T164" s="254"/>
      <c r="U164" s="13"/>
      <c r="V164" s="13"/>
      <c r="W164" s="13"/>
      <c r="X164" s="13"/>
      <c r="Y164" s="13"/>
      <c r="Z164" s="13"/>
      <c r="AA164" s="13"/>
      <c r="AB164" s="13"/>
      <c r="AC164" s="13"/>
      <c r="AD164" s="13"/>
      <c r="AE164" s="13"/>
      <c r="AT164" s="255" t="s">
        <v>180</v>
      </c>
      <c r="AU164" s="255" t="s">
        <v>83</v>
      </c>
      <c r="AV164" s="13" t="s">
        <v>81</v>
      </c>
      <c r="AW164" s="13" t="s">
        <v>35</v>
      </c>
      <c r="AX164" s="13" t="s">
        <v>74</v>
      </c>
      <c r="AY164" s="255" t="s">
        <v>169</v>
      </c>
    </row>
    <row r="165" spans="1:51" s="13" customFormat="1" ht="12">
      <c r="A165" s="13"/>
      <c r="B165" s="246"/>
      <c r="C165" s="247"/>
      <c r="D165" s="242" t="s">
        <v>180</v>
      </c>
      <c r="E165" s="248" t="s">
        <v>19</v>
      </c>
      <c r="F165" s="249" t="s">
        <v>1235</v>
      </c>
      <c r="G165" s="247"/>
      <c r="H165" s="248" t="s">
        <v>19</v>
      </c>
      <c r="I165" s="250"/>
      <c r="J165" s="247"/>
      <c r="K165" s="247"/>
      <c r="L165" s="251"/>
      <c r="M165" s="252"/>
      <c r="N165" s="253"/>
      <c r="O165" s="253"/>
      <c r="P165" s="253"/>
      <c r="Q165" s="253"/>
      <c r="R165" s="253"/>
      <c r="S165" s="253"/>
      <c r="T165" s="254"/>
      <c r="U165" s="13"/>
      <c r="V165" s="13"/>
      <c r="W165" s="13"/>
      <c r="X165" s="13"/>
      <c r="Y165" s="13"/>
      <c r="Z165" s="13"/>
      <c r="AA165" s="13"/>
      <c r="AB165" s="13"/>
      <c r="AC165" s="13"/>
      <c r="AD165" s="13"/>
      <c r="AE165" s="13"/>
      <c r="AT165" s="255" t="s">
        <v>180</v>
      </c>
      <c r="AU165" s="255" t="s">
        <v>83</v>
      </c>
      <c r="AV165" s="13" t="s">
        <v>81</v>
      </c>
      <c r="AW165" s="13" t="s">
        <v>35</v>
      </c>
      <c r="AX165" s="13" t="s">
        <v>74</v>
      </c>
      <c r="AY165" s="255" t="s">
        <v>169</v>
      </c>
    </row>
    <row r="166" spans="1:51" s="14" customFormat="1" ht="12">
      <c r="A166" s="14"/>
      <c r="B166" s="256"/>
      <c r="C166" s="257"/>
      <c r="D166" s="242" t="s">
        <v>180</v>
      </c>
      <c r="E166" s="258" t="s">
        <v>19</v>
      </c>
      <c r="F166" s="259" t="s">
        <v>1229</v>
      </c>
      <c r="G166" s="257"/>
      <c r="H166" s="260">
        <v>329.766</v>
      </c>
      <c r="I166" s="261"/>
      <c r="J166" s="257"/>
      <c r="K166" s="257"/>
      <c r="L166" s="262"/>
      <c r="M166" s="263"/>
      <c r="N166" s="264"/>
      <c r="O166" s="264"/>
      <c r="P166" s="264"/>
      <c r="Q166" s="264"/>
      <c r="R166" s="264"/>
      <c r="S166" s="264"/>
      <c r="T166" s="265"/>
      <c r="U166" s="14"/>
      <c r="V166" s="14"/>
      <c r="W166" s="14"/>
      <c r="X166" s="14"/>
      <c r="Y166" s="14"/>
      <c r="Z166" s="14"/>
      <c r="AA166" s="14"/>
      <c r="AB166" s="14"/>
      <c r="AC166" s="14"/>
      <c r="AD166" s="14"/>
      <c r="AE166" s="14"/>
      <c r="AT166" s="266" t="s">
        <v>180</v>
      </c>
      <c r="AU166" s="266" t="s">
        <v>83</v>
      </c>
      <c r="AV166" s="14" t="s">
        <v>83</v>
      </c>
      <c r="AW166" s="14" t="s">
        <v>35</v>
      </c>
      <c r="AX166" s="14" t="s">
        <v>74</v>
      </c>
      <c r="AY166" s="266" t="s">
        <v>169</v>
      </c>
    </row>
    <row r="167" spans="1:51" s="14" customFormat="1" ht="12">
      <c r="A167" s="14"/>
      <c r="B167" s="256"/>
      <c r="C167" s="257"/>
      <c r="D167" s="242" t="s">
        <v>180</v>
      </c>
      <c r="E167" s="258" t="s">
        <v>19</v>
      </c>
      <c r="F167" s="259" t="s">
        <v>1230</v>
      </c>
      <c r="G167" s="257"/>
      <c r="H167" s="260">
        <v>182.512</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74</v>
      </c>
      <c r="AY167" s="266" t="s">
        <v>169</v>
      </c>
    </row>
    <row r="168" spans="1:51" s="14" customFormat="1" ht="12">
      <c r="A168" s="14"/>
      <c r="B168" s="256"/>
      <c r="C168" s="257"/>
      <c r="D168" s="242" t="s">
        <v>180</v>
      </c>
      <c r="E168" s="258" t="s">
        <v>19</v>
      </c>
      <c r="F168" s="259" t="s">
        <v>1231</v>
      </c>
      <c r="G168" s="257"/>
      <c r="H168" s="260">
        <v>89.9</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180</v>
      </c>
      <c r="AU168" s="266" t="s">
        <v>83</v>
      </c>
      <c r="AV168" s="14" t="s">
        <v>83</v>
      </c>
      <c r="AW168" s="14" t="s">
        <v>35</v>
      </c>
      <c r="AX168" s="14" t="s">
        <v>74</v>
      </c>
      <c r="AY168" s="266" t="s">
        <v>169</v>
      </c>
    </row>
    <row r="169" spans="1:51" s="14" customFormat="1" ht="12">
      <c r="A169" s="14"/>
      <c r="B169" s="256"/>
      <c r="C169" s="257"/>
      <c r="D169" s="242" t="s">
        <v>180</v>
      </c>
      <c r="E169" s="258" t="s">
        <v>19</v>
      </c>
      <c r="F169" s="259" t="s">
        <v>1232</v>
      </c>
      <c r="G169" s="257"/>
      <c r="H169" s="260">
        <v>-89.568</v>
      </c>
      <c r="I169" s="261"/>
      <c r="J169" s="257"/>
      <c r="K169" s="257"/>
      <c r="L169" s="262"/>
      <c r="M169" s="263"/>
      <c r="N169" s="264"/>
      <c r="O169" s="264"/>
      <c r="P169" s="264"/>
      <c r="Q169" s="264"/>
      <c r="R169" s="264"/>
      <c r="S169" s="264"/>
      <c r="T169" s="265"/>
      <c r="U169" s="14"/>
      <c r="V169" s="14"/>
      <c r="W169" s="14"/>
      <c r="X169" s="14"/>
      <c r="Y169" s="14"/>
      <c r="Z169" s="14"/>
      <c r="AA169" s="14"/>
      <c r="AB169" s="14"/>
      <c r="AC169" s="14"/>
      <c r="AD169" s="14"/>
      <c r="AE169" s="14"/>
      <c r="AT169" s="266" t="s">
        <v>180</v>
      </c>
      <c r="AU169" s="266" t="s">
        <v>83</v>
      </c>
      <c r="AV169" s="14" t="s">
        <v>83</v>
      </c>
      <c r="AW169" s="14" t="s">
        <v>35</v>
      </c>
      <c r="AX169" s="14" t="s">
        <v>74</v>
      </c>
      <c r="AY169" s="266" t="s">
        <v>169</v>
      </c>
    </row>
    <row r="170" spans="1:51" s="14" customFormat="1" ht="12">
      <c r="A170" s="14"/>
      <c r="B170" s="256"/>
      <c r="C170" s="257"/>
      <c r="D170" s="242" t="s">
        <v>180</v>
      </c>
      <c r="E170" s="258" t="s">
        <v>19</v>
      </c>
      <c r="F170" s="259" t="s">
        <v>1278</v>
      </c>
      <c r="G170" s="257"/>
      <c r="H170" s="260">
        <v>0</v>
      </c>
      <c r="I170" s="261"/>
      <c r="J170" s="257"/>
      <c r="K170" s="257"/>
      <c r="L170" s="262"/>
      <c r="M170" s="263"/>
      <c r="N170" s="264"/>
      <c r="O170" s="264"/>
      <c r="P170" s="264"/>
      <c r="Q170" s="264"/>
      <c r="R170" s="264"/>
      <c r="S170" s="264"/>
      <c r="T170" s="265"/>
      <c r="U170" s="14"/>
      <c r="V170" s="14"/>
      <c r="W170" s="14"/>
      <c r="X170" s="14"/>
      <c r="Y170" s="14"/>
      <c r="Z170" s="14"/>
      <c r="AA170" s="14"/>
      <c r="AB170" s="14"/>
      <c r="AC170" s="14"/>
      <c r="AD170" s="14"/>
      <c r="AE170" s="14"/>
      <c r="AT170" s="266" t="s">
        <v>180</v>
      </c>
      <c r="AU170" s="266" t="s">
        <v>83</v>
      </c>
      <c r="AV170" s="14" t="s">
        <v>83</v>
      </c>
      <c r="AW170" s="14" t="s">
        <v>35</v>
      </c>
      <c r="AX170" s="14" t="s">
        <v>74</v>
      </c>
      <c r="AY170" s="266" t="s">
        <v>169</v>
      </c>
    </row>
    <row r="171" spans="1:51" s="17" customFormat="1" ht="12">
      <c r="A171" s="17"/>
      <c r="B171" s="299"/>
      <c r="C171" s="300"/>
      <c r="D171" s="242" t="s">
        <v>180</v>
      </c>
      <c r="E171" s="301" t="s">
        <v>19</v>
      </c>
      <c r="F171" s="302" t="s">
        <v>1279</v>
      </c>
      <c r="G171" s="300"/>
      <c r="H171" s="303">
        <v>512.61</v>
      </c>
      <c r="I171" s="304"/>
      <c r="J171" s="300"/>
      <c r="K171" s="300"/>
      <c r="L171" s="305"/>
      <c r="M171" s="306"/>
      <c r="N171" s="307"/>
      <c r="O171" s="307"/>
      <c r="P171" s="307"/>
      <c r="Q171" s="307"/>
      <c r="R171" s="307"/>
      <c r="S171" s="307"/>
      <c r="T171" s="308"/>
      <c r="U171" s="17"/>
      <c r="V171" s="17"/>
      <c r="W171" s="17"/>
      <c r="X171" s="17"/>
      <c r="Y171" s="17"/>
      <c r="Z171" s="17"/>
      <c r="AA171" s="17"/>
      <c r="AB171" s="17"/>
      <c r="AC171" s="17"/>
      <c r="AD171" s="17"/>
      <c r="AE171" s="17"/>
      <c r="AT171" s="309" t="s">
        <v>180</v>
      </c>
      <c r="AU171" s="309" t="s">
        <v>83</v>
      </c>
      <c r="AV171" s="17" t="s">
        <v>192</v>
      </c>
      <c r="AW171" s="17" t="s">
        <v>35</v>
      </c>
      <c r="AX171" s="17" t="s">
        <v>74</v>
      </c>
      <c r="AY171" s="309" t="s">
        <v>169</v>
      </c>
    </row>
    <row r="172" spans="1:51" s="13" customFormat="1" ht="12">
      <c r="A172" s="13"/>
      <c r="B172" s="246"/>
      <c r="C172" s="247"/>
      <c r="D172" s="242" t="s">
        <v>180</v>
      </c>
      <c r="E172" s="248" t="s">
        <v>19</v>
      </c>
      <c r="F172" s="249" t="s">
        <v>1280</v>
      </c>
      <c r="G172" s="247"/>
      <c r="H172" s="248" t="s">
        <v>19</v>
      </c>
      <c r="I172" s="250"/>
      <c r="J172" s="247"/>
      <c r="K172" s="247"/>
      <c r="L172" s="251"/>
      <c r="M172" s="252"/>
      <c r="N172" s="253"/>
      <c r="O172" s="253"/>
      <c r="P172" s="253"/>
      <c r="Q172" s="253"/>
      <c r="R172" s="253"/>
      <c r="S172" s="253"/>
      <c r="T172" s="254"/>
      <c r="U172" s="13"/>
      <c r="V172" s="13"/>
      <c r="W172" s="13"/>
      <c r="X172" s="13"/>
      <c r="Y172" s="13"/>
      <c r="Z172" s="13"/>
      <c r="AA172" s="13"/>
      <c r="AB172" s="13"/>
      <c r="AC172" s="13"/>
      <c r="AD172" s="13"/>
      <c r="AE172" s="13"/>
      <c r="AT172" s="255" t="s">
        <v>180</v>
      </c>
      <c r="AU172" s="255" t="s">
        <v>83</v>
      </c>
      <c r="AV172" s="13" t="s">
        <v>81</v>
      </c>
      <c r="AW172" s="13" t="s">
        <v>35</v>
      </c>
      <c r="AX172" s="13" t="s">
        <v>74</v>
      </c>
      <c r="AY172" s="255" t="s">
        <v>169</v>
      </c>
    </row>
    <row r="173" spans="1:51" s="14" customFormat="1" ht="12">
      <c r="A173" s="14"/>
      <c r="B173" s="256"/>
      <c r="C173" s="257"/>
      <c r="D173" s="242" t="s">
        <v>180</v>
      </c>
      <c r="E173" s="258" t="s">
        <v>19</v>
      </c>
      <c r="F173" s="259" t="s">
        <v>1281</v>
      </c>
      <c r="G173" s="257"/>
      <c r="H173" s="260">
        <v>-91.7</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180</v>
      </c>
      <c r="AU173" s="266" t="s">
        <v>83</v>
      </c>
      <c r="AV173" s="14" t="s">
        <v>83</v>
      </c>
      <c r="AW173" s="14" t="s">
        <v>35</v>
      </c>
      <c r="AX173" s="14" t="s">
        <v>74</v>
      </c>
      <c r="AY173" s="266" t="s">
        <v>169</v>
      </c>
    </row>
    <row r="174" spans="1:51" s="17" customFormat="1" ht="12">
      <c r="A174" s="17"/>
      <c r="B174" s="299"/>
      <c r="C174" s="300"/>
      <c r="D174" s="242" t="s">
        <v>180</v>
      </c>
      <c r="E174" s="301" t="s">
        <v>19</v>
      </c>
      <c r="F174" s="302" t="s">
        <v>1279</v>
      </c>
      <c r="G174" s="300"/>
      <c r="H174" s="303">
        <v>-91.7</v>
      </c>
      <c r="I174" s="304"/>
      <c r="J174" s="300"/>
      <c r="K174" s="300"/>
      <c r="L174" s="305"/>
      <c r="M174" s="306"/>
      <c r="N174" s="307"/>
      <c r="O174" s="307"/>
      <c r="P174" s="307"/>
      <c r="Q174" s="307"/>
      <c r="R174" s="307"/>
      <c r="S174" s="307"/>
      <c r="T174" s="308"/>
      <c r="U174" s="17"/>
      <c r="V174" s="17"/>
      <c r="W174" s="17"/>
      <c r="X174" s="17"/>
      <c r="Y174" s="17"/>
      <c r="Z174" s="17"/>
      <c r="AA174" s="17"/>
      <c r="AB174" s="17"/>
      <c r="AC174" s="17"/>
      <c r="AD174" s="17"/>
      <c r="AE174" s="17"/>
      <c r="AT174" s="309" t="s">
        <v>180</v>
      </c>
      <c r="AU174" s="309" t="s">
        <v>83</v>
      </c>
      <c r="AV174" s="17" t="s">
        <v>192</v>
      </c>
      <c r="AW174" s="17" t="s">
        <v>35</v>
      </c>
      <c r="AX174" s="17" t="s">
        <v>74</v>
      </c>
      <c r="AY174" s="309" t="s">
        <v>169</v>
      </c>
    </row>
    <row r="175" spans="1:51" s="15" customFormat="1" ht="12">
      <c r="A175" s="15"/>
      <c r="B175" s="267"/>
      <c r="C175" s="268"/>
      <c r="D175" s="242" t="s">
        <v>180</v>
      </c>
      <c r="E175" s="269" t="s">
        <v>19</v>
      </c>
      <c r="F175" s="270" t="s">
        <v>185</v>
      </c>
      <c r="G175" s="268"/>
      <c r="H175" s="271">
        <v>420.91</v>
      </c>
      <c r="I175" s="272"/>
      <c r="J175" s="268"/>
      <c r="K175" s="268"/>
      <c r="L175" s="273"/>
      <c r="M175" s="274"/>
      <c r="N175" s="275"/>
      <c r="O175" s="275"/>
      <c r="P175" s="275"/>
      <c r="Q175" s="275"/>
      <c r="R175" s="275"/>
      <c r="S175" s="275"/>
      <c r="T175" s="276"/>
      <c r="U175" s="15"/>
      <c r="V175" s="15"/>
      <c r="W175" s="15"/>
      <c r="X175" s="15"/>
      <c r="Y175" s="15"/>
      <c r="Z175" s="15"/>
      <c r="AA175" s="15"/>
      <c r="AB175" s="15"/>
      <c r="AC175" s="15"/>
      <c r="AD175" s="15"/>
      <c r="AE175" s="15"/>
      <c r="AT175" s="277" t="s">
        <v>180</v>
      </c>
      <c r="AU175" s="277" t="s">
        <v>83</v>
      </c>
      <c r="AV175" s="15" t="s">
        <v>176</v>
      </c>
      <c r="AW175" s="15" t="s">
        <v>35</v>
      </c>
      <c r="AX175" s="15" t="s">
        <v>81</v>
      </c>
      <c r="AY175" s="277" t="s">
        <v>169</v>
      </c>
    </row>
    <row r="176" spans="1:65" s="2" customFormat="1" ht="21.75" customHeight="1">
      <c r="A176" s="41"/>
      <c r="B176" s="42"/>
      <c r="C176" s="229" t="s">
        <v>240</v>
      </c>
      <c r="D176" s="229" t="s">
        <v>171</v>
      </c>
      <c r="E176" s="230" t="s">
        <v>1282</v>
      </c>
      <c r="F176" s="231" t="s">
        <v>1283</v>
      </c>
      <c r="G176" s="232" t="s">
        <v>213</v>
      </c>
      <c r="H176" s="233">
        <v>483.516</v>
      </c>
      <c r="I176" s="234"/>
      <c r="J176" s="235">
        <f>ROUND(I176*H176,2)</f>
        <v>0</v>
      </c>
      <c r="K176" s="231" t="s">
        <v>19</v>
      </c>
      <c r="L176" s="47"/>
      <c r="M176" s="236" t="s">
        <v>19</v>
      </c>
      <c r="N176" s="237" t="s">
        <v>45</v>
      </c>
      <c r="O176" s="87"/>
      <c r="P176" s="238">
        <f>O176*H176</f>
        <v>0</v>
      </c>
      <c r="Q176" s="238">
        <v>0</v>
      </c>
      <c r="R176" s="238">
        <f>Q176*H176</f>
        <v>0</v>
      </c>
      <c r="S176" s="238">
        <v>0</v>
      </c>
      <c r="T176" s="239">
        <f>S176*H176</f>
        <v>0</v>
      </c>
      <c r="U176" s="41"/>
      <c r="V176" s="41"/>
      <c r="W176" s="41"/>
      <c r="X176" s="41"/>
      <c r="Y176" s="41"/>
      <c r="Z176" s="41"/>
      <c r="AA176" s="41"/>
      <c r="AB176" s="41"/>
      <c r="AC176" s="41"/>
      <c r="AD176" s="41"/>
      <c r="AE176" s="41"/>
      <c r="AR176" s="240" t="s">
        <v>176</v>
      </c>
      <c r="AT176" s="240" t="s">
        <v>171</v>
      </c>
      <c r="AU176" s="240" t="s">
        <v>83</v>
      </c>
      <c r="AY176" s="20" t="s">
        <v>169</v>
      </c>
      <c r="BE176" s="241">
        <f>IF(N176="základní",J176,0)</f>
        <v>0</v>
      </c>
      <c r="BF176" s="241">
        <f>IF(N176="snížená",J176,0)</f>
        <v>0</v>
      </c>
      <c r="BG176" s="241">
        <f>IF(N176="zákl. přenesená",J176,0)</f>
        <v>0</v>
      </c>
      <c r="BH176" s="241">
        <f>IF(N176="sníž. přenesená",J176,0)</f>
        <v>0</v>
      </c>
      <c r="BI176" s="241">
        <f>IF(N176="nulová",J176,0)</f>
        <v>0</v>
      </c>
      <c r="BJ176" s="20" t="s">
        <v>81</v>
      </c>
      <c r="BK176" s="241">
        <f>ROUND(I176*H176,2)</f>
        <v>0</v>
      </c>
      <c r="BL176" s="20" t="s">
        <v>176</v>
      </c>
      <c r="BM176" s="240" t="s">
        <v>1284</v>
      </c>
    </row>
    <row r="177" spans="1:51" s="13" customFormat="1" ht="12">
      <c r="A177" s="13"/>
      <c r="B177" s="246"/>
      <c r="C177" s="247"/>
      <c r="D177" s="242" t="s">
        <v>180</v>
      </c>
      <c r="E177" s="248" t="s">
        <v>19</v>
      </c>
      <c r="F177" s="249" t="s">
        <v>1227</v>
      </c>
      <c r="G177" s="247"/>
      <c r="H177" s="248" t="s">
        <v>19</v>
      </c>
      <c r="I177" s="250"/>
      <c r="J177" s="247"/>
      <c r="K177" s="247"/>
      <c r="L177" s="251"/>
      <c r="M177" s="252"/>
      <c r="N177" s="253"/>
      <c r="O177" s="253"/>
      <c r="P177" s="253"/>
      <c r="Q177" s="253"/>
      <c r="R177" s="253"/>
      <c r="S177" s="253"/>
      <c r="T177" s="254"/>
      <c r="U177" s="13"/>
      <c r="V177" s="13"/>
      <c r="W177" s="13"/>
      <c r="X177" s="13"/>
      <c r="Y177" s="13"/>
      <c r="Z177" s="13"/>
      <c r="AA177" s="13"/>
      <c r="AB177" s="13"/>
      <c r="AC177" s="13"/>
      <c r="AD177" s="13"/>
      <c r="AE177" s="13"/>
      <c r="AT177" s="255" t="s">
        <v>180</v>
      </c>
      <c r="AU177" s="255" t="s">
        <v>83</v>
      </c>
      <c r="AV177" s="13" t="s">
        <v>81</v>
      </c>
      <c r="AW177" s="13" t="s">
        <v>35</v>
      </c>
      <c r="AX177" s="13" t="s">
        <v>74</v>
      </c>
      <c r="AY177" s="255" t="s">
        <v>169</v>
      </c>
    </row>
    <row r="178" spans="1:51" s="13" customFormat="1" ht="12">
      <c r="A178" s="13"/>
      <c r="B178" s="246"/>
      <c r="C178" s="247"/>
      <c r="D178" s="242" t="s">
        <v>180</v>
      </c>
      <c r="E178" s="248" t="s">
        <v>19</v>
      </c>
      <c r="F178" s="249" t="s">
        <v>1235</v>
      </c>
      <c r="G178" s="247"/>
      <c r="H178" s="248" t="s">
        <v>19</v>
      </c>
      <c r="I178" s="250"/>
      <c r="J178" s="247"/>
      <c r="K178" s="247"/>
      <c r="L178" s="251"/>
      <c r="M178" s="252"/>
      <c r="N178" s="253"/>
      <c r="O178" s="253"/>
      <c r="P178" s="253"/>
      <c r="Q178" s="253"/>
      <c r="R178" s="253"/>
      <c r="S178" s="253"/>
      <c r="T178" s="254"/>
      <c r="U178" s="13"/>
      <c r="V178" s="13"/>
      <c r="W178" s="13"/>
      <c r="X178" s="13"/>
      <c r="Y178" s="13"/>
      <c r="Z178" s="13"/>
      <c r="AA178" s="13"/>
      <c r="AB178" s="13"/>
      <c r="AC178" s="13"/>
      <c r="AD178" s="13"/>
      <c r="AE178" s="13"/>
      <c r="AT178" s="255" t="s">
        <v>180</v>
      </c>
      <c r="AU178" s="255" t="s">
        <v>83</v>
      </c>
      <c r="AV178" s="13" t="s">
        <v>81</v>
      </c>
      <c r="AW178" s="13" t="s">
        <v>35</v>
      </c>
      <c r="AX178" s="13" t="s">
        <v>74</v>
      </c>
      <c r="AY178" s="255" t="s">
        <v>169</v>
      </c>
    </row>
    <row r="179" spans="1:51" s="14" customFormat="1" ht="12">
      <c r="A179" s="14"/>
      <c r="B179" s="256"/>
      <c r="C179" s="257"/>
      <c r="D179" s="242" t="s">
        <v>180</v>
      </c>
      <c r="E179" s="258" t="s">
        <v>19</v>
      </c>
      <c r="F179" s="259" t="s">
        <v>1285</v>
      </c>
      <c r="G179" s="257"/>
      <c r="H179" s="260">
        <v>311.1</v>
      </c>
      <c r="I179" s="261"/>
      <c r="J179" s="257"/>
      <c r="K179" s="257"/>
      <c r="L179" s="262"/>
      <c r="M179" s="263"/>
      <c r="N179" s="264"/>
      <c r="O179" s="264"/>
      <c r="P179" s="264"/>
      <c r="Q179" s="264"/>
      <c r="R179" s="264"/>
      <c r="S179" s="264"/>
      <c r="T179" s="265"/>
      <c r="U179" s="14"/>
      <c r="V179" s="14"/>
      <c r="W179" s="14"/>
      <c r="X179" s="14"/>
      <c r="Y179" s="14"/>
      <c r="Z179" s="14"/>
      <c r="AA179" s="14"/>
      <c r="AB179" s="14"/>
      <c r="AC179" s="14"/>
      <c r="AD179" s="14"/>
      <c r="AE179" s="14"/>
      <c r="AT179" s="266" t="s">
        <v>180</v>
      </c>
      <c r="AU179" s="266" t="s">
        <v>83</v>
      </c>
      <c r="AV179" s="14" t="s">
        <v>83</v>
      </c>
      <c r="AW179" s="14" t="s">
        <v>35</v>
      </c>
      <c r="AX179" s="14" t="s">
        <v>74</v>
      </c>
      <c r="AY179" s="266" t="s">
        <v>169</v>
      </c>
    </row>
    <row r="180" spans="1:51" s="14" customFormat="1" ht="12">
      <c r="A180" s="14"/>
      <c r="B180" s="256"/>
      <c r="C180" s="257"/>
      <c r="D180" s="242" t="s">
        <v>180</v>
      </c>
      <c r="E180" s="258" t="s">
        <v>19</v>
      </c>
      <c r="F180" s="259" t="s">
        <v>1286</v>
      </c>
      <c r="G180" s="257"/>
      <c r="H180" s="260">
        <v>174.216</v>
      </c>
      <c r="I180" s="261"/>
      <c r="J180" s="257"/>
      <c r="K180" s="257"/>
      <c r="L180" s="262"/>
      <c r="M180" s="263"/>
      <c r="N180" s="264"/>
      <c r="O180" s="264"/>
      <c r="P180" s="264"/>
      <c r="Q180" s="264"/>
      <c r="R180" s="264"/>
      <c r="S180" s="264"/>
      <c r="T180" s="265"/>
      <c r="U180" s="14"/>
      <c r="V180" s="14"/>
      <c r="W180" s="14"/>
      <c r="X180" s="14"/>
      <c r="Y180" s="14"/>
      <c r="Z180" s="14"/>
      <c r="AA180" s="14"/>
      <c r="AB180" s="14"/>
      <c r="AC180" s="14"/>
      <c r="AD180" s="14"/>
      <c r="AE180" s="14"/>
      <c r="AT180" s="266" t="s">
        <v>180</v>
      </c>
      <c r="AU180" s="266" t="s">
        <v>83</v>
      </c>
      <c r="AV180" s="14" t="s">
        <v>83</v>
      </c>
      <c r="AW180" s="14" t="s">
        <v>35</v>
      </c>
      <c r="AX180" s="14" t="s">
        <v>74</v>
      </c>
      <c r="AY180" s="266" t="s">
        <v>169</v>
      </c>
    </row>
    <row r="181" spans="1:51" s="14" customFormat="1" ht="12">
      <c r="A181" s="14"/>
      <c r="B181" s="256"/>
      <c r="C181" s="257"/>
      <c r="D181" s="242" t="s">
        <v>180</v>
      </c>
      <c r="E181" s="258" t="s">
        <v>19</v>
      </c>
      <c r="F181" s="259" t="s">
        <v>1287</v>
      </c>
      <c r="G181" s="257"/>
      <c r="H181" s="260">
        <v>89.9</v>
      </c>
      <c r="I181" s="261"/>
      <c r="J181" s="257"/>
      <c r="K181" s="257"/>
      <c r="L181" s="262"/>
      <c r="M181" s="263"/>
      <c r="N181" s="264"/>
      <c r="O181" s="264"/>
      <c r="P181" s="264"/>
      <c r="Q181" s="264"/>
      <c r="R181" s="264"/>
      <c r="S181" s="264"/>
      <c r="T181" s="265"/>
      <c r="U181" s="14"/>
      <c r="V181" s="14"/>
      <c r="W181" s="14"/>
      <c r="X181" s="14"/>
      <c r="Y181" s="14"/>
      <c r="Z181" s="14"/>
      <c r="AA181" s="14"/>
      <c r="AB181" s="14"/>
      <c r="AC181" s="14"/>
      <c r="AD181" s="14"/>
      <c r="AE181" s="14"/>
      <c r="AT181" s="266" t="s">
        <v>180</v>
      </c>
      <c r="AU181" s="266" t="s">
        <v>83</v>
      </c>
      <c r="AV181" s="14" t="s">
        <v>83</v>
      </c>
      <c r="AW181" s="14" t="s">
        <v>35</v>
      </c>
      <c r="AX181" s="14" t="s">
        <v>74</v>
      </c>
      <c r="AY181" s="266" t="s">
        <v>169</v>
      </c>
    </row>
    <row r="182" spans="1:51" s="17" customFormat="1" ht="12">
      <c r="A182" s="17"/>
      <c r="B182" s="299"/>
      <c r="C182" s="300"/>
      <c r="D182" s="242" t="s">
        <v>180</v>
      </c>
      <c r="E182" s="301" t="s">
        <v>19</v>
      </c>
      <c r="F182" s="302" t="s">
        <v>1279</v>
      </c>
      <c r="G182" s="300"/>
      <c r="H182" s="303">
        <v>575.216</v>
      </c>
      <c r="I182" s="304"/>
      <c r="J182" s="300"/>
      <c r="K182" s="300"/>
      <c r="L182" s="305"/>
      <c r="M182" s="306"/>
      <c r="N182" s="307"/>
      <c r="O182" s="307"/>
      <c r="P182" s="307"/>
      <c r="Q182" s="307"/>
      <c r="R182" s="307"/>
      <c r="S182" s="307"/>
      <c r="T182" s="308"/>
      <c r="U182" s="17"/>
      <c r="V182" s="17"/>
      <c r="W182" s="17"/>
      <c r="X182" s="17"/>
      <c r="Y182" s="17"/>
      <c r="Z182" s="17"/>
      <c r="AA182" s="17"/>
      <c r="AB182" s="17"/>
      <c r="AC182" s="17"/>
      <c r="AD182" s="17"/>
      <c r="AE182" s="17"/>
      <c r="AT182" s="309" t="s">
        <v>180</v>
      </c>
      <c r="AU182" s="309" t="s">
        <v>83</v>
      </c>
      <c r="AV182" s="17" t="s">
        <v>192</v>
      </c>
      <c r="AW182" s="17" t="s">
        <v>35</v>
      </c>
      <c r="AX182" s="17" t="s">
        <v>74</v>
      </c>
      <c r="AY182" s="309" t="s">
        <v>169</v>
      </c>
    </row>
    <row r="183" spans="1:51" s="13" customFormat="1" ht="12">
      <c r="A183" s="13"/>
      <c r="B183" s="246"/>
      <c r="C183" s="247"/>
      <c r="D183" s="242" t="s">
        <v>180</v>
      </c>
      <c r="E183" s="248" t="s">
        <v>19</v>
      </c>
      <c r="F183" s="249" t="s">
        <v>1280</v>
      </c>
      <c r="G183" s="247"/>
      <c r="H183" s="248" t="s">
        <v>19</v>
      </c>
      <c r="I183" s="250"/>
      <c r="J183" s="247"/>
      <c r="K183" s="247"/>
      <c r="L183" s="251"/>
      <c r="M183" s="252"/>
      <c r="N183" s="253"/>
      <c r="O183" s="253"/>
      <c r="P183" s="253"/>
      <c r="Q183" s="253"/>
      <c r="R183" s="253"/>
      <c r="S183" s="253"/>
      <c r="T183" s="254"/>
      <c r="U183" s="13"/>
      <c r="V183" s="13"/>
      <c r="W183" s="13"/>
      <c r="X183" s="13"/>
      <c r="Y183" s="13"/>
      <c r="Z183" s="13"/>
      <c r="AA183" s="13"/>
      <c r="AB183" s="13"/>
      <c r="AC183" s="13"/>
      <c r="AD183" s="13"/>
      <c r="AE183" s="13"/>
      <c r="AT183" s="255" t="s">
        <v>180</v>
      </c>
      <c r="AU183" s="255" t="s">
        <v>83</v>
      </c>
      <c r="AV183" s="13" t="s">
        <v>81</v>
      </c>
      <c r="AW183" s="13" t="s">
        <v>35</v>
      </c>
      <c r="AX183" s="13" t="s">
        <v>74</v>
      </c>
      <c r="AY183" s="255" t="s">
        <v>169</v>
      </c>
    </row>
    <row r="184" spans="1:51" s="14" customFormat="1" ht="12">
      <c r="A184" s="14"/>
      <c r="B184" s="256"/>
      <c r="C184" s="257"/>
      <c r="D184" s="242" t="s">
        <v>180</v>
      </c>
      <c r="E184" s="258" t="s">
        <v>19</v>
      </c>
      <c r="F184" s="259" t="s">
        <v>1281</v>
      </c>
      <c r="G184" s="257"/>
      <c r="H184" s="260">
        <v>-91.7</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180</v>
      </c>
      <c r="AU184" s="266" t="s">
        <v>83</v>
      </c>
      <c r="AV184" s="14" t="s">
        <v>83</v>
      </c>
      <c r="AW184" s="14" t="s">
        <v>35</v>
      </c>
      <c r="AX184" s="14" t="s">
        <v>74</v>
      </c>
      <c r="AY184" s="266" t="s">
        <v>169</v>
      </c>
    </row>
    <row r="185" spans="1:51" s="17" customFormat="1" ht="12">
      <c r="A185" s="17"/>
      <c r="B185" s="299"/>
      <c r="C185" s="300"/>
      <c r="D185" s="242" t="s">
        <v>180</v>
      </c>
      <c r="E185" s="301" t="s">
        <v>19</v>
      </c>
      <c r="F185" s="302" t="s">
        <v>1279</v>
      </c>
      <c r="G185" s="300"/>
      <c r="H185" s="303">
        <v>-91.7</v>
      </c>
      <c r="I185" s="304"/>
      <c r="J185" s="300"/>
      <c r="K185" s="300"/>
      <c r="L185" s="305"/>
      <c r="M185" s="306"/>
      <c r="N185" s="307"/>
      <c r="O185" s="307"/>
      <c r="P185" s="307"/>
      <c r="Q185" s="307"/>
      <c r="R185" s="307"/>
      <c r="S185" s="307"/>
      <c r="T185" s="308"/>
      <c r="U185" s="17"/>
      <c r="V185" s="17"/>
      <c r="W185" s="17"/>
      <c r="X185" s="17"/>
      <c r="Y185" s="17"/>
      <c r="Z185" s="17"/>
      <c r="AA185" s="17"/>
      <c r="AB185" s="17"/>
      <c r="AC185" s="17"/>
      <c r="AD185" s="17"/>
      <c r="AE185" s="17"/>
      <c r="AT185" s="309" t="s">
        <v>180</v>
      </c>
      <c r="AU185" s="309" t="s">
        <v>83</v>
      </c>
      <c r="AV185" s="17" t="s">
        <v>192</v>
      </c>
      <c r="AW185" s="17" t="s">
        <v>35</v>
      </c>
      <c r="AX185" s="17" t="s">
        <v>74</v>
      </c>
      <c r="AY185" s="309" t="s">
        <v>169</v>
      </c>
    </row>
    <row r="186" spans="1:51" s="15" customFormat="1" ht="12">
      <c r="A186" s="15"/>
      <c r="B186" s="267"/>
      <c r="C186" s="268"/>
      <c r="D186" s="242" t="s">
        <v>180</v>
      </c>
      <c r="E186" s="269" t="s">
        <v>19</v>
      </c>
      <c r="F186" s="270" t="s">
        <v>185</v>
      </c>
      <c r="G186" s="268"/>
      <c r="H186" s="271">
        <v>483.516</v>
      </c>
      <c r="I186" s="272"/>
      <c r="J186" s="268"/>
      <c r="K186" s="268"/>
      <c r="L186" s="273"/>
      <c r="M186" s="274"/>
      <c r="N186" s="275"/>
      <c r="O186" s="275"/>
      <c r="P186" s="275"/>
      <c r="Q186" s="275"/>
      <c r="R186" s="275"/>
      <c r="S186" s="275"/>
      <c r="T186" s="276"/>
      <c r="U186" s="15"/>
      <c r="V186" s="15"/>
      <c r="W186" s="15"/>
      <c r="X186" s="15"/>
      <c r="Y186" s="15"/>
      <c r="Z186" s="15"/>
      <c r="AA186" s="15"/>
      <c r="AB186" s="15"/>
      <c r="AC186" s="15"/>
      <c r="AD186" s="15"/>
      <c r="AE186" s="15"/>
      <c r="AT186" s="277" t="s">
        <v>180</v>
      </c>
      <c r="AU186" s="277" t="s">
        <v>83</v>
      </c>
      <c r="AV186" s="15" t="s">
        <v>176</v>
      </c>
      <c r="AW186" s="15" t="s">
        <v>35</v>
      </c>
      <c r="AX186" s="15" t="s">
        <v>81</v>
      </c>
      <c r="AY186" s="277" t="s">
        <v>169</v>
      </c>
    </row>
    <row r="187" spans="1:65" s="2" customFormat="1" ht="21.75" customHeight="1">
      <c r="A187" s="41"/>
      <c r="B187" s="42"/>
      <c r="C187" s="229" t="s">
        <v>246</v>
      </c>
      <c r="D187" s="229" t="s">
        <v>171</v>
      </c>
      <c r="E187" s="230" t="s">
        <v>1288</v>
      </c>
      <c r="F187" s="231" t="s">
        <v>1289</v>
      </c>
      <c r="G187" s="232" t="s">
        <v>213</v>
      </c>
      <c r="H187" s="233">
        <v>109.518</v>
      </c>
      <c r="I187" s="234"/>
      <c r="J187" s="235">
        <f>ROUND(I187*H187,2)</f>
        <v>0</v>
      </c>
      <c r="K187" s="231" t="s">
        <v>175</v>
      </c>
      <c r="L187" s="47"/>
      <c r="M187" s="236" t="s">
        <v>19</v>
      </c>
      <c r="N187" s="237" t="s">
        <v>45</v>
      </c>
      <c r="O187" s="87"/>
      <c r="P187" s="238">
        <f>O187*H187</f>
        <v>0</v>
      </c>
      <c r="Q187" s="238">
        <v>0</v>
      </c>
      <c r="R187" s="238">
        <f>Q187*H187</f>
        <v>0</v>
      </c>
      <c r="S187" s="238">
        <v>0</v>
      </c>
      <c r="T187" s="239">
        <f>S187*H187</f>
        <v>0</v>
      </c>
      <c r="U187" s="41"/>
      <c r="V187" s="41"/>
      <c r="W187" s="41"/>
      <c r="X187" s="41"/>
      <c r="Y187" s="41"/>
      <c r="Z187" s="41"/>
      <c r="AA187" s="41"/>
      <c r="AB187" s="41"/>
      <c r="AC187" s="41"/>
      <c r="AD187" s="41"/>
      <c r="AE187" s="41"/>
      <c r="AR187" s="240" t="s">
        <v>176</v>
      </c>
      <c r="AT187" s="240" t="s">
        <v>171</v>
      </c>
      <c r="AU187" s="240" t="s">
        <v>83</v>
      </c>
      <c r="AY187" s="20" t="s">
        <v>169</v>
      </c>
      <c r="BE187" s="241">
        <f>IF(N187="základní",J187,0)</f>
        <v>0</v>
      </c>
      <c r="BF187" s="241">
        <f>IF(N187="snížená",J187,0)</f>
        <v>0</v>
      </c>
      <c r="BG187" s="241">
        <f>IF(N187="zákl. přenesená",J187,0)</f>
        <v>0</v>
      </c>
      <c r="BH187" s="241">
        <f>IF(N187="sníž. přenesená",J187,0)</f>
        <v>0</v>
      </c>
      <c r="BI187" s="241">
        <f>IF(N187="nulová",J187,0)</f>
        <v>0</v>
      </c>
      <c r="BJ187" s="20" t="s">
        <v>81</v>
      </c>
      <c r="BK187" s="241">
        <f>ROUND(I187*H187,2)</f>
        <v>0</v>
      </c>
      <c r="BL187" s="20" t="s">
        <v>176</v>
      </c>
      <c r="BM187" s="240" t="s">
        <v>1290</v>
      </c>
    </row>
    <row r="188" spans="1:47" s="2" customFormat="1" ht="12">
      <c r="A188" s="41"/>
      <c r="B188" s="42"/>
      <c r="C188" s="43"/>
      <c r="D188" s="242" t="s">
        <v>178</v>
      </c>
      <c r="E188" s="43"/>
      <c r="F188" s="243" t="s">
        <v>1291</v>
      </c>
      <c r="G188" s="43"/>
      <c r="H188" s="43"/>
      <c r="I188" s="149"/>
      <c r="J188" s="43"/>
      <c r="K188" s="43"/>
      <c r="L188" s="47"/>
      <c r="M188" s="244"/>
      <c r="N188" s="245"/>
      <c r="O188" s="87"/>
      <c r="P188" s="87"/>
      <c r="Q188" s="87"/>
      <c r="R188" s="87"/>
      <c r="S188" s="87"/>
      <c r="T188" s="88"/>
      <c r="U188" s="41"/>
      <c r="V188" s="41"/>
      <c r="W188" s="41"/>
      <c r="X188" s="41"/>
      <c r="Y188" s="41"/>
      <c r="Z188" s="41"/>
      <c r="AA188" s="41"/>
      <c r="AB188" s="41"/>
      <c r="AC188" s="41"/>
      <c r="AD188" s="41"/>
      <c r="AE188" s="41"/>
      <c r="AT188" s="20" t="s">
        <v>178</v>
      </c>
      <c r="AU188" s="20" t="s">
        <v>83</v>
      </c>
    </row>
    <row r="189" spans="1:51" s="13" customFormat="1" ht="12">
      <c r="A189" s="13"/>
      <c r="B189" s="246"/>
      <c r="C189" s="247"/>
      <c r="D189" s="242" t="s">
        <v>180</v>
      </c>
      <c r="E189" s="248" t="s">
        <v>19</v>
      </c>
      <c r="F189" s="249" t="s">
        <v>1227</v>
      </c>
      <c r="G189" s="247"/>
      <c r="H189" s="248" t="s">
        <v>19</v>
      </c>
      <c r="I189" s="250"/>
      <c r="J189" s="247"/>
      <c r="K189" s="247"/>
      <c r="L189" s="251"/>
      <c r="M189" s="252"/>
      <c r="N189" s="253"/>
      <c r="O189" s="253"/>
      <c r="P189" s="253"/>
      <c r="Q189" s="253"/>
      <c r="R189" s="253"/>
      <c r="S189" s="253"/>
      <c r="T189" s="254"/>
      <c r="U189" s="13"/>
      <c r="V189" s="13"/>
      <c r="W189" s="13"/>
      <c r="X189" s="13"/>
      <c r="Y189" s="13"/>
      <c r="Z189" s="13"/>
      <c r="AA189" s="13"/>
      <c r="AB189" s="13"/>
      <c r="AC189" s="13"/>
      <c r="AD189" s="13"/>
      <c r="AE189" s="13"/>
      <c r="AT189" s="255" t="s">
        <v>180</v>
      </c>
      <c r="AU189" s="255" t="s">
        <v>83</v>
      </c>
      <c r="AV189" s="13" t="s">
        <v>81</v>
      </c>
      <c r="AW189" s="13" t="s">
        <v>35</v>
      </c>
      <c r="AX189" s="13" t="s">
        <v>74</v>
      </c>
      <c r="AY189" s="255" t="s">
        <v>169</v>
      </c>
    </row>
    <row r="190" spans="1:51" s="14" customFormat="1" ht="12">
      <c r="A190" s="14"/>
      <c r="B190" s="256"/>
      <c r="C190" s="257"/>
      <c r="D190" s="242" t="s">
        <v>180</v>
      </c>
      <c r="E190" s="258" t="s">
        <v>19</v>
      </c>
      <c r="F190" s="259" t="s">
        <v>1292</v>
      </c>
      <c r="G190" s="257"/>
      <c r="H190" s="260">
        <v>89.568</v>
      </c>
      <c r="I190" s="261"/>
      <c r="J190" s="257"/>
      <c r="K190" s="257"/>
      <c r="L190" s="262"/>
      <c r="M190" s="263"/>
      <c r="N190" s="264"/>
      <c r="O190" s="264"/>
      <c r="P190" s="264"/>
      <c r="Q190" s="264"/>
      <c r="R190" s="264"/>
      <c r="S190" s="264"/>
      <c r="T190" s="265"/>
      <c r="U190" s="14"/>
      <c r="V190" s="14"/>
      <c r="W190" s="14"/>
      <c r="X190" s="14"/>
      <c r="Y190" s="14"/>
      <c r="Z190" s="14"/>
      <c r="AA190" s="14"/>
      <c r="AB190" s="14"/>
      <c r="AC190" s="14"/>
      <c r="AD190" s="14"/>
      <c r="AE190" s="14"/>
      <c r="AT190" s="266" t="s">
        <v>180</v>
      </c>
      <c r="AU190" s="266" t="s">
        <v>83</v>
      </c>
      <c r="AV190" s="14" t="s">
        <v>83</v>
      </c>
      <c r="AW190" s="14" t="s">
        <v>35</v>
      </c>
      <c r="AX190" s="14" t="s">
        <v>74</v>
      </c>
      <c r="AY190" s="266" t="s">
        <v>169</v>
      </c>
    </row>
    <row r="191" spans="1:51" s="14" customFormat="1" ht="12">
      <c r="A191" s="14"/>
      <c r="B191" s="256"/>
      <c r="C191" s="257"/>
      <c r="D191" s="242" t="s">
        <v>180</v>
      </c>
      <c r="E191" s="258" t="s">
        <v>19</v>
      </c>
      <c r="F191" s="259" t="s">
        <v>1293</v>
      </c>
      <c r="G191" s="257"/>
      <c r="H191" s="260">
        <v>19.95</v>
      </c>
      <c r="I191" s="261"/>
      <c r="J191" s="257"/>
      <c r="K191" s="257"/>
      <c r="L191" s="262"/>
      <c r="M191" s="263"/>
      <c r="N191" s="264"/>
      <c r="O191" s="264"/>
      <c r="P191" s="264"/>
      <c r="Q191" s="264"/>
      <c r="R191" s="264"/>
      <c r="S191" s="264"/>
      <c r="T191" s="265"/>
      <c r="U191" s="14"/>
      <c r="V191" s="14"/>
      <c r="W191" s="14"/>
      <c r="X191" s="14"/>
      <c r="Y191" s="14"/>
      <c r="Z191" s="14"/>
      <c r="AA191" s="14"/>
      <c r="AB191" s="14"/>
      <c r="AC191" s="14"/>
      <c r="AD191" s="14"/>
      <c r="AE191" s="14"/>
      <c r="AT191" s="266" t="s">
        <v>180</v>
      </c>
      <c r="AU191" s="266" t="s">
        <v>83</v>
      </c>
      <c r="AV191" s="14" t="s">
        <v>83</v>
      </c>
      <c r="AW191" s="14" t="s">
        <v>35</v>
      </c>
      <c r="AX191" s="14" t="s">
        <v>74</v>
      </c>
      <c r="AY191" s="266" t="s">
        <v>169</v>
      </c>
    </row>
    <row r="192" spans="1:51" s="15" customFormat="1" ht="12">
      <c r="A192" s="15"/>
      <c r="B192" s="267"/>
      <c r="C192" s="268"/>
      <c r="D192" s="242" t="s">
        <v>180</v>
      </c>
      <c r="E192" s="269" t="s">
        <v>19</v>
      </c>
      <c r="F192" s="270" t="s">
        <v>185</v>
      </c>
      <c r="G192" s="268"/>
      <c r="H192" s="271">
        <v>109.518</v>
      </c>
      <c r="I192" s="272"/>
      <c r="J192" s="268"/>
      <c r="K192" s="268"/>
      <c r="L192" s="273"/>
      <c r="M192" s="274"/>
      <c r="N192" s="275"/>
      <c r="O192" s="275"/>
      <c r="P192" s="275"/>
      <c r="Q192" s="275"/>
      <c r="R192" s="275"/>
      <c r="S192" s="275"/>
      <c r="T192" s="276"/>
      <c r="U192" s="15"/>
      <c r="V192" s="15"/>
      <c r="W192" s="15"/>
      <c r="X192" s="15"/>
      <c r="Y192" s="15"/>
      <c r="Z192" s="15"/>
      <c r="AA192" s="15"/>
      <c r="AB192" s="15"/>
      <c r="AC192" s="15"/>
      <c r="AD192" s="15"/>
      <c r="AE192" s="15"/>
      <c r="AT192" s="277" t="s">
        <v>180</v>
      </c>
      <c r="AU192" s="277" t="s">
        <v>83</v>
      </c>
      <c r="AV192" s="15" t="s">
        <v>176</v>
      </c>
      <c r="AW192" s="15" t="s">
        <v>35</v>
      </c>
      <c r="AX192" s="15" t="s">
        <v>81</v>
      </c>
      <c r="AY192" s="277" t="s">
        <v>169</v>
      </c>
    </row>
    <row r="193" spans="1:65" s="2" customFormat="1" ht="16.5" customHeight="1">
      <c r="A193" s="41"/>
      <c r="B193" s="42"/>
      <c r="C193" s="313" t="s">
        <v>257</v>
      </c>
      <c r="D193" s="313" t="s">
        <v>665</v>
      </c>
      <c r="E193" s="314" t="s">
        <v>1294</v>
      </c>
      <c r="F193" s="315" t="s">
        <v>1295</v>
      </c>
      <c r="G193" s="316" t="s">
        <v>243</v>
      </c>
      <c r="H193" s="317">
        <v>219.036</v>
      </c>
      <c r="I193" s="318"/>
      <c r="J193" s="319">
        <f>ROUND(I193*H193,2)</f>
        <v>0</v>
      </c>
      <c r="K193" s="315" t="s">
        <v>175</v>
      </c>
      <c r="L193" s="320"/>
      <c r="M193" s="321" t="s">
        <v>19</v>
      </c>
      <c r="N193" s="322" t="s">
        <v>45</v>
      </c>
      <c r="O193" s="87"/>
      <c r="P193" s="238">
        <f>O193*H193</f>
        <v>0</v>
      </c>
      <c r="Q193" s="238">
        <v>1</v>
      </c>
      <c r="R193" s="238">
        <f>Q193*H193</f>
        <v>219.036</v>
      </c>
      <c r="S193" s="238">
        <v>0</v>
      </c>
      <c r="T193" s="239">
        <f>S193*H193</f>
        <v>0</v>
      </c>
      <c r="U193" s="41"/>
      <c r="V193" s="41"/>
      <c r="W193" s="41"/>
      <c r="X193" s="41"/>
      <c r="Y193" s="41"/>
      <c r="Z193" s="41"/>
      <c r="AA193" s="41"/>
      <c r="AB193" s="41"/>
      <c r="AC193" s="41"/>
      <c r="AD193" s="41"/>
      <c r="AE193" s="41"/>
      <c r="AR193" s="240" t="s">
        <v>217</v>
      </c>
      <c r="AT193" s="240" t="s">
        <v>665</v>
      </c>
      <c r="AU193" s="240" t="s">
        <v>83</v>
      </c>
      <c r="AY193" s="20" t="s">
        <v>169</v>
      </c>
      <c r="BE193" s="241">
        <f>IF(N193="základní",J193,0)</f>
        <v>0</v>
      </c>
      <c r="BF193" s="241">
        <f>IF(N193="snížená",J193,0)</f>
        <v>0</v>
      </c>
      <c r="BG193" s="241">
        <f>IF(N193="zákl. přenesená",J193,0)</f>
        <v>0</v>
      </c>
      <c r="BH193" s="241">
        <f>IF(N193="sníž. přenesená",J193,0)</f>
        <v>0</v>
      </c>
      <c r="BI193" s="241">
        <f>IF(N193="nulová",J193,0)</f>
        <v>0</v>
      </c>
      <c r="BJ193" s="20" t="s">
        <v>81</v>
      </c>
      <c r="BK193" s="241">
        <f>ROUND(I193*H193,2)</f>
        <v>0</v>
      </c>
      <c r="BL193" s="20" t="s">
        <v>176</v>
      </c>
      <c r="BM193" s="240" t="s">
        <v>1296</v>
      </c>
    </row>
    <row r="194" spans="1:63" s="12" customFormat="1" ht="22.8" customHeight="1">
      <c r="A194" s="12"/>
      <c r="B194" s="213"/>
      <c r="C194" s="214"/>
      <c r="D194" s="215" t="s">
        <v>73</v>
      </c>
      <c r="E194" s="227" t="s">
        <v>83</v>
      </c>
      <c r="F194" s="227" t="s">
        <v>707</v>
      </c>
      <c r="G194" s="214"/>
      <c r="H194" s="214"/>
      <c r="I194" s="217"/>
      <c r="J194" s="228">
        <f>BK194</f>
        <v>0</v>
      </c>
      <c r="K194" s="214"/>
      <c r="L194" s="219"/>
      <c r="M194" s="220"/>
      <c r="N194" s="221"/>
      <c r="O194" s="221"/>
      <c r="P194" s="222">
        <f>SUM(P195:P238)</f>
        <v>0</v>
      </c>
      <c r="Q194" s="221"/>
      <c r="R194" s="222">
        <f>SUM(R195:R238)</f>
        <v>506.46794556000003</v>
      </c>
      <c r="S194" s="221"/>
      <c r="T194" s="223">
        <f>SUM(T195:T238)</f>
        <v>0</v>
      </c>
      <c r="U194" s="12"/>
      <c r="V194" s="12"/>
      <c r="W194" s="12"/>
      <c r="X194" s="12"/>
      <c r="Y194" s="12"/>
      <c r="Z194" s="12"/>
      <c r="AA194" s="12"/>
      <c r="AB194" s="12"/>
      <c r="AC194" s="12"/>
      <c r="AD194" s="12"/>
      <c r="AE194" s="12"/>
      <c r="AR194" s="224" t="s">
        <v>81</v>
      </c>
      <c r="AT194" s="225" t="s">
        <v>73</v>
      </c>
      <c r="AU194" s="225" t="s">
        <v>81</v>
      </c>
      <c r="AY194" s="224" t="s">
        <v>169</v>
      </c>
      <c r="BK194" s="226">
        <f>SUM(BK195:BK238)</f>
        <v>0</v>
      </c>
    </row>
    <row r="195" spans="1:65" s="2" customFormat="1" ht="21.75" customHeight="1">
      <c r="A195" s="41"/>
      <c r="B195" s="42"/>
      <c r="C195" s="229" t="s">
        <v>262</v>
      </c>
      <c r="D195" s="229" t="s">
        <v>171</v>
      </c>
      <c r="E195" s="230" t="s">
        <v>1297</v>
      </c>
      <c r="F195" s="231" t="s">
        <v>1298</v>
      </c>
      <c r="G195" s="232" t="s">
        <v>174</v>
      </c>
      <c r="H195" s="233">
        <v>149.28</v>
      </c>
      <c r="I195" s="234"/>
      <c r="J195" s="235">
        <f>ROUND(I195*H195,2)</f>
        <v>0</v>
      </c>
      <c r="K195" s="231" t="s">
        <v>175</v>
      </c>
      <c r="L195" s="47"/>
      <c r="M195" s="236" t="s">
        <v>19</v>
      </c>
      <c r="N195" s="237" t="s">
        <v>45</v>
      </c>
      <c r="O195" s="87"/>
      <c r="P195" s="238">
        <f>O195*H195</f>
        <v>0</v>
      </c>
      <c r="Q195" s="238">
        <v>0.00031</v>
      </c>
      <c r="R195" s="238">
        <f>Q195*H195</f>
        <v>0.0462768</v>
      </c>
      <c r="S195" s="238">
        <v>0</v>
      </c>
      <c r="T195" s="239">
        <f>S195*H195</f>
        <v>0</v>
      </c>
      <c r="U195" s="41"/>
      <c r="V195" s="41"/>
      <c r="W195" s="41"/>
      <c r="X195" s="41"/>
      <c r="Y195" s="41"/>
      <c r="Z195" s="41"/>
      <c r="AA195" s="41"/>
      <c r="AB195" s="41"/>
      <c r="AC195" s="41"/>
      <c r="AD195" s="41"/>
      <c r="AE195" s="41"/>
      <c r="AR195" s="240" t="s">
        <v>176</v>
      </c>
      <c r="AT195" s="240" t="s">
        <v>171</v>
      </c>
      <c r="AU195" s="240" t="s">
        <v>83</v>
      </c>
      <c r="AY195" s="20" t="s">
        <v>169</v>
      </c>
      <c r="BE195" s="241">
        <f>IF(N195="základní",J195,0)</f>
        <v>0</v>
      </c>
      <c r="BF195" s="241">
        <f>IF(N195="snížená",J195,0)</f>
        <v>0</v>
      </c>
      <c r="BG195" s="241">
        <f>IF(N195="zákl. přenesená",J195,0)</f>
        <v>0</v>
      </c>
      <c r="BH195" s="241">
        <f>IF(N195="sníž. přenesená",J195,0)</f>
        <v>0</v>
      </c>
      <c r="BI195" s="241">
        <f>IF(N195="nulová",J195,0)</f>
        <v>0</v>
      </c>
      <c r="BJ195" s="20" t="s">
        <v>81</v>
      </c>
      <c r="BK195" s="241">
        <f>ROUND(I195*H195,2)</f>
        <v>0</v>
      </c>
      <c r="BL195" s="20" t="s">
        <v>176</v>
      </c>
      <c r="BM195" s="240" t="s">
        <v>1299</v>
      </c>
    </row>
    <row r="196" spans="1:47" s="2" customFormat="1" ht="12">
      <c r="A196" s="41"/>
      <c r="B196" s="42"/>
      <c r="C196" s="43"/>
      <c r="D196" s="242" t="s">
        <v>178</v>
      </c>
      <c r="E196" s="43"/>
      <c r="F196" s="243" t="s">
        <v>1300</v>
      </c>
      <c r="G196" s="43"/>
      <c r="H196" s="43"/>
      <c r="I196" s="149"/>
      <c r="J196" s="43"/>
      <c r="K196" s="43"/>
      <c r="L196" s="47"/>
      <c r="M196" s="244"/>
      <c r="N196" s="245"/>
      <c r="O196" s="87"/>
      <c r="P196" s="87"/>
      <c r="Q196" s="87"/>
      <c r="R196" s="87"/>
      <c r="S196" s="87"/>
      <c r="T196" s="88"/>
      <c r="U196" s="41"/>
      <c r="V196" s="41"/>
      <c r="W196" s="41"/>
      <c r="X196" s="41"/>
      <c r="Y196" s="41"/>
      <c r="Z196" s="41"/>
      <c r="AA196" s="41"/>
      <c r="AB196" s="41"/>
      <c r="AC196" s="41"/>
      <c r="AD196" s="41"/>
      <c r="AE196" s="41"/>
      <c r="AT196" s="20" t="s">
        <v>178</v>
      </c>
      <c r="AU196" s="20" t="s">
        <v>83</v>
      </c>
    </row>
    <row r="197" spans="1:51" s="13" customFormat="1" ht="12">
      <c r="A197" s="13"/>
      <c r="B197" s="246"/>
      <c r="C197" s="247"/>
      <c r="D197" s="242" t="s">
        <v>180</v>
      </c>
      <c r="E197" s="248" t="s">
        <v>19</v>
      </c>
      <c r="F197" s="249" t="s">
        <v>1301</v>
      </c>
      <c r="G197" s="247"/>
      <c r="H197" s="248" t="s">
        <v>19</v>
      </c>
      <c r="I197" s="250"/>
      <c r="J197" s="247"/>
      <c r="K197" s="247"/>
      <c r="L197" s="251"/>
      <c r="M197" s="252"/>
      <c r="N197" s="253"/>
      <c r="O197" s="253"/>
      <c r="P197" s="253"/>
      <c r="Q197" s="253"/>
      <c r="R197" s="253"/>
      <c r="S197" s="253"/>
      <c r="T197" s="254"/>
      <c r="U197" s="13"/>
      <c r="V197" s="13"/>
      <c r="W197" s="13"/>
      <c r="X197" s="13"/>
      <c r="Y197" s="13"/>
      <c r="Z197" s="13"/>
      <c r="AA197" s="13"/>
      <c r="AB197" s="13"/>
      <c r="AC197" s="13"/>
      <c r="AD197" s="13"/>
      <c r="AE197" s="13"/>
      <c r="AT197" s="255" t="s">
        <v>180</v>
      </c>
      <c r="AU197" s="255" t="s">
        <v>83</v>
      </c>
      <c r="AV197" s="13" t="s">
        <v>81</v>
      </c>
      <c r="AW197" s="13" t="s">
        <v>35</v>
      </c>
      <c r="AX197" s="13" t="s">
        <v>74</v>
      </c>
      <c r="AY197" s="255" t="s">
        <v>169</v>
      </c>
    </row>
    <row r="198" spans="1:51" s="14" customFormat="1" ht="12">
      <c r="A198" s="14"/>
      <c r="B198" s="256"/>
      <c r="C198" s="257"/>
      <c r="D198" s="242" t="s">
        <v>180</v>
      </c>
      <c r="E198" s="258" t="s">
        <v>19</v>
      </c>
      <c r="F198" s="259" t="s">
        <v>1302</v>
      </c>
      <c r="G198" s="257"/>
      <c r="H198" s="260">
        <v>149.28</v>
      </c>
      <c r="I198" s="261"/>
      <c r="J198" s="257"/>
      <c r="K198" s="257"/>
      <c r="L198" s="262"/>
      <c r="M198" s="263"/>
      <c r="N198" s="264"/>
      <c r="O198" s="264"/>
      <c r="P198" s="264"/>
      <c r="Q198" s="264"/>
      <c r="R198" s="264"/>
      <c r="S198" s="264"/>
      <c r="T198" s="265"/>
      <c r="U198" s="14"/>
      <c r="V198" s="14"/>
      <c r="W198" s="14"/>
      <c r="X198" s="14"/>
      <c r="Y198" s="14"/>
      <c r="Z198" s="14"/>
      <c r="AA198" s="14"/>
      <c r="AB198" s="14"/>
      <c r="AC198" s="14"/>
      <c r="AD198" s="14"/>
      <c r="AE198" s="14"/>
      <c r="AT198" s="266" t="s">
        <v>180</v>
      </c>
      <c r="AU198" s="266" t="s">
        <v>83</v>
      </c>
      <c r="AV198" s="14" t="s">
        <v>83</v>
      </c>
      <c r="AW198" s="14" t="s">
        <v>35</v>
      </c>
      <c r="AX198" s="14" t="s">
        <v>81</v>
      </c>
      <c r="AY198" s="266" t="s">
        <v>169</v>
      </c>
    </row>
    <row r="199" spans="1:65" s="2" customFormat="1" ht="16.5" customHeight="1">
      <c r="A199" s="41"/>
      <c r="B199" s="42"/>
      <c r="C199" s="313" t="s">
        <v>8</v>
      </c>
      <c r="D199" s="313" t="s">
        <v>665</v>
      </c>
      <c r="E199" s="314" t="s">
        <v>1303</v>
      </c>
      <c r="F199" s="315" t="s">
        <v>1304</v>
      </c>
      <c r="G199" s="316" t="s">
        <v>174</v>
      </c>
      <c r="H199" s="317">
        <v>164.208</v>
      </c>
      <c r="I199" s="318"/>
      <c r="J199" s="319">
        <f>ROUND(I199*H199,2)</f>
        <v>0</v>
      </c>
      <c r="K199" s="315" t="s">
        <v>175</v>
      </c>
      <c r="L199" s="320"/>
      <c r="M199" s="321" t="s">
        <v>19</v>
      </c>
      <c r="N199" s="322" t="s">
        <v>45</v>
      </c>
      <c r="O199" s="87"/>
      <c r="P199" s="238">
        <f>O199*H199</f>
        <v>0</v>
      </c>
      <c r="Q199" s="238">
        <v>0.0002</v>
      </c>
      <c r="R199" s="238">
        <f>Q199*H199</f>
        <v>0.0328416</v>
      </c>
      <c r="S199" s="238">
        <v>0</v>
      </c>
      <c r="T199" s="239">
        <f>S199*H199</f>
        <v>0</v>
      </c>
      <c r="U199" s="41"/>
      <c r="V199" s="41"/>
      <c r="W199" s="41"/>
      <c r="X199" s="41"/>
      <c r="Y199" s="41"/>
      <c r="Z199" s="41"/>
      <c r="AA199" s="41"/>
      <c r="AB199" s="41"/>
      <c r="AC199" s="41"/>
      <c r="AD199" s="41"/>
      <c r="AE199" s="41"/>
      <c r="AR199" s="240" t="s">
        <v>217</v>
      </c>
      <c r="AT199" s="240" t="s">
        <v>665</v>
      </c>
      <c r="AU199" s="240" t="s">
        <v>83</v>
      </c>
      <c r="AY199" s="20" t="s">
        <v>169</v>
      </c>
      <c r="BE199" s="241">
        <f>IF(N199="základní",J199,0)</f>
        <v>0</v>
      </c>
      <c r="BF199" s="241">
        <f>IF(N199="snížená",J199,0)</f>
        <v>0</v>
      </c>
      <c r="BG199" s="241">
        <f>IF(N199="zákl. přenesená",J199,0)</f>
        <v>0</v>
      </c>
      <c r="BH199" s="241">
        <f>IF(N199="sníž. přenesená",J199,0)</f>
        <v>0</v>
      </c>
      <c r="BI199" s="241">
        <f>IF(N199="nulová",J199,0)</f>
        <v>0</v>
      </c>
      <c r="BJ199" s="20" t="s">
        <v>81</v>
      </c>
      <c r="BK199" s="241">
        <f>ROUND(I199*H199,2)</f>
        <v>0</v>
      </c>
      <c r="BL199" s="20" t="s">
        <v>176</v>
      </c>
      <c r="BM199" s="240" t="s">
        <v>1305</v>
      </c>
    </row>
    <row r="200" spans="1:51" s="14" customFormat="1" ht="12">
      <c r="A200" s="14"/>
      <c r="B200" s="256"/>
      <c r="C200" s="257"/>
      <c r="D200" s="242" t="s">
        <v>180</v>
      </c>
      <c r="E200" s="257"/>
      <c r="F200" s="259" t="s">
        <v>1306</v>
      </c>
      <c r="G200" s="257"/>
      <c r="H200" s="260">
        <v>164.208</v>
      </c>
      <c r="I200" s="261"/>
      <c r="J200" s="257"/>
      <c r="K200" s="257"/>
      <c r="L200" s="262"/>
      <c r="M200" s="263"/>
      <c r="N200" s="264"/>
      <c r="O200" s="264"/>
      <c r="P200" s="264"/>
      <c r="Q200" s="264"/>
      <c r="R200" s="264"/>
      <c r="S200" s="264"/>
      <c r="T200" s="265"/>
      <c r="U200" s="14"/>
      <c r="V200" s="14"/>
      <c r="W200" s="14"/>
      <c r="X200" s="14"/>
      <c r="Y200" s="14"/>
      <c r="Z200" s="14"/>
      <c r="AA200" s="14"/>
      <c r="AB200" s="14"/>
      <c r="AC200" s="14"/>
      <c r="AD200" s="14"/>
      <c r="AE200" s="14"/>
      <c r="AT200" s="266" t="s">
        <v>180</v>
      </c>
      <c r="AU200" s="266" t="s">
        <v>83</v>
      </c>
      <c r="AV200" s="14" t="s">
        <v>83</v>
      </c>
      <c r="AW200" s="14" t="s">
        <v>4</v>
      </c>
      <c r="AX200" s="14" t="s">
        <v>81</v>
      </c>
      <c r="AY200" s="266" t="s">
        <v>169</v>
      </c>
    </row>
    <row r="201" spans="1:65" s="2" customFormat="1" ht="21.75" customHeight="1">
      <c r="A201" s="41"/>
      <c r="B201" s="42"/>
      <c r="C201" s="229" t="s">
        <v>236</v>
      </c>
      <c r="D201" s="229" t="s">
        <v>171</v>
      </c>
      <c r="E201" s="230" t="s">
        <v>1307</v>
      </c>
      <c r="F201" s="231" t="s">
        <v>1308</v>
      </c>
      <c r="G201" s="232" t="s">
        <v>462</v>
      </c>
      <c r="H201" s="233">
        <v>52.4</v>
      </c>
      <c r="I201" s="234"/>
      <c r="J201" s="235">
        <f>ROUND(I201*H201,2)</f>
        <v>0</v>
      </c>
      <c r="K201" s="231" t="s">
        <v>175</v>
      </c>
      <c r="L201" s="47"/>
      <c r="M201" s="236" t="s">
        <v>19</v>
      </c>
      <c r="N201" s="237" t="s">
        <v>45</v>
      </c>
      <c r="O201" s="87"/>
      <c r="P201" s="238">
        <f>O201*H201</f>
        <v>0</v>
      </c>
      <c r="Q201" s="238">
        <v>0.27378</v>
      </c>
      <c r="R201" s="238">
        <f>Q201*H201</f>
        <v>14.346072000000001</v>
      </c>
      <c r="S201" s="238">
        <v>0</v>
      </c>
      <c r="T201" s="239">
        <f>S201*H201</f>
        <v>0</v>
      </c>
      <c r="U201" s="41"/>
      <c r="V201" s="41"/>
      <c r="W201" s="41"/>
      <c r="X201" s="41"/>
      <c r="Y201" s="41"/>
      <c r="Z201" s="41"/>
      <c r="AA201" s="41"/>
      <c r="AB201" s="41"/>
      <c r="AC201" s="41"/>
      <c r="AD201" s="41"/>
      <c r="AE201" s="41"/>
      <c r="AR201" s="240" t="s">
        <v>176</v>
      </c>
      <c r="AT201" s="240" t="s">
        <v>171</v>
      </c>
      <c r="AU201" s="240" t="s">
        <v>83</v>
      </c>
      <c r="AY201" s="20" t="s">
        <v>169</v>
      </c>
      <c r="BE201" s="241">
        <f>IF(N201="základní",J201,0)</f>
        <v>0</v>
      </c>
      <c r="BF201" s="241">
        <f>IF(N201="snížená",J201,0)</f>
        <v>0</v>
      </c>
      <c r="BG201" s="241">
        <f>IF(N201="zákl. přenesená",J201,0)</f>
        <v>0</v>
      </c>
      <c r="BH201" s="241">
        <f>IF(N201="sníž. přenesená",J201,0)</f>
        <v>0</v>
      </c>
      <c r="BI201" s="241">
        <f>IF(N201="nulová",J201,0)</f>
        <v>0</v>
      </c>
      <c r="BJ201" s="20" t="s">
        <v>81</v>
      </c>
      <c r="BK201" s="241">
        <f>ROUND(I201*H201,2)</f>
        <v>0</v>
      </c>
      <c r="BL201" s="20" t="s">
        <v>176</v>
      </c>
      <c r="BM201" s="240" t="s">
        <v>1309</v>
      </c>
    </row>
    <row r="202" spans="1:47" s="2" customFormat="1" ht="12">
      <c r="A202" s="41"/>
      <c r="B202" s="42"/>
      <c r="C202" s="43"/>
      <c r="D202" s="242" t="s">
        <v>178</v>
      </c>
      <c r="E202" s="43"/>
      <c r="F202" s="243" t="s">
        <v>711</v>
      </c>
      <c r="G202" s="43"/>
      <c r="H202" s="43"/>
      <c r="I202" s="149"/>
      <c r="J202" s="43"/>
      <c r="K202" s="43"/>
      <c r="L202" s="47"/>
      <c r="M202" s="244"/>
      <c r="N202" s="245"/>
      <c r="O202" s="87"/>
      <c r="P202" s="87"/>
      <c r="Q202" s="87"/>
      <c r="R202" s="87"/>
      <c r="S202" s="87"/>
      <c r="T202" s="88"/>
      <c r="U202" s="41"/>
      <c r="V202" s="41"/>
      <c r="W202" s="41"/>
      <c r="X202" s="41"/>
      <c r="Y202" s="41"/>
      <c r="Z202" s="41"/>
      <c r="AA202" s="41"/>
      <c r="AB202" s="41"/>
      <c r="AC202" s="41"/>
      <c r="AD202" s="41"/>
      <c r="AE202" s="41"/>
      <c r="AT202" s="20" t="s">
        <v>178</v>
      </c>
      <c r="AU202" s="20" t="s">
        <v>83</v>
      </c>
    </row>
    <row r="203" spans="1:51" s="13" customFormat="1" ht="12">
      <c r="A203" s="13"/>
      <c r="B203" s="246"/>
      <c r="C203" s="247"/>
      <c r="D203" s="242" t="s">
        <v>180</v>
      </c>
      <c r="E203" s="248" t="s">
        <v>19</v>
      </c>
      <c r="F203" s="249" t="s">
        <v>1310</v>
      </c>
      <c r="G203" s="247"/>
      <c r="H203" s="248" t="s">
        <v>19</v>
      </c>
      <c r="I203" s="250"/>
      <c r="J203" s="247"/>
      <c r="K203" s="247"/>
      <c r="L203" s="251"/>
      <c r="M203" s="252"/>
      <c r="N203" s="253"/>
      <c r="O203" s="253"/>
      <c r="P203" s="253"/>
      <c r="Q203" s="253"/>
      <c r="R203" s="253"/>
      <c r="S203" s="253"/>
      <c r="T203" s="254"/>
      <c r="U203" s="13"/>
      <c r="V203" s="13"/>
      <c r="W203" s="13"/>
      <c r="X203" s="13"/>
      <c r="Y203" s="13"/>
      <c r="Z203" s="13"/>
      <c r="AA203" s="13"/>
      <c r="AB203" s="13"/>
      <c r="AC203" s="13"/>
      <c r="AD203" s="13"/>
      <c r="AE203" s="13"/>
      <c r="AT203" s="255" t="s">
        <v>180</v>
      </c>
      <c r="AU203" s="255" t="s">
        <v>83</v>
      </c>
      <c r="AV203" s="13" t="s">
        <v>81</v>
      </c>
      <c r="AW203" s="13" t="s">
        <v>35</v>
      </c>
      <c r="AX203" s="13" t="s">
        <v>74</v>
      </c>
      <c r="AY203" s="255" t="s">
        <v>169</v>
      </c>
    </row>
    <row r="204" spans="1:51" s="14" customFormat="1" ht="12">
      <c r="A204" s="14"/>
      <c r="B204" s="256"/>
      <c r="C204" s="257"/>
      <c r="D204" s="242" t="s">
        <v>180</v>
      </c>
      <c r="E204" s="258" t="s">
        <v>19</v>
      </c>
      <c r="F204" s="259" t="s">
        <v>1311</v>
      </c>
      <c r="G204" s="257"/>
      <c r="H204" s="260">
        <v>52.4</v>
      </c>
      <c r="I204" s="261"/>
      <c r="J204" s="257"/>
      <c r="K204" s="257"/>
      <c r="L204" s="262"/>
      <c r="M204" s="263"/>
      <c r="N204" s="264"/>
      <c r="O204" s="264"/>
      <c r="P204" s="264"/>
      <c r="Q204" s="264"/>
      <c r="R204" s="264"/>
      <c r="S204" s="264"/>
      <c r="T204" s="265"/>
      <c r="U204" s="14"/>
      <c r="V204" s="14"/>
      <c r="W204" s="14"/>
      <c r="X204" s="14"/>
      <c r="Y204" s="14"/>
      <c r="Z204" s="14"/>
      <c r="AA204" s="14"/>
      <c r="AB204" s="14"/>
      <c r="AC204" s="14"/>
      <c r="AD204" s="14"/>
      <c r="AE204" s="14"/>
      <c r="AT204" s="266" t="s">
        <v>180</v>
      </c>
      <c r="AU204" s="266" t="s">
        <v>83</v>
      </c>
      <c r="AV204" s="14" t="s">
        <v>83</v>
      </c>
      <c r="AW204" s="14" t="s">
        <v>35</v>
      </c>
      <c r="AX204" s="14" t="s">
        <v>81</v>
      </c>
      <c r="AY204" s="266" t="s">
        <v>169</v>
      </c>
    </row>
    <row r="205" spans="1:65" s="2" customFormat="1" ht="21.75" customHeight="1">
      <c r="A205" s="41"/>
      <c r="B205" s="42"/>
      <c r="C205" s="229" t="s">
        <v>440</v>
      </c>
      <c r="D205" s="229" t="s">
        <v>171</v>
      </c>
      <c r="E205" s="230" t="s">
        <v>1312</v>
      </c>
      <c r="F205" s="231" t="s">
        <v>1313</v>
      </c>
      <c r="G205" s="232" t="s">
        <v>462</v>
      </c>
      <c r="H205" s="233">
        <v>7</v>
      </c>
      <c r="I205" s="234"/>
      <c r="J205" s="235">
        <f>ROUND(I205*H205,2)</f>
        <v>0</v>
      </c>
      <c r="K205" s="231" t="s">
        <v>175</v>
      </c>
      <c r="L205" s="47"/>
      <c r="M205" s="236" t="s">
        <v>19</v>
      </c>
      <c r="N205" s="237" t="s">
        <v>45</v>
      </c>
      <c r="O205" s="87"/>
      <c r="P205" s="238">
        <f>O205*H205</f>
        <v>0</v>
      </c>
      <c r="Q205" s="238">
        <v>0.3153</v>
      </c>
      <c r="R205" s="238">
        <f>Q205*H205</f>
        <v>2.2071</v>
      </c>
      <c r="S205" s="238">
        <v>0</v>
      </c>
      <c r="T205" s="239">
        <f>S205*H205</f>
        <v>0</v>
      </c>
      <c r="U205" s="41"/>
      <c r="V205" s="41"/>
      <c r="W205" s="41"/>
      <c r="X205" s="41"/>
      <c r="Y205" s="41"/>
      <c r="Z205" s="41"/>
      <c r="AA205" s="41"/>
      <c r="AB205" s="41"/>
      <c r="AC205" s="41"/>
      <c r="AD205" s="41"/>
      <c r="AE205" s="41"/>
      <c r="AR205" s="240" t="s">
        <v>176</v>
      </c>
      <c r="AT205" s="240" t="s">
        <v>171</v>
      </c>
      <c r="AU205" s="240" t="s">
        <v>83</v>
      </c>
      <c r="AY205" s="20" t="s">
        <v>169</v>
      </c>
      <c r="BE205" s="241">
        <f>IF(N205="základní",J205,0)</f>
        <v>0</v>
      </c>
      <c r="BF205" s="241">
        <f>IF(N205="snížená",J205,0)</f>
        <v>0</v>
      </c>
      <c r="BG205" s="241">
        <f>IF(N205="zákl. přenesená",J205,0)</f>
        <v>0</v>
      </c>
      <c r="BH205" s="241">
        <f>IF(N205="sníž. přenesená",J205,0)</f>
        <v>0</v>
      </c>
      <c r="BI205" s="241">
        <f>IF(N205="nulová",J205,0)</f>
        <v>0</v>
      </c>
      <c r="BJ205" s="20" t="s">
        <v>81</v>
      </c>
      <c r="BK205" s="241">
        <f>ROUND(I205*H205,2)</f>
        <v>0</v>
      </c>
      <c r="BL205" s="20" t="s">
        <v>176</v>
      </c>
      <c r="BM205" s="240" t="s">
        <v>1314</v>
      </c>
    </row>
    <row r="206" spans="1:47" s="2" customFormat="1" ht="12">
      <c r="A206" s="41"/>
      <c r="B206" s="42"/>
      <c r="C206" s="43"/>
      <c r="D206" s="242" t="s">
        <v>178</v>
      </c>
      <c r="E206" s="43"/>
      <c r="F206" s="243" t="s">
        <v>711</v>
      </c>
      <c r="G206" s="43"/>
      <c r="H206" s="43"/>
      <c r="I206" s="149"/>
      <c r="J206" s="43"/>
      <c r="K206" s="43"/>
      <c r="L206" s="47"/>
      <c r="M206" s="244"/>
      <c r="N206" s="245"/>
      <c r="O206" s="87"/>
      <c r="P206" s="87"/>
      <c r="Q206" s="87"/>
      <c r="R206" s="87"/>
      <c r="S206" s="87"/>
      <c r="T206" s="88"/>
      <c r="U206" s="41"/>
      <c r="V206" s="41"/>
      <c r="W206" s="41"/>
      <c r="X206" s="41"/>
      <c r="Y206" s="41"/>
      <c r="Z206" s="41"/>
      <c r="AA206" s="41"/>
      <c r="AB206" s="41"/>
      <c r="AC206" s="41"/>
      <c r="AD206" s="41"/>
      <c r="AE206" s="41"/>
      <c r="AT206" s="20" t="s">
        <v>178</v>
      </c>
      <c r="AU206" s="20" t="s">
        <v>83</v>
      </c>
    </row>
    <row r="207" spans="1:51" s="13" customFormat="1" ht="12">
      <c r="A207" s="13"/>
      <c r="B207" s="246"/>
      <c r="C207" s="247"/>
      <c r="D207" s="242" t="s">
        <v>180</v>
      </c>
      <c r="E207" s="248" t="s">
        <v>19</v>
      </c>
      <c r="F207" s="249" t="s">
        <v>1310</v>
      </c>
      <c r="G207" s="247"/>
      <c r="H207" s="248" t="s">
        <v>19</v>
      </c>
      <c r="I207" s="250"/>
      <c r="J207" s="247"/>
      <c r="K207" s="247"/>
      <c r="L207" s="251"/>
      <c r="M207" s="252"/>
      <c r="N207" s="253"/>
      <c r="O207" s="253"/>
      <c r="P207" s="253"/>
      <c r="Q207" s="253"/>
      <c r="R207" s="253"/>
      <c r="S207" s="253"/>
      <c r="T207" s="254"/>
      <c r="U207" s="13"/>
      <c r="V207" s="13"/>
      <c r="W207" s="13"/>
      <c r="X207" s="13"/>
      <c r="Y207" s="13"/>
      <c r="Z207" s="13"/>
      <c r="AA207" s="13"/>
      <c r="AB207" s="13"/>
      <c r="AC207" s="13"/>
      <c r="AD207" s="13"/>
      <c r="AE207" s="13"/>
      <c r="AT207" s="255" t="s">
        <v>180</v>
      </c>
      <c r="AU207" s="255" t="s">
        <v>83</v>
      </c>
      <c r="AV207" s="13" t="s">
        <v>81</v>
      </c>
      <c r="AW207" s="13" t="s">
        <v>35</v>
      </c>
      <c r="AX207" s="13" t="s">
        <v>74</v>
      </c>
      <c r="AY207" s="255" t="s">
        <v>169</v>
      </c>
    </row>
    <row r="208" spans="1:51" s="14" customFormat="1" ht="12">
      <c r="A208" s="14"/>
      <c r="B208" s="256"/>
      <c r="C208" s="257"/>
      <c r="D208" s="242" t="s">
        <v>180</v>
      </c>
      <c r="E208" s="258" t="s">
        <v>19</v>
      </c>
      <c r="F208" s="259" t="s">
        <v>1315</v>
      </c>
      <c r="G208" s="257"/>
      <c r="H208" s="260">
        <v>7</v>
      </c>
      <c r="I208" s="261"/>
      <c r="J208" s="257"/>
      <c r="K208" s="257"/>
      <c r="L208" s="262"/>
      <c r="M208" s="263"/>
      <c r="N208" s="264"/>
      <c r="O208" s="264"/>
      <c r="P208" s="264"/>
      <c r="Q208" s="264"/>
      <c r="R208" s="264"/>
      <c r="S208" s="264"/>
      <c r="T208" s="265"/>
      <c r="U208" s="14"/>
      <c r="V208" s="14"/>
      <c r="W208" s="14"/>
      <c r="X208" s="14"/>
      <c r="Y208" s="14"/>
      <c r="Z208" s="14"/>
      <c r="AA208" s="14"/>
      <c r="AB208" s="14"/>
      <c r="AC208" s="14"/>
      <c r="AD208" s="14"/>
      <c r="AE208" s="14"/>
      <c r="AT208" s="266" t="s">
        <v>180</v>
      </c>
      <c r="AU208" s="266" t="s">
        <v>83</v>
      </c>
      <c r="AV208" s="14" t="s">
        <v>83</v>
      </c>
      <c r="AW208" s="14" t="s">
        <v>35</v>
      </c>
      <c r="AX208" s="14" t="s">
        <v>81</v>
      </c>
      <c r="AY208" s="266" t="s">
        <v>169</v>
      </c>
    </row>
    <row r="209" spans="1:65" s="2" customFormat="1" ht="16.5" customHeight="1">
      <c r="A209" s="41"/>
      <c r="B209" s="42"/>
      <c r="C209" s="229" t="s">
        <v>446</v>
      </c>
      <c r="D209" s="229" t="s">
        <v>171</v>
      </c>
      <c r="E209" s="230" t="s">
        <v>1316</v>
      </c>
      <c r="F209" s="231" t="s">
        <v>1317</v>
      </c>
      <c r="G209" s="232" t="s">
        <v>213</v>
      </c>
      <c r="H209" s="233">
        <v>109.61</v>
      </c>
      <c r="I209" s="234"/>
      <c r="J209" s="235">
        <f>ROUND(I209*H209,2)</f>
        <v>0</v>
      </c>
      <c r="K209" s="231" t="s">
        <v>175</v>
      </c>
      <c r="L209" s="47"/>
      <c r="M209" s="236" t="s">
        <v>19</v>
      </c>
      <c r="N209" s="237" t="s">
        <v>45</v>
      </c>
      <c r="O209" s="87"/>
      <c r="P209" s="238">
        <f>O209*H209</f>
        <v>0</v>
      </c>
      <c r="Q209" s="238">
        <v>2.16</v>
      </c>
      <c r="R209" s="238">
        <f>Q209*H209</f>
        <v>236.75760000000002</v>
      </c>
      <c r="S209" s="238">
        <v>0</v>
      </c>
      <c r="T209" s="239">
        <f>S209*H209</f>
        <v>0</v>
      </c>
      <c r="U209" s="41"/>
      <c r="V209" s="41"/>
      <c r="W209" s="41"/>
      <c r="X209" s="41"/>
      <c r="Y209" s="41"/>
      <c r="Z209" s="41"/>
      <c r="AA209" s="41"/>
      <c r="AB209" s="41"/>
      <c r="AC209" s="41"/>
      <c r="AD209" s="41"/>
      <c r="AE209" s="41"/>
      <c r="AR209" s="240" t="s">
        <v>176</v>
      </c>
      <c r="AT209" s="240" t="s">
        <v>171</v>
      </c>
      <c r="AU209" s="240" t="s">
        <v>83</v>
      </c>
      <c r="AY209" s="20" t="s">
        <v>169</v>
      </c>
      <c r="BE209" s="241">
        <f>IF(N209="základní",J209,0)</f>
        <v>0</v>
      </c>
      <c r="BF209" s="241">
        <f>IF(N209="snížená",J209,0)</f>
        <v>0</v>
      </c>
      <c r="BG209" s="241">
        <f>IF(N209="zákl. přenesená",J209,0)</f>
        <v>0</v>
      </c>
      <c r="BH209" s="241">
        <f>IF(N209="sníž. přenesená",J209,0)</f>
        <v>0</v>
      </c>
      <c r="BI209" s="241">
        <f>IF(N209="nulová",J209,0)</f>
        <v>0</v>
      </c>
      <c r="BJ209" s="20" t="s">
        <v>81</v>
      </c>
      <c r="BK209" s="241">
        <f>ROUND(I209*H209,2)</f>
        <v>0</v>
      </c>
      <c r="BL209" s="20" t="s">
        <v>176</v>
      </c>
      <c r="BM209" s="240" t="s">
        <v>1318</v>
      </c>
    </row>
    <row r="210" spans="1:47" s="2" customFormat="1" ht="12">
      <c r="A210" s="41"/>
      <c r="B210" s="42"/>
      <c r="C210" s="43"/>
      <c r="D210" s="242" t="s">
        <v>178</v>
      </c>
      <c r="E210" s="43"/>
      <c r="F210" s="243" t="s">
        <v>1319</v>
      </c>
      <c r="G210" s="43"/>
      <c r="H210" s="43"/>
      <c r="I210" s="149"/>
      <c r="J210" s="43"/>
      <c r="K210" s="43"/>
      <c r="L210" s="47"/>
      <c r="M210" s="244"/>
      <c r="N210" s="245"/>
      <c r="O210" s="87"/>
      <c r="P210" s="87"/>
      <c r="Q210" s="87"/>
      <c r="R210" s="87"/>
      <c r="S210" s="87"/>
      <c r="T210" s="88"/>
      <c r="U210" s="41"/>
      <c r="V210" s="41"/>
      <c r="W210" s="41"/>
      <c r="X210" s="41"/>
      <c r="Y210" s="41"/>
      <c r="Z210" s="41"/>
      <c r="AA210" s="41"/>
      <c r="AB210" s="41"/>
      <c r="AC210" s="41"/>
      <c r="AD210" s="41"/>
      <c r="AE210" s="41"/>
      <c r="AT210" s="20" t="s">
        <v>178</v>
      </c>
      <c r="AU210" s="20" t="s">
        <v>83</v>
      </c>
    </row>
    <row r="211" spans="1:51" s="13" customFormat="1" ht="12">
      <c r="A211" s="13"/>
      <c r="B211" s="246"/>
      <c r="C211" s="247"/>
      <c r="D211" s="242" t="s">
        <v>180</v>
      </c>
      <c r="E211" s="248" t="s">
        <v>19</v>
      </c>
      <c r="F211" s="249" t="s">
        <v>1245</v>
      </c>
      <c r="G211" s="247"/>
      <c r="H211" s="248" t="s">
        <v>19</v>
      </c>
      <c r="I211" s="250"/>
      <c r="J211" s="247"/>
      <c r="K211" s="247"/>
      <c r="L211" s="251"/>
      <c r="M211" s="252"/>
      <c r="N211" s="253"/>
      <c r="O211" s="253"/>
      <c r="P211" s="253"/>
      <c r="Q211" s="253"/>
      <c r="R211" s="253"/>
      <c r="S211" s="253"/>
      <c r="T211" s="254"/>
      <c r="U211" s="13"/>
      <c r="V211" s="13"/>
      <c r="W211" s="13"/>
      <c r="X211" s="13"/>
      <c r="Y211" s="13"/>
      <c r="Z211" s="13"/>
      <c r="AA211" s="13"/>
      <c r="AB211" s="13"/>
      <c r="AC211" s="13"/>
      <c r="AD211" s="13"/>
      <c r="AE211" s="13"/>
      <c r="AT211" s="255" t="s">
        <v>180</v>
      </c>
      <c r="AU211" s="255" t="s">
        <v>83</v>
      </c>
      <c r="AV211" s="13" t="s">
        <v>81</v>
      </c>
      <c r="AW211" s="13" t="s">
        <v>35</v>
      </c>
      <c r="AX211" s="13" t="s">
        <v>74</v>
      </c>
      <c r="AY211" s="255" t="s">
        <v>169</v>
      </c>
    </row>
    <row r="212" spans="1:51" s="14" customFormat="1" ht="12">
      <c r="A212" s="14"/>
      <c r="B212" s="256"/>
      <c r="C212" s="257"/>
      <c r="D212" s="242" t="s">
        <v>180</v>
      </c>
      <c r="E212" s="258" t="s">
        <v>19</v>
      </c>
      <c r="F212" s="259" t="s">
        <v>1320</v>
      </c>
      <c r="G212" s="257"/>
      <c r="H212" s="260">
        <v>55.2</v>
      </c>
      <c r="I212" s="261"/>
      <c r="J212" s="257"/>
      <c r="K212" s="257"/>
      <c r="L212" s="262"/>
      <c r="M212" s="263"/>
      <c r="N212" s="264"/>
      <c r="O212" s="264"/>
      <c r="P212" s="264"/>
      <c r="Q212" s="264"/>
      <c r="R212" s="264"/>
      <c r="S212" s="264"/>
      <c r="T212" s="265"/>
      <c r="U212" s="14"/>
      <c r="V212" s="14"/>
      <c r="W212" s="14"/>
      <c r="X212" s="14"/>
      <c r="Y212" s="14"/>
      <c r="Z212" s="14"/>
      <c r="AA212" s="14"/>
      <c r="AB212" s="14"/>
      <c r="AC212" s="14"/>
      <c r="AD212" s="14"/>
      <c r="AE212" s="14"/>
      <c r="AT212" s="266" t="s">
        <v>180</v>
      </c>
      <c r="AU212" s="266" t="s">
        <v>83</v>
      </c>
      <c r="AV212" s="14" t="s">
        <v>83</v>
      </c>
      <c r="AW212" s="14" t="s">
        <v>35</v>
      </c>
      <c r="AX212" s="14" t="s">
        <v>74</v>
      </c>
      <c r="AY212" s="266" t="s">
        <v>169</v>
      </c>
    </row>
    <row r="213" spans="1:51" s="14" customFormat="1" ht="12">
      <c r="A213" s="14"/>
      <c r="B213" s="256"/>
      <c r="C213" s="257"/>
      <c r="D213" s="242" t="s">
        <v>180</v>
      </c>
      <c r="E213" s="258" t="s">
        <v>19</v>
      </c>
      <c r="F213" s="259" t="s">
        <v>1321</v>
      </c>
      <c r="G213" s="257"/>
      <c r="H213" s="260">
        <v>32.4</v>
      </c>
      <c r="I213" s="261"/>
      <c r="J213" s="257"/>
      <c r="K213" s="257"/>
      <c r="L213" s="262"/>
      <c r="M213" s="263"/>
      <c r="N213" s="264"/>
      <c r="O213" s="264"/>
      <c r="P213" s="264"/>
      <c r="Q213" s="264"/>
      <c r="R213" s="264"/>
      <c r="S213" s="264"/>
      <c r="T213" s="265"/>
      <c r="U213" s="14"/>
      <c r="V213" s="14"/>
      <c r="W213" s="14"/>
      <c r="X213" s="14"/>
      <c r="Y213" s="14"/>
      <c r="Z213" s="14"/>
      <c r="AA213" s="14"/>
      <c r="AB213" s="14"/>
      <c r="AC213" s="14"/>
      <c r="AD213" s="14"/>
      <c r="AE213" s="14"/>
      <c r="AT213" s="266" t="s">
        <v>180</v>
      </c>
      <c r="AU213" s="266" t="s">
        <v>83</v>
      </c>
      <c r="AV213" s="14" t="s">
        <v>83</v>
      </c>
      <c r="AW213" s="14" t="s">
        <v>35</v>
      </c>
      <c r="AX213" s="14" t="s">
        <v>74</v>
      </c>
      <c r="AY213" s="266" t="s">
        <v>169</v>
      </c>
    </row>
    <row r="214" spans="1:51" s="14" customFormat="1" ht="12">
      <c r="A214" s="14"/>
      <c r="B214" s="256"/>
      <c r="C214" s="257"/>
      <c r="D214" s="242" t="s">
        <v>180</v>
      </c>
      <c r="E214" s="258" t="s">
        <v>19</v>
      </c>
      <c r="F214" s="259" t="s">
        <v>1322</v>
      </c>
      <c r="G214" s="257"/>
      <c r="H214" s="260">
        <v>22.01</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180</v>
      </c>
      <c r="AU214" s="266" t="s">
        <v>83</v>
      </c>
      <c r="AV214" s="14" t="s">
        <v>83</v>
      </c>
      <c r="AW214" s="14" t="s">
        <v>35</v>
      </c>
      <c r="AX214" s="14" t="s">
        <v>74</v>
      </c>
      <c r="AY214" s="266" t="s">
        <v>169</v>
      </c>
    </row>
    <row r="215" spans="1:51" s="15" customFormat="1" ht="12">
      <c r="A215" s="15"/>
      <c r="B215" s="267"/>
      <c r="C215" s="268"/>
      <c r="D215" s="242" t="s">
        <v>180</v>
      </c>
      <c r="E215" s="269" t="s">
        <v>19</v>
      </c>
      <c r="F215" s="270" t="s">
        <v>185</v>
      </c>
      <c r="G215" s="268"/>
      <c r="H215" s="271">
        <v>109.61</v>
      </c>
      <c r="I215" s="272"/>
      <c r="J215" s="268"/>
      <c r="K215" s="268"/>
      <c r="L215" s="273"/>
      <c r="M215" s="274"/>
      <c r="N215" s="275"/>
      <c r="O215" s="275"/>
      <c r="P215" s="275"/>
      <c r="Q215" s="275"/>
      <c r="R215" s="275"/>
      <c r="S215" s="275"/>
      <c r="T215" s="276"/>
      <c r="U215" s="15"/>
      <c r="V215" s="15"/>
      <c r="W215" s="15"/>
      <c r="X215" s="15"/>
      <c r="Y215" s="15"/>
      <c r="Z215" s="15"/>
      <c r="AA215" s="15"/>
      <c r="AB215" s="15"/>
      <c r="AC215" s="15"/>
      <c r="AD215" s="15"/>
      <c r="AE215" s="15"/>
      <c r="AT215" s="277" t="s">
        <v>180</v>
      </c>
      <c r="AU215" s="277" t="s">
        <v>83</v>
      </c>
      <c r="AV215" s="15" t="s">
        <v>176</v>
      </c>
      <c r="AW215" s="15" t="s">
        <v>35</v>
      </c>
      <c r="AX215" s="15" t="s">
        <v>81</v>
      </c>
      <c r="AY215" s="277" t="s">
        <v>169</v>
      </c>
    </row>
    <row r="216" spans="1:65" s="2" customFormat="1" ht="16.5" customHeight="1">
      <c r="A216" s="41"/>
      <c r="B216" s="42"/>
      <c r="C216" s="229" t="s">
        <v>453</v>
      </c>
      <c r="D216" s="229" t="s">
        <v>171</v>
      </c>
      <c r="E216" s="230" t="s">
        <v>1323</v>
      </c>
      <c r="F216" s="231" t="s">
        <v>1324</v>
      </c>
      <c r="G216" s="232" t="s">
        <v>213</v>
      </c>
      <c r="H216" s="233">
        <v>97.336</v>
      </c>
      <c r="I216" s="234"/>
      <c r="J216" s="235">
        <f>ROUND(I216*H216,2)</f>
        <v>0</v>
      </c>
      <c r="K216" s="231" t="s">
        <v>175</v>
      </c>
      <c r="L216" s="47"/>
      <c r="M216" s="236" t="s">
        <v>19</v>
      </c>
      <c r="N216" s="237" t="s">
        <v>45</v>
      </c>
      <c r="O216" s="87"/>
      <c r="P216" s="238">
        <f>O216*H216</f>
        <v>0</v>
      </c>
      <c r="Q216" s="238">
        <v>2.45329</v>
      </c>
      <c r="R216" s="238">
        <f>Q216*H216</f>
        <v>238.79343544</v>
      </c>
      <c r="S216" s="238">
        <v>0</v>
      </c>
      <c r="T216" s="239">
        <f>S216*H216</f>
        <v>0</v>
      </c>
      <c r="U216" s="41"/>
      <c r="V216" s="41"/>
      <c r="W216" s="41"/>
      <c r="X216" s="41"/>
      <c r="Y216" s="41"/>
      <c r="Z216" s="41"/>
      <c r="AA216" s="41"/>
      <c r="AB216" s="41"/>
      <c r="AC216" s="41"/>
      <c r="AD216" s="41"/>
      <c r="AE216" s="41"/>
      <c r="AR216" s="240" t="s">
        <v>176</v>
      </c>
      <c r="AT216" s="240" t="s">
        <v>171</v>
      </c>
      <c r="AU216" s="240" t="s">
        <v>83</v>
      </c>
      <c r="AY216" s="20" t="s">
        <v>169</v>
      </c>
      <c r="BE216" s="241">
        <f>IF(N216="základní",J216,0)</f>
        <v>0</v>
      </c>
      <c r="BF216" s="241">
        <f>IF(N216="snížená",J216,0)</f>
        <v>0</v>
      </c>
      <c r="BG216" s="241">
        <f>IF(N216="zákl. přenesená",J216,0)</f>
        <v>0</v>
      </c>
      <c r="BH216" s="241">
        <f>IF(N216="sníž. přenesená",J216,0)</f>
        <v>0</v>
      </c>
      <c r="BI216" s="241">
        <f>IF(N216="nulová",J216,0)</f>
        <v>0</v>
      </c>
      <c r="BJ216" s="20" t="s">
        <v>81</v>
      </c>
      <c r="BK216" s="241">
        <f>ROUND(I216*H216,2)</f>
        <v>0</v>
      </c>
      <c r="BL216" s="20" t="s">
        <v>176</v>
      </c>
      <c r="BM216" s="240" t="s">
        <v>1325</v>
      </c>
    </row>
    <row r="217" spans="1:47" s="2" customFormat="1" ht="12">
      <c r="A217" s="41"/>
      <c r="B217" s="42"/>
      <c r="C217" s="43"/>
      <c r="D217" s="242" t="s">
        <v>178</v>
      </c>
      <c r="E217" s="43"/>
      <c r="F217" s="243" t="s">
        <v>724</v>
      </c>
      <c r="G217" s="43"/>
      <c r="H217" s="43"/>
      <c r="I217" s="149"/>
      <c r="J217" s="43"/>
      <c r="K217" s="43"/>
      <c r="L217" s="47"/>
      <c r="M217" s="244"/>
      <c r="N217" s="245"/>
      <c r="O217" s="87"/>
      <c r="P217" s="87"/>
      <c r="Q217" s="87"/>
      <c r="R217" s="87"/>
      <c r="S217" s="87"/>
      <c r="T217" s="88"/>
      <c r="U217" s="41"/>
      <c r="V217" s="41"/>
      <c r="W217" s="41"/>
      <c r="X217" s="41"/>
      <c r="Y217" s="41"/>
      <c r="Z217" s="41"/>
      <c r="AA217" s="41"/>
      <c r="AB217" s="41"/>
      <c r="AC217" s="41"/>
      <c r="AD217" s="41"/>
      <c r="AE217" s="41"/>
      <c r="AT217" s="20" t="s">
        <v>178</v>
      </c>
      <c r="AU217" s="20" t="s">
        <v>83</v>
      </c>
    </row>
    <row r="218" spans="1:51" s="13" customFormat="1" ht="12">
      <c r="A218" s="13"/>
      <c r="B218" s="246"/>
      <c r="C218" s="247"/>
      <c r="D218" s="242" t="s">
        <v>180</v>
      </c>
      <c r="E218" s="248" t="s">
        <v>19</v>
      </c>
      <c r="F218" s="249" t="s">
        <v>1310</v>
      </c>
      <c r="G218" s="247"/>
      <c r="H218" s="248" t="s">
        <v>19</v>
      </c>
      <c r="I218" s="250"/>
      <c r="J218" s="247"/>
      <c r="K218" s="247"/>
      <c r="L218" s="251"/>
      <c r="M218" s="252"/>
      <c r="N218" s="253"/>
      <c r="O218" s="253"/>
      <c r="P218" s="253"/>
      <c r="Q218" s="253"/>
      <c r="R218" s="253"/>
      <c r="S218" s="253"/>
      <c r="T218" s="254"/>
      <c r="U218" s="13"/>
      <c r="V218" s="13"/>
      <c r="W218" s="13"/>
      <c r="X218" s="13"/>
      <c r="Y218" s="13"/>
      <c r="Z218" s="13"/>
      <c r="AA218" s="13"/>
      <c r="AB218" s="13"/>
      <c r="AC218" s="13"/>
      <c r="AD218" s="13"/>
      <c r="AE218" s="13"/>
      <c r="AT218" s="255" t="s">
        <v>180</v>
      </c>
      <c r="AU218" s="255" t="s">
        <v>83</v>
      </c>
      <c r="AV218" s="13" t="s">
        <v>81</v>
      </c>
      <c r="AW218" s="13" t="s">
        <v>35</v>
      </c>
      <c r="AX218" s="13" t="s">
        <v>74</v>
      </c>
      <c r="AY218" s="255" t="s">
        <v>169</v>
      </c>
    </row>
    <row r="219" spans="1:51" s="14" customFormat="1" ht="12">
      <c r="A219" s="14"/>
      <c r="B219" s="256"/>
      <c r="C219" s="257"/>
      <c r="D219" s="242" t="s">
        <v>180</v>
      </c>
      <c r="E219" s="258" t="s">
        <v>19</v>
      </c>
      <c r="F219" s="259" t="s">
        <v>1326</v>
      </c>
      <c r="G219" s="257"/>
      <c r="H219" s="260">
        <v>58.752</v>
      </c>
      <c r="I219" s="261"/>
      <c r="J219" s="257"/>
      <c r="K219" s="257"/>
      <c r="L219" s="262"/>
      <c r="M219" s="263"/>
      <c r="N219" s="264"/>
      <c r="O219" s="264"/>
      <c r="P219" s="264"/>
      <c r="Q219" s="264"/>
      <c r="R219" s="264"/>
      <c r="S219" s="264"/>
      <c r="T219" s="265"/>
      <c r="U219" s="14"/>
      <c r="V219" s="14"/>
      <c r="W219" s="14"/>
      <c r="X219" s="14"/>
      <c r="Y219" s="14"/>
      <c r="Z219" s="14"/>
      <c r="AA219" s="14"/>
      <c r="AB219" s="14"/>
      <c r="AC219" s="14"/>
      <c r="AD219" s="14"/>
      <c r="AE219" s="14"/>
      <c r="AT219" s="266" t="s">
        <v>180</v>
      </c>
      <c r="AU219" s="266" t="s">
        <v>83</v>
      </c>
      <c r="AV219" s="14" t="s">
        <v>83</v>
      </c>
      <c r="AW219" s="14" t="s">
        <v>35</v>
      </c>
      <c r="AX219" s="14" t="s">
        <v>74</v>
      </c>
      <c r="AY219" s="266" t="s">
        <v>169</v>
      </c>
    </row>
    <row r="220" spans="1:51" s="14" customFormat="1" ht="12">
      <c r="A220" s="14"/>
      <c r="B220" s="256"/>
      <c r="C220" s="257"/>
      <c r="D220" s="242" t="s">
        <v>180</v>
      </c>
      <c r="E220" s="258" t="s">
        <v>19</v>
      </c>
      <c r="F220" s="259" t="s">
        <v>1327</v>
      </c>
      <c r="G220" s="257"/>
      <c r="H220" s="260">
        <v>25.44</v>
      </c>
      <c r="I220" s="261"/>
      <c r="J220" s="257"/>
      <c r="K220" s="257"/>
      <c r="L220" s="262"/>
      <c r="M220" s="263"/>
      <c r="N220" s="264"/>
      <c r="O220" s="264"/>
      <c r="P220" s="264"/>
      <c r="Q220" s="264"/>
      <c r="R220" s="264"/>
      <c r="S220" s="264"/>
      <c r="T220" s="265"/>
      <c r="U220" s="14"/>
      <c r="V220" s="14"/>
      <c r="W220" s="14"/>
      <c r="X220" s="14"/>
      <c r="Y220" s="14"/>
      <c r="Z220" s="14"/>
      <c r="AA220" s="14"/>
      <c r="AB220" s="14"/>
      <c r="AC220" s="14"/>
      <c r="AD220" s="14"/>
      <c r="AE220" s="14"/>
      <c r="AT220" s="266" t="s">
        <v>180</v>
      </c>
      <c r="AU220" s="266" t="s">
        <v>83</v>
      </c>
      <c r="AV220" s="14" t="s">
        <v>83</v>
      </c>
      <c r="AW220" s="14" t="s">
        <v>35</v>
      </c>
      <c r="AX220" s="14" t="s">
        <v>74</v>
      </c>
      <c r="AY220" s="266" t="s">
        <v>169</v>
      </c>
    </row>
    <row r="221" spans="1:51" s="14" customFormat="1" ht="12">
      <c r="A221" s="14"/>
      <c r="B221" s="256"/>
      <c r="C221" s="257"/>
      <c r="D221" s="242" t="s">
        <v>180</v>
      </c>
      <c r="E221" s="258" t="s">
        <v>19</v>
      </c>
      <c r="F221" s="259" t="s">
        <v>1328</v>
      </c>
      <c r="G221" s="257"/>
      <c r="H221" s="260">
        <v>13.144</v>
      </c>
      <c r="I221" s="261"/>
      <c r="J221" s="257"/>
      <c r="K221" s="257"/>
      <c r="L221" s="262"/>
      <c r="M221" s="263"/>
      <c r="N221" s="264"/>
      <c r="O221" s="264"/>
      <c r="P221" s="264"/>
      <c r="Q221" s="264"/>
      <c r="R221" s="264"/>
      <c r="S221" s="264"/>
      <c r="T221" s="265"/>
      <c r="U221" s="14"/>
      <c r="V221" s="14"/>
      <c r="W221" s="14"/>
      <c r="X221" s="14"/>
      <c r="Y221" s="14"/>
      <c r="Z221" s="14"/>
      <c r="AA221" s="14"/>
      <c r="AB221" s="14"/>
      <c r="AC221" s="14"/>
      <c r="AD221" s="14"/>
      <c r="AE221" s="14"/>
      <c r="AT221" s="266" t="s">
        <v>180</v>
      </c>
      <c r="AU221" s="266" t="s">
        <v>83</v>
      </c>
      <c r="AV221" s="14" t="s">
        <v>83</v>
      </c>
      <c r="AW221" s="14" t="s">
        <v>35</v>
      </c>
      <c r="AX221" s="14" t="s">
        <v>74</v>
      </c>
      <c r="AY221" s="266" t="s">
        <v>169</v>
      </c>
    </row>
    <row r="222" spans="1:51" s="15" customFormat="1" ht="12">
      <c r="A222" s="15"/>
      <c r="B222" s="267"/>
      <c r="C222" s="268"/>
      <c r="D222" s="242" t="s">
        <v>180</v>
      </c>
      <c r="E222" s="269" t="s">
        <v>19</v>
      </c>
      <c r="F222" s="270" t="s">
        <v>185</v>
      </c>
      <c r="G222" s="268"/>
      <c r="H222" s="271">
        <v>97.33600000000001</v>
      </c>
      <c r="I222" s="272"/>
      <c r="J222" s="268"/>
      <c r="K222" s="268"/>
      <c r="L222" s="273"/>
      <c r="M222" s="274"/>
      <c r="N222" s="275"/>
      <c r="O222" s="275"/>
      <c r="P222" s="275"/>
      <c r="Q222" s="275"/>
      <c r="R222" s="275"/>
      <c r="S222" s="275"/>
      <c r="T222" s="276"/>
      <c r="U222" s="15"/>
      <c r="V222" s="15"/>
      <c r="W222" s="15"/>
      <c r="X222" s="15"/>
      <c r="Y222" s="15"/>
      <c r="Z222" s="15"/>
      <c r="AA222" s="15"/>
      <c r="AB222" s="15"/>
      <c r="AC222" s="15"/>
      <c r="AD222" s="15"/>
      <c r="AE222" s="15"/>
      <c r="AT222" s="277" t="s">
        <v>180</v>
      </c>
      <c r="AU222" s="277" t="s">
        <v>83</v>
      </c>
      <c r="AV222" s="15" t="s">
        <v>176</v>
      </c>
      <c r="AW222" s="15" t="s">
        <v>35</v>
      </c>
      <c r="AX222" s="15" t="s">
        <v>81</v>
      </c>
      <c r="AY222" s="277" t="s">
        <v>169</v>
      </c>
    </row>
    <row r="223" spans="1:65" s="2" customFormat="1" ht="16.5" customHeight="1">
      <c r="A223" s="41"/>
      <c r="B223" s="42"/>
      <c r="C223" s="229" t="s">
        <v>459</v>
      </c>
      <c r="D223" s="229" t="s">
        <v>171</v>
      </c>
      <c r="E223" s="230" t="s">
        <v>1329</v>
      </c>
      <c r="F223" s="231" t="s">
        <v>1330</v>
      </c>
      <c r="G223" s="232" t="s">
        <v>174</v>
      </c>
      <c r="H223" s="233">
        <v>80.219</v>
      </c>
      <c r="I223" s="234"/>
      <c r="J223" s="235">
        <f>ROUND(I223*H223,2)</f>
        <v>0</v>
      </c>
      <c r="K223" s="231" t="s">
        <v>175</v>
      </c>
      <c r="L223" s="47"/>
      <c r="M223" s="236" t="s">
        <v>19</v>
      </c>
      <c r="N223" s="237" t="s">
        <v>45</v>
      </c>
      <c r="O223" s="87"/>
      <c r="P223" s="238">
        <f>O223*H223</f>
        <v>0</v>
      </c>
      <c r="Q223" s="238">
        <v>0.00247</v>
      </c>
      <c r="R223" s="238">
        <f>Q223*H223</f>
        <v>0.19814093</v>
      </c>
      <c r="S223" s="238">
        <v>0</v>
      </c>
      <c r="T223" s="239">
        <f>S223*H223</f>
        <v>0</v>
      </c>
      <c r="U223" s="41"/>
      <c r="V223" s="41"/>
      <c r="W223" s="41"/>
      <c r="X223" s="41"/>
      <c r="Y223" s="41"/>
      <c r="Z223" s="41"/>
      <c r="AA223" s="41"/>
      <c r="AB223" s="41"/>
      <c r="AC223" s="41"/>
      <c r="AD223" s="41"/>
      <c r="AE223" s="41"/>
      <c r="AR223" s="240" t="s">
        <v>176</v>
      </c>
      <c r="AT223" s="240" t="s">
        <v>171</v>
      </c>
      <c r="AU223" s="240" t="s">
        <v>83</v>
      </c>
      <c r="AY223" s="20" t="s">
        <v>169</v>
      </c>
      <c r="BE223" s="241">
        <f>IF(N223="základní",J223,0)</f>
        <v>0</v>
      </c>
      <c r="BF223" s="241">
        <f>IF(N223="snížená",J223,0)</f>
        <v>0</v>
      </c>
      <c r="BG223" s="241">
        <f>IF(N223="zákl. přenesená",J223,0)</f>
        <v>0</v>
      </c>
      <c r="BH223" s="241">
        <f>IF(N223="sníž. přenesená",J223,0)</f>
        <v>0</v>
      </c>
      <c r="BI223" s="241">
        <f>IF(N223="nulová",J223,0)</f>
        <v>0</v>
      </c>
      <c r="BJ223" s="20" t="s">
        <v>81</v>
      </c>
      <c r="BK223" s="241">
        <f>ROUND(I223*H223,2)</f>
        <v>0</v>
      </c>
      <c r="BL223" s="20" t="s">
        <v>176</v>
      </c>
      <c r="BM223" s="240" t="s">
        <v>1331</v>
      </c>
    </row>
    <row r="224" spans="1:47" s="2" customFormat="1" ht="12">
      <c r="A224" s="41"/>
      <c r="B224" s="42"/>
      <c r="C224" s="43"/>
      <c r="D224" s="242" t="s">
        <v>178</v>
      </c>
      <c r="E224" s="43"/>
      <c r="F224" s="243" t="s">
        <v>1332</v>
      </c>
      <c r="G224" s="43"/>
      <c r="H224" s="43"/>
      <c r="I224" s="149"/>
      <c r="J224" s="43"/>
      <c r="K224" s="43"/>
      <c r="L224" s="47"/>
      <c r="M224" s="244"/>
      <c r="N224" s="245"/>
      <c r="O224" s="87"/>
      <c r="P224" s="87"/>
      <c r="Q224" s="87"/>
      <c r="R224" s="87"/>
      <c r="S224" s="87"/>
      <c r="T224" s="88"/>
      <c r="U224" s="41"/>
      <c r="V224" s="41"/>
      <c r="W224" s="41"/>
      <c r="X224" s="41"/>
      <c r="Y224" s="41"/>
      <c r="Z224" s="41"/>
      <c r="AA224" s="41"/>
      <c r="AB224" s="41"/>
      <c r="AC224" s="41"/>
      <c r="AD224" s="41"/>
      <c r="AE224" s="41"/>
      <c r="AT224" s="20" t="s">
        <v>178</v>
      </c>
      <c r="AU224" s="20" t="s">
        <v>83</v>
      </c>
    </row>
    <row r="225" spans="1:51" s="13" customFormat="1" ht="12">
      <c r="A225" s="13"/>
      <c r="B225" s="246"/>
      <c r="C225" s="247"/>
      <c r="D225" s="242" t="s">
        <v>180</v>
      </c>
      <c r="E225" s="248" t="s">
        <v>19</v>
      </c>
      <c r="F225" s="249" t="s">
        <v>1310</v>
      </c>
      <c r="G225" s="247"/>
      <c r="H225" s="248" t="s">
        <v>19</v>
      </c>
      <c r="I225" s="250"/>
      <c r="J225" s="247"/>
      <c r="K225" s="247"/>
      <c r="L225" s="251"/>
      <c r="M225" s="252"/>
      <c r="N225" s="253"/>
      <c r="O225" s="253"/>
      <c r="P225" s="253"/>
      <c r="Q225" s="253"/>
      <c r="R225" s="253"/>
      <c r="S225" s="253"/>
      <c r="T225" s="254"/>
      <c r="U225" s="13"/>
      <c r="V225" s="13"/>
      <c r="W225" s="13"/>
      <c r="X225" s="13"/>
      <c r="Y225" s="13"/>
      <c r="Z225" s="13"/>
      <c r="AA225" s="13"/>
      <c r="AB225" s="13"/>
      <c r="AC225" s="13"/>
      <c r="AD225" s="13"/>
      <c r="AE225" s="13"/>
      <c r="AT225" s="255" t="s">
        <v>180</v>
      </c>
      <c r="AU225" s="255" t="s">
        <v>83</v>
      </c>
      <c r="AV225" s="13" t="s">
        <v>81</v>
      </c>
      <c r="AW225" s="13" t="s">
        <v>35</v>
      </c>
      <c r="AX225" s="13" t="s">
        <v>74</v>
      </c>
      <c r="AY225" s="255" t="s">
        <v>169</v>
      </c>
    </row>
    <row r="226" spans="1:51" s="14" customFormat="1" ht="12">
      <c r="A226" s="14"/>
      <c r="B226" s="256"/>
      <c r="C226" s="257"/>
      <c r="D226" s="242" t="s">
        <v>180</v>
      </c>
      <c r="E226" s="258" t="s">
        <v>19</v>
      </c>
      <c r="F226" s="259" t="s">
        <v>1333</v>
      </c>
      <c r="G226" s="257"/>
      <c r="H226" s="260">
        <v>7.905</v>
      </c>
      <c r="I226" s="261"/>
      <c r="J226" s="257"/>
      <c r="K226" s="257"/>
      <c r="L226" s="262"/>
      <c r="M226" s="263"/>
      <c r="N226" s="264"/>
      <c r="O226" s="264"/>
      <c r="P226" s="264"/>
      <c r="Q226" s="264"/>
      <c r="R226" s="264"/>
      <c r="S226" s="264"/>
      <c r="T226" s="265"/>
      <c r="U226" s="14"/>
      <c r="V226" s="14"/>
      <c r="W226" s="14"/>
      <c r="X226" s="14"/>
      <c r="Y226" s="14"/>
      <c r="Z226" s="14"/>
      <c r="AA226" s="14"/>
      <c r="AB226" s="14"/>
      <c r="AC226" s="14"/>
      <c r="AD226" s="14"/>
      <c r="AE226" s="14"/>
      <c r="AT226" s="266" t="s">
        <v>180</v>
      </c>
      <c r="AU226" s="266" t="s">
        <v>83</v>
      </c>
      <c r="AV226" s="14" t="s">
        <v>83</v>
      </c>
      <c r="AW226" s="14" t="s">
        <v>35</v>
      </c>
      <c r="AX226" s="14" t="s">
        <v>74</v>
      </c>
      <c r="AY226" s="266" t="s">
        <v>169</v>
      </c>
    </row>
    <row r="227" spans="1:51" s="14" customFormat="1" ht="12">
      <c r="A227" s="14"/>
      <c r="B227" s="256"/>
      <c r="C227" s="257"/>
      <c r="D227" s="242" t="s">
        <v>180</v>
      </c>
      <c r="E227" s="258" t="s">
        <v>19</v>
      </c>
      <c r="F227" s="259" t="s">
        <v>1334</v>
      </c>
      <c r="G227" s="257"/>
      <c r="H227" s="260">
        <v>5.4</v>
      </c>
      <c r="I227" s="261"/>
      <c r="J227" s="257"/>
      <c r="K227" s="257"/>
      <c r="L227" s="262"/>
      <c r="M227" s="263"/>
      <c r="N227" s="264"/>
      <c r="O227" s="264"/>
      <c r="P227" s="264"/>
      <c r="Q227" s="264"/>
      <c r="R227" s="264"/>
      <c r="S227" s="264"/>
      <c r="T227" s="265"/>
      <c r="U227" s="14"/>
      <c r="V227" s="14"/>
      <c r="W227" s="14"/>
      <c r="X227" s="14"/>
      <c r="Y227" s="14"/>
      <c r="Z227" s="14"/>
      <c r="AA227" s="14"/>
      <c r="AB227" s="14"/>
      <c r="AC227" s="14"/>
      <c r="AD227" s="14"/>
      <c r="AE227" s="14"/>
      <c r="AT227" s="266" t="s">
        <v>180</v>
      </c>
      <c r="AU227" s="266" t="s">
        <v>83</v>
      </c>
      <c r="AV227" s="14" t="s">
        <v>83</v>
      </c>
      <c r="AW227" s="14" t="s">
        <v>35</v>
      </c>
      <c r="AX227" s="14" t="s">
        <v>74</v>
      </c>
      <c r="AY227" s="266" t="s">
        <v>169</v>
      </c>
    </row>
    <row r="228" spans="1:51" s="14" customFormat="1" ht="12">
      <c r="A228" s="14"/>
      <c r="B228" s="256"/>
      <c r="C228" s="257"/>
      <c r="D228" s="242" t="s">
        <v>180</v>
      </c>
      <c r="E228" s="258" t="s">
        <v>19</v>
      </c>
      <c r="F228" s="259" t="s">
        <v>1335</v>
      </c>
      <c r="G228" s="257"/>
      <c r="H228" s="260">
        <v>4.17</v>
      </c>
      <c r="I228" s="261"/>
      <c r="J228" s="257"/>
      <c r="K228" s="257"/>
      <c r="L228" s="262"/>
      <c r="M228" s="263"/>
      <c r="N228" s="264"/>
      <c r="O228" s="264"/>
      <c r="P228" s="264"/>
      <c r="Q228" s="264"/>
      <c r="R228" s="264"/>
      <c r="S228" s="264"/>
      <c r="T228" s="265"/>
      <c r="U228" s="14"/>
      <c r="V228" s="14"/>
      <c r="W228" s="14"/>
      <c r="X228" s="14"/>
      <c r="Y228" s="14"/>
      <c r="Z228" s="14"/>
      <c r="AA228" s="14"/>
      <c r="AB228" s="14"/>
      <c r="AC228" s="14"/>
      <c r="AD228" s="14"/>
      <c r="AE228" s="14"/>
      <c r="AT228" s="266" t="s">
        <v>180</v>
      </c>
      <c r="AU228" s="266" t="s">
        <v>83</v>
      </c>
      <c r="AV228" s="14" t="s">
        <v>83</v>
      </c>
      <c r="AW228" s="14" t="s">
        <v>35</v>
      </c>
      <c r="AX228" s="14" t="s">
        <v>74</v>
      </c>
      <c r="AY228" s="266" t="s">
        <v>169</v>
      </c>
    </row>
    <row r="229" spans="1:51" s="14" customFormat="1" ht="12">
      <c r="A229" s="14"/>
      <c r="B229" s="256"/>
      <c r="C229" s="257"/>
      <c r="D229" s="242" t="s">
        <v>180</v>
      </c>
      <c r="E229" s="258" t="s">
        <v>19</v>
      </c>
      <c r="F229" s="259" t="s">
        <v>1336</v>
      </c>
      <c r="G229" s="257"/>
      <c r="H229" s="260">
        <v>32.64</v>
      </c>
      <c r="I229" s="261"/>
      <c r="J229" s="257"/>
      <c r="K229" s="257"/>
      <c r="L229" s="262"/>
      <c r="M229" s="263"/>
      <c r="N229" s="264"/>
      <c r="O229" s="264"/>
      <c r="P229" s="264"/>
      <c r="Q229" s="264"/>
      <c r="R229" s="264"/>
      <c r="S229" s="264"/>
      <c r="T229" s="265"/>
      <c r="U229" s="14"/>
      <c r="V229" s="14"/>
      <c r="W229" s="14"/>
      <c r="X229" s="14"/>
      <c r="Y229" s="14"/>
      <c r="Z229" s="14"/>
      <c r="AA229" s="14"/>
      <c r="AB229" s="14"/>
      <c r="AC229" s="14"/>
      <c r="AD229" s="14"/>
      <c r="AE229" s="14"/>
      <c r="AT229" s="266" t="s">
        <v>180</v>
      </c>
      <c r="AU229" s="266" t="s">
        <v>83</v>
      </c>
      <c r="AV229" s="14" t="s">
        <v>83</v>
      </c>
      <c r="AW229" s="14" t="s">
        <v>35</v>
      </c>
      <c r="AX229" s="14" t="s">
        <v>74</v>
      </c>
      <c r="AY229" s="266" t="s">
        <v>169</v>
      </c>
    </row>
    <row r="230" spans="1:51" s="14" customFormat="1" ht="12">
      <c r="A230" s="14"/>
      <c r="B230" s="256"/>
      <c r="C230" s="257"/>
      <c r="D230" s="242" t="s">
        <v>180</v>
      </c>
      <c r="E230" s="258" t="s">
        <v>19</v>
      </c>
      <c r="F230" s="259" t="s">
        <v>1337</v>
      </c>
      <c r="G230" s="257"/>
      <c r="H230" s="260">
        <v>16.96</v>
      </c>
      <c r="I230" s="261"/>
      <c r="J230" s="257"/>
      <c r="K230" s="257"/>
      <c r="L230" s="262"/>
      <c r="M230" s="263"/>
      <c r="N230" s="264"/>
      <c r="O230" s="264"/>
      <c r="P230" s="264"/>
      <c r="Q230" s="264"/>
      <c r="R230" s="264"/>
      <c r="S230" s="264"/>
      <c r="T230" s="265"/>
      <c r="U230" s="14"/>
      <c r="V230" s="14"/>
      <c r="W230" s="14"/>
      <c r="X230" s="14"/>
      <c r="Y230" s="14"/>
      <c r="Z230" s="14"/>
      <c r="AA230" s="14"/>
      <c r="AB230" s="14"/>
      <c r="AC230" s="14"/>
      <c r="AD230" s="14"/>
      <c r="AE230" s="14"/>
      <c r="AT230" s="266" t="s">
        <v>180</v>
      </c>
      <c r="AU230" s="266" t="s">
        <v>83</v>
      </c>
      <c r="AV230" s="14" t="s">
        <v>83</v>
      </c>
      <c r="AW230" s="14" t="s">
        <v>35</v>
      </c>
      <c r="AX230" s="14" t="s">
        <v>74</v>
      </c>
      <c r="AY230" s="266" t="s">
        <v>169</v>
      </c>
    </row>
    <row r="231" spans="1:51" s="14" customFormat="1" ht="12">
      <c r="A231" s="14"/>
      <c r="B231" s="256"/>
      <c r="C231" s="257"/>
      <c r="D231" s="242" t="s">
        <v>180</v>
      </c>
      <c r="E231" s="258" t="s">
        <v>19</v>
      </c>
      <c r="F231" s="259" t="s">
        <v>1328</v>
      </c>
      <c r="G231" s="257"/>
      <c r="H231" s="260">
        <v>13.144</v>
      </c>
      <c r="I231" s="261"/>
      <c r="J231" s="257"/>
      <c r="K231" s="257"/>
      <c r="L231" s="262"/>
      <c r="M231" s="263"/>
      <c r="N231" s="264"/>
      <c r="O231" s="264"/>
      <c r="P231" s="264"/>
      <c r="Q231" s="264"/>
      <c r="R231" s="264"/>
      <c r="S231" s="264"/>
      <c r="T231" s="265"/>
      <c r="U231" s="14"/>
      <c r="V231" s="14"/>
      <c r="W231" s="14"/>
      <c r="X231" s="14"/>
      <c r="Y231" s="14"/>
      <c r="Z231" s="14"/>
      <c r="AA231" s="14"/>
      <c r="AB231" s="14"/>
      <c r="AC231" s="14"/>
      <c r="AD231" s="14"/>
      <c r="AE231" s="14"/>
      <c r="AT231" s="266" t="s">
        <v>180</v>
      </c>
      <c r="AU231" s="266" t="s">
        <v>83</v>
      </c>
      <c r="AV231" s="14" t="s">
        <v>83</v>
      </c>
      <c r="AW231" s="14" t="s">
        <v>35</v>
      </c>
      <c r="AX231" s="14" t="s">
        <v>74</v>
      </c>
      <c r="AY231" s="266" t="s">
        <v>169</v>
      </c>
    </row>
    <row r="232" spans="1:51" s="15" customFormat="1" ht="12">
      <c r="A232" s="15"/>
      <c r="B232" s="267"/>
      <c r="C232" s="268"/>
      <c r="D232" s="242" t="s">
        <v>180</v>
      </c>
      <c r="E232" s="269" t="s">
        <v>19</v>
      </c>
      <c r="F232" s="270" t="s">
        <v>185</v>
      </c>
      <c r="G232" s="268"/>
      <c r="H232" s="271">
        <v>80.21900000000001</v>
      </c>
      <c r="I232" s="272"/>
      <c r="J232" s="268"/>
      <c r="K232" s="268"/>
      <c r="L232" s="273"/>
      <c r="M232" s="274"/>
      <c r="N232" s="275"/>
      <c r="O232" s="275"/>
      <c r="P232" s="275"/>
      <c r="Q232" s="275"/>
      <c r="R232" s="275"/>
      <c r="S232" s="275"/>
      <c r="T232" s="276"/>
      <c r="U232" s="15"/>
      <c r="V232" s="15"/>
      <c r="W232" s="15"/>
      <c r="X232" s="15"/>
      <c r="Y232" s="15"/>
      <c r="Z232" s="15"/>
      <c r="AA232" s="15"/>
      <c r="AB232" s="15"/>
      <c r="AC232" s="15"/>
      <c r="AD232" s="15"/>
      <c r="AE232" s="15"/>
      <c r="AT232" s="277" t="s">
        <v>180</v>
      </c>
      <c r="AU232" s="277" t="s">
        <v>83</v>
      </c>
      <c r="AV232" s="15" t="s">
        <v>176</v>
      </c>
      <c r="AW232" s="15" t="s">
        <v>35</v>
      </c>
      <c r="AX232" s="15" t="s">
        <v>81</v>
      </c>
      <c r="AY232" s="277" t="s">
        <v>169</v>
      </c>
    </row>
    <row r="233" spans="1:65" s="2" customFormat="1" ht="16.5" customHeight="1">
      <c r="A233" s="41"/>
      <c r="B233" s="42"/>
      <c r="C233" s="229" t="s">
        <v>7</v>
      </c>
      <c r="D233" s="229" t="s">
        <v>171</v>
      </c>
      <c r="E233" s="230" t="s">
        <v>1338</v>
      </c>
      <c r="F233" s="231" t="s">
        <v>1339</v>
      </c>
      <c r="G233" s="232" t="s">
        <v>174</v>
      </c>
      <c r="H233" s="233">
        <v>80.219</v>
      </c>
      <c r="I233" s="234"/>
      <c r="J233" s="235">
        <f>ROUND(I233*H233,2)</f>
        <v>0</v>
      </c>
      <c r="K233" s="231" t="s">
        <v>175</v>
      </c>
      <c r="L233" s="47"/>
      <c r="M233" s="236" t="s">
        <v>19</v>
      </c>
      <c r="N233" s="237" t="s">
        <v>45</v>
      </c>
      <c r="O233" s="87"/>
      <c r="P233" s="238">
        <f>O233*H233</f>
        <v>0</v>
      </c>
      <c r="Q233" s="238">
        <v>0</v>
      </c>
      <c r="R233" s="238">
        <f>Q233*H233</f>
        <v>0</v>
      </c>
      <c r="S233" s="238">
        <v>0</v>
      </c>
      <c r="T233" s="239">
        <f>S233*H233</f>
        <v>0</v>
      </c>
      <c r="U233" s="41"/>
      <c r="V233" s="41"/>
      <c r="W233" s="41"/>
      <c r="X233" s="41"/>
      <c r="Y233" s="41"/>
      <c r="Z233" s="41"/>
      <c r="AA233" s="41"/>
      <c r="AB233" s="41"/>
      <c r="AC233" s="41"/>
      <c r="AD233" s="41"/>
      <c r="AE233" s="41"/>
      <c r="AR233" s="240" t="s">
        <v>176</v>
      </c>
      <c r="AT233" s="240" t="s">
        <v>171</v>
      </c>
      <c r="AU233" s="240" t="s">
        <v>83</v>
      </c>
      <c r="AY233" s="20" t="s">
        <v>169</v>
      </c>
      <c r="BE233" s="241">
        <f>IF(N233="základní",J233,0)</f>
        <v>0</v>
      </c>
      <c r="BF233" s="241">
        <f>IF(N233="snížená",J233,0)</f>
        <v>0</v>
      </c>
      <c r="BG233" s="241">
        <f>IF(N233="zákl. přenesená",J233,0)</f>
        <v>0</v>
      </c>
      <c r="BH233" s="241">
        <f>IF(N233="sníž. přenesená",J233,0)</f>
        <v>0</v>
      </c>
      <c r="BI233" s="241">
        <f>IF(N233="nulová",J233,0)</f>
        <v>0</v>
      </c>
      <c r="BJ233" s="20" t="s">
        <v>81</v>
      </c>
      <c r="BK233" s="241">
        <f>ROUND(I233*H233,2)</f>
        <v>0</v>
      </c>
      <c r="BL233" s="20" t="s">
        <v>176</v>
      </c>
      <c r="BM233" s="240" t="s">
        <v>1340</v>
      </c>
    </row>
    <row r="234" spans="1:47" s="2" customFormat="1" ht="12">
      <c r="A234" s="41"/>
      <c r="B234" s="42"/>
      <c r="C234" s="43"/>
      <c r="D234" s="242" t="s">
        <v>178</v>
      </c>
      <c r="E234" s="43"/>
      <c r="F234" s="243" t="s">
        <v>1332</v>
      </c>
      <c r="G234" s="43"/>
      <c r="H234" s="43"/>
      <c r="I234" s="149"/>
      <c r="J234" s="43"/>
      <c r="K234" s="43"/>
      <c r="L234" s="47"/>
      <c r="M234" s="244"/>
      <c r="N234" s="245"/>
      <c r="O234" s="87"/>
      <c r="P234" s="87"/>
      <c r="Q234" s="87"/>
      <c r="R234" s="87"/>
      <c r="S234" s="87"/>
      <c r="T234" s="88"/>
      <c r="U234" s="41"/>
      <c r="V234" s="41"/>
      <c r="W234" s="41"/>
      <c r="X234" s="41"/>
      <c r="Y234" s="41"/>
      <c r="Z234" s="41"/>
      <c r="AA234" s="41"/>
      <c r="AB234" s="41"/>
      <c r="AC234" s="41"/>
      <c r="AD234" s="41"/>
      <c r="AE234" s="41"/>
      <c r="AT234" s="20" t="s">
        <v>178</v>
      </c>
      <c r="AU234" s="20" t="s">
        <v>83</v>
      </c>
    </row>
    <row r="235" spans="1:65" s="2" customFormat="1" ht="16.5" customHeight="1">
      <c r="A235" s="41"/>
      <c r="B235" s="42"/>
      <c r="C235" s="229" t="s">
        <v>467</v>
      </c>
      <c r="D235" s="229" t="s">
        <v>171</v>
      </c>
      <c r="E235" s="230" t="s">
        <v>1341</v>
      </c>
      <c r="F235" s="231" t="s">
        <v>1342</v>
      </c>
      <c r="G235" s="232" t="s">
        <v>243</v>
      </c>
      <c r="H235" s="233">
        <v>13.287</v>
      </c>
      <c r="I235" s="234"/>
      <c r="J235" s="235">
        <f>ROUND(I235*H235,2)</f>
        <v>0</v>
      </c>
      <c r="K235" s="231" t="s">
        <v>175</v>
      </c>
      <c r="L235" s="47"/>
      <c r="M235" s="236" t="s">
        <v>19</v>
      </c>
      <c r="N235" s="237" t="s">
        <v>45</v>
      </c>
      <c r="O235" s="87"/>
      <c r="P235" s="238">
        <f>O235*H235</f>
        <v>0</v>
      </c>
      <c r="Q235" s="238">
        <v>1.06017</v>
      </c>
      <c r="R235" s="238">
        <f>Q235*H235</f>
        <v>14.086478790000001</v>
      </c>
      <c r="S235" s="238">
        <v>0</v>
      </c>
      <c r="T235" s="239">
        <f>S235*H235</f>
        <v>0</v>
      </c>
      <c r="U235" s="41"/>
      <c r="V235" s="41"/>
      <c r="W235" s="41"/>
      <c r="X235" s="41"/>
      <c r="Y235" s="41"/>
      <c r="Z235" s="41"/>
      <c r="AA235" s="41"/>
      <c r="AB235" s="41"/>
      <c r="AC235" s="41"/>
      <c r="AD235" s="41"/>
      <c r="AE235" s="41"/>
      <c r="AR235" s="240" t="s">
        <v>176</v>
      </c>
      <c r="AT235" s="240" t="s">
        <v>171</v>
      </c>
      <c r="AU235" s="240" t="s">
        <v>83</v>
      </c>
      <c r="AY235" s="20" t="s">
        <v>169</v>
      </c>
      <c r="BE235" s="241">
        <f>IF(N235="základní",J235,0)</f>
        <v>0</v>
      </c>
      <c r="BF235" s="241">
        <f>IF(N235="snížená",J235,0)</f>
        <v>0</v>
      </c>
      <c r="BG235" s="241">
        <f>IF(N235="zákl. přenesená",J235,0)</f>
        <v>0</v>
      </c>
      <c r="BH235" s="241">
        <f>IF(N235="sníž. přenesená",J235,0)</f>
        <v>0</v>
      </c>
      <c r="BI235" s="241">
        <f>IF(N235="nulová",J235,0)</f>
        <v>0</v>
      </c>
      <c r="BJ235" s="20" t="s">
        <v>81</v>
      </c>
      <c r="BK235" s="241">
        <f>ROUND(I235*H235,2)</f>
        <v>0</v>
      </c>
      <c r="BL235" s="20" t="s">
        <v>176</v>
      </c>
      <c r="BM235" s="240" t="s">
        <v>1343</v>
      </c>
    </row>
    <row r="236" spans="1:47" s="2" customFormat="1" ht="12">
      <c r="A236" s="41"/>
      <c r="B236" s="42"/>
      <c r="C236" s="43"/>
      <c r="D236" s="242" t="s">
        <v>178</v>
      </c>
      <c r="E236" s="43"/>
      <c r="F236" s="243" t="s">
        <v>731</v>
      </c>
      <c r="G236" s="43"/>
      <c r="H236" s="43"/>
      <c r="I236" s="149"/>
      <c r="J236" s="43"/>
      <c r="K236" s="43"/>
      <c r="L236" s="47"/>
      <c r="M236" s="244"/>
      <c r="N236" s="245"/>
      <c r="O236" s="87"/>
      <c r="P236" s="87"/>
      <c r="Q236" s="87"/>
      <c r="R236" s="87"/>
      <c r="S236" s="87"/>
      <c r="T236" s="88"/>
      <c r="U236" s="41"/>
      <c r="V236" s="41"/>
      <c r="W236" s="41"/>
      <c r="X236" s="41"/>
      <c r="Y236" s="41"/>
      <c r="Z236" s="41"/>
      <c r="AA236" s="41"/>
      <c r="AB236" s="41"/>
      <c r="AC236" s="41"/>
      <c r="AD236" s="41"/>
      <c r="AE236" s="41"/>
      <c r="AT236" s="20" t="s">
        <v>178</v>
      </c>
      <c r="AU236" s="20" t="s">
        <v>83</v>
      </c>
    </row>
    <row r="237" spans="1:51" s="14" customFormat="1" ht="12">
      <c r="A237" s="14"/>
      <c r="B237" s="256"/>
      <c r="C237" s="257"/>
      <c r="D237" s="242" t="s">
        <v>180</v>
      </c>
      <c r="E237" s="258" t="s">
        <v>19</v>
      </c>
      <c r="F237" s="259" t="s">
        <v>1344</v>
      </c>
      <c r="G237" s="257"/>
      <c r="H237" s="260">
        <v>12.654</v>
      </c>
      <c r="I237" s="261"/>
      <c r="J237" s="257"/>
      <c r="K237" s="257"/>
      <c r="L237" s="262"/>
      <c r="M237" s="263"/>
      <c r="N237" s="264"/>
      <c r="O237" s="264"/>
      <c r="P237" s="264"/>
      <c r="Q237" s="264"/>
      <c r="R237" s="264"/>
      <c r="S237" s="264"/>
      <c r="T237" s="265"/>
      <c r="U237" s="14"/>
      <c r="V237" s="14"/>
      <c r="W237" s="14"/>
      <c r="X237" s="14"/>
      <c r="Y237" s="14"/>
      <c r="Z237" s="14"/>
      <c r="AA237" s="14"/>
      <c r="AB237" s="14"/>
      <c r="AC237" s="14"/>
      <c r="AD237" s="14"/>
      <c r="AE237" s="14"/>
      <c r="AT237" s="266" t="s">
        <v>180</v>
      </c>
      <c r="AU237" s="266" t="s">
        <v>83</v>
      </c>
      <c r="AV237" s="14" t="s">
        <v>83</v>
      </c>
      <c r="AW237" s="14" t="s">
        <v>35</v>
      </c>
      <c r="AX237" s="14" t="s">
        <v>81</v>
      </c>
      <c r="AY237" s="266" t="s">
        <v>169</v>
      </c>
    </row>
    <row r="238" spans="1:51" s="14" customFormat="1" ht="12">
      <c r="A238" s="14"/>
      <c r="B238" s="256"/>
      <c r="C238" s="257"/>
      <c r="D238" s="242" t="s">
        <v>180</v>
      </c>
      <c r="E238" s="257"/>
      <c r="F238" s="259" t="s">
        <v>1345</v>
      </c>
      <c r="G238" s="257"/>
      <c r="H238" s="260">
        <v>13.287</v>
      </c>
      <c r="I238" s="261"/>
      <c r="J238" s="257"/>
      <c r="K238" s="257"/>
      <c r="L238" s="262"/>
      <c r="M238" s="263"/>
      <c r="N238" s="264"/>
      <c r="O238" s="264"/>
      <c r="P238" s="264"/>
      <c r="Q238" s="264"/>
      <c r="R238" s="264"/>
      <c r="S238" s="264"/>
      <c r="T238" s="265"/>
      <c r="U238" s="14"/>
      <c r="V238" s="14"/>
      <c r="W238" s="14"/>
      <c r="X238" s="14"/>
      <c r="Y238" s="14"/>
      <c r="Z238" s="14"/>
      <c r="AA238" s="14"/>
      <c r="AB238" s="14"/>
      <c r="AC238" s="14"/>
      <c r="AD238" s="14"/>
      <c r="AE238" s="14"/>
      <c r="AT238" s="266" t="s">
        <v>180</v>
      </c>
      <c r="AU238" s="266" t="s">
        <v>83</v>
      </c>
      <c r="AV238" s="14" t="s">
        <v>83</v>
      </c>
      <c r="AW238" s="14" t="s">
        <v>4</v>
      </c>
      <c r="AX238" s="14" t="s">
        <v>81</v>
      </c>
      <c r="AY238" s="266" t="s">
        <v>169</v>
      </c>
    </row>
    <row r="239" spans="1:63" s="12" customFormat="1" ht="22.8" customHeight="1">
      <c r="A239" s="12"/>
      <c r="B239" s="213"/>
      <c r="C239" s="214"/>
      <c r="D239" s="215" t="s">
        <v>73</v>
      </c>
      <c r="E239" s="227" t="s">
        <v>192</v>
      </c>
      <c r="F239" s="227" t="s">
        <v>733</v>
      </c>
      <c r="G239" s="214"/>
      <c r="H239" s="214"/>
      <c r="I239" s="217"/>
      <c r="J239" s="228">
        <f>BK239</f>
        <v>0</v>
      </c>
      <c r="K239" s="214"/>
      <c r="L239" s="219"/>
      <c r="M239" s="220"/>
      <c r="N239" s="221"/>
      <c r="O239" s="221"/>
      <c r="P239" s="222">
        <f>SUM(P240:P277)</f>
        <v>0</v>
      </c>
      <c r="Q239" s="221"/>
      <c r="R239" s="222">
        <f>SUM(R240:R277)</f>
        <v>253.28130482999998</v>
      </c>
      <c r="S239" s="221"/>
      <c r="T239" s="223">
        <f>SUM(T240:T277)</f>
        <v>0</v>
      </c>
      <c r="U239" s="12"/>
      <c r="V239" s="12"/>
      <c r="W239" s="12"/>
      <c r="X239" s="12"/>
      <c r="Y239" s="12"/>
      <c r="Z239" s="12"/>
      <c r="AA239" s="12"/>
      <c r="AB239" s="12"/>
      <c r="AC239" s="12"/>
      <c r="AD239" s="12"/>
      <c r="AE239" s="12"/>
      <c r="AR239" s="224" t="s">
        <v>81</v>
      </c>
      <c r="AT239" s="225" t="s">
        <v>73</v>
      </c>
      <c r="AU239" s="225" t="s">
        <v>81</v>
      </c>
      <c r="AY239" s="224" t="s">
        <v>169</v>
      </c>
      <c r="BK239" s="226">
        <f>SUM(BK240:BK277)</f>
        <v>0</v>
      </c>
    </row>
    <row r="240" spans="1:65" s="2" customFormat="1" ht="44.25" customHeight="1">
      <c r="A240" s="41"/>
      <c r="B240" s="42"/>
      <c r="C240" s="229" t="s">
        <v>471</v>
      </c>
      <c r="D240" s="229" t="s">
        <v>171</v>
      </c>
      <c r="E240" s="230" t="s">
        <v>1346</v>
      </c>
      <c r="F240" s="231" t="s">
        <v>1347</v>
      </c>
      <c r="G240" s="232" t="s">
        <v>462</v>
      </c>
      <c r="H240" s="233">
        <v>3.9</v>
      </c>
      <c r="I240" s="234"/>
      <c r="J240" s="235">
        <f>ROUND(I240*H240,2)</f>
        <v>0</v>
      </c>
      <c r="K240" s="231" t="s">
        <v>175</v>
      </c>
      <c r="L240" s="47"/>
      <c r="M240" s="236" t="s">
        <v>19</v>
      </c>
      <c r="N240" s="237" t="s">
        <v>45</v>
      </c>
      <c r="O240" s="87"/>
      <c r="P240" s="238">
        <f>O240*H240</f>
        <v>0</v>
      </c>
      <c r="Q240" s="238">
        <v>0</v>
      </c>
      <c r="R240" s="238">
        <f>Q240*H240</f>
        <v>0</v>
      </c>
      <c r="S240" s="238">
        <v>0</v>
      </c>
      <c r="T240" s="239">
        <f>S240*H240</f>
        <v>0</v>
      </c>
      <c r="U240" s="41"/>
      <c r="V240" s="41"/>
      <c r="W240" s="41"/>
      <c r="X240" s="41"/>
      <c r="Y240" s="41"/>
      <c r="Z240" s="41"/>
      <c r="AA240" s="41"/>
      <c r="AB240" s="41"/>
      <c r="AC240" s="41"/>
      <c r="AD240" s="41"/>
      <c r="AE240" s="41"/>
      <c r="AR240" s="240" t="s">
        <v>176</v>
      </c>
      <c r="AT240" s="240" t="s">
        <v>171</v>
      </c>
      <c r="AU240" s="240" t="s">
        <v>83</v>
      </c>
      <c r="AY240" s="20" t="s">
        <v>169</v>
      </c>
      <c r="BE240" s="241">
        <f>IF(N240="základní",J240,0)</f>
        <v>0</v>
      </c>
      <c r="BF240" s="241">
        <f>IF(N240="snížená",J240,0)</f>
        <v>0</v>
      </c>
      <c r="BG240" s="241">
        <f>IF(N240="zákl. přenesená",J240,0)</f>
        <v>0</v>
      </c>
      <c r="BH240" s="241">
        <f>IF(N240="sníž. přenesená",J240,0)</f>
        <v>0</v>
      </c>
      <c r="BI240" s="241">
        <f>IF(N240="nulová",J240,0)</f>
        <v>0</v>
      </c>
      <c r="BJ240" s="20" t="s">
        <v>81</v>
      </c>
      <c r="BK240" s="241">
        <f>ROUND(I240*H240,2)</f>
        <v>0</v>
      </c>
      <c r="BL240" s="20" t="s">
        <v>176</v>
      </c>
      <c r="BM240" s="240" t="s">
        <v>1348</v>
      </c>
    </row>
    <row r="241" spans="1:47" s="2" customFormat="1" ht="12">
      <c r="A241" s="41"/>
      <c r="B241" s="42"/>
      <c r="C241" s="43"/>
      <c r="D241" s="242" t="s">
        <v>178</v>
      </c>
      <c r="E241" s="43"/>
      <c r="F241" s="243" t="s">
        <v>1349</v>
      </c>
      <c r="G241" s="43"/>
      <c r="H241" s="43"/>
      <c r="I241" s="149"/>
      <c r="J241" s="43"/>
      <c r="K241" s="43"/>
      <c r="L241" s="47"/>
      <c r="M241" s="244"/>
      <c r="N241" s="245"/>
      <c r="O241" s="87"/>
      <c r="P241" s="87"/>
      <c r="Q241" s="87"/>
      <c r="R241" s="87"/>
      <c r="S241" s="87"/>
      <c r="T241" s="88"/>
      <c r="U241" s="41"/>
      <c r="V241" s="41"/>
      <c r="W241" s="41"/>
      <c r="X241" s="41"/>
      <c r="Y241" s="41"/>
      <c r="Z241" s="41"/>
      <c r="AA241" s="41"/>
      <c r="AB241" s="41"/>
      <c r="AC241" s="41"/>
      <c r="AD241" s="41"/>
      <c r="AE241" s="41"/>
      <c r="AT241" s="20" t="s">
        <v>178</v>
      </c>
      <c r="AU241" s="20" t="s">
        <v>83</v>
      </c>
    </row>
    <row r="242" spans="1:51" s="13" customFormat="1" ht="12">
      <c r="A242" s="13"/>
      <c r="B242" s="246"/>
      <c r="C242" s="247"/>
      <c r="D242" s="242" t="s">
        <v>180</v>
      </c>
      <c r="E242" s="248" t="s">
        <v>19</v>
      </c>
      <c r="F242" s="249" t="s">
        <v>1310</v>
      </c>
      <c r="G242" s="247"/>
      <c r="H242" s="248" t="s">
        <v>19</v>
      </c>
      <c r="I242" s="250"/>
      <c r="J242" s="247"/>
      <c r="K242" s="247"/>
      <c r="L242" s="251"/>
      <c r="M242" s="252"/>
      <c r="N242" s="253"/>
      <c r="O242" s="253"/>
      <c r="P242" s="253"/>
      <c r="Q242" s="253"/>
      <c r="R242" s="253"/>
      <c r="S242" s="253"/>
      <c r="T242" s="254"/>
      <c r="U242" s="13"/>
      <c r="V242" s="13"/>
      <c r="W242" s="13"/>
      <c r="X242" s="13"/>
      <c r="Y242" s="13"/>
      <c r="Z242" s="13"/>
      <c r="AA242" s="13"/>
      <c r="AB242" s="13"/>
      <c r="AC242" s="13"/>
      <c r="AD242" s="13"/>
      <c r="AE242" s="13"/>
      <c r="AT242" s="255" t="s">
        <v>180</v>
      </c>
      <c r="AU242" s="255" t="s">
        <v>83</v>
      </c>
      <c r="AV242" s="13" t="s">
        <v>81</v>
      </c>
      <c r="AW242" s="13" t="s">
        <v>35</v>
      </c>
      <c r="AX242" s="13" t="s">
        <v>74</v>
      </c>
      <c r="AY242" s="255" t="s">
        <v>169</v>
      </c>
    </row>
    <row r="243" spans="1:51" s="14" customFormat="1" ht="12">
      <c r="A243" s="14"/>
      <c r="B243" s="256"/>
      <c r="C243" s="257"/>
      <c r="D243" s="242" t="s">
        <v>180</v>
      </c>
      <c r="E243" s="258" t="s">
        <v>19</v>
      </c>
      <c r="F243" s="259" t="s">
        <v>1350</v>
      </c>
      <c r="G243" s="257"/>
      <c r="H243" s="260">
        <v>3.9</v>
      </c>
      <c r="I243" s="261"/>
      <c r="J243" s="257"/>
      <c r="K243" s="257"/>
      <c r="L243" s="262"/>
      <c r="M243" s="263"/>
      <c r="N243" s="264"/>
      <c r="O243" s="264"/>
      <c r="P243" s="264"/>
      <c r="Q243" s="264"/>
      <c r="R243" s="264"/>
      <c r="S243" s="264"/>
      <c r="T243" s="265"/>
      <c r="U243" s="14"/>
      <c r="V243" s="14"/>
      <c r="W243" s="14"/>
      <c r="X243" s="14"/>
      <c r="Y243" s="14"/>
      <c r="Z243" s="14"/>
      <c r="AA243" s="14"/>
      <c r="AB243" s="14"/>
      <c r="AC243" s="14"/>
      <c r="AD243" s="14"/>
      <c r="AE243" s="14"/>
      <c r="AT243" s="266" t="s">
        <v>180</v>
      </c>
      <c r="AU243" s="266" t="s">
        <v>83</v>
      </c>
      <c r="AV243" s="14" t="s">
        <v>83</v>
      </c>
      <c r="AW243" s="14" t="s">
        <v>35</v>
      </c>
      <c r="AX243" s="14" t="s">
        <v>81</v>
      </c>
      <c r="AY243" s="266" t="s">
        <v>169</v>
      </c>
    </row>
    <row r="244" spans="1:65" s="2" customFormat="1" ht="16.5" customHeight="1">
      <c r="A244" s="41"/>
      <c r="B244" s="42"/>
      <c r="C244" s="313" t="s">
        <v>478</v>
      </c>
      <c r="D244" s="313" t="s">
        <v>665</v>
      </c>
      <c r="E244" s="314" t="s">
        <v>1351</v>
      </c>
      <c r="F244" s="315" t="s">
        <v>1352</v>
      </c>
      <c r="G244" s="316" t="s">
        <v>462</v>
      </c>
      <c r="H244" s="317">
        <v>4.29</v>
      </c>
      <c r="I244" s="318"/>
      <c r="J244" s="319">
        <f>ROUND(I244*H244,2)</f>
        <v>0</v>
      </c>
      <c r="K244" s="315" t="s">
        <v>175</v>
      </c>
      <c r="L244" s="320"/>
      <c r="M244" s="321" t="s">
        <v>19</v>
      </c>
      <c r="N244" s="322" t="s">
        <v>45</v>
      </c>
      <c r="O244" s="87"/>
      <c r="P244" s="238">
        <f>O244*H244</f>
        <v>0</v>
      </c>
      <c r="Q244" s="238">
        <v>0.00673</v>
      </c>
      <c r="R244" s="238">
        <f>Q244*H244</f>
        <v>0.0288717</v>
      </c>
      <c r="S244" s="238">
        <v>0</v>
      </c>
      <c r="T244" s="239">
        <f>S244*H244</f>
        <v>0</v>
      </c>
      <c r="U244" s="41"/>
      <c r="V244" s="41"/>
      <c r="W244" s="41"/>
      <c r="X244" s="41"/>
      <c r="Y244" s="41"/>
      <c r="Z244" s="41"/>
      <c r="AA244" s="41"/>
      <c r="AB244" s="41"/>
      <c r="AC244" s="41"/>
      <c r="AD244" s="41"/>
      <c r="AE244" s="41"/>
      <c r="AR244" s="240" t="s">
        <v>217</v>
      </c>
      <c r="AT244" s="240" t="s">
        <v>665</v>
      </c>
      <c r="AU244" s="240" t="s">
        <v>83</v>
      </c>
      <c r="AY244" s="20" t="s">
        <v>169</v>
      </c>
      <c r="BE244" s="241">
        <f>IF(N244="základní",J244,0)</f>
        <v>0</v>
      </c>
      <c r="BF244" s="241">
        <f>IF(N244="snížená",J244,0)</f>
        <v>0</v>
      </c>
      <c r="BG244" s="241">
        <f>IF(N244="zákl. přenesená",J244,0)</f>
        <v>0</v>
      </c>
      <c r="BH244" s="241">
        <f>IF(N244="sníž. přenesená",J244,0)</f>
        <v>0</v>
      </c>
      <c r="BI244" s="241">
        <f>IF(N244="nulová",J244,0)</f>
        <v>0</v>
      </c>
      <c r="BJ244" s="20" t="s">
        <v>81</v>
      </c>
      <c r="BK244" s="241">
        <f>ROUND(I244*H244,2)</f>
        <v>0</v>
      </c>
      <c r="BL244" s="20" t="s">
        <v>176</v>
      </c>
      <c r="BM244" s="240" t="s">
        <v>1353</v>
      </c>
    </row>
    <row r="245" spans="1:51" s="14" customFormat="1" ht="12">
      <c r="A245" s="14"/>
      <c r="B245" s="256"/>
      <c r="C245" s="257"/>
      <c r="D245" s="242" t="s">
        <v>180</v>
      </c>
      <c r="E245" s="257"/>
      <c r="F245" s="259" t="s">
        <v>1354</v>
      </c>
      <c r="G245" s="257"/>
      <c r="H245" s="260">
        <v>4.29</v>
      </c>
      <c r="I245" s="261"/>
      <c r="J245" s="257"/>
      <c r="K245" s="257"/>
      <c r="L245" s="262"/>
      <c r="M245" s="263"/>
      <c r="N245" s="264"/>
      <c r="O245" s="264"/>
      <c r="P245" s="264"/>
      <c r="Q245" s="264"/>
      <c r="R245" s="264"/>
      <c r="S245" s="264"/>
      <c r="T245" s="265"/>
      <c r="U245" s="14"/>
      <c r="V245" s="14"/>
      <c r="W245" s="14"/>
      <c r="X245" s="14"/>
      <c r="Y245" s="14"/>
      <c r="Z245" s="14"/>
      <c r="AA245" s="14"/>
      <c r="AB245" s="14"/>
      <c r="AC245" s="14"/>
      <c r="AD245" s="14"/>
      <c r="AE245" s="14"/>
      <c r="AT245" s="266" t="s">
        <v>180</v>
      </c>
      <c r="AU245" s="266" t="s">
        <v>83</v>
      </c>
      <c r="AV245" s="14" t="s">
        <v>83</v>
      </c>
      <c r="AW245" s="14" t="s">
        <v>4</v>
      </c>
      <c r="AX245" s="14" t="s">
        <v>81</v>
      </c>
      <c r="AY245" s="266" t="s">
        <v>169</v>
      </c>
    </row>
    <row r="246" spans="1:65" s="2" customFormat="1" ht="21.75" customHeight="1">
      <c r="A246" s="41"/>
      <c r="B246" s="42"/>
      <c r="C246" s="229" t="s">
        <v>483</v>
      </c>
      <c r="D246" s="229" t="s">
        <v>171</v>
      </c>
      <c r="E246" s="230" t="s">
        <v>734</v>
      </c>
      <c r="F246" s="231" t="s">
        <v>1355</v>
      </c>
      <c r="G246" s="232" t="s">
        <v>213</v>
      </c>
      <c r="H246" s="233">
        <v>79.008</v>
      </c>
      <c r="I246" s="234"/>
      <c r="J246" s="235">
        <f>ROUND(I246*H246,2)</f>
        <v>0</v>
      </c>
      <c r="K246" s="231" t="s">
        <v>175</v>
      </c>
      <c r="L246" s="47"/>
      <c r="M246" s="236" t="s">
        <v>19</v>
      </c>
      <c r="N246" s="237" t="s">
        <v>45</v>
      </c>
      <c r="O246" s="87"/>
      <c r="P246" s="238">
        <f>O246*H246</f>
        <v>0</v>
      </c>
      <c r="Q246" s="238">
        <v>2.45329</v>
      </c>
      <c r="R246" s="238">
        <f>Q246*H246</f>
        <v>193.82953632</v>
      </c>
      <c r="S246" s="238">
        <v>0</v>
      </c>
      <c r="T246" s="239">
        <f>S246*H246</f>
        <v>0</v>
      </c>
      <c r="U246" s="41"/>
      <c r="V246" s="41"/>
      <c r="W246" s="41"/>
      <c r="X246" s="41"/>
      <c r="Y246" s="41"/>
      <c r="Z246" s="41"/>
      <c r="AA246" s="41"/>
      <c r="AB246" s="41"/>
      <c r="AC246" s="41"/>
      <c r="AD246" s="41"/>
      <c r="AE246" s="41"/>
      <c r="AR246" s="240" t="s">
        <v>176</v>
      </c>
      <c r="AT246" s="240" t="s">
        <v>171</v>
      </c>
      <c r="AU246" s="240" t="s">
        <v>83</v>
      </c>
      <c r="AY246" s="20" t="s">
        <v>169</v>
      </c>
      <c r="BE246" s="241">
        <f>IF(N246="základní",J246,0)</f>
        <v>0</v>
      </c>
      <c r="BF246" s="241">
        <f>IF(N246="snížená",J246,0)</f>
        <v>0</v>
      </c>
      <c r="BG246" s="241">
        <f>IF(N246="zákl. přenesená",J246,0)</f>
        <v>0</v>
      </c>
      <c r="BH246" s="241">
        <f>IF(N246="sníž. přenesená",J246,0)</f>
        <v>0</v>
      </c>
      <c r="BI246" s="241">
        <f>IF(N246="nulová",J246,0)</f>
        <v>0</v>
      </c>
      <c r="BJ246" s="20" t="s">
        <v>81</v>
      </c>
      <c r="BK246" s="241">
        <f>ROUND(I246*H246,2)</f>
        <v>0</v>
      </c>
      <c r="BL246" s="20" t="s">
        <v>176</v>
      </c>
      <c r="BM246" s="240" t="s">
        <v>1356</v>
      </c>
    </row>
    <row r="247" spans="1:47" s="2" customFormat="1" ht="12">
      <c r="A247" s="41"/>
      <c r="B247" s="42"/>
      <c r="C247" s="43"/>
      <c r="D247" s="242" t="s">
        <v>178</v>
      </c>
      <c r="E247" s="43"/>
      <c r="F247" s="243" t="s">
        <v>737</v>
      </c>
      <c r="G247" s="43"/>
      <c r="H247" s="43"/>
      <c r="I247" s="149"/>
      <c r="J247" s="43"/>
      <c r="K247" s="43"/>
      <c r="L247" s="47"/>
      <c r="M247" s="244"/>
      <c r="N247" s="245"/>
      <c r="O247" s="87"/>
      <c r="P247" s="87"/>
      <c r="Q247" s="87"/>
      <c r="R247" s="87"/>
      <c r="S247" s="87"/>
      <c r="T247" s="88"/>
      <c r="U247" s="41"/>
      <c r="V247" s="41"/>
      <c r="W247" s="41"/>
      <c r="X247" s="41"/>
      <c r="Y247" s="41"/>
      <c r="Z247" s="41"/>
      <c r="AA247" s="41"/>
      <c r="AB247" s="41"/>
      <c r="AC247" s="41"/>
      <c r="AD247" s="41"/>
      <c r="AE247" s="41"/>
      <c r="AT247" s="20" t="s">
        <v>178</v>
      </c>
      <c r="AU247" s="20" t="s">
        <v>83</v>
      </c>
    </row>
    <row r="248" spans="1:51" s="13" customFormat="1" ht="12">
      <c r="A248" s="13"/>
      <c r="B248" s="246"/>
      <c r="C248" s="247"/>
      <c r="D248" s="242" t="s">
        <v>180</v>
      </c>
      <c r="E248" s="248" t="s">
        <v>19</v>
      </c>
      <c r="F248" s="249" t="s">
        <v>1310</v>
      </c>
      <c r="G248" s="247"/>
      <c r="H248" s="248" t="s">
        <v>19</v>
      </c>
      <c r="I248" s="250"/>
      <c r="J248" s="247"/>
      <c r="K248" s="247"/>
      <c r="L248" s="251"/>
      <c r="M248" s="252"/>
      <c r="N248" s="253"/>
      <c r="O248" s="253"/>
      <c r="P248" s="253"/>
      <c r="Q248" s="253"/>
      <c r="R248" s="253"/>
      <c r="S248" s="253"/>
      <c r="T248" s="254"/>
      <c r="U248" s="13"/>
      <c r="V248" s="13"/>
      <c r="W248" s="13"/>
      <c r="X248" s="13"/>
      <c r="Y248" s="13"/>
      <c r="Z248" s="13"/>
      <c r="AA248" s="13"/>
      <c r="AB248" s="13"/>
      <c r="AC248" s="13"/>
      <c r="AD248" s="13"/>
      <c r="AE248" s="13"/>
      <c r="AT248" s="255" t="s">
        <v>180</v>
      </c>
      <c r="AU248" s="255" t="s">
        <v>83</v>
      </c>
      <c r="AV248" s="13" t="s">
        <v>81</v>
      </c>
      <c r="AW248" s="13" t="s">
        <v>35</v>
      </c>
      <c r="AX248" s="13" t="s">
        <v>74</v>
      </c>
      <c r="AY248" s="255" t="s">
        <v>169</v>
      </c>
    </row>
    <row r="249" spans="1:51" s="14" customFormat="1" ht="12">
      <c r="A249" s="14"/>
      <c r="B249" s="256"/>
      <c r="C249" s="257"/>
      <c r="D249" s="242" t="s">
        <v>180</v>
      </c>
      <c r="E249" s="258" t="s">
        <v>19</v>
      </c>
      <c r="F249" s="259" t="s">
        <v>1357</v>
      </c>
      <c r="G249" s="257"/>
      <c r="H249" s="260">
        <v>49.264</v>
      </c>
      <c r="I249" s="261"/>
      <c r="J249" s="257"/>
      <c r="K249" s="257"/>
      <c r="L249" s="262"/>
      <c r="M249" s="263"/>
      <c r="N249" s="264"/>
      <c r="O249" s="264"/>
      <c r="P249" s="264"/>
      <c r="Q249" s="264"/>
      <c r="R249" s="264"/>
      <c r="S249" s="264"/>
      <c r="T249" s="265"/>
      <c r="U249" s="14"/>
      <c r="V249" s="14"/>
      <c r="W249" s="14"/>
      <c r="X249" s="14"/>
      <c r="Y249" s="14"/>
      <c r="Z249" s="14"/>
      <c r="AA249" s="14"/>
      <c r="AB249" s="14"/>
      <c r="AC249" s="14"/>
      <c r="AD249" s="14"/>
      <c r="AE249" s="14"/>
      <c r="AT249" s="266" t="s">
        <v>180</v>
      </c>
      <c r="AU249" s="266" t="s">
        <v>83</v>
      </c>
      <c r="AV249" s="14" t="s">
        <v>83</v>
      </c>
      <c r="AW249" s="14" t="s">
        <v>35</v>
      </c>
      <c r="AX249" s="14" t="s">
        <v>74</v>
      </c>
      <c r="AY249" s="266" t="s">
        <v>169</v>
      </c>
    </row>
    <row r="250" spans="1:51" s="14" customFormat="1" ht="12">
      <c r="A250" s="14"/>
      <c r="B250" s="256"/>
      <c r="C250" s="257"/>
      <c r="D250" s="242" t="s">
        <v>180</v>
      </c>
      <c r="E250" s="258" t="s">
        <v>19</v>
      </c>
      <c r="F250" s="259" t="s">
        <v>1358</v>
      </c>
      <c r="G250" s="257"/>
      <c r="H250" s="260">
        <v>18.165</v>
      </c>
      <c r="I250" s="261"/>
      <c r="J250" s="257"/>
      <c r="K250" s="257"/>
      <c r="L250" s="262"/>
      <c r="M250" s="263"/>
      <c r="N250" s="264"/>
      <c r="O250" s="264"/>
      <c r="P250" s="264"/>
      <c r="Q250" s="264"/>
      <c r="R250" s="264"/>
      <c r="S250" s="264"/>
      <c r="T250" s="265"/>
      <c r="U250" s="14"/>
      <c r="V250" s="14"/>
      <c r="W250" s="14"/>
      <c r="X250" s="14"/>
      <c r="Y250" s="14"/>
      <c r="Z250" s="14"/>
      <c r="AA250" s="14"/>
      <c r="AB250" s="14"/>
      <c r="AC250" s="14"/>
      <c r="AD250" s="14"/>
      <c r="AE250" s="14"/>
      <c r="AT250" s="266" t="s">
        <v>180</v>
      </c>
      <c r="AU250" s="266" t="s">
        <v>83</v>
      </c>
      <c r="AV250" s="14" t="s">
        <v>83</v>
      </c>
      <c r="AW250" s="14" t="s">
        <v>35</v>
      </c>
      <c r="AX250" s="14" t="s">
        <v>74</v>
      </c>
      <c r="AY250" s="266" t="s">
        <v>169</v>
      </c>
    </row>
    <row r="251" spans="1:51" s="14" customFormat="1" ht="12">
      <c r="A251" s="14"/>
      <c r="B251" s="256"/>
      <c r="C251" s="257"/>
      <c r="D251" s="242" t="s">
        <v>180</v>
      </c>
      <c r="E251" s="258" t="s">
        <v>19</v>
      </c>
      <c r="F251" s="259" t="s">
        <v>1359</v>
      </c>
      <c r="G251" s="257"/>
      <c r="H251" s="260">
        <v>11.579</v>
      </c>
      <c r="I251" s="261"/>
      <c r="J251" s="257"/>
      <c r="K251" s="257"/>
      <c r="L251" s="262"/>
      <c r="M251" s="263"/>
      <c r="N251" s="264"/>
      <c r="O251" s="264"/>
      <c r="P251" s="264"/>
      <c r="Q251" s="264"/>
      <c r="R251" s="264"/>
      <c r="S251" s="264"/>
      <c r="T251" s="265"/>
      <c r="U251" s="14"/>
      <c r="V251" s="14"/>
      <c r="W251" s="14"/>
      <c r="X251" s="14"/>
      <c r="Y251" s="14"/>
      <c r="Z251" s="14"/>
      <c r="AA251" s="14"/>
      <c r="AB251" s="14"/>
      <c r="AC251" s="14"/>
      <c r="AD251" s="14"/>
      <c r="AE251" s="14"/>
      <c r="AT251" s="266" t="s">
        <v>180</v>
      </c>
      <c r="AU251" s="266" t="s">
        <v>83</v>
      </c>
      <c r="AV251" s="14" t="s">
        <v>83</v>
      </c>
      <c r="AW251" s="14" t="s">
        <v>35</v>
      </c>
      <c r="AX251" s="14" t="s">
        <v>74</v>
      </c>
      <c r="AY251" s="266" t="s">
        <v>169</v>
      </c>
    </row>
    <row r="252" spans="1:51" s="15" customFormat="1" ht="12">
      <c r="A252" s="15"/>
      <c r="B252" s="267"/>
      <c r="C252" s="268"/>
      <c r="D252" s="242" t="s">
        <v>180</v>
      </c>
      <c r="E252" s="269" t="s">
        <v>19</v>
      </c>
      <c r="F252" s="270" t="s">
        <v>185</v>
      </c>
      <c r="G252" s="268"/>
      <c r="H252" s="271">
        <v>79.00800000000001</v>
      </c>
      <c r="I252" s="272"/>
      <c r="J252" s="268"/>
      <c r="K252" s="268"/>
      <c r="L252" s="273"/>
      <c r="M252" s="274"/>
      <c r="N252" s="275"/>
      <c r="O252" s="275"/>
      <c r="P252" s="275"/>
      <c r="Q252" s="275"/>
      <c r="R252" s="275"/>
      <c r="S252" s="275"/>
      <c r="T252" s="276"/>
      <c r="U252" s="15"/>
      <c r="V252" s="15"/>
      <c r="W252" s="15"/>
      <c r="X252" s="15"/>
      <c r="Y252" s="15"/>
      <c r="Z252" s="15"/>
      <c r="AA252" s="15"/>
      <c r="AB252" s="15"/>
      <c r="AC252" s="15"/>
      <c r="AD252" s="15"/>
      <c r="AE252" s="15"/>
      <c r="AT252" s="277" t="s">
        <v>180</v>
      </c>
      <c r="AU252" s="277" t="s">
        <v>83</v>
      </c>
      <c r="AV252" s="15" t="s">
        <v>176</v>
      </c>
      <c r="AW252" s="15" t="s">
        <v>35</v>
      </c>
      <c r="AX252" s="15" t="s">
        <v>81</v>
      </c>
      <c r="AY252" s="277" t="s">
        <v>169</v>
      </c>
    </row>
    <row r="253" spans="1:65" s="2" customFormat="1" ht="16.5" customHeight="1">
      <c r="A253" s="41"/>
      <c r="B253" s="42"/>
      <c r="C253" s="229" t="s">
        <v>501</v>
      </c>
      <c r="D253" s="229" t="s">
        <v>171</v>
      </c>
      <c r="E253" s="230" t="s">
        <v>739</v>
      </c>
      <c r="F253" s="231" t="s">
        <v>740</v>
      </c>
      <c r="G253" s="232" t="s">
        <v>174</v>
      </c>
      <c r="H253" s="233">
        <v>318.155</v>
      </c>
      <c r="I253" s="234"/>
      <c r="J253" s="235">
        <f>ROUND(I253*H253,2)</f>
        <v>0</v>
      </c>
      <c r="K253" s="231" t="s">
        <v>175</v>
      </c>
      <c r="L253" s="47"/>
      <c r="M253" s="236" t="s">
        <v>19</v>
      </c>
      <c r="N253" s="237" t="s">
        <v>45</v>
      </c>
      <c r="O253" s="87"/>
      <c r="P253" s="238">
        <f>O253*H253</f>
        <v>0</v>
      </c>
      <c r="Q253" s="238">
        <v>0.00275</v>
      </c>
      <c r="R253" s="238">
        <f>Q253*H253</f>
        <v>0.8749262499999999</v>
      </c>
      <c r="S253" s="238">
        <v>0</v>
      </c>
      <c r="T253" s="239">
        <f>S253*H253</f>
        <v>0</v>
      </c>
      <c r="U253" s="41"/>
      <c r="V253" s="41"/>
      <c r="W253" s="41"/>
      <c r="X253" s="41"/>
      <c r="Y253" s="41"/>
      <c r="Z253" s="41"/>
      <c r="AA253" s="41"/>
      <c r="AB253" s="41"/>
      <c r="AC253" s="41"/>
      <c r="AD253" s="41"/>
      <c r="AE253" s="41"/>
      <c r="AR253" s="240" t="s">
        <v>176</v>
      </c>
      <c r="AT253" s="240" t="s">
        <v>171</v>
      </c>
      <c r="AU253" s="240" t="s">
        <v>83</v>
      </c>
      <c r="AY253" s="20" t="s">
        <v>169</v>
      </c>
      <c r="BE253" s="241">
        <f>IF(N253="základní",J253,0)</f>
        <v>0</v>
      </c>
      <c r="BF253" s="241">
        <f>IF(N253="snížená",J253,0)</f>
        <v>0</v>
      </c>
      <c r="BG253" s="241">
        <f>IF(N253="zákl. přenesená",J253,0)</f>
        <v>0</v>
      </c>
      <c r="BH253" s="241">
        <f>IF(N253="sníž. přenesená",J253,0)</f>
        <v>0</v>
      </c>
      <c r="BI253" s="241">
        <f>IF(N253="nulová",J253,0)</f>
        <v>0</v>
      </c>
      <c r="BJ253" s="20" t="s">
        <v>81</v>
      </c>
      <c r="BK253" s="241">
        <f>ROUND(I253*H253,2)</f>
        <v>0</v>
      </c>
      <c r="BL253" s="20" t="s">
        <v>176</v>
      </c>
      <c r="BM253" s="240" t="s">
        <v>1360</v>
      </c>
    </row>
    <row r="254" spans="1:47" s="2" customFormat="1" ht="12">
      <c r="A254" s="41"/>
      <c r="B254" s="42"/>
      <c r="C254" s="43"/>
      <c r="D254" s="242" t="s">
        <v>178</v>
      </c>
      <c r="E254" s="43"/>
      <c r="F254" s="243" t="s">
        <v>742</v>
      </c>
      <c r="G254" s="43"/>
      <c r="H254" s="43"/>
      <c r="I254" s="149"/>
      <c r="J254" s="43"/>
      <c r="K254" s="43"/>
      <c r="L254" s="47"/>
      <c r="M254" s="244"/>
      <c r="N254" s="245"/>
      <c r="O254" s="87"/>
      <c r="P254" s="87"/>
      <c r="Q254" s="87"/>
      <c r="R254" s="87"/>
      <c r="S254" s="87"/>
      <c r="T254" s="88"/>
      <c r="U254" s="41"/>
      <c r="V254" s="41"/>
      <c r="W254" s="41"/>
      <c r="X254" s="41"/>
      <c r="Y254" s="41"/>
      <c r="Z254" s="41"/>
      <c r="AA254" s="41"/>
      <c r="AB254" s="41"/>
      <c r="AC254" s="41"/>
      <c r="AD254" s="41"/>
      <c r="AE254" s="41"/>
      <c r="AT254" s="20" t="s">
        <v>178</v>
      </c>
      <c r="AU254" s="20" t="s">
        <v>83</v>
      </c>
    </row>
    <row r="255" spans="1:51" s="13" customFormat="1" ht="12">
      <c r="A255" s="13"/>
      <c r="B255" s="246"/>
      <c r="C255" s="247"/>
      <c r="D255" s="242" t="s">
        <v>180</v>
      </c>
      <c r="E255" s="248" t="s">
        <v>19</v>
      </c>
      <c r="F255" s="249" t="s">
        <v>1310</v>
      </c>
      <c r="G255" s="247"/>
      <c r="H255" s="248" t="s">
        <v>19</v>
      </c>
      <c r="I255" s="250"/>
      <c r="J255" s="247"/>
      <c r="K255" s="247"/>
      <c r="L255" s="251"/>
      <c r="M255" s="252"/>
      <c r="N255" s="253"/>
      <c r="O255" s="253"/>
      <c r="P255" s="253"/>
      <c r="Q255" s="253"/>
      <c r="R255" s="253"/>
      <c r="S255" s="253"/>
      <c r="T255" s="254"/>
      <c r="U255" s="13"/>
      <c r="V255" s="13"/>
      <c r="W255" s="13"/>
      <c r="X255" s="13"/>
      <c r="Y255" s="13"/>
      <c r="Z255" s="13"/>
      <c r="AA255" s="13"/>
      <c r="AB255" s="13"/>
      <c r="AC255" s="13"/>
      <c r="AD255" s="13"/>
      <c r="AE255" s="13"/>
      <c r="AT255" s="255" t="s">
        <v>180</v>
      </c>
      <c r="AU255" s="255" t="s">
        <v>83</v>
      </c>
      <c r="AV255" s="13" t="s">
        <v>81</v>
      </c>
      <c r="AW255" s="13" t="s">
        <v>35</v>
      </c>
      <c r="AX255" s="13" t="s">
        <v>74</v>
      </c>
      <c r="AY255" s="255" t="s">
        <v>169</v>
      </c>
    </row>
    <row r="256" spans="1:51" s="14" customFormat="1" ht="12">
      <c r="A256" s="14"/>
      <c r="B256" s="256"/>
      <c r="C256" s="257"/>
      <c r="D256" s="242" t="s">
        <v>180</v>
      </c>
      <c r="E256" s="258" t="s">
        <v>19</v>
      </c>
      <c r="F256" s="259" t="s">
        <v>1361</v>
      </c>
      <c r="G256" s="257"/>
      <c r="H256" s="260">
        <v>175.637</v>
      </c>
      <c r="I256" s="261"/>
      <c r="J256" s="257"/>
      <c r="K256" s="257"/>
      <c r="L256" s="262"/>
      <c r="M256" s="263"/>
      <c r="N256" s="264"/>
      <c r="O256" s="264"/>
      <c r="P256" s="264"/>
      <c r="Q256" s="264"/>
      <c r="R256" s="264"/>
      <c r="S256" s="264"/>
      <c r="T256" s="265"/>
      <c r="U256" s="14"/>
      <c r="V256" s="14"/>
      <c r="W256" s="14"/>
      <c r="X256" s="14"/>
      <c r="Y256" s="14"/>
      <c r="Z256" s="14"/>
      <c r="AA256" s="14"/>
      <c r="AB256" s="14"/>
      <c r="AC256" s="14"/>
      <c r="AD256" s="14"/>
      <c r="AE256" s="14"/>
      <c r="AT256" s="266" t="s">
        <v>180</v>
      </c>
      <c r="AU256" s="266" t="s">
        <v>83</v>
      </c>
      <c r="AV256" s="14" t="s">
        <v>83</v>
      </c>
      <c r="AW256" s="14" t="s">
        <v>35</v>
      </c>
      <c r="AX256" s="14" t="s">
        <v>74</v>
      </c>
      <c r="AY256" s="266" t="s">
        <v>169</v>
      </c>
    </row>
    <row r="257" spans="1:51" s="14" customFormat="1" ht="12">
      <c r="A257" s="14"/>
      <c r="B257" s="256"/>
      <c r="C257" s="257"/>
      <c r="D257" s="242" t="s">
        <v>180</v>
      </c>
      <c r="E257" s="258" t="s">
        <v>19</v>
      </c>
      <c r="F257" s="259" t="s">
        <v>1362</v>
      </c>
      <c r="G257" s="257"/>
      <c r="H257" s="260">
        <v>89.905</v>
      </c>
      <c r="I257" s="261"/>
      <c r="J257" s="257"/>
      <c r="K257" s="257"/>
      <c r="L257" s="262"/>
      <c r="M257" s="263"/>
      <c r="N257" s="264"/>
      <c r="O257" s="264"/>
      <c r="P257" s="264"/>
      <c r="Q257" s="264"/>
      <c r="R257" s="264"/>
      <c r="S257" s="264"/>
      <c r="T257" s="265"/>
      <c r="U257" s="14"/>
      <c r="V257" s="14"/>
      <c r="W257" s="14"/>
      <c r="X257" s="14"/>
      <c r="Y257" s="14"/>
      <c r="Z257" s="14"/>
      <c r="AA257" s="14"/>
      <c r="AB257" s="14"/>
      <c r="AC257" s="14"/>
      <c r="AD257" s="14"/>
      <c r="AE257" s="14"/>
      <c r="AT257" s="266" t="s">
        <v>180</v>
      </c>
      <c r="AU257" s="266" t="s">
        <v>83</v>
      </c>
      <c r="AV257" s="14" t="s">
        <v>83</v>
      </c>
      <c r="AW257" s="14" t="s">
        <v>35</v>
      </c>
      <c r="AX257" s="14" t="s">
        <v>74</v>
      </c>
      <c r="AY257" s="266" t="s">
        <v>169</v>
      </c>
    </row>
    <row r="258" spans="1:51" s="14" customFormat="1" ht="12">
      <c r="A258" s="14"/>
      <c r="B258" s="256"/>
      <c r="C258" s="257"/>
      <c r="D258" s="242" t="s">
        <v>180</v>
      </c>
      <c r="E258" s="258" t="s">
        <v>19</v>
      </c>
      <c r="F258" s="259" t="s">
        <v>1363</v>
      </c>
      <c r="G258" s="257"/>
      <c r="H258" s="260">
        <v>52.613</v>
      </c>
      <c r="I258" s="261"/>
      <c r="J258" s="257"/>
      <c r="K258" s="257"/>
      <c r="L258" s="262"/>
      <c r="M258" s="263"/>
      <c r="N258" s="264"/>
      <c r="O258" s="264"/>
      <c r="P258" s="264"/>
      <c r="Q258" s="264"/>
      <c r="R258" s="264"/>
      <c r="S258" s="264"/>
      <c r="T258" s="265"/>
      <c r="U258" s="14"/>
      <c r="V258" s="14"/>
      <c r="W258" s="14"/>
      <c r="X258" s="14"/>
      <c r="Y258" s="14"/>
      <c r="Z258" s="14"/>
      <c r="AA258" s="14"/>
      <c r="AB258" s="14"/>
      <c r="AC258" s="14"/>
      <c r="AD258" s="14"/>
      <c r="AE258" s="14"/>
      <c r="AT258" s="266" t="s">
        <v>180</v>
      </c>
      <c r="AU258" s="266" t="s">
        <v>83</v>
      </c>
      <c r="AV258" s="14" t="s">
        <v>83</v>
      </c>
      <c r="AW258" s="14" t="s">
        <v>35</v>
      </c>
      <c r="AX258" s="14" t="s">
        <v>74</v>
      </c>
      <c r="AY258" s="266" t="s">
        <v>169</v>
      </c>
    </row>
    <row r="259" spans="1:51" s="15" customFormat="1" ht="12">
      <c r="A259" s="15"/>
      <c r="B259" s="267"/>
      <c r="C259" s="268"/>
      <c r="D259" s="242" t="s">
        <v>180</v>
      </c>
      <c r="E259" s="269" t="s">
        <v>19</v>
      </c>
      <c r="F259" s="270" t="s">
        <v>185</v>
      </c>
      <c r="G259" s="268"/>
      <c r="H259" s="271">
        <v>318.15500000000003</v>
      </c>
      <c r="I259" s="272"/>
      <c r="J259" s="268"/>
      <c r="K259" s="268"/>
      <c r="L259" s="273"/>
      <c r="M259" s="274"/>
      <c r="N259" s="275"/>
      <c r="O259" s="275"/>
      <c r="P259" s="275"/>
      <c r="Q259" s="275"/>
      <c r="R259" s="275"/>
      <c r="S259" s="275"/>
      <c r="T259" s="276"/>
      <c r="U259" s="15"/>
      <c r="V259" s="15"/>
      <c r="W259" s="15"/>
      <c r="X259" s="15"/>
      <c r="Y259" s="15"/>
      <c r="Z259" s="15"/>
      <c r="AA259" s="15"/>
      <c r="AB259" s="15"/>
      <c r="AC259" s="15"/>
      <c r="AD259" s="15"/>
      <c r="AE259" s="15"/>
      <c r="AT259" s="277" t="s">
        <v>180</v>
      </c>
      <c r="AU259" s="277" t="s">
        <v>83</v>
      </c>
      <c r="AV259" s="15" t="s">
        <v>176</v>
      </c>
      <c r="AW259" s="15" t="s">
        <v>35</v>
      </c>
      <c r="AX259" s="15" t="s">
        <v>81</v>
      </c>
      <c r="AY259" s="277" t="s">
        <v>169</v>
      </c>
    </row>
    <row r="260" spans="1:65" s="2" customFormat="1" ht="16.5" customHeight="1">
      <c r="A260" s="41"/>
      <c r="B260" s="42"/>
      <c r="C260" s="229" t="s">
        <v>503</v>
      </c>
      <c r="D260" s="229" t="s">
        <v>171</v>
      </c>
      <c r="E260" s="230" t="s">
        <v>744</v>
      </c>
      <c r="F260" s="231" t="s">
        <v>745</v>
      </c>
      <c r="G260" s="232" t="s">
        <v>174</v>
      </c>
      <c r="H260" s="233">
        <v>318.155</v>
      </c>
      <c r="I260" s="234"/>
      <c r="J260" s="235">
        <f>ROUND(I260*H260,2)</f>
        <v>0</v>
      </c>
      <c r="K260" s="231" t="s">
        <v>175</v>
      </c>
      <c r="L260" s="47"/>
      <c r="M260" s="236" t="s">
        <v>19</v>
      </c>
      <c r="N260" s="237" t="s">
        <v>45</v>
      </c>
      <c r="O260" s="87"/>
      <c r="P260" s="238">
        <f>O260*H260</f>
        <v>0</v>
      </c>
      <c r="Q260" s="238">
        <v>0</v>
      </c>
      <c r="R260" s="238">
        <f>Q260*H260</f>
        <v>0</v>
      </c>
      <c r="S260" s="238">
        <v>0</v>
      </c>
      <c r="T260" s="239">
        <f>S260*H260</f>
        <v>0</v>
      </c>
      <c r="U260" s="41"/>
      <c r="V260" s="41"/>
      <c r="W260" s="41"/>
      <c r="X260" s="41"/>
      <c r="Y260" s="41"/>
      <c r="Z260" s="41"/>
      <c r="AA260" s="41"/>
      <c r="AB260" s="41"/>
      <c r="AC260" s="41"/>
      <c r="AD260" s="41"/>
      <c r="AE260" s="41"/>
      <c r="AR260" s="240" t="s">
        <v>176</v>
      </c>
      <c r="AT260" s="240" t="s">
        <v>171</v>
      </c>
      <c r="AU260" s="240" t="s">
        <v>83</v>
      </c>
      <c r="AY260" s="20" t="s">
        <v>169</v>
      </c>
      <c r="BE260" s="241">
        <f>IF(N260="základní",J260,0)</f>
        <v>0</v>
      </c>
      <c r="BF260" s="241">
        <f>IF(N260="snížená",J260,0)</f>
        <v>0</v>
      </c>
      <c r="BG260" s="241">
        <f>IF(N260="zákl. přenesená",J260,0)</f>
        <v>0</v>
      </c>
      <c r="BH260" s="241">
        <f>IF(N260="sníž. přenesená",J260,0)</f>
        <v>0</v>
      </c>
      <c r="BI260" s="241">
        <f>IF(N260="nulová",J260,0)</f>
        <v>0</v>
      </c>
      <c r="BJ260" s="20" t="s">
        <v>81</v>
      </c>
      <c r="BK260" s="241">
        <f>ROUND(I260*H260,2)</f>
        <v>0</v>
      </c>
      <c r="BL260" s="20" t="s">
        <v>176</v>
      </c>
      <c r="BM260" s="240" t="s">
        <v>1364</v>
      </c>
    </row>
    <row r="261" spans="1:47" s="2" customFormat="1" ht="12">
      <c r="A261" s="41"/>
      <c r="B261" s="42"/>
      <c r="C261" s="43"/>
      <c r="D261" s="242" t="s">
        <v>178</v>
      </c>
      <c r="E261" s="43"/>
      <c r="F261" s="243" t="s">
        <v>742</v>
      </c>
      <c r="G261" s="43"/>
      <c r="H261" s="43"/>
      <c r="I261" s="149"/>
      <c r="J261" s="43"/>
      <c r="K261" s="43"/>
      <c r="L261" s="47"/>
      <c r="M261" s="244"/>
      <c r="N261" s="245"/>
      <c r="O261" s="87"/>
      <c r="P261" s="87"/>
      <c r="Q261" s="87"/>
      <c r="R261" s="87"/>
      <c r="S261" s="87"/>
      <c r="T261" s="88"/>
      <c r="U261" s="41"/>
      <c r="V261" s="41"/>
      <c r="W261" s="41"/>
      <c r="X261" s="41"/>
      <c r="Y261" s="41"/>
      <c r="Z261" s="41"/>
      <c r="AA261" s="41"/>
      <c r="AB261" s="41"/>
      <c r="AC261" s="41"/>
      <c r="AD261" s="41"/>
      <c r="AE261" s="41"/>
      <c r="AT261" s="20" t="s">
        <v>178</v>
      </c>
      <c r="AU261" s="20" t="s">
        <v>83</v>
      </c>
    </row>
    <row r="262" spans="1:65" s="2" customFormat="1" ht="21.75" customHeight="1">
      <c r="A262" s="41"/>
      <c r="B262" s="42"/>
      <c r="C262" s="229" t="s">
        <v>507</v>
      </c>
      <c r="D262" s="229" t="s">
        <v>171</v>
      </c>
      <c r="E262" s="230" t="s">
        <v>747</v>
      </c>
      <c r="F262" s="231" t="s">
        <v>748</v>
      </c>
      <c r="G262" s="232" t="s">
        <v>243</v>
      </c>
      <c r="H262" s="233">
        <v>10.785</v>
      </c>
      <c r="I262" s="234"/>
      <c r="J262" s="235">
        <f>ROUND(I262*H262,2)</f>
        <v>0</v>
      </c>
      <c r="K262" s="231" t="s">
        <v>175</v>
      </c>
      <c r="L262" s="47"/>
      <c r="M262" s="236" t="s">
        <v>19</v>
      </c>
      <c r="N262" s="237" t="s">
        <v>45</v>
      </c>
      <c r="O262" s="87"/>
      <c r="P262" s="238">
        <f>O262*H262</f>
        <v>0</v>
      </c>
      <c r="Q262" s="238">
        <v>1.04881</v>
      </c>
      <c r="R262" s="238">
        <f>Q262*H262</f>
        <v>11.31141585</v>
      </c>
      <c r="S262" s="238">
        <v>0</v>
      </c>
      <c r="T262" s="239">
        <f>S262*H262</f>
        <v>0</v>
      </c>
      <c r="U262" s="41"/>
      <c r="V262" s="41"/>
      <c r="W262" s="41"/>
      <c r="X262" s="41"/>
      <c r="Y262" s="41"/>
      <c r="Z262" s="41"/>
      <c r="AA262" s="41"/>
      <c r="AB262" s="41"/>
      <c r="AC262" s="41"/>
      <c r="AD262" s="41"/>
      <c r="AE262" s="41"/>
      <c r="AR262" s="240" t="s">
        <v>176</v>
      </c>
      <c r="AT262" s="240" t="s">
        <v>171</v>
      </c>
      <c r="AU262" s="240" t="s">
        <v>83</v>
      </c>
      <c r="AY262" s="20" t="s">
        <v>169</v>
      </c>
      <c r="BE262" s="241">
        <f>IF(N262="základní",J262,0)</f>
        <v>0</v>
      </c>
      <c r="BF262" s="241">
        <f>IF(N262="snížená",J262,0)</f>
        <v>0</v>
      </c>
      <c r="BG262" s="241">
        <f>IF(N262="zákl. přenesená",J262,0)</f>
        <v>0</v>
      </c>
      <c r="BH262" s="241">
        <f>IF(N262="sníž. přenesená",J262,0)</f>
        <v>0</v>
      </c>
      <c r="BI262" s="241">
        <f>IF(N262="nulová",J262,0)</f>
        <v>0</v>
      </c>
      <c r="BJ262" s="20" t="s">
        <v>81</v>
      </c>
      <c r="BK262" s="241">
        <f>ROUND(I262*H262,2)</f>
        <v>0</v>
      </c>
      <c r="BL262" s="20" t="s">
        <v>176</v>
      </c>
      <c r="BM262" s="240" t="s">
        <v>1365</v>
      </c>
    </row>
    <row r="263" spans="1:51" s="14" customFormat="1" ht="12">
      <c r="A263" s="14"/>
      <c r="B263" s="256"/>
      <c r="C263" s="257"/>
      <c r="D263" s="242" t="s">
        <v>180</v>
      </c>
      <c r="E263" s="258" t="s">
        <v>19</v>
      </c>
      <c r="F263" s="259" t="s">
        <v>1366</v>
      </c>
      <c r="G263" s="257"/>
      <c r="H263" s="260">
        <v>10.271</v>
      </c>
      <c r="I263" s="261"/>
      <c r="J263" s="257"/>
      <c r="K263" s="257"/>
      <c r="L263" s="262"/>
      <c r="M263" s="263"/>
      <c r="N263" s="264"/>
      <c r="O263" s="264"/>
      <c r="P263" s="264"/>
      <c r="Q263" s="264"/>
      <c r="R263" s="264"/>
      <c r="S263" s="264"/>
      <c r="T263" s="265"/>
      <c r="U263" s="14"/>
      <c r="V263" s="14"/>
      <c r="W263" s="14"/>
      <c r="X263" s="14"/>
      <c r="Y263" s="14"/>
      <c r="Z263" s="14"/>
      <c r="AA263" s="14"/>
      <c r="AB263" s="14"/>
      <c r="AC263" s="14"/>
      <c r="AD263" s="14"/>
      <c r="AE263" s="14"/>
      <c r="AT263" s="266" t="s">
        <v>180</v>
      </c>
      <c r="AU263" s="266" t="s">
        <v>83</v>
      </c>
      <c r="AV263" s="14" t="s">
        <v>83</v>
      </c>
      <c r="AW263" s="14" t="s">
        <v>35</v>
      </c>
      <c r="AX263" s="14" t="s">
        <v>81</v>
      </c>
      <c r="AY263" s="266" t="s">
        <v>169</v>
      </c>
    </row>
    <row r="264" spans="1:51" s="14" customFormat="1" ht="12">
      <c r="A264" s="14"/>
      <c r="B264" s="256"/>
      <c r="C264" s="257"/>
      <c r="D264" s="242" t="s">
        <v>180</v>
      </c>
      <c r="E264" s="257"/>
      <c r="F264" s="259" t="s">
        <v>1367</v>
      </c>
      <c r="G264" s="257"/>
      <c r="H264" s="260">
        <v>10.785</v>
      </c>
      <c r="I264" s="261"/>
      <c r="J264" s="257"/>
      <c r="K264" s="257"/>
      <c r="L264" s="262"/>
      <c r="M264" s="263"/>
      <c r="N264" s="264"/>
      <c r="O264" s="264"/>
      <c r="P264" s="264"/>
      <c r="Q264" s="264"/>
      <c r="R264" s="264"/>
      <c r="S264" s="264"/>
      <c r="T264" s="265"/>
      <c r="U264" s="14"/>
      <c r="V264" s="14"/>
      <c r="W264" s="14"/>
      <c r="X264" s="14"/>
      <c r="Y264" s="14"/>
      <c r="Z264" s="14"/>
      <c r="AA264" s="14"/>
      <c r="AB264" s="14"/>
      <c r="AC264" s="14"/>
      <c r="AD264" s="14"/>
      <c r="AE264" s="14"/>
      <c r="AT264" s="266" t="s">
        <v>180</v>
      </c>
      <c r="AU264" s="266" t="s">
        <v>83</v>
      </c>
      <c r="AV264" s="14" t="s">
        <v>83</v>
      </c>
      <c r="AW264" s="14" t="s">
        <v>4</v>
      </c>
      <c r="AX264" s="14" t="s">
        <v>81</v>
      </c>
      <c r="AY264" s="266" t="s">
        <v>169</v>
      </c>
    </row>
    <row r="265" spans="1:65" s="2" customFormat="1" ht="21.75" customHeight="1">
      <c r="A265" s="41"/>
      <c r="B265" s="42"/>
      <c r="C265" s="229" t="s">
        <v>512</v>
      </c>
      <c r="D265" s="229" t="s">
        <v>171</v>
      </c>
      <c r="E265" s="230" t="s">
        <v>1368</v>
      </c>
      <c r="F265" s="231" t="s">
        <v>1369</v>
      </c>
      <c r="G265" s="232" t="s">
        <v>213</v>
      </c>
      <c r="H265" s="233">
        <v>17.423</v>
      </c>
      <c r="I265" s="234"/>
      <c r="J265" s="235">
        <f>ROUND(I265*H265,2)</f>
        <v>0</v>
      </c>
      <c r="K265" s="231" t="s">
        <v>19</v>
      </c>
      <c r="L265" s="47"/>
      <c r="M265" s="236" t="s">
        <v>19</v>
      </c>
      <c r="N265" s="237" t="s">
        <v>45</v>
      </c>
      <c r="O265" s="87"/>
      <c r="P265" s="238">
        <f>O265*H265</f>
        <v>0</v>
      </c>
      <c r="Q265" s="238">
        <v>2.47057</v>
      </c>
      <c r="R265" s="238">
        <f>Q265*H265</f>
        <v>43.04474111</v>
      </c>
      <c r="S265" s="238">
        <v>0</v>
      </c>
      <c r="T265" s="239">
        <f>S265*H265</f>
        <v>0</v>
      </c>
      <c r="U265" s="41"/>
      <c r="V265" s="41"/>
      <c r="W265" s="41"/>
      <c r="X265" s="41"/>
      <c r="Y265" s="41"/>
      <c r="Z265" s="41"/>
      <c r="AA265" s="41"/>
      <c r="AB265" s="41"/>
      <c r="AC265" s="41"/>
      <c r="AD265" s="41"/>
      <c r="AE265" s="41"/>
      <c r="AR265" s="240" t="s">
        <v>176</v>
      </c>
      <c r="AT265" s="240" t="s">
        <v>171</v>
      </c>
      <c r="AU265" s="240" t="s">
        <v>83</v>
      </c>
      <c r="AY265" s="20" t="s">
        <v>169</v>
      </c>
      <c r="BE265" s="241">
        <f>IF(N265="základní",J265,0)</f>
        <v>0</v>
      </c>
      <c r="BF265" s="241">
        <f>IF(N265="snížená",J265,0)</f>
        <v>0</v>
      </c>
      <c r="BG265" s="241">
        <f>IF(N265="zákl. přenesená",J265,0)</f>
        <v>0</v>
      </c>
      <c r="BH265" s="241">
        <f>IF(N265="sníž. přenesená",J265,0)</f>
        <v>0</v>
      </c>
      <c r="BI265" s="241">
        <f>IF(N265="nulová",J265,0)</f>
        <v>0</v>
      </c>
      <c r="BJ265" s="20" t="s">
        <v>81</v>
      </c>
      <c r="BK265" s="241">
        <f>ROUND(I265*H265,2)</f>
        <v>0</v>
      </c>
      <c r="BL265" s="20" t="s">
        <v>176</v>
      </c>
      <c r="BM265" s="240" t="s">
        <v>1370</v>
      </c>
    </row>
    <row r="266" spans="1:47" s="2" customFormat="1" ht="12">
      <c r="A266" s="41"/>
      <c r="B266" s="42"/>
      <c r="C266" s="43"/>
      <c r="D266" s="242" t="s">
        <v>178</v>
      </c>
      <c r="E266" s="43"/>
      <c r="F266" s="243" t="s">
        <v>1371</v>
      </c>
      <c r="G266" s="43"/>
      <c r="H266" s="43"/>
      <c r="I266" s="149"/>
      <c r="J266" s="43"/>
      <c r="K266" s="43"/>
      <c r="L266" s="47"/>
      <c r="M266" s="244"/>
      <c r="N266" s="245"/>
      <c r="O266" s="87"/>
      <c r="P266" s="87"/>
      <c r="Q266" s="87"/>
      <c r="R266" s="87"/>
      <c r="S266" s="87"/>
      <c r="T266" s="88"/>
      <c r="U266" s="41"/>
      <c r="V266" s="41"/>
      <c r="W266" s="41"/>
      <c r="X266" s="41"/>
      <c r="Y266" s="41"/>
      <c r="Z266" s="41"/>
      <c r="AA266" s="41"/>
      <c r="AB266" s="41"/>
      <c r="AC266" s="41"/>
      <c r="AD266" s="41"/>
      <c r="AE266" s="41"/>
      <c r="AT266" s="20" t="s">
        <v>178</v>
      </c>
      <c r="AU266" s="20" t="s">
        <v>83</v>
      </c>
    </row>
    <row r="267" spans="1:51" s="13" customFormat="1" ht="12">
      <c r="A267" s="13"/>
      <c r="B267" s="246"/>
      <c r="C267" s="247"/>
      <c r="D267" s="242" t="s">
        <v>180</v>
      </c>
      <c r="E267" s="248" t="s">
        <v>19</v>
      </c>
      <c r="F267" s="249" t="s">
        <v>1310</v>
      </c>
      <c r="G267" s="247"/>
      <c r="H267" s="248" t="s">
        <v>19</v>
      </c>
      <c r="I267" s="250"/>
      <c r="J267" s="247"/>
      <c r="K267" s="247"/>
      <c r="L267" s="251"/>
      <c r="M267" s="252"/>
      <c r="N267" s="253"/>
      <c r="O267" s="253"/>
      <c r="P267" s="253"/>
      <c r="Q267" s="253"/>
      <c r="R267" s="253"/>
      <c r="S267" s="253"/>
      <c r="T267" s="254"/>
      <c r="U267" s="13"/>
      <c r="V267" s="13"/>
      <c r="W267" s="13"/>
      <c r="X267" s="13"/>
      <c r="Y267" s="13"/>
      <c r="Z267" s="13"/>
      <c r="AA267" s="13"/>
      <c r="AB267" s="13"/>
      <c r="AC267" s="13"/>
      <c r="AD267" s="13"/>
      <c r="AE267" s="13"/>
      <c r="AT267" s="255" t="s">
        <v>180</v>
      </c>
      <c r="AU267" s="255" t="s">
        <v>83</v>
      </c>
      <c r="AV267" s="13" t="s">
        <v>81</v>
      </c>
      <c r="AW267" s="13" t="s">
        <v>35</v>
      </c>
      <c r="AX267" s="13" t="s">
        <v>74</v>
      </c>
      <c r="AY267" s="255" t="s">
        <v>169</v>
      </c>
    </row>
    <row r="268" spans="1:51" s="14" customFormat="1" ht="12">
      <c r="A268" s="14"/>
      <c r="B268" s="256"/>
      <c r="C268" s="257"/>
      <c r="D268" s="242" t="s">
        <v>180</v>
      </c>
      <c r="E268" s="258" t="s">
        <v>19</v>
      </c>
      <c r="F268" s="259" t="s">
        <v>1372</v>
      </c>
      <c r="G268" s="257"/>
      <c r="H268" s="260">
        <v>17.423</v>
      </c>
      <c r="I268" s="261"/>
      <c r="J268" s="257"/>
      <c r="K268" s="257"/>
      <c r="L268" s="262"/>
      <c r="M268" s="263"/>
      <c r="N268" s="264"/>
      <c r="O268" s="264"/>
      <c r="P268" s="264"/>
      <c r="Q268" s="264"/>
      <c r="R268" s="264"/>
      <c r="S268" s="264"/>
      <c r="T268" s="265"/>
      <c r="U268" s="14"/>
      <c r="V268" s="14"/>
      <c r="W268" s="14"/>
      <c r="X268" s="14"/>
      <c r="Y268" s="14"/>
      <c r="Z268" s="14"/>
      <c r="AA268" s="14"/>
      <c r="AB268" s="14"/>
      <c r="AC268" s="14"/>
      <c r="AD268" s="14"/>
      <c r="AE268" s="14"/>
      <c r="AT268" s="266" t="s">
        <v>180</v>
      </c>
      <c r="AU268" s="266" t="s">
        <v>83</v>
      </c>
      <c r="AV268" s="14" t="s">
        <v>83</v>
      </c>
      <c r="AW268" s="14" t="s">
        <v>35</v>
      </c>
      <c r="AX268" s="14" t="s">
        <v>81</v>
      </c>
      <c r="AY268" s="266" t="s">
        <v>169</v>
      </c>
    </row>
    <row r="269" spans="1:65" s="2" customFormat="1" ht="16.5" customHeight="1">
      <c r="A269" s="41"/>
      <c r="B269" s="42"/>
      <c r="C269" s="229" t="s">
        <v>516</v>
      </c>
      <c r="D269" s="229" t="s">
        <v>171</v>
      </c>
      <c r="E269" s="230" t="s">
        <v>1373</v>
      </c>
      <c r="F269" s="231" t="s">
        <v>1374</v>
      </c>
      <c r="G269" s="232" t="s">
        <v>174</v>
      </c>
      <c r="H269" s="233">
        <v>67.558</v>
      </c>
      <c r="I269" s="234"/>
      <c r="J269" s="235">
        <f>ROUND(I269*H269,2)</f>
        <v>0</v>
      </c>
      <c r="K269" s="231" t="s">
        <v>175</v>
      </c>
      <c r="L269" s="47"/>
      <c r="M269" s="236" t="s">
        <v>19</v>
      </c>
      <c r="N269" s="237" t="s">
        <v>45</v>
      </c>
      <c r="O269" s="87"/>
      <c r="P269" s="238">
        <f>O269*H269</f>
        <v>0</v>
      </c>
      <c r="Q269" s="238">
        <v>0.02519</v>
      </c>
      <c r="R269" s="238">
        <f>Q269*H269</f>
        <v>1.7017860200000001</v>
      </c>
      <c r="S269" s="238">
        <v>0</v>
      </c>
      <c r="T269" s="239">
        <f>S269*H269</f>
        <v>0</v>
      </c>
      <c r="U269" s="41"/>
      <c r="V269" s="41"/>
      <c r="W269" s="41"/>
      <c r="X269" s="41"/>
      <c r="Y269" s="41"/>
      <c r="Z269" s="41"/>
      <c r="AA269" s="41"/>
      <c r="AB269" s="41"/>
      <c r="AC269" s="41"/>
      <c r="AD269" s="41"/>
      <c r="AE269" s="41"/>
      <c r="AR269" s="240" t="s">
        <v>176</v>
      </c>
      <c r="AT269" s="240" t="s">
        <v>171</v>
      </c>
      <c r="AU269" s="240" t="s">
        <v>83</v>
      </c>
      <c r="AY269" s="20" t="s">
        <v>169</v>
      </c>
      <c r="BE269" s="241">
        <f>IF(N269="základní",J269,0)</f>
        <v>0</v>
      </c>
      <c r="BF269" s="241">
        <f>IF(N269="snížená",J269,0)</f>
        <v>0</v>
      </c>
      <c r="BG269" s="241">
        <f>IF(N269="zákl. přenesená",J269,0)</f>
        <v>0</v>
      </c>
      <c r="BH269" s="241">
        <f>IF(N269="sníž. přenesená",J269,0)</f>
        <v>0</v>
      </c>
      <c r="BI269" s="241">
        <f>IF(N269="nulová",J269,0)</f>
        <v>0</v>
      </c>
      <c r="BJ269" s="20" t="s">
        <v>81</v>
      </c>
      <c r="BK269" s="241">
        <f>ROUND(I269*H269,2)</f>
        <v>0</v>
      </c>
      <c r="BL269" s="20" t="s">
        <v>176</v>
      </c>
      <c r="BM269" s="240" t="s">
        <v>1375</v>
      </c>
    </row>
    <row r="270" spans="1:47" s="2" customFormat="1" ht="12">
      <c r="A270" s="41"/>
      <c r="B270" s="42"/>
      <c r="C270" s="43"/>
      <c r="D270" s="242" t="s">
        <v>178</v>
      </c>
      <c r="E270" s="43"/>
      <c r="F270" s="243" t="s">
        <v>1376</v>
      </c>
      <c r="G270" s="43"/>
      <c r="H270" s="43"/>
      <c r="I270" s="149"/>
      <c r="J270" s="43"/>
      <c r="K270" s="43"/>
      <c r="L270" s="47"/>
      <c r="M270" s="244"/>
      <c r="N270" s="245"/>
      <c r="O270" s="87"/>
      <c r="P270" s="87"/>
      <c r="Q270" s="87"/>
      <c r="R270" s="87"/>
      <c r="S270" s="87"/>
      <c r="T270" s="88"/>
      <c r="U270" s="41"/>
      <c r="V270" s="41"/>
      <c r="W270" s="41"/>
      <c r="X270" s="41"/>
      <c r="Y270" s="41"/>
      <c r="Z270" s="41"/>
      <c r="AA270" s="41"/>
      <c r="AB270" s="41"/>
      <c r="AC270" s="41"/>
      <c r="AD270" s="41"/>
      <c r="AE270" s="41"/>
      <c r="AT270" s="20" t="s">
        <v>178</v>
      </c>
      <c r="AU270" s="20" t="s">
        <v>83</v>
      </c>
    </row>
    <row r="271" spans="1:51" s="13" customFormat="1" ht="12">
      <c r="A271" s="13"/>
      <c r="B271" s="246"/>
      <c r="C271" s="247"/>
      <c r="D271" s="242" t="s">
        <v>180</v>
      </c>
      <c r="E271" s="248" t="s">
        <v>19</v>
      </c>
      <c r="F271" s="249" t="s">
        <v>1310</v>
      </c>
      <c r="G271" s="247"/>
      <c r="H271" s="248" t="s">
        <v>19</v>
      </c>
      <c r="I271" s="250"/>
      <c r="J271" s="247"/>
      <c r="K271" s="247"/>
      <c r="L271" s="251"/>
      <c r="M271" s="252"/>
      <c r="N271" s="253"/>
      <c r="O271" s="253"/>
      <c r="P271" s="253"/>
      <c r="Q271" s="253"/>
      <c r="R271" s="253"/>
      <c r="S271" s="253"/>
      <c r="T271" s="254"/>
      <c r="U271" s="13"/>
      <c r="V271" s="13"/>
      <c r="W271" s="13"/>
      <c r="X271" s="13"/>
      <c r="Y271" s="13"/>
      <c r="Z271" s="13"/>
      <c r="AA271" s="13"/>
      <c r="AB271" s="13"/>
      <c r="AC271" s="13"/>
      <c r="AD271" s="13"/>
      <c r="AE271" s="13"/>
      <c r="AT271" s="255" t="s">
        <v>180</v>
      </c>
      <c r="AU271" s="255" t="s">
        <v>83</v>
      </c>
      <c r="AV271" s="13" t="s">
        <v>81</v>
      </c>
      <c r="AW271" s="13" t="s">
        <v>35</v>
      </c>
      <c r="AX271" s="13" t="s">
        <v>74</v>
      </c>
      <c r="AY271" s="255" t="s">
        <v>169</v>
      </c>
    </row>
    <row r="272" spans="1:51" s="14" customFormat="1" ht="12">
      <c r="A272" s="14"/>
      <c r="B272" s="256"/>
      <c r="C272" s="257"/>
      <c r="D272" s="242" t="s">
        <v>180</v>
      </c>
      <c r="E272" s="258" t="s">
        <v>19</v>
      </c>
      <c r="F272" s="259" t="s">
        <v>1377</v>
      </c>
      <c r="G272" s="257"/>
      <c r="H272" s="260">
        <v>67.558</v>
      </c>
      <c r="I272" s="261"/>
      <c r="J272" s="257"/>
      <c r="K272" s="257"/>
      <c r="L272" s="262"/>
      <c r="M272" s="263"/>
      <c r="N272" s="264"/>
      <c r="O272" s="264"/>
      <c r="P272" s="264"/>
      <c r="Q272" s="264"/>
      <c r="R272" s="264"/>
      <c r="S272" s="264"/>
      <c r="T272" s="265"/>
      <c r="U272" s="14"/>
      <c r="V272" s="14"/>
      <c r="W272" s="14"/>
      <c r="X272" s="14"/>
      <c r="Y272" s="14"/>
      <c r="Z272" s="14"/>
      <c r="AA272" s="14"/>
      <c r="AB272" s="14"/>
      <c r="AC272" s="14"/>
      <c r="AD272" s="14"/>
      <c r="AE272" s="14"/>
      <c r="AT272" s="266" t="s">
        <v>180</v>
      </c>
      <c r="AU272" s="266" t="s">
        <v>83</v>
      </c>
      <c r="AV272" s="14" t="s">
        <v>83</v>
      </c>
      <c r="AW272" s="14" t="s">
        <v>35</v>
      </c>
      <c r="AX272" s="14" t="s">
        <v>81</v>
      </c>
      <c r="AY272" s="266" t="s">
        <v>169</v>
      </c>
    </row>
    <row r="273" spans="1:65" s="2" customFormat="1" ht="16.5" customHeight="1">
      <c r="A273" s="41"/>
      <c r="B273" s="42"/>
      <c r="C273" s="229" t="s">
        <v>520</v>
      </c>
      <c r="D273" s="229" t="s">
        <v>171</v>
      </c>
      <c r="E273" s="230" t="s">
        <v>1378</v>
      </c>
      <c r="F273" s="231" t="s">
        <v>1379</v>
      </c>
      <c r="G273" s="232" t="s">
        <v>174</v>
      </c>
      <c r="H273" s="233">
        <v>67.558</v>
      </c>
      <c r="I273" s="234"/>
      <c r="J273" s="235">
        <f>ROUND(I273*H273,2)</f>
        <v>0</v>
      </c>
      <c r="K273" s="231" t="s">
        <v>175</v>
      </c>
      <c r="L273" s="47"/>
      <c r="M273" s="236" t="s">
        <v>19</v>
      </c>
      <c r="N273" s="237" t="s">
        <v>45</v>
      </c>
      <c r="O273" s="87"/>
      <c r="P273" s="238">
        <f>O273*H273</f>
        <v>0</v>
      </c>
      <c r="Q273" s="238">
        <v>0</v>
      </c>
      <c r="R273" s="238">
        <f>Q273*H273</f>
        <v>0</v>
      </c>
      <c r="S273" s="238">
        <v>0</v>
      </c>
      <c r="T273" s="239">
        <f>S273*H273</f>
        <v>0</v>
      </c>
      <c r="U273" s="41"/>
      <c r="V273" s="41"/>
      <c r="W273" s="41"/>
      <c r="X273" s="41"/>
      <c r="Y273" s="41"/>
      <c r="Z273" s="41"/>
      <c r="AA273" s="41"/>
      <c r="AB273" s="41"/>
      <c r="AC273" s="41"/>
      <c r="AD273" s="41"/>
      <c r="AE273" s="41"/>
      <c r="AR273" s="240" t="s">
        <v>176</v>
      </c>
      <c r="AT273" s="240" t="s">
        <v>171</v>
      </c>
      <c r="AU273" s="240" t="s">
        <v>83</v>
      </c>
      <c r="AY273" s="20" t="s">
        <v>169</v>
      </c>
      <c r="BE273" s="241">
        <f>IF(N273="základní",J273,0)</f>
        <v>0</v>
      </c>
      <c r="BF273" s="241">
        <f>IF(N273="snížená",J273,0)</f>
        <v>0</v>
      </c>
      <c r="BG273" s="241">
        <f>IF(N273="zákl. přenesená",J273,0)</f>
        <v>0</v>
      </c>
      <c r="BH273" s="241">
        <f>IF(N273="sníž. přenesená",J273,0)</f>
        <v>0</v>
      </c>
      <c r="BI273" s="241">
        <f>IF(N273="nulová",J273,0)</f>
        <v>0</v>
      </c>
      <c r="BJ273" s="20" t="s">
        <v>81</v>
      </c>
      <c r="BK273" s="241">
        <f>ROUND(I273*H273,2)</f>
        <v>0</v>
      </c>
      <c r="BL273" s="20" t="s">
        <v>176</v>
      </c>
      <c r="BM273" s="240" t="s">
        <v>1380</v>
      </c>
    </row>
    <row r="274" spans="1:47" s="2" customFormat="1" ht="12">
      <c r="A274" s="41"/>
      <c r="B274" s="42"/>
      <c r="C274" s="43"/>
      <c r="D274" s="242" t="s">
        <v>178</v>
      </c>
      <c r="E274" s="43"/>
      <c r="F274" s="243" t="s">
        <v>1376</v>
      </c>
      <c r="G274" s="43"/>
      <c r="H274" s="43"/>
      <c r="I274" s="149"/>
      <c r="J274" s="43"/>
      <c r="K274" s="43"/>
      <c r="L274" s="47"/>
      <c r="M274" s="244"/>
      <c r="N274" s="245"/>
      <c r="O274" s="87"/>
      <c r="P274" s="87"/>
      <c r="Q274" s="87"/>
      <c r="R274" s="87"/>
      <c r="S274" s="87"/>
      <c r="T274" s="88"/>
      <c r="U274" s="41"/>
      <c r="V274" s="41"/>
      <c r="W274" s="41"/>
      <c r="X274" s="41"/>
      <c r="Y274" s="41"/>
      <c r="Z274" s="41"/>
      <c r="AA274" s="41"/>
      <c r="AB274" s="41"/>
      <c r="AC274" s="41"/>
      <c r="AD274" s="41"/>
      <c r="AE274" s="41"/>
      <c r="AT274" s="20" t="s">
        <v>178</v>
      </c>
      <c r="AU274" s="20" t="s">
        <v>83</v>
      </c>
    </row>
    <row r="275" spans="1:65" s="2" customFormat="1" ht="16.5" customHeight="1">
      <c r="A275" s="41"/>
      <c r="B275" s="42"/>
      <c r="C275" s="229" t="s">
        <v>525</v>
      </c>
      <c r="D275" s="229" t="s">
        <v>171</v>
      </c>
      <c r="E275" s="230" t="s">
        <v>1381</v>
      </c>
      <c r="F275" s="231" t="s">
        <v>1382</v>
      </c>
      <c r="G275" s="232" t="s">
        <v>243</v>
      </c>
      <c r="H275" s="233">
        <v>2.378</v>
      </c>
      <c r="I275" s="234"/>
      <c r="J275" s="235">
        <f>ROUND(I275*H275,2)</f>
        <v>0</v>
      </c>
      <c r="K275" s="231" t="s">
        <v>175</v>
      </c>
      <c r="L275" s="47"/>
      <c r="M275" s="236" t="s">
        <v>19</v>
      </c>
      <c r="N275" s="237" t="s">
        <v>45</v>
      </c>
      <c r="O275" s="87"/>
      <c r="P275" s="238">
        <f>O275*H275</f>
        <v>0</v>
      </c>
      <c r="Q275" s="238">
        <v>1.04711</v>
      </c>
      <c r="R275" s="238">
        <f>Q275*H275</f>
        <v>2.49002758</v>
      </c>
      <c r="S275" s="238">
        <v>0</v>
      </c>
      <c r="T275" s="239">
        <f>S275*H275</f>
        <v>0</v>
      </c>
      <c r="U275" s="41"/>
      <c r="V275" s="41"/>
      <c r="W275" s="41"/>
      <c r="X275" s="41"/>
      <c r="Y275" s="41"/>
      <c r="Z275" s="41"/>
      <c r="AA275" s="41"/>
      <c r="AB275" s="41"/>
      <c r="AC275" s="41"/>
      <c r="AD275" s="41"/>
      <c r="AE275" s="41"/>
      <c r="AR275" s="240" t="s">
        <v>176</v>
      </c>
      <c r="AT275" s="240" t="s">
        <v>171</v>
      </c>
      <c r="AU275" s="240" t="s">
        <v>83</v>
      </c>
      <c r="AY275" s="20" t="s">
        <v>169</v>
      </c>
      <c r="BE275" s="241">
        <f>IF(N275="základní",J275,0)</f>
        <v>0</v>
      </c>
      <c r="BF275" s="241">
        <f>IF(N275="snížená",J275,0)</f>
        <v>0</v>
      </c>
      <c r="BG275" s="241">
        <f>IF(N275="zákl. přenesená",J275,0)</f>
        <v>0</v>
      </c>
      <c r="BH275" s="241">
        <f>IF(N275="sníž. přenesená",J275,0)</f>
        <v>0</v>
      </c>
      <c r="BI275" s="241">
        <f>IF(N275="nulová",J275,0)</f>
        <v>0</v>
      </c>
      <c r="BJ275" s="20" t="s">
        <v>81</v>
      </c>
      <c r="BK275" s="241">
        <f>ROUND(I275*H275,2)</f>
        <v>0</v>
      </c>
      <c r="BL275" s="20" t="s">
        <v>176</v>
      </c>
      <c r="BM275" s="240" t="s">
        <v>1383</v>
      </c>
    </row>
    <row r="276" spans="1:51" s="14" customFormat="1" ht="12">
      <c r="A276" s="14"/>
      <c r="B276" s="256"/>
      <c r="C276" s="257"/>
      <c r="D276" s="242" t="s">
        <v>180</v>
      </c>
      <c r="E276" s="258" t="s">
        <v>19</v>
      </c>
      <c r="F276" s="259" t="s">
        <v>1384</v>
      </c>
      <c r="G276" s="257"/>
      <c r="H276" s="260">
        <v>2.265</v>
      </c>
      <c r="I276" s="261"/>
      <c r="J276" s="257"/>
      <c r="K276" s="257"/>
      <c r="L276" s="262"/>
      <c r="M276" s="263"/>
      <c r="N276" s="264"/>
      <c r="O276" s="264"/>
      <c r="P276" s="264"/>
      <c r="Q276" s="264"/>
      <c r="R276" s="264"/>
      <c r="S276" s="264"/>
      <c r="T276" s="265"/>
      <c r="U276" s="14"/>
      <c r="V276" s="14"/>
      <c r="W276" s="14"/>
      <c r="X276" s="14"/>
      <c r="Y276" s="14"/>
      <c r="Z276" s="14"/>
      <c r="AA276" s="14"/>
      <c r="AB276" s="14"/>
      <c r="AC276" s="14"/>
      <c r="AD276" s="14"/>
      <c r="AE276" s="14"/>
      <c r="AT276" s="266" t="s">
        <v>180</v>
      </c>
      <c r="AU276" s="266" t="s">
        <v>83</v>
      </c>
      <c r="AV276" s="14" t="s">
        <v>83</v>
      </c>
      <c r="AW276" s="14" t="s">
        <v>35</v>
      </c>
      <c r="AX276" s="14" t="s">
        <v>81</v>
      </c>
      <c r="AY276" s="266" t="s">
        <v>169</v>
      </c>
    </row>
    <row r="277" spans="1:51" s="14" customFormat="1" ht="12">
      <c r="A277" s="14"/>
      <c r="B277" s="256"/>
      <c r="C277" s="257"/>
      <c r="D277" s="242" t="s">
        <v>180</v>
      </c>
      <c r="E277" s="257"/>
      <c r="F277" s="259" t="s">
        <v>1385</v>
      </c>
      <c r="G277" s="257"/>
      <c r="H277" s="260">
        <v>2.378</v>
      </c>
      <c r="I277" s="261"/>
      <c r="J277" s="257"/>
      <c r="K277" s="257"/>
      <c r="L277" s="262"/>
      <c r="M277" s="263"/>
      <c r="N277" s="264"/>
      <c r="O277" s="264"/>
      <c r="P277" s="264"/>
      <c r="Q277" s="264"/>
      <c r="R277" s="264"/>
      <c r="S277" s="264"/>
      <c r="T277" s="265"/>
      <c r="U277" s="14"/>
      <c r="V277" s="14"/>
      <c r="W277" s="14"/>
      <c r="X277" s="14"/>
      <c r="Y277" s="14"/>
      <c r="Z277" s="14"/>
      <c r="AA277" s="14"/>
      <c r="AB277" s="14"/>
      <c r="AC277" s="14"/>
      <c r="AD277" s="14"/>
      <c r="AE277" s="14"/>
      <c r="AT277" s="266" t="s">
        <v>180</v>
      </c>
      <c r="AU277" s="266" t="s">
        <v>83</v>
      </c>
      <c r="AV277" s="14" t="s">
        <v>83</v>
      </c>
      <c r="AW277" s="14" t="s">
        <v>4</v>
      </c>
      <c r="AX277" s="14" t="s">
        <v>81</v>
      </c>
      <c r="AY277" s="266" t="s">
        <v>169</v>
      </c>
    </row>
    <row r="278" spans="1:63" s="12" customFormat="1" ht="22.8" customHeight="1">
      <c r="A278" s="12"/>
      <c r="B278" s="213"/>
      <c r="C278" s="214"/>
      <c r="D278" s="215" t="s">
        <v>73</v>
      </c>
      <c r="E278" s="227" t="s">
        <v>176</v>
      </c>
      <c r="F278" s="227" t="s">
        <v>1386</v>
      </c>
      <c r="G278" s="214"/>
      <c r="H278" s="214"/>
      <c r="I278" s="217"/>
      <c r="J278" s="228">
        <f>BK278</f>
        <v>0</v>
      </c>
      <c r="K278" s="214"/>
      <c r="L278" s="219"/>
      <c r="M278" s="220"/>
      <c r="N278" s="221"/>
      <c r="O278" s="221"/>
      <c r="P278" s="222">
        <f>SUM(P279:P286)</f>
        <v>0</v>
      </c>
      <c r="Q278" s="221"/>
      <c r="R278" s="222">
        <f>SUM(R279:R286)</f>
        <v>9.826493399999999</v>
      </c>
      <c r="S278" s="221"/>
      <c r="T278" s="223">
        <f>SUM(T279:T286)</f>
        <v>0</v>
      </c>
      <c r="U278" s="12"/>
      <c r="V278" s="12"/>
      <c r="W278" s="12"/>
      <c r="X278" s="12"/>
      <c r="Y278" s="12"/>
      <c r="Z278" s="12"/>
      <c r="AA278" s="12"/>
      <c r="AB278" s="12"/>
      <c r="AC278" s="12"/>
      <c r="AD278" s="12"/>
      <c r="AE278" s="12"/>
      <c r="AR278" s="224" t="s">
        <v>81</v>
      </c>
      <c r="AT278" s="225" t="s">
        <v>73</v>
      </c>
      <c r="AU278" s="225" t="s">
        <v>81</v>
      </c>
      <c r="AY278" s="224" t="s">
        <v>169</v>
      </c>
      <c r="BK278" s="226">
        <f>SUM(BK279:BK286)</f>
        <v>0</v>
      </c>
    </row>
    <row r="279" spans="1:65" s="2" customFormat="1" ht="16.5" customHeight="1">
      <c r="A279" s="41"/>
      <c r="B279" s="42"/>
      <c r="C279" s="229" t="s">
        <v>530</v>
      </c>
      <c r="D279" s="229" t="s">
        <v>171</v>
      </c>
      <c r="E279" s="230" t="s">
        <v>1387</v>
      </c>
      <c r="F279" s="231" t="s">
        <v>1388</v>
      </c>
      <c r="G279" s="232" t="s">
        <v>174</v>
      </c>
      <c r="H279" s="233">
        <v>28.74</v>
      </c>
      <c r="I279" s="234"/>
      <c r="J279" s="235">
        <f>ROUND(I279*H279,2)</f>
        <v>0</v>
      </c>
      <c r="K279" s="231" t="s">
        <v>175</v>
      </c>
      <c r="L279" s="47"/>
      <c r="M279" s="236" t="s">
        <v>19</v>
      </c>
      <c r="N279" s="237" t="s">
        <v>45</v>
      </c>
      <c r="O279" s="87"/>
      <c r="P279" s="238">
        <f>O279*H279</f>
        <v>0</v>
      </c>
      <c r="Q279" s="238">
        <v>0.34191</v>
      </c>
      <c r="R279" s="238">
        <f>Q279*H279</f>
        <v>9.826493399999999</v>
      </c>
      <c r="S279" s="238">
        <v>0</v>
      </c>
      <c r="T279" s="239">
        <f>S279*H279</f>
        <v>0</v>
      </c>
      <c r="U279" s="41"/>
      <c r="V279" s="41"/>
      <c r="W279" s="41"/>
      <c r="X279" s="41"/>
      <c r="Y279" s="41"/>
      <c r="Z279" s="41"/>
      <c r="AA279" s="41"/>
      <c r="AB279" s="41"/>
      <c r="AC279" s="41"/>
      <c r="AD279" s="41"/>
      <c r="AE279" s="41"/>
      <c r="AR279" s="240" t="s">
        <v>176</v>
      </c>
      <c r="AT279" s="240" t="s">
        <v>171</v>
      </c>
      <c r="AU279" s="240" t="s">
        <v>83</v>
      </c>
      <c r="AY279" s="20" t="s">
        <v>169</v>
      </c>
      <c r="BE279" s="241">
        <f>IF(N279="základní",J279,0)</f>
        <v>0</v>
      </c>
      <c r="BF279" s="241">
        <f>IF(N279="snížená",J279,0)</f>
        <v>0</v>
      </c>
      <c r="BG279" s="241">
        <f>IF(N279="zákl. přenesená",J279,0)</f>
        <v>0</v>
      </c>
      <c r="BH279" s="241">
        <f>IF(N279="sníž. přenesená",J279,0)</f>
        <v>0</v>
      </c>
      <c r="BI279" s="241">
        <f>IF(N279="nulová",J279,0)</f>
        <v>0</v>
      </c>
      <c r="BJ279" s="20" t="s">
        <v>81</v>
      </c>
      <c r="BK279" s="241">
        <f>ROUND(I279*H279,2)</f>
        <v>0</v>
      </c>
      <c r="BL279" s="20" t="s">
        <v>176</v>
      </c>
      <c r="BM279" s="240" t="s">
        <v>1389</v>
      </c>
    </row>
    <row r="280" spans="1:47" s="2" customFormat="1" ht="12">
      <c r="A280" s="41"/>
      <c r="B280" s="42"/>
      <c r="C280" s="43"/>
      <c r="D280" s="242" t="s">
        <v>178</v>
      </c>
      <c r="E280" s="43"/>
      <c r="F280" s="243" t="s">
        <v>1390</v>
      </c>
      <c r="G280" s="43"/>
      <c r="H280" s="43"/>
      <c r="I280" s="149"/>
      <c r="J280" s="43"/>
      <c r="K280" s="43"/>
      <c r="L280" s="47"/>
      <c r="M280" s="244"/>
      <c r="N280" s="245"/>
      <c r="O280" s="87"/>
      <c r="P280" s="87"/>
      <c r="Q280" s="87"/>
      <c r="R280" s="87"/>
      <c r="S280" s="87"/>
      <c r="T280" s="88"/>
      <c r="U280" s="41"/>
      <c r="V280" s="41"/>
      <c r="W280" s="41"/>
      <c r="X280" s="41"/>
      <c r="Y280" s="41"/>
      <c r="Z280" s="41"/>
      <c r="AA280" s="41"/>
      <c r="AB280" s="41"/>
      <c r="AC280" s="41"/>
      <c r="AD280" s="41"/>
      <c r="AE280" s="41"/>
      <c r="AT280" s="20" t="s">
        <v>178</v>
      </c>
      <c r="AU280" s="20" t="s">
        <v>83</v>
      </c>
    </row>
    <row r="281" spans="1:51" s="13" customFormat="1" ht="12">
      <c r="A281" s="13"/>
      <c r="B281" s="246"/>
      <c r="C281" s="247"/>
      <c r="D281" s="242" t="s">
        <v>180</v>
      </c>
      <c r="E281" s="248" t="s">
        <v>19</v>
      </c>
      <c r="F281" s="249" t="s">
        <v>1310</v>
      </c>
      <c r="G281" s="247"/>
      <c r="H281" s="248" t="s">
        <v>19</v>
      </c>
      <c r="I281" s="250"/>
      <c r="J281" s="247"/>
      <c r="K281" s="247"/>
      <c r="L281" s="251"/>
      <c r="M281" s="252"/>
      <c r="N281" s="253"/>
      <c r="O281" s="253"/>
      <c r="P281" s="253"/>
      <c r="Q281" s="253"/>
      <c r="R281" s="253"/>
      <c r="S281" s="253"/>
      <c r="T281" s="254"/>
      <c r="U281" s="13"/>
      <c r="V281" s="13"/>
      <c r="W281" s="13"/>
      <c r="X281" s="13"/>
      <c r="Y281" s="13"/>
      <c r="Z281" s="13"/>
      <c r="AA281" s="13"/>
      <c r="AB281" s="13"/>
      <c r="AC281" s="13"/>
      <c r="AD281" s="13"/>
      <c r="AE281" s="13"/>
      <c r="AT281" s="255" t="s">
        <v>180</v>
      </c>
      <c r="AU281" s="255" t="s">
        <v>83</v>
      </c>
      <c r="AV281" s="13" t="s">
        <v>81</v>
      </c>
      <c r="AW281" s="13" t="s">
        <v>35</v>
      </c>
      <c r="AX281" s="13" t="s">
        <v>74</v>
      </c>
      <c r="AY281" s="255" t="s">
        <v>169</v>
      </c>
    </row>
    <row r="282" spans="1:51" s="13" customFormat="1" ht="12">
      <c r="A282" s="13"/>
      <c r="B282" s="246"/>
      <c r="C282" s="247"/>
      <c r="D282" s="242" t="s">
        <v>180</v>
      </c>
      <c r="E282" s="248" t="s">
        <v>19</v>
      </c>
      <c r="F282" s="249" t="s">
        <v>1245</v>
      </c>
      <c r="G282" s="247"/>
      <c r="H282" s="248" t="s">
        <v>19</v>
      </c>
      <c r="I282" s="250"/>
      <c r="J282" s="247"/>
      <c r="K282" s="247"/>
      <c r="L282" s="251"/>
      <c r="M282" s="252"/>
      <c r="N282" s="253"/>
      <c r="O282" s="253"/>
      <c r="P282" s="253"/>
      <c r="Q282" s="253"/>
      <c r="R282" s="253"/>
      <c r="S282" s="253"/>
      <c r="T282" s="254"/>
      <c r="U282" s="13"/>
      <c r="V282" s="13"/>
      <c r="W282" s="13"/>
      <c r="X282" s="13"/>
      <c r="Y282" s="13"/>
      <c r="Z282" s="13"/>
      <c r="AA282" s="13"/>
      <c r="AB282" s="13"/>
      <c r="AC282" s="13"/>
      <c r="AD282" s="13"/>
      <c r="AE282" s="13"/>
      <c r="AT282" s="255" t="s">
        <v>180</v>
      </c>
      <c r="AU282" s="255" t="s">
        <v>83</v>
      </c>
      <c r="AV282" s="13" t="s">
        <v>81</v>
      </c>
      <c r="AW282" s="13" t="s">
        <v>35</v>
      </c>
      <c r="AX282" s="13" t="s">
        <v>74</v>
      </c>
      <c r="AY282" s="255" t="s">
        <v>169</v>
      </c>
    </row>
    <row r="283" spans="1:51" s="14" customFormat="1" ht="12">
      <c r="A283" s="14"/>
      <c r="B283" s="256"/>
      <c r="C283" s="257"/>
      <c r="D283" s="242" t="s">
        <v>180</v>
      </c>
      <c r="E283" s="258" t="s">
        <v>19</v>
      </c>
      <c r="F283" s="259" t="s">
        <v>1391</v>
      </c>
      <c r="G283" s="257"/>
      <c r="H283" s="260">
        <v>14.76</v>
      </c>
      <c r="I283" s="261"/>
      <c r="J283" s="257"/>
      <c r="K283" s="257"/>
      <c r="L283" s="262"/>
      <c r="M283" s="263"/>
      <c r="N283" s="264"/>
      <c r="O283" s="264"/>
      <c r="P283" s="264"/>
      <c r="Q283" s="264"/>
      <c r="R283" s="264"/>
      <c r="S283" s="264"/>
      <c r="T283" s="265"/>
      <c r="U283" s="14"/>
      <c r="V283" s="14"/>
      <c r="W283" s="14"/>
      <c r="X283" s="14"/>
      <c r="Y283" s="14"/>
      <c r="Z283" s="14"/>
      <c r="AA283" s="14"/>
      <c r="AB283" s="14"/>
      <c r="AC283" s="14"/>
      <c r="AD283" s="14"/>
      <c r="AE283" s="14"/>
      <c r="AT283" s="266" t="s">
        <v>180</v>
      </c>
      <c r="AU283" s="266" t="s">
        <v>83</v>
      </c>
      <c r="AV283" s="14" t="s">
        <v>83</v>
      </c>
      <c r="AW283" s="14" t="s">
        <v>35</v>
      </c>
      <c r="AX283" s="14" t="s">
        <v>74</v>
      </c>
      <c r="AY283" s="266" t="s">
        <v>169</v>
      </c>
    </row>
    <row r="284" spans="1:51" s="14" customFormat="1" ht="12">
      <c r="A284" s="14"/>
      <c r="B284" s="256"/>
      <c r="C284" s="257"/>
      <c r="D284" s="242" t="s">
        <v>180</v>
      </c>
      <c r="E284" s="258" t="s">
        <v>19</v>
      </c>
      <c r="F284" s="259" t="s">
        <v>1392</v>
      </c>
      <c r="G284" s="257"/>
      <c r="H284" s="260">
        <v>8.4</v>
      </c>
      <c r="I284" s="261"/>
      <c r="J284" s="257"/>
      <c r="K284" s="257"/>
      <c r="L284" s="262"/>
      <c r="M284" s="263"/>
      <c r="N284" s="264"/>
      <c r="O284" s="264"/>
      <c r="P284" s="264"/>
      <c r="Q284" s="264"/>
      <c r="R284" s="264"/>
      <c r="S284" s="264"/>
      <c r="T284" s="265"/>
      <c r="U284" s="14"/>
      <c r="V284" s="14"/>
      <c r="W284" s="14"/>
      <c r="X284" s="14"/>
      <c r="Y284" s="14"/>
      <c r="Z284" s="14"/>
      <c r="AA284" s="14"/>
      <c r="AB284" s="14"/>
      <c r="AC284" s="14"/>
      <c r="AD284" s="14"/>
      <c r="AE284" s="14"/>
      <c r="AT284" s="266" t="s">
        <v>180</v>
      </c>
      <c r="AU284" s="266" t="s">
        <v>83</v>
      </c>
      <c r="AV284" s="14" t="s">
        <v>83</v>
      </c>
      <c r="AW284" s="14" t="s">
        <v>35</v>
      </c>
      <c r="AX284" s="14" t="s">
        <v>74</v>
      </c>
      <c r="AY284" s="266" t="s">
        <v>169</v>
      </c>
    </row>
    <row r="285" spans="1:51" s="14" customFormat="1" ht="12">
      <c r="A285" s="14"/>
      <c r="B285" s="256"/>
      <c r="C285" s="257"/>
      <c r="D285" s="242" t="s">
        <v>180</v>
      </c>
      <c r="E285" s="258" t="s">
        <v>19</v>
      </c>
      <c r="F285" s="259" t="s">
        <v>1393</v>
      </c>
      <c r="G285" s="257"/>
      <c r="H285" s="260">
        <v>5.58</v>
      </c>
      <c r="I285" s="261"/>
      <c r="J285" s="257"/>
      <c r="K285" s="257"/>
      <c r="L285" s="262"/>
      <c r="M285" s="263"/>
      <c r="N285" s="264"/>
      <c r="O285" s="264"/>
      <c r="P285" s="264"/>
      <c r="Q285" s="264"/>
      <c r="R285" s="264"/>
      <c r="S285" s="264"/>
      <c r="T285" s="265"/>
      <c r="U285" s="14"/>
      <c r="V285" s="14"/>
      <c r="W285" s="14"/>
      <c r="X285" s="14"/>
      <c r="Y285" s="14"/>
      <c r="Z285" s="14"/>
      <c r="AA285" s="14"/>
      <c r="AB285" s="14"/>
      <c r="AC285" s="14"/>
      <c r="AD285" s="14"/>
      <c r="AE285" s="14"/>
      <c r="AT285" s="266" t="s">
        <v>180</v>
      </c>
      <c r="AU285" s="266" t="s">
        <v>83</v>
      </c>
      <c r="AV285" s="14" t="s">
        <v>83</v>
      </c>
      <c r="AW285" s="14" t="s">
        <v>35</v>
      </c>
      <c r="AX285" s="14" t="s">
        <v>74</v>
      </c>
      <c r="AY285" s="266" t="s">
        <v>169</v>
      </c>
    </row>
    <row r="286" spans="1:51" s="15" customFormat="1" ht="12">
      <c r="A286" s="15"/>
      <c r="B286" s="267"/>
      <c r="C286" s="268"/>
      <c r="D286" s="242" t="s">
        <v>180</v>
      </c>
      <c r="E286" s="269" t="s">
        <v>19</v>
      </c>
      <c r="F286" s="270" t="s">
        <v>185</v>
      </c>
      <c r="G286" s="268"/>
      <c r="H286" s="271">
        <v>28.740000000000002</v>
      </c>
      <c r="I286" s="272"/>
      <c r="J286" s="268"/>
      <c r="K286" s="268"/>
      <c r="L286" s="273"/>
      <c r="M286" s="274"/>
      <c r="N286" s="275"/>
      <c r="O286" s="275"/>
      <c r="P286" s="275"/>
      <c r="Q286" s="275"/>
      <c r="R286" s="275"/>
      <c r="S286" s="275"/>
      <c r="T286" s="276"/>
      <c r="U286" s="15"/>
      <c r="V286" s="15"/>
      <c r="W286" s="15"/>
      <c r="X286" s="15"/>
      <c r="Y286" s="15"/>
      <c r="Z286" s="15"/>
      <c r="AA286" s="15"/>
      <c r="AB286" s="15"/>
      <c r="AC286" s="15"/>
      <c r="AD286" s="15"/>
      <c r="AE286" s="15"/>
      <c r="AT286" s="277" t="s">
        <v>180</v>
      </c>
      <c r="AU286" s="277" t="s">
        <v>83</v>
      </c>
      <c r="AV286" s="15" t="s">
        <v>176</v>
      </c>
      <c r="AW286" s="15" t="s">
        <v>35</v>
      </c>
      <c r="AX286" s="15" t="s">
        <v>81</v>
      </c>
      <c r="AY286" s="277" t="s">
        <v>169</v>
      </c>
    </row>
    <row r="287" spans="1:63" s="12" customFormat="1" ht="22.8" customHeight="1">
      <c r="A287" s="12"/>
      <c r="B287" s="213"/>
      <c r="C287" s="214"/>
      <c r="D287" s="215" t="s">
        <v>73</v>
      </c>
      <c r="E287" s="227" t="s">
        <v>224</v>
      </c>
      <c r="F287" s="227" t="s">
        <v>252</v>
      </c>
      <c r="G287" s="214"/>
      <c r="H287" s="214"/>
      <c r="I287" s="217"/>
      <c r="J287" s="228">
        <f>BK287</f>
        <v>0</v>
      </c>
      <c r="K287" s="214"/>
      <c r="L287" s="219"/>
      <c r="M287" s="220"/>
      <c r="N287" s="221"/>
      <c r="O287" s="221"/>
      <c r="P287" s="222">
        <f>SUM(P288:P306)</f>
        <v>0</v>
      </c>
      <c r="Q287" s="221"/>
      <c r="R287" s="222">
        <f>SUM(R288:R306)</f>
        <v>0.07834332</v>
      </c>
      <c r="S287" s="221"/>
      <c r="T287" s="223">
        <f>SUM(T288:T306)</f>
        <v>0</v>
      </c>
      <c r="U287" s="12"/>
      <c r="V287" s="12"/>
      <c r="W287" s="12"/>
      <c r="X287" s="12"/>
      <c r="Y287" s="12"/>
      <c r="Z287" s="12"/>
      <c r="AA287" s="12"/>
      <c r="AB287" s="12"/>
      <c r="AC287" s="12"/>
      <c r="AD287" s="12"/>
      <c r="AE287" s="12"/>
      <c r="AR287" s="224" t="s">
        <v>81</v>
      </c>
      <c r="AT287" s="225" t="s">
        <v>73</v>
      </c>
      <c r="AU287" s="225" t="s">
        <v>81</v>
      </c>
      <c r="AY287" s="224" t="s">
        <v>169</v>
      </c>
      <c r="BK287" s="226">
        <f>SUM(BK288:BK306)</f>
        <v>0</v>
      </c>
    </row>
    <row r="288" spans="1:65" s="2" customFormat="1" ht="21.75" customHeight="1">
      <c r="A288" s="41"/>
      <c r="B288" s="42"/>
      <c r="C288" s="229" t="s">
        <v>538</v>
      </c>
      <c r="D288" s="229" t="s">
        <v>171</v>
      </c>
      <c r="E288" s="230" t="s">
        <v>1394</v>
      </c>
      <c r="F288" s="231" t="s">
        <v>1395</v>
      </c>
      <c r="G288" s="232" t="s">
        <v>462</v>
      </c>
      <c r="H288" s="233">
        <v>23.62</v>
      </c>
      <c r="I288" s="234"/>
      <c r="J288" s="235">
        <f>ROUND(I288*H288,2)</f>
        <v>0</v>
      </c>
      <c r="K288" s="231" t="s">
        <v>175</v>
      </c>
      <c r="L288" s="47"/>
      <c r="M288" s="236" t="s">
        <v>19</v>
      </c>
      <c r="N288" s="237" t="s">
        <v>45</v>
      </c>
      <c r="O288" s="87"/>
      <c r="P288" s="238">
        <f>O288*H288</f>
        <v>0</v>
      </c>
      <c r="Q288" s="238">
        <v>0.00208</v>
      </c>
      <c r="R288" s="238">
        <f>Q288*H288</f>
        <v>0.049129599999999995</v>
      </c>
      <c r="S288" s="238">
        <v>0</v>
      </c>
      <c r="T288" s="239">
        <f>S288*H288</f>
        <v>0</v>
      </c>
      <c r="U288" s="41"/>
      <c r="V288" s="41"/>
      <c r="W288" s="41"/>
      <c r="X288" s="41"/>
      <c r="Y288" s="41"/>
      <c r="Z288" s="41"/>
      <c r="AA288" s="41"/>
      <c r="AB288" s="41"/>
      <c r="AC288" s="41"/>
      <c r="AD288" s="41"/>
      <c r="AE288" s="41"/>
      <c r="AR288" s="240" t="s">
        <v>176</v>
      </c>
      <c r="AT288" s="240" t="s">
        <v>171</v>
      </c>
      <c r="AU288" s="240" t="s">
        <v>83</v>
      </c>
      <c r="AY288" s="20" t="s">
        <v>169</v>
      </c>
      <c r="BE288" s="241">
        <f>IF(N288="základní",J288,0)</f>
        <v>0</v>
      </c>
      <c r="BF288" s="241">
        <f>IF(N288="snížená",J288,0)</f>
        <v>0</v>
      </c>
      <c r="BG288" s="241">
        <f>IF(N288="zákl. přenesená",J288,0)</f>
        <v>0</v>
      </c>
      <c r="BH288" s="241">
        <f>IF(N288="sníž. přenesená",J288,0)</f>
        <v>0</v>
      </c>
      <c r="BI288" s="241">
        <f>IF(N288="nulová",J288,0)</f>
        <v>0</v>
      </c>
      <c r="BJ288" s="20" t="s">
        <v>81</v>
      </c>
      <c r="BK288" s="241">
        <f>ROUND(I288*H288,2)</f>
        <v>0</v>
      </c>
      <c r="BL288" s="20" t="s">
        <v>176</v>
      </c>
      <c r="BM288" s="240" t="s">
        <v>1396</v>
      </c>
    </row>
    <row r="289" spans="1:47" s="2" customFormat="1" ht="12">
      <c r="A289" s="41"/>
      <c r="B289" s="42"/>
      <c r="C289" s="43"/>
      <c r="D289" s="242" t="s">
        <v>178</v>
      </c>
      <c r="E289" s="43"/>
      <c r="F289" s="243" t="s">
        <v>1397</v>
      </c>
      <c r="G289" s="43"/>
      <c r="H289" s="43"/>
      <c r="I289" s="149"/>
      <c r="J289" s="43"/>
      <c r="K289" s="43"/>
      <c r="L289" s="47"/>
      <c r="M289" s="244"/>
      <c r="N289" s="245"/>
      <c r="O289" s="87"/>
      <c r="P289" s="87"/>
      <c r="Q289" s="87"/>
      <c r="R289" s="87"/>
      <c r="S289" s="87"/>
      <c r="T289" s="88"/>
      <c r="U289" s="41"/>
      <c r="V289" s="41"/>
      <c r="W289" s="41"/>
      <c r="X289" s="41"/>
      <c r="Y289" s="41"/>
      <c r="Z289" s="41"/>
      <c r="AA289" s="41"/>
      <c r="AB289" s="41"/>
      <c r="AC289" s="41"/>
      <c r="AD289" s="41"/>
      <c r="AE289" s="41"/>
      <c r="AT289" s="20" t="s">
        <v>178</v>
      </c>
      <c r="AU289" s="20" t="s">
        <v>83</v>
      </c>
    </row>
    <row r="290" spans="1:51" s="13" customFormat="1" ht="12">
      <c r="A290" s="13"/>
      <c r="B290" s="246"/>
      <c r="C290" s="247"/>
      <c r="D290" s="242" t="s">
        <v>180</v>
      </c>
      <c r="E290" s="248" t="s">
        <v>19</v>
      </c>
      <c r="F290" s="249" t="s">
        <v>1310</v>
      </c>
      <c r="G290" s="247"/>
      <c r="H290" s="248" t="s">
        <v>19</v>
      </c>
      <c r="I290" s="250"/>
      <c r="J290" s="247"/>
      <c r="K290" s="247"/>
      <c r="L290" s="251"/>
      <c r="M290" s="252"/>
      <c r="N290" s="253"/>
      <c r="O290" s="253"/>
      <c r="P290" s="253"/>
      <c r="Q290" s="253"/>
      <c r="R290" s="253"/>
      <c r="S290" s="253"/>
      <c r="T290" s="254"/>
      <c r="U290" s="13"/>
      <c r="V290" s="13"/>
      <c r="W290" s="13"/>
      <c r="X290" s="13"/>
      <c r="Y290" s="13"/>
      <c r="Z290" s="13"/>
      <c r="AA290" s="13"/>
      <c r="AB290" s="13"/>
      <c r="AC290" s="13"/>
      <c r="AD290" s="13"/>
      <c r="AE290" s="13"/>
      <c r="AT290" s="255" t="s">
        <v>180</v>
      </c>
      <c r="AU290" s="255" t="s">
        <v>83</v>
      </c>
      <c r="AV290" s="13" t="s">
        <v>81</v>
      </c>
      <c r="AW290" s="13" t="s">
        <v>35</v>
      </c>
      <c r="AX290" s="13" t="s">
        <v>74</v>
      </c>
      <c r="AY290" s="255" t="s">
        <v>169</v>
      </c>
    </row>
    <row r="291" spans="1:51" s="14" customFormat="1" ht="12">
      <c r="A291" s="14"/>
      <c r="B291" s="256"/>
      <c r="C291" s="257"/>
      <c r="D291" s="242" t="s">
        <v>180</v>
      </c>
      <c r="E291" s="258" t="s">
        <v>19</v>
      </c>
      <c r="F291" s="259" t="s">
        <v>1398</v>
      </c>
      <c r="G291" s="257"/>
      <c r="H291" s="260">
        <v>23.62</v>
      </c>
      <c r="I291" s="261"/>
      <c r="J291" s="257"/>
      <c r="K291" s="257"/>
      <c r="L291" s="262"/>
      <c r="M291" s="263"/>
      <c r="N291" s="264"/>
      <c r="O291" s="264"/>
      <c r="P291" s="264"/>
      <c r="Q291" s="264"/>
      <c r="R291" s="264"/>
      <c r="S291" s="264"/>
      <c r="T291" s="265"/>
      <c r="U291" s="14"/>
      <c r="V291" s="14"/>
      <c r="W291" s="14"/>
      <c r="X291" s="14"/>
      <c r="Y291" s="14"/>
      <c r="Z291" s="14"/>
      <c r="AA291" s="14"/>
      <c r="AB291" s="14"/>
      <c r="AC291" s="14"/>
      <c r="AD291" s="14"/>
      <c r="AE291" s="14"/>
      <c r="AT291" s="266" t="s">
        <v>180</v>
      </c>
      <c r="AU291" s="266" t="s">
        <v>83</v>
      </c>
      <c r="AV291" s="14" t="s">
        <v>83</v>
      </c>
      <c r="AW291" s="14" t="s">
        <v>35</v>
      </c>
      <c r="AX291" s="14" t="s">
        <v>81</v>
      </c>
      <c r="AY291" s="266" t="s">
        <v>169</v>
      </c>
    </row>
    <row r="292" spans="1:65" s="2" customFormat="1" ht="21.75" customHeight="1">
      <c r="A292" s="41"/>
      <c r="B292" s="42"/>
      <c r="C292" s="229" t="s">
        <v>548</v>
      </c>
      <c r="D292" s="229" t="s">
        <v>171</v>
      </c>
      <c r="E292" s="230" t="s">
        <v>1399</v>
      </c>
      <c r="F292" s="231" t="s">
        <v>1400</v>
      </c>
      <c r="G292" s="232" t="s">
        <v>188</v>
      </c>
      <c r="H292" s="233">
        <v>32</v>
      </c>
      <c r="I292" s="234"/>
      <c r="J292" s="235">
        <f>ROUND(I292*H292,2)</f>
        <v>0</v>
      </c>
      <c r="K292" s="231" t="s">
        <v>175</v>
      </c>
      <c r="L292" s="47"/>
      <c r="M292" s="236" t="s">
        <v>19</v>
      </c>
      <c r="N292" s="237" t="s">
        <v>45</v>
      </c>
      <c r="O292" s="87"/>
      <c r="P292" s="238">
        <f>O292*H292</f>
        <v>0</v>
      </c>
      <c r="Q292" s="238">
        <v>0</v>
      </c>
      <c r="R292" s="238">
        <f>Q292*H292</f>
        <v>0</v>
      </c>
      <c r="S292" s="238">
        <v>0</v>
      </c>
      <c r="T292" s="239">
        <f>S292*H292</f>
        <v>0</v>
      </c>
      <c r="U292" s="41"/>
      <c r="V292" s="41"/>
      <c r="W292" s="41"/>
      <c r="X292" s="41"/>
      <c r="Y292" s="41"/>
      <c r="Z292" s="41"/>
      <c r="AA292" s="41"/>
      <c r="AB292" s="41"/>
      <c r="AC292" s="41"/>
      <c r="AD292" s="41"/>
      <c r="AE292" s="41"/>
      <c r="AR292" s="240" t="s">
        <v>176</v>
      </c>
      <c r="AT292" s="240" t="s">
        <v>171</v>
      </c>
      <c r="AU292" s="240" t="s">
        <v>83</v>
      </c>
      <c r="AY292" s="20" t="s">
        <v>169</v>
      </c>
      <c r="BE292" s="241">
        <f>IF(N292="základní",J292,0)</f>
        <v>0</v>
      </c>
      <c r="BF292" s="241">
        <f>IF(N292="snížená",J292,0)</f>
        <v>0</v>
      </c>
      <c r="BG292" s="241">
        <f>IF(N292="zákl. přenesená",J292,0)</f>
        <v>0</v>
      </c>
      <c r="BH292" s="241">
        <f>IF(N292="sníž. přenesená",J292,0)</f>
        <v>0</v>
      </c>
      <c r="BI292" s="241">
        <f>IF(N292="nulová",J292,0)</f>
        <v>0</v>
      </c>
      <c r="BJ292" s="20" t="s">
        <v>81</v>
      </c>
      <c r="BK292" s="241">
        <f>ROUND(I292*H292,2)</f>
        <v>0</v>
      </c>
      <c r="BL292" s="20" t="s">
        <v>176</v>
      </c>
      <c r="BM292" s="240" t="s">
        <v>1401</v>
      </c>
    </row>
    <row r="293" spans="1:47" s="2" customFormat="1" ht="12">
      <c r="A293" s="41"/>
      <c r="B293" s="42"/>
      <c r="C293" s="43"/>
      <c r="D293" s="242" t="s">
        <v>178</v>
      </c>
      <c r="E293" s="43"/>
      <c r="F293" s="243" t="s">
        <v>1402</v>
      </c>
      <c r="G293" s="43"/>
      <c r="H293" s="43"/>
      <c r="I293" s="149"/>
      <c r="J293" s="43"/>
      <c r="K293" s="43"/>
      <c r="L293" s="47"/>
      <c r="M293" s="244"/>
      <c r="N293" s="245"/>
      <c r="O293" s="87"/>
      <c r="P293" s="87"/>
      <c r="Q293" s="87"/>
      <c r="R293" s="87"/>
      <c r="S293" s="87"/>
      <c r="T293" s="88"/>
      <c r="U293" s="41"/>
      <c r="V293" s="41"/>
      <c r="W293" s="41"/>
      <c r="X293" s="41"/>
      <c r="Y293" s="41"/>
      <c r="Z293" s="41"/>
      <c r="AA293" s="41"/>
      <c r="AB293" s="41"/>
      <c r="AC293" s="41"/>
      <c r="AD293" s="41"/>
      <c r="AE293" s="41"/>
      <c r="AT293" s="20" t="s">
        <v>178</v>
      </c>
      <c r="AU293" s="20" t="s">
        <v>83</v>
      </c>
    </row>
    <row r="294" spans="1:51" s="13" customFormat="1" ht="12">
      <c r="A294" s="13"/>
      <c r="B294" s="246"/>
      <c r="C294" s="247"/>
      <c r="D294" s="242" t="s">
        <v>180</v>
      </c>
      <c r="E294" s="248" t="s">
        <v>19</v>
      </c>
      <c r="F294" s="249" t="s">
        <v>1310</v>
      </c>
      <c r="G294" s="247"/>
      <c r="H294" s="248" t="s">
        <v>19</v>
      </c>
      <c r="I294" s="250"/>
      <c r="J294" s="247"/>
      <c r="K294" s="247"/>
      <c r="L294" s="251"/>
      <c r="M294" s="252"/>
      <c r="N294" s="253"/>
      <c r="O294" s="253"/>
      <c r="P294" s="253"/>
      <c r="Q294" s="253"/>
      <c r="R294" s="253"/>
      <c r="S294" s="253"/>
      <c r="T294" s="254"/>
      <c r="U294" s="13"/>
      <c r="V294" s="13"/>
      <c r="W294" s="13"/>
      <c r="X294" s="13"/>
      <c r="Y294" s="13"/>
      <c r="Z294" s="13"/>
      <c r="AA294" s="13"/>
      <c r="AB294" s="13"/>
      <c r="AC294" s="13"/>
      <c r="AD294" s="13"/>
      <c r="AE294" s="13"/>
      <c r="AT294" s="255" t="s">
        <v>180</v>
      </c>
      <c r="AU294" s="255" t="s">
        <v>83</v>
      </c>
      <c r="AV294" s="13" t="s">
        <v>81</v>
      </c>
      <c r="AW294" s="13" t="s">
        <v>35</v>
      </c>
      <c r="AX294" s="13" t="s">
        <v>74</v>
      </c>
      <c r="AY294" s="255" t="s">
        <v>169</v>
      </c>
    </row>
    <row r="295" spans="1:51" s="13" customFormat="1" ht="12">
      <c r="A295" s="13"/>
      <c r="B295" s="246"/>
      <c r="C295" s="247"/>
      <c r="D295" s="242" t="s">
        <v>180</v>
      </c>
      <c r="E295" s="248" t="s">
        <v>19</v>
      </c>
      <c r="F295" s="249" t="s">
        <v>1403</v>
      </c>
      <c r="G295" s="247"/>
      <c r="H295" s="248" t="s">
        <v>19</v>
      </c>
      <c r="I295" s="250"/>
      <c r="J295" s="247"/>
      <c r="K295" s="247"/>
      <c r="L295" s="251"/>
      <c r="M295" s="252"/>
      <c r="N295" s="253"/>
      <c r="O295" s="253"/>
      <c r="P295" s="253"/>
      <c r="Q295" s="253"/>
      <c r="R295" s="253"/>
      <c r="S295" s="253"/>
      <c r="T295" s="254"/>
      <c r="U295" s="13"/>
      <c r="V295" s="13"/>
      <c r="W295" s="13"/>
      <c r="X295" s="13"/>
      <c r="Y295" s="13"/>
      <c r="Z295" s="13"/>
      <c r="AA295" s="13"/>
      <c r="AB295" s="13"/>
      <c r="AC295" s="13"/>
      <c r="AD295" s="13"/>
      <c r="AE295" s="13"/>
      <c r="AT295" s="255" t="s">
        <v>180</v>
      </c>
      <c r="AU295" s="255" t="s">
        <v>83</v>
      </c>
      <c r="AV295" s="13" t="s">
        <v>81</v>
      </c>
      <c r="AW295" s="13" t="s">
        <v>35</v>
      </c>
      <c r="AX295" s="13" t="s">
        <v>74</v>
      </c>
      <c r="AY295" s="255" t="s">
        <v>169</v>
      </c>
    </row>
    <row r="296" spans="1:51" s="14" customFormat="1" ht="12">
      <c r="A296" s="14"/>
      <c r="B296" s="256"/>
      <c r="C296" s="257"/>
      <c r="D296" s="242" t="s">
        <v>180</v>
      </c>
      <c r="E296" s="258" t="s">
        <v>19</v>
      </c>
      <c r="F296" s="259" t="s">
        <v>1404</v>
      </c>
      <c r="G296" s="257"/>
      <c r="H296" s="260">
        <v>5</v>
      </c>
      <c r="I296" s="261"/>
      <c r="J296" s="257"/>
      <c r="K296" s="257"/>
      <c r="L296" s="262"/>
      <c r="M296" s="263"/>
      <c r="N296" s="264"/>
      <c r="O296" s="264"/>
      <c r="P296" s="264"/>
      <c r="Q296" s="264"/>
      <c r="R296" s="264"/>
      <c r="S296" s="264"/>
      <c r="T296" s="265"/>
      <c r="U296" s="14"/>
      <c r="V296" s="14"/>
      <c r="W296" s="14"/>
      <c r="X296" s="14"/>
      <c r="Y296" s="14"/>
      <c r="Z296" s="14"/>
      <c r="AA296" s="14"/>
      <c r="AB296" s="14"/>
      <c r="AC296" s="14"/>
      <c r="AD296" s="14"/>
      <c r="AE296" s="14"/>
      <c r="AT296" s="266" t="s">
        <v>180</v>
      </c>
      <c r="AU296" s="266" t="s">
        <v>83</v>
      </c>
      <c r="AV296" s="14" t="s">
        <v>83</v>
      </c>
      <c r="AW296" s="14" t="s">
        <v>35</v>
      </c>
      <c r="AX296" s="14" t="s">
        <v>74</v>
      </c>
      <c r="AY296" s="266" t="s">
        <v>169</v>
      </c>
    </row>
    <row r="297" spans="1:51" s="14" customFormat="1" ht="12">
      <c r="A297" s="14"/>
      <c r="B297" s="256"/>
      <c r="C297" s="257"/>
      <c r="D297" s="242" t="s">
        <v>180</v>
      </c>
      <c r="E297" s="258" t="s">
        <v>19</v>
      </c>
      <c r="F297" s="259" t="s">
        <v>1405</v>
      </c>
      <c r="G297" s="257"/>
      <c r="H297" s="260">
        <v>27</v>
      </c>
      <c r="I297" s="261"/>
      <c r="J297" s="257"/>
      <c r="K297" s="257"/>
      <c r="L297" s="262"/>
      <c r="M297" s="263"/>
      <c r="N297" s="264"/>
      <c r="O297" s="264"/>
      <c r="P297" s="264"/>
      <c r="Q297" s="264"/>
      <c r="R297" s="264"/>
      <c r="S297" s="264"/>
      <c r="T297" s="265"/>
      <c r="U297" s="14"/>
      <c r="V297" s="14"/>
      <c r="W297" s="14"/>
      <c r="X297" s="14"/>
      <c r="Y297" s="14"/>
      <c r="Z297" s="14"/>
      <c r="AA297" s="14"/>
      <c r="AB297" s="14"/>
      <c r="AC297" s="14"/>
      <c r="AD297" s="14"/>
      <c r="AE297" s="14"/>
      <c r="AT297" s="266" t="s">
        <v>180</v>
      </c>
      <c r="AU297" s="266" t="s">
        <v>83</v>
      </c>
      <c r="AV297" s="14" t="s">
        <v>83</v>
      </c>
      <c r="AW297" s="14" t="s">
        <v>35</v>
      </c>
      <c r="AX297" s="14" t="s">
        <v>74</v>
      </c>
      <c r="AY297" s="266" t="s">
        <v>169</v>
      </c>
    </row>
    <row r="298" spans="1:51" s="15" customFormat="1" ht="12">
      <c r="A298" s="15"/>
      <c r="B298" s="267"/>
      <c r="C298" s="268"/>
      <c r="D298" s="242" t="s">
        <v>180</v>
      </c>
      <c r="E298" s="269" t="s">
        <v>19</v>
      </c>
      <c r="F298" s="270" t="s">
        <v>185</v>
      </c>
      <c r="G298" s="268"/>
      <c r="H298" s="271">
        <v>32</v>
      </c>
      <c r="I298" s="272"/>
      <c r="J298" s="268"/>
      <c r="K298" s="268"/>
      <c r="L298" s="273"/>
      <c r="M298" s="274"/>
      <c r="N298" s="275"/>
      <c r="O298" s="275"/>
      <c r="P298" s="275"/>
      <c r="Q298" s="275"/>
      <c r="R298" s="275"/>
      <c r="S298" s="275"/>
      <c r="T298" s="276"/>
      <c r="U298" s="15"/>
      <c r="V298" s="15"/>
      <c r="W298" s="15"/>
      <c r="X298" s="15"/>
      <c r="Y298" s="15"/>
      <c r="Z298" s="15"/>
      <c r="AA298" s="15"/>
      <c r="AB298" s="15"/>
      <c r="AC298" s="15"/>
      <c r="AD298" s="15"/>
      <c r="AE298" s="15"/>
      <c r="AT298" s="277" t="s">
        <v>180</v>
      </c>
      <c r="AU298" s="277" t="s">
        <v>83</v>
      </c>
      <c r="AV298" s="15" t="s">
        <v>176</v>
      </c>
      <c r="AW298" s="15" t="s">
        <v>35</v>
      </c>
      <c r="AX298" s="15" t="s">
        <v>81</v>
      </c>
      <c r="AY298" s="277" t="s">
        <v>169</v>
      </c>
    </row>
    <row r="299" spans="1:65" s="2" customFormat="1" ht="21.75" customHeight="1">
      <c r="A299" s="41"/>
      <c r="B299" s="42"/>
      <c r="C299" s="313" t="s">
        <v>556</v>
      </c>
      <c r="D299" s="313" t="s">
        <v>665</v>
      </c>
      <c r="E299" s="314" t="s">
        <v>1406</v>
      </c>
      <c r="F299" s="315" t="s">
        <v>1407</v>
      </c>
      <c r="G299" s="316" t="s">
        <v>188</v>
      </c>
      <c r="H299" s="317">
        <v>32</v>
      </c>
      <c r="I299" s="318"/>
      <c r="J299" s="319">
        <f>ROUND(I299*H299,2)</f>
        <v>0</v>
      </c>
      <c r="K299" s="315" t="s">
        <v>175</v>
      </c>
      <c r="L299" s="320"/>
      <c r="M299" s="321" t="s">
        <v>19</v>
      </c>
      <c r="N299" s="322" t="s">
        <v>45</v>
      </c>
      <c r="O299" s="87"/>
      <c r="P299" s="238">
        <f>O299*H299</f>
        <v>0</v>
      </c>
      <c r="Q299" s="238">
        <v>0.00025</v>
      </c>
      <c r="R299" s="238">
        <f>Q299*H299</f>
        <v>0.008</v>
      </c>
      <c r="S299" s="238">
        <v>0</v>
      </c>
      <c r="T299" s="239">
        <f>S299*H299</f>
        <v>0</v>
      </c>
      <c r="U299" s="41"/>
      <c r="V299" s="41"/>
      <c r="W299" s="41"/>
      <c r="X299" s="41"/>
      <c r="Y299" s="41"/>
      <c r="Z299" s="41"/>
      <c r="AA299" s="41"/>
      <c r="AB299" s="41"/>
      <c r="AC299" s="41"/>
      <c r="AD299" s="41"/>
      <c r="AE299" s="41"/>
      <c r="AR299" s="240" t="s">
        <v>217</v>
      </c>
      <c r="AT299" s="240" t="s">
        <v>665</v>
      </c>
      <c r="AU299" s="240" t="s">
        <v>83</v>
      </c>
      <c r="AY299" s="20" t="s">
        <v>169</v>
      </c>
      <c r="BE299" s="241">
        <f>IF(N299="základní",J299,0)</f>
        <v>0</v>
      </c>
      <c r="BF299" s="241">
        <f>IF(N299="snížená",J299,0)</f>
        <v>0</v>
      </c>
      <c r="BG299" s="241">
        <f>IF(N299="zákl. přenesená",J299,0)</f>
        <v>0</v>
      </c>
      <c r="BH299" s="241">
        <f>IF(N299="sníž. přenesená",J299,0)</f>
        <v>0</v>
      </c>
      <c r="BI299" s="241">
        <f>IF(N299="nulová",J299,0)</f>
        <v>0</v>
      </c>
      <c r="BJ299" s="20" t="s">
        <v>81</v>
      </c>
      <c r="BK299" s="241">
        <f>ROUND(I299*H299,2)</f>
        <v>0</v>
      </c>
      <c r="BL299" s="20" t="s">
        <v>176</v>
      </c>
      <c r="BM299" s="240" t="s">
        <v>1408</v>
      </c>
    </row>
    <row r="300" spans="1:65" s="2" customFormat="1" ht="16.5" customHeight="1">
      <c r="A300" s="41"/>
      <c r="B300" s="42"/>
      <c r="C300" s="229" t="s">
        <v>561</v>
      </c>
      <c r="D300" s="229" t="s">
        <v>171</v>
      </c>
      <c r="E300" s="230" t="s">
        <v>1409</v>
      </c>
      <c r="F300" s="231" t="s">
        <v>1410</v>
      </c>
      <c r="G300" s="232" t="s">
        <v>174</v>
      </c>
      <c r="H300" s="233">
        <v>21.428</v>
      </c>
      <c r="I300" s="234"/>
      <c r="J300" s="235">
        <f>ROUND(I300*H300,2)</f>
        <v>0</v>
      </c>
      <c r="K300" s="231" t="s">
        <v>175</v>
      </c>
      <c r="L300" s="47"/>
      <c r="M300" s="236" t="s">
        <v>19</v>
      </c>
      <c r="N300" s="237" t="s">
        <v>45</v>
      </c>
      <c r="O300" s="87"/>
      <c r="P300" s="238">
        <f>O300*H300</f>
        <v>0</v>
      </c>
      <c r="Q300" s="238">
        <v>0.00099</v>
      </c>
      <c r="R300" s="238">
        <f>Q300*H300</f>
        <v>0.021213720000000002</v>
      </c>
      <c r="S300" s="238">
        <v>0</v>
      </c>
      <c r="T300" s="239">
        <f>S300*H300</f>
        <v>0</v>
      </c>
      <c r="U300" s="41"/>
      <c r="V300" s="41"/>
      <c r="W300" s="41"/>
      <c r="X300" s="41"/>
      <c r="Y300" s="41"/>
      <c r="Z300" s="41"/>
      <c r="AA300" s="41"/>
      <c r="AB300" s="41"/>
      <c r="AC300" s="41"/>
      <c r="AD300" s="41"/>
      <c r="AE300" s="41"/>
      <c r="AR300" s="240" t="s">
        <v>176</v>
      </c>
      <c r="AT300" s="240" t="s">
        <v>171</v>
      </c>
      <c r="AU300" s="240" t="s">
        <v>83</v>
      </c>
      <c r="AY300" s="20" t="s">
        <v>169</v>
      </c>
      <c r="BE300" s="241">
        <f>IF(N300="základní",J300,0)</f>
        <v>0</v>
      </c>
      <c r="BF300" s="241">
        <f>IF(N300="snížená",J300,0)</f>
        <v>0</v>
      </c>
      <c r="BG300" s="241">
        <f>IF(N300="zákl. přenesená",J300,0)</f>
        <v>0</v>
      </c>
      <c r="BH300" s="241">
        <f>IF(N300="sníž. přenesená",J300,0)</f>
        <v>0</v>
      </c>
      <c r="BI300" s="241">
        <f>IF(N300="nulová",J300,0)</f>
        <v>0</v>
      </c>
      <c r="BJ300" s="20" t="s">
        <v>81</v>
      </c>
      <c r="BK300" s="241">
        <f>ROUND(I300*H300,2)</f>
        <v>0</v>
      </c>
      <c r="BL300" s="20" t="s">
        <v>176</v>
      </c>
      <c r="BM300" s="240" t="s">
        <v>1411</v>
      </c>
    </row>
    <row r="301" spans="1:47" s="2" customFormat="1" ht="12">
      <c r="A301" s="41"/>
      <c r="B301" s="42"/>
      <c r="C301" s="43"/>
      <c r="D301" s="242" t="s">
        <v>178</v>
      </c>
      <c r="E301" s="43"/>
      <c r="F301" s="243" t="s">
        <v>1412</v>
      </c>
      <c r="G301" s="43"/>
      <c r="H301" s="43"/>
      <c r="I301" s="149"/>
      <c r="J301" s="43"/>
      <c r="K301" s="43"/>
      <c r="L301" s="47"/>
      <c r="M301" s="244"/>
      <c r="N301" s="245"/>
      <c r="O301" s="87"/>
      <c r="P301" s="87"/>
      <c r="Q301" s="87"/>
      <c r="R301" s="87"/>
      <c r="S301" s="87"/>
      <c r="T301" s="88"/>
      <c r="U301" s="41"/>
      <c r="V301" s="41"/>
      <c r="W301" s="41"/>
      <c r="X301" s="41"/>
      <c r="Y301" s="41"/>
      <c r="Z301" s="41"/>
      <c r="AA301" s="41"/>
      <c r="AB301" s="41"/>
      <c r="AC301" s="41"/>
      <c r="AD301" s="41"/>
      <c r="AE301" s="41"/>
      <c r="AT301" s="20" t="s">
        <v>178</v>
      </c>
      <c r="AU301" s="20" t="s">
        <v>83</v>
      </c>
    </row>
    <row r="302" spans="1:51" s="13" customFormat="1" ht="12">
      <c r="A302" s="13"/>
      <c r="B302" s="246"/>
      <c r="C302" s="247"/>
      <c r="D302" s="242" t="s">
        <v>180</v>
      </c>
      <c r="E302" s="248" t="s">
        <v>19</v>
      </c>
      <c r="F302" s="249" t="s">
        <v>1310</v>
      </c>
      <c r="G302" s="247"/>
      <c r="H302" s="248" t="s">
        <v>19</v>
      </c>
      <c r="I302" s="250"/>
      <c r="J302" s="247"/>
      <c r="K302" s="247"/>
      <c r="L302" s="251"/>
      <c r="M302" s="252"/>
      <c r="N302" s="253"/>
      <c r="O302" s="253"/>
      <c r="P302" s="253"/>
      <c r="Q302" s="253"/>
      <c r="R302" s="253"/>
      <c r="S302" s="253"/>
      <c r="T302" s="254"/>
      <c r="U302" s="13"/>
      <c r="V302" s="13"/>
      <c r="W302" s="13"/>
      <c r="X302" s="13"/>
      <c r="Y302" s="13"/>
      <c r="Z302" s="13"/>
      <c r="AA302" s="13"/>
      <c r="AB302" s="13"/>
      <c r="AC302" s="13"/>
      <c r="AD302" s="13"/>
      <c r="AE302" s="13"/>
      <c r="AT302" s="255" t="s">
        <v>180</v>
      </c>
      <c r="AU302" s="255" t="s">
        <v>83</v>
      </c>
      <c r="AV302" s="13" t="s">
        <v>81</v>
      </c>
      <c r="AW302" s="13" t="s">
        <v>35</v>
      </c>
      <c r="AX302" s="13" t="s">
        <v>74</v>
      </c>
      <c r="AY302" s="255" t="s">
        <v>169</v>
      </c>
    </row>
    <row r="303" spans="1:51" s="14" customFormat="1" ht="12">
      <c r="A303" s="14"/>
      <c r="B303" s="256"/>
      <c r="C303" s="257"/>
      <c r="D303" s="242" t="s">
        <v>180</v>
      </c>
      <c r="E303" s="258" t="s">
        <v>19</v>
      </c>
      <c r="F303" s="259" t="s">
        <v>1413</v>
      </c>
      <c r="G303" s="257"/>
      <c r="H303" s="260">
        <v>12.794</v>
      </c>
      <c r="I303" s="261"/>
      <c r="J303" s="257"/>
      <c r="K303" s="257"/>
      <c r="L303" s="262"/>
      <c r="M303" s="263"/>
      <c r="N303" s="264"/>
      <c r="O303" s="264"/>
      <c r="P303" s="264"/>
      <c r="Q303" s="264"/>
      <c r="R303" s="264"/>
      <c r="S303" s="264"/>
      <c r="T303" s="265"/>
      <c r="U303" s="14"/>
      <c r="V303" s="14"/>
      <c r="W303" s="14"/>
      <c r="X303" s="14"/>
      <c r="Y303" s="14"/>
      <c r="Z303" s="14"/>
      <c r="AA303" s="14"/>
      <c r="AB303" s="14"/>
      <c r="AC303" s="14"/>
      <c r="AD303" s="14"/>
      <c r="AE303" s="14"/>
      <c r="AT303" s="266" t="s">
        <v>180</v>
      </c>
      <c r="AU303" s="266" t="s">
        <v>83</v>
      </c>
      <c r="AV303" s="14" t="s">
        <v>83</v>
      </c>
      <c r="AW303" s="14" t="s">
        <v>35</v>
      </c>
      <c r="AX303" s="14" t="s">
        <v>74</v>
      </c>
      <c r="AY303" s="266" t="s">
        <v>169</v>
      </c>
    </row>
    <row r="304" spans="1:51" s="14" customFormat="1" ht="12">
      <c r="A304" s="14"/>
      <c r="B304" s="256"/>
      <c r="C304" s="257"/>
      <c r="D304" s="242" t="s">
        <v>180</v>
      </c>
      <c r="E304" s="258" t="s">
        <v>19</v>
      </c>
      <c r="F304" s="259" t="s">
        <v>1414</v>
      </c>
      <c r="G304" s="257"/>
      <c r="H304" s="260">
        <v>4.876</v>
      </c>
      <c r="I304" s="261"/>
      <c r="J304" s="257"/>
      <c r="K304" s="257"/>
      <c r="L304" s="262"/>
      <c r="M304" s="263"/>
      <c r="N304" s="264"/>
      <c r="O304" s="264"/>
      <c r="P304" s="264"/>
      <c r="Q304" s="264"/>
      <c r="R304" s="264"/>
      <c r="S304" s="264"/>
      <c r="T304" s="265"/>
      <c r="U304" s="14"/>
      <c r="V304" s="14"/>
      <c r="W304" s="14"/>
      <c r="X304" s="14"/>
      <c r="Y304" s="14"/>
      <c r="Z304" s="14"/>
      <c r="AA304" s="14"/>
      <c r="AB304" s="14"/>
      <c r="AC304" s="14"/>
      <c r="AD304" s="14"/>
      <c r="AE304" s="14"/>
      <c r="AT304" s="266" t="s">
        <v>180</v>
      </c>
      <c r="AU304" s="266" t="s">
        <v>83</v>
      </c>
      <c r="AV304" s="14" t="s">
        <v>83</v>
      </c>
      <c r="AW304" s="14" t="s">
        <v>35</v>
      </c>
      <c r="AX304" s="14" t="s">
        <v>74</v>
      </c>
      <c r="AY304" s="266" t="s">
        <v>169</v>
      </c>
    </row>
    <row r="305" spans="1:51" s="14" customFormat="1" ht="12">
      <c r="A305" s="14"/>
      <c r="B305" s="256"/>
      <c r="C305" s="257"/>
      <c r="D305" s="242" t="s">
        <v>180</v>
      </c>
      <c r="E305" s="258" t="s">
        <v>19</v>
      </c>
      <c r="F305" s="259" t="s">
        <v>1415</v>
      </c>
      <c r="G305" s="257"/>
      <c r="H305" s="260">
        <v>3.758</v>
      </c>
      <c r="I305" s="261"/>
      <c r="J305" s="257"/>
      <c r="K305" s="257"/>
      <c r="L305" s="262"/>
      <c r="M305" s="263"/>
      <c r="N305" s="264"/>
      <c r="O305" s="264"/>
      <c r="P305" s="264"/>
      <c r="Q305" s="264"/>
      <c r="R305" s="264"/>
      <c r="S305" s="264"/>
      <c r="T305" s="265"/>
      <c r="U305" s="14"/>
      <c r="V305" s="14"/>
      <c r="W305" s="14"/>
      <c r="X305" s="14"/>
      <c r="Y305" s="14"/>
      <c r="Z305" s="14"/>
      <c r="AA305" s="14"/>
      <c r="AB305" s="14"/>
      <c r="AC305" s="14"/>
      <c r="AD305" s="14"/>
      <c r="AE305" s="14"/>
      <c r="AT305" s="266" t="s">
        <v>180</v>
      </c>
      <c r="AU305" s="266" t="s">
        <v>83</v>
      </c>
      <c r="AV305" s="14" t="s">
        <v>83</v>
      </c>
      <c r="AW305" s="14" t="s">
        <v>35</v>
      </c>
      <c r="AX305" s="14" t="s">
        <v>74</v>
      </c>
      <c r="AY305" s="266" t="s">
        <v>169</v>
      </c>
    </row>
    <row r="306" spans="1:51" s="15" customFormat="1" ht="12">
      <c r="A306" s="15"/>
      <c r="B306" s="267"/>
      <c r="C306" s="268"/>
      <c r="D306" s="242" t="s">
        <v>180</v>
      </c>
      <c r="E306" s="269" t="s">
        <v>19</v>
      </c>
      <c r="F306" s="270" t="s">
        <v>185</v>
      </c>
      <c r="G306" s="268"/>
      <c r="H306" s="271">
        <v>21.428</v>
      </c>
      <c r="I306" s="272"/>
      <c r="J306" s="268"/>
      <c r="K306" s="268"/>
      <c r="L306" s="273"/>
      <c r="M306" s="274"/>
      <c r="N306" s="275"/>
      <c r="O306" s="275"/>
      <c r="P306" s="275"/>
      <c r="Q306" s="275"/>
      <c r="R306" s="275"/>
      <c r="S306" s="275"/>
      <c r="T306" s="276"/>
      <c r="U306" s="15"/>
      <c r="V306" s="15"/>
      <c r="W306" s="15"/>
      <c r="X306" s="15"/>
      <c r="Y306" s="15"/>
      <c r="Z306" s="15"/>
      <c r="AA306" s="15"/>
      <c r="AB306" s="15"/>
      <c r="AC306" s="15"/>
      <c r="AD306" s="15"/>
      <c r="AE306" s="15"/>
      <c r="AT306" s="277" t="s">
        <v>180</v>
      </c>
      <c r="AU306" s="277" t="s">
        <v>83</v>
      </c>
      <c r="AV306" s="15" t="s">
        <v>176</v>
      </c>
      <c r="AW306" s="15" t="s">
        <v>35</v>
      </c>
      <c r="AX306" s="15" t="s">
        <v>81</v>
      </c>
      <c r="AY306" s="277" t="s">
        <v>169</v>
      </c>
    </row>
    <row r="307" spans="1:63" s="12" customFormat="1" ht="22.8" customHeight="1">
      <c r="A307" s="12"/>
      <c r="B307" s="213"/>
      <c r="C307" s="214"/>
      <c r="D307" s="215" t="s">
        <v>73</v>
      </c>
      <c r="E307" s="227" t="s">
        <v>1055</v>
      </c>
      <c r="F307" s="227" t="s">
        <v>254</v>
      </c>
      <c r="G307" s="214"/>
      <c r="H307" s="214"/>
      <c r="I307" s="217"/>
      <c r="J307" s="228">
        <f>BK307</f>
        <v>0</v>
      </c>
      <c r="K307" s="214"/>
      <c r="L307" s="219"/>
      <c r="M307" s="220"/>
      <c r="N307" s="221"/>
      <c r="O307" s="221"/>
      <c r="P307" s="222">
        <f>P308</f>
        <v>0</v>
      </c>
      <c r="Q307" s="221"/>
      <c r="R307" s="222">
        <f>R308</f>
        <v>0</v>
      </c>
      <c r="S307" s="221"/>
      <c r="T307" s="223">
        <f>T308</f>
        <v>0</v>
      </c>
      <c r="U307" s="12"/>
      <c r="V307" s="12"/>
      <c r="W307" s="12"/>
      <c r="X307" s="12"/>
      <c r="Y307" s="12"/>
      <c r="Z307" s="12"/>
      <c r="AA307" s="12"/>
      <c r="AB307" s="12"/>
      <c r="AC307" s="12"/>
      <c r="AD307" s="12"/>
      <c r="AE307" s="12"/>
      <c r="AR307" s="224" t="s">
        <v>81</v>
      </c>
      <c r="AT307" s="225" t="s">
        <v>73</v>
      </c>
      <c r="AU307" s="225" t="s">
        <v>81</v>
      </c>
      <c r="AY307" s="224" t="s">
        <v>169</v>
      </c>
      <c r="BK307" s="226">
        <f>BK308</f>
        <v>0</v>
      </c>
    </row>
    <row r="308" spans="1:65" s="2" customFormat="1" ht="21.75" customHeight="1">
      <c r="A308" s="41"/>
      <c r="B308" s="42"/>
      <c r="C308" s="229" t="s">
        <v>566</v>
      </c>
      <c r="D308" s="229" t="s">
        <v>171</v>
      </c>
      <c r="E308" s="230" t="s">
        <v>1416</v>
      </c>
      <c r="F308" s="231" t="s">
        <v>1417</v>
      </c>
      <c r="G308" s="232" t="s">
        <v>243</v>
      </c>
      <c r="H308" s="233">
        <v>989.831</v>
      </c>
      <c r="I308" s="234"/>
      <c r="J308" s="235">
        <f>ROUND(I308*H308,2)</f>
        <v>0</v>
      </c>
      <c r="K308" s="231" t="s">
        <v>175</v>
      </c>
      <c r="L308" s="47"/>
      <c r="M308" s="236" t="s">
        <v>19</v>
      </c>
      <c r="N308" s="237" t="s">
        <v>45</v>
      </c>
      <c r="O308" s="87"/>
      <c r="P308" s="238">
        <f>O308*H308</f>
        <v>0</v>
      </c>
      <c r="Q308" s="238">
        <v>0</v>
      </c>
      <c r="R308" s="238">
        <f>Q308*H308</f>
        <v>0</v>
      </c>
      <c r="S308" s="238">
        <v>0</v>
      </c>
      <c r="T308" s="239">
        <f>S308*H308</f>
        <v>0</v>
      </c>
      <c r="U308" s="41"/>
      <c r="V308" s="41"/>
      <c r="W308" s="41"/>
      <c r="X308" s="41"/>
      <c r="Y308" s="41"/>
      <c r="Z308" s="41"/>
      <c r="AA308" s="41"/>
      <c r="AB308" s="41"/>
      <c r="AC308" s="41"/>
      <c r="AD308" s="41"/>
      <c r="AE308" s="41"/>
      <c r="AR308" s="240" t="s">
        <v>176</v>
      </c>
      <c r="AT308" s="240" t="s">
        <v>171</v>
      </c>
      <c r="AU308" s="240" t="s">
        <v>83</v>
      </c>
      <c r="AY308" s="20" t="s">
        <v>169</v>
      </c>
      <c r="BE308" s="241">
        <f>IF(N308="základní",J308,0)</f>
        <v>0</v>
      </c>
      <c r="BF308" s="241">
        <f>IF(N308="snížená",J308,0)</f>
        <v>0</v>
      </c>
      <c r="BG308" s="241">
        <f>IF(N308="zákl. přenesená",J308,0)</f>
        <v>0</v>
      </c>
      <c r="BH308" s="241">
        <f>IF(N308="sníž. přenesená",J308,0)</f>
        <v>0</v>
      </c>
      <c r="BI308" s="241">
        <f>IF(N308="nulová",J308,0)</f>
        <v>0</v>
      </c>
      <c r="BJ308" s="20" t="s">
        <v>81</v>
      </c>
      <c r="BK308" s="241">
        <f>ROUND(I308*H308,2)</f>
        <v>0</v>
      </c>
      <c r="BL308" s="20" t="s">
        <v>176</v>
      </c>
      <c r="BM308" s="240" t="s">
        <v>1418</v>
      </c>
    </row>
    <row r="309" spans="1:63" s="12" customFormat="1" ht="25.9" customHeight="1">
      <c r="A309" s="12"/>
      <c r="B309" s="213"/>
      <c r="C309" s="214"/>
      <c r="D309" s="215" t="s">
        <v>73</v>
      </c>
      <c r="E309" s="216" t="s">
        <v>275</v>
      </c>
      <c r="F309" s="216" t="s">
        <v>276</v>
      </c>
      <c r="G309" s="214"/>
      <c r="H309" s="214"/>
      <c r="I309" s="217"/>
      <c r="J309" s="218">
        <f>BK309</f>
        <v>0</v>
      </c>
      <c r="K309" s="214"/>
      <c r="L309" s="219"/>
      <c r="M309" s="220"/>
      <c r="N309" s="221"/>
      <c r="O309" s="221"/>
      <c r="P309" s="222">
        <f>P310</f>
        <v>0</v>
      </c>
      <c r="Q309" s="221"/>
      <c r="R309" s="222">
        <f>R310</f>
        <v>0.339</v>
      </c>
      <c r="S309" s="221"/>
      <c r="T309" s="223">
        <f>T310</f>
        <v>0</v>
      </c>
      <c r="U309" s="12"/>
      <c r="V309" s="12"/>
      <c r="W309" s="12"/>
      <c r="X309" s="12"/>
      <c r="Y309" s="12"/>
      <c r="Z309" s="12"/>
      <c r="AA309" s="12"/>
      <c r="AB309" s="12"/>
      <c r="AC309" s="12"/>
      <c r="AD309" s="12"/>
      <c r="AE309" s="12"/>
      <c r="AR309" s="224" t="s">
        <v>83</v>
      </c>
      <c r="AT309" s="225" t="s">
        <v>73</v>
      </c>
      <c r="AU309" s="225" t="s">
        <v>74</v>
      </c>
      <c r="AY309" s="224" t="s">
        <v>169</v>
      </c>
      <c r="BK309" s="226">
        <f>BK310</f>
        <v>0</v>
      </c>
    </row>
    <row r="310" spans="1:63" s="12" customFormat="1" ht="22.8" customHeight="1">
      <c r="A310" s="12"/>
      <c r="B310" s="213"/>
      <c r="C310" s="214"/>
      <c r="D310" s="215" t="s">
        <v>73</v>
      </c>
      <c r="E310" s="227" t="s">
        <v>1061</v>
      </c>
      <c r="F310" s="227" t="s">
        <v>1062</v>
      </c>
      <c r="G310" s="214"/>
      <c r="H310" s="214"/>
      <c r="I310" s="217"/>
      <c r="J310" s="228">
        <f>BK310</f>
        <v>0</v>
      </c>
      <c r="K310" s="214"/>
      <c r="L310" s="219"/>
      <c r="M310" s="220"/>
      <c r="N310" s="221"/>
      <c r="O310" s="221"/>
      <c r="P310" s="222">
        <f>SUM(P311:P345)</f>
        <v>0</v>
      </c>
      <c r="Q310" s="221"/>
      <c r="R310" s="222">
        <f>SUM(R311:R345)</f>
        <v>0.339</v>
      </c>
      <c r="S310" s="221"/>
      <c r="T310" s="223">
        <f>SUM(T311:T345)</f>
        <v>0</v>
      </c>
      <c r="U310" s="12"/>
      <c r="V310" s="12"/>
      <c r="W310" s="12"/>
      <c r="X310" s="12"/>
      <c r="Y310" s="12"/>
      <c r="Z310" s="12"/>
      <c r="AA310" s="12"/>
      <c r="AB310" s="12"/>
      <c r="AC310" s="12"/>
      <c r="AD310" s="12"/>
      <c r="AE310" s="12"/>
      <c r="AR310" s="224" t="s">
        <v>83</v>
      </c>
      <c r="AT310" s="225" t="s">
        <v>73</v>
      </c>
      <c r="AU310" s="225" t="s">
        <v>81</v>
      </c>
      <c r="AY310" s="224" t="s">
        <v>169</v>
      </c>
      <c r="BK310" s="226">
        <f>SUM(BK311:BK345)</f>
        <v>0</v>
      </c>
    </row>
    <row r="311" spans="1:65" s="2" customFormat="1" ht="16.5" customHeight="1">
      <c r="A311" s="41"/>
      <c r="B311" s="42"/>
      <c r="C311" s="229" t="s">
        <v>573</v>
      </c>
      <c r="D311" s="229" t="s">
        <v>171</v>
      </c>
      <c r="E311" s="230" t="s">
        <v>1419</v>
      </c>
      <c r="F311" s="231" t="s">
        <v>1420</v>
      </c>
      <c r="G311" s="232" t="s">
        <v>174</v>
      </c>
      <c r="H311" s="233">
        <v>135.82</v>
      </c>
      <c r="I311" s="234"/>
      <c r="J311" s="235">
        <f>ROUND(I311*H311,2)</f>
        <v>0</v>
      </c>
      <c r="K311" s="231" t="s">
        <v>175</v>
      </c>
      <c r="L311" s="47"/>
      <c r="M311" s="236" t="s">
        <v>19</v>
      </c>
      <c r="N311" s="237" t="s">
        <v>45</v>
      </c>
      <c r="O311" s="87"/>
      <c r="P311" s="238">
        <f>O311*H311</f>
        <v>0</v>
      </c>
      <c r="Q311" s="238">
        <v>0</v>
      </c>
      <c r="R311" s="238">
        <f>Q311*H311</f>
        <v>0</v>
      </c>
      <c r="S311" s="238">
        <v>0</v>
      </c>
      <c r="T311" s="239">
        <f>S311*H311</f>
        <v>0</v>
      </c>
      <c r="U311" s="41"/>
      <c r="V311" s="41"/>
      <c r="W311" s="41"/>
      <c r="X311" s="41"/>
      <c r="Y311" s="41"/>
      <c r="Z311" s="41"/>
      <c r="AA311" s="41"/>
      <c r="AB311" s="41"/>
      <c r="AC311" s="41"/>
      <c r="AD311" s="41"/>
      <c r="AE311" s="41"/>
      <c r="AR311" s="240" t="s">
        <v>236</v>
      </c>
      <c r="AT311" s="240" t="s">
        <v>171</v>
      </c>
      <c r="AU311" s="240" t="s">
        <v>83</v>
      </c>
      <c r="AY311" s="20" t="s">
        <v>169</v>
      </c>
      <c r="BE311" s="241">
        <f>IF(N311="základní",J311,0)</f>
        <v>0</v>
      </c>
      <c r="BF311" s="241">
        <f>IF(N311="snížená",J311,0)</f>
        <v>0</v>
      </c>
      <c r="BG311" s="241">
        <f>IF(N311="zákl. přenesená",J311,0)</f>
        <v>0</v>
      </c>
      <c r="BH311" s="241">
        <f>IF(N311="sníž. přenesená",J311,0)</f>
        <v>0</v>
      </c>
      <c r="BI311" s="241">
        <f>IF(N311="nulová",J311,0)</f>
        <v>0</v>
      </c>
      <c r="BJ311" s="20" t="s">
        <v>81</v>
      </c>
      <c r="BK311" s="241">
        <f>ROUND(I311*H311,2)</f>
        <v>0</v>
      </c>
      <c r="BL311" s="20" t="s">
        <v>236</v>
      </c>
      <c r="BM311" s="240" t="s">
        <v>1421</v>
      </c>
    </row>
    <row r="312" spans="1:47" s="2" customFormat="1" ht="12">
      <c r="A312" s="41"/>
      <c r="B312" s="42"/>
      <c r="C312" s="43"/>
      <c r="D312" s="242" t="s">
        <v>178</v>
      </c>
      <c r="E312" s="43"/>
      <c r="F312" s="243" t="s">
        <v>1422</v>
      </c>
      <c r="G312" s="43"/>
      <c r="H312" s="43"/>
      <c r="I312" s="149"/>
      <c r="J312" s="43"/>
      <c r="K312" s="43"/>
      <c r="L312" s="47"/>
      <c r="M312" s="244"/>
      <c r="N312" s="245"/>
      <c r="O312" s="87"/>
      <c r="P312" s="87"/>
      <c r="Q312" s="87"/>
      <c r="R312" s="87"/>
      <c r="S312" s="87"/>
      <c r="T312" s="88"/>
      <c r="U312" s="41"/>
      <c r="V312" s="41"/>
      <c r="W312" s="41"/>
      <c r="X312" s="41"/>
      <c r="Y312" s="41"/>
      <c r="Z312" s="41"/>
      <c r="AA312" s="41"/>
      <c r="AB312" s="41"/>
      <c r="AC312" s="41"/>
      <c r="AD312" s="41"/>
      <c r="AE312" s="41"/>
      <c r="AT312" s="20" t="s">
        <v>178</v>
      </c>
      <c r="AU312" s="20" t="s">
        <v>83</v>
      </c>
    </row>
    <row r="313" spans="1:51" s="13" customFormat="1" ht="12">
      <c r="A313" s="13"/>
      <c r="B313" s="246"/>
      <c r="C313" s="247"/>
      <c r="D313" s="242" t="s">
        <v>180</v>
      </c>
      <c r="E313" s="248" t="s">
        <v>19</v>
      </c>
      <c r="F313" s="249" t="s">
        <v>1227</v>
      </c>
      <c r="G313" s="247"/>
      <c r="H313" s="248" t="s">
        <v>19</v>
      </c>
      <c r="I313" s="250"/>
      <c r="J313" s="247"/>
      <c r="K313" s="247"/>
      <c r="L313" s="251"/>
      <c r="M313" s="252"/>
      <c r="N313" s="253"/>
      <c r="O313" s="253"/>
      <c r="P313" s="253"/>
      <c r="Q313" s="253"/>
      <c r="R313" s="253"/>
      <c r="S313" s="253"/>
      <c r="T313" s="254"/>
      <c r="U313" s="13"/>
      <c r="V313" s="13"/>
      <c r="W313" s="13"/>
      <c r="X313" s="13"/>
      <c r="Y313" s="13"/>
      <c r="Z313" s="13"/>
      <c r="AA313" s="13"/>
      <c r="AB313" s="13"/>
      <c r="AC313" s="13"/>
      <c r="AD313" s="13"/>
      <c r="AE313" s="13"/>
      <c r="AT313" s="255" t="s">
        <v>180</v>
      </c>
      <c r="AU313" s="255" t="s">
        <v>83</v>
      </c>
      <c r="AV313" s="13" t="s">
        <v>81</v>
      </c>
      <c r="AW313" s="13" t="s">
        <v>35</v>
      </c>
      <c r="AX313" s="13" t="s">
        <v>74</v>
      </c>
      <c r="AY313" s="255" t="s">
        <v>169</v>
      </c>
    </row>
    <row r="314" spans="1:51" s="14" customFormat="1" ht="12">
      <c r="A314" s="14"/>
      <c r="B314" s="256"/>
      <c r="C314" s="257"/>
      <c r="D314" s="242" t="s">
        <v>180</v>
      </c>
      <c r="E314" s="258" t="s">
        <v>19</v>
      </c>
      <c r="F314" s="259" t="s">
        <v>1423</v>
      </c>
      <c r="G314" s="257"/>
      <c r="H314" s="260">
        <v>69.6</v>
      </c>
      <c r="I314" s="261"/>
      <c r="J314" s="257"/>
      <c r="K314" s="257"/>
      <c r="L314" s="262"/>
      <c r="M314" s="263"/>
      <c r="N314" s="264"/>
      <c r="O314" s="264"/>
      <c r="P314" s="264"/>
      <c r="Q314" s="264"/>
      <c r="R314" s="264"/>
      <c r="S314" s="264"/>
      <c r="T314" s="265"/>
      <c r="U314" s="14"/>
      <c r="V314" s="14"/>
      <c r="W314" s="14"/>
      <c r="X314" s="14"/>
      <c r="Y314" s="14"/>
      <c r="Z314" s="14"/>
      <c r="AA314" s="14"/>
      <c r="AB314" s="14"/>
      <c r="AC314" s="14"/>
      <c r="AD314" s="14"/>
      <c r="AE314" s="14"/>
      <c r="AT314" s="266" t="s">
        <v>180</v>
      </c>
      <c r="AU314" s="266" t="s">
        <v>83</v>
      </c>
      <c r="AV314" s="14" t="s">
        <v>83</v>
      </c>
      <c r="AW314" s="14" t="s">
        <v>35</v>
      </c>
      <c r="AX314" s="14" t="s">
        <v>74</v>
      </c>
      <c r="AY314" s="266" t="s">
        <v>169</v>
      </c>
    </row>
    <row r="315" spans="1:51" s="14" customFormat="1" ht="12">
      <c r="A315" s="14"/>
      <c r="B315" s="256"/>
      <c r="C315" s="257"/>
      <c r="D315" s="242" t="s">
        <v>180</v>
      </c>
      <c r="E315" s="258" t="s">
        <v>19</v>
      </c>
      <c r="F315" s="259" t="s">
        <v>1424</v>
      </c>
      <c r="G315" s="257"/>
      <c r="H315" s="260">
        <v>40.8</v>
      </c>
      <c r="I315" s="261"/>
      <c r="J315" s="257"/>
      <c r="K315" s="257"/>
      <c r="L315" s="262"/>
      <c r="M315" s="263"/>
      <c r="N315" s="264"/>
      <c r="O315" s="264"/>
      <c r="P315" s="264"/>
      <c r="Q315" s="264"/>
      <c r="R315" s="264"/>
      <c r="S315" s="264"/>
      <c r="T315" s="265"/>
      <c r="U315" s="14"/>
      <c r="V315" s="14"/>
      <c r="W315" s="14"/>
      <c r="X315" s="14"/>
      <c r="Y315" s="14"/>
      <c r="Z315" s="14"/>
      <c r="AA315" s="14"/>
      <c r="AB315" s="14"/>
      <c r="AC315" s="14"/>
      <c r="AD315" s="14"/>
      <c r="AE315" s="14"/>
      <c r="AT315" s="266" t="s">
        <v>180</v>
      </c>
      <c r="AU315" s="266" t="s">
        <v>83</v>
      </c>
      <c r="AV315" s="14" t="s">
        <v>83</v>
      </c>
      <c r="AW315" s="14" t="s">
        <v>35</v>
      </c>
      <c r="AX315" s="14" t="s">
        <v>74</v>
      </c>
      <c r="AY315" s="266" t="s">
        <v>169</v>
      </c>
    </row>
    <row r="316" spans="1:51" s="14" customFormat="1" ht="12">
      <c r="A316" s="14"/>
      <c r="B316" s="256"/>
      <c r="C316" s="257"/>
      <c r="D316" s="242" t="s">
        <v>180</v>
      </c>
      <c r="E316" s="258" t="s">
        <v>19</v>
      </c>
      <c r="F316" s="259" t="s">
        <v>1425</v>
      </c>
      <c r="G316" s="257"/>
      <c r="H316" s="260">
        <v>25.42</v>
      </c>
      <c r="I316" s="261"/>
      <c r="J316" s="257"/>
      <c r="K316" s="257"/>
      <c r="L316" s="262"/>
      <c r="M316" s="263"/>
      <c r="N316" s="264"/>
      <c r="O316" s="264"/>
      <c r="P316" s="264"/>
      <c r="Q316" s="264"/>
      <c r="R316" s="264"/>
      <c r="S316" s="264"/>
      <c r="T316" s="265"/>
      <c r="U316" s="14"/>
      <c r="V316" s="14"/>
      <c r="W316" s="14"/>
      <c r="X316" s="14"/>
      <c r="Y316" s="14"/>
      <c r="Z316" s="14"/>
      <c r="AA316" s="14"/>
      <c r="AB316" s="14"/>
      <c r="AC316" s="14"/>
      <c r="AD316" s="14"/>
      <c r="AE316" s="14"/>
      <c r="AT316" s="266" t="s">
        <v>180</v>
      </c>
      <c r="AU316" s="266" t="s">
        <v>83</v>
      </c>
      <c r="AV316" s="14" t="s">
        <v>83</v>
      </c>
      <c r="AW316" s="14" t="s">
        <v>35</v>
      </c>
      <c r="AX316" s="14" t="s">
        <v>74</v>
      </c>
      <c r="AY316" s="266" t="s">
        <v>169</v>
      </c>
    </row>
    <row r="317" spans="1:51" s="15" customFormat="1" ht="12">
      <c r="A317" s="15"/>
      <c r="B317" s="267"/>
      <c r="C317" s="268"/>
      <c r="D317" s="242" t="s">
        <v>180</v>
      </c>
      <c r="E317" s="269" t="s">
        <v>19</v>
      </c>
      <c r="F317" s="270" t="s">
        <v>185</v>
      </c>
      <c r="G317" s="268"/>
      <c r="H317" s="271">
        <v>135.82</v>
      </c>
      <c r="I317" s="272"/>
      <c r="J317" s="268"/>
      <c r="K317" s="268"/>
      <c r="L317" s="273"/>
      <c r="M317" s="274"/>
      <c r="N317" s="275"/>
      <c r="O317" s="275"/>
      <c r="P317" s="275"/>
      <c r="Q317" s="275"/>
      <c r="R317" s="275"/>
      <c r="S317" s="275"/>
      <c r="T317" s="276"/>
      <c r="U317" s="15"/>
      <c r="V317" s="15"/>
      <c r="W317" s="15"/>
      <c r="X317" s="15"/>
      <c r="Y317" s="15"/>
      <c r="Z317" s="15"/>
      <c r="AA317" s="15"/>
      <c r="AB317" s="15"/>
      <c r="AC317" s="15"/>
      <c r="AD317" s="15"/>
      <c r="AE317" s="15"/>
      <c r="AT317" s="277" t="s">
        <v>180</v>
      </c>
      <c r="AU317" s="277" t="s">
        <v>83</v>
      </c>
      <c r="AV317" s="15" t="s">
        <v>176</v>
      </c>
      <c r="AW317" s="15" t="s">
        <v>35</v>
      </c>
      <c r="AX317" s="15" t="s">
        <v>81</v>
      </c>
      <c r="AY317" s="277" t="s">
        <v>169</v>
      </c>
    </row>
    <row r="318" spans="1:65" s="2" customFormat="1" ht="16.5" customHeight="1">
      <c r="A318" s="41"/>
      <c r="B318" s="42"/>
      <c r="C318" s="229" t="s">
        <v>581</v>
      </c>
      <c r="D318" s="229" t="s">
        <v>171</v>
      </c>
      <c r="E318" s="230" t="s">
        <v>1426</v>
      </c>
      <c r="F318" s="231" t="s">
        <v>1427</v>
      </c>
      <c r="G318" s="232" t="s">
        <v>174</v>
      </c>
      <c r="H318" s="233">
        <v>240.631</v>
      </c>
      <c r="I318" s="234"/>
      <c r="J318" s="235">
        <f>ROUND(I318*H318,2)</f>
        <v>0</v>
      </c>
      <c r="K318" s="231" t="s">
        <v>175</v>
      </c>
      <c r="L318" s="47"/>
      <c r="M318" s="236" t="s">
        <v>19</v>
      </c>
      <c r="N318" s="237" t="s">
        <v>45</v>
      </c>
      <c r="O318" s="87"/>
      <c r="P318" s="238">
        <f>O318*H318</f>
        <v>0</v>
      </c>
      <c r="Q318" s="238">
        <v>0</v>
      </c>
      <c r="R318" s="238">
        <f>Q318*H318</f>
        <v>0</v>
      </c>
      <c r="S318" s="238">
        <v>0</v>
      </c>
      <c r="T318" s="239">
        <f>S318*H318</f>
        <v>0</v>
      </c>
      <c r="U318" s="41"/>
      <c r="V318" s="41"/>
      <c r="W318" s="41"/>
      <c r="X318" s="41"/>
      <c r="Y318" s="41"/>
      <c r="Z318" s="41"/>
      <c r="AA318" s="41"/>
      <c r="AB318" s="41"/>
      <c r="AC318" s="41"/>
      <c r="AD318" s="41"/>
      <c r="AE318" s="41"/>
      <c r="AR318" s="240" t="s">
        <v>236</v>
      </c>
      <c r="AT318" s="240" t="s">
        <v>171</v>
      </c>
      <c r="AU318" s="240" t="s">
        <v>83</v>
      </c>
      <c r="AY318" s="20" t="s">
        <v>169</v>
      </c>
      <c r="BE318" s="241">
        <f>IF(N318="základní",J318,0)</f>
        <v>0</v>
      </c>
      <c r="BF318" s="241">
        <f>IF(N318="snížená",J318,0)</f>
        <v>0</v>
      </c>
      <c r="BG318" s="241">
        <f>IF(N318="zákl. přenesená",J318,0)</f>
        <v>0</v>
      </c>
      <c r="BH318" s="241">
        <f>IF(N318="sníž. přenesená",J318,0)</f>
        <v>0</v>
      </c>
      <c r="BI318" s="241">
        <f>IF(N318="nulová",J318,0)</f>
        <v>0</v>
      </c>
      <c r="BJ318" s="20" t="s">
        <v>81</v>
      </c>
      <c r="BK318" s="241">
        <f>ROUND(I318*H318,2)</f>
        <v>0</v>
      </c>
      <c r="BL318" s="20" t="s">
        <v>236</v>
      </c>
      <c r="BM318" s="240" t="s">
        <v>1428</v>
      </c>
    </row>
    <row r="319" spans="1:47" s="2" customFormat="1" ht="12">
      <c r="A319" s="41"/>
      <c r="B319" s="42"/>
      <c r="C319" s="43"/>
      <c r="D319" s="242" t="s">
        <v>178</v>
      </c>
      <c r="E319" s="43"/>
      <c r="F319" s="243" t="s">
        <v>1422</v>
      </c>
      <c r="G319" s="43"/>
      <c r="H319" s="43"/>
      <c r="I319" s="149"/>
      <c r="J319" s="43"/>
      <c r="K319" s="43"/>
      <c r="L319" s="47"/>
      <c r="M319" s="244"/>
      <c r="N319" s="245"/>
      <c r="O319" s="87"/>
      <c r="P319" s="87"/>
      <c r="Q319" s="87"/>
      <c r="R319" s="87"/>
      <c r="S319" s="87"/>
      <c r="T319" s="88"/>
      <c r="U319" s="41"/>
      <c r="V319" s="41"/>
      <c r="W319" s="41"/>
      <c r="X319" s="41"/>
      <c r="Y319" s="41"/>
      <c r="Z319" s="41"/>
      <c r="AA319" s="41"/>
      <c r="AB319" s="41"/>
      <c r="AC319" s="41"/>
      <c r="AD319" s="41"/>
      <c r="AE319" s="41"/>
      <c r="AT319" s="20" t="s">
        <v>178</v>
      </c>
      <c r="AU319" s="20" t="s">
        <v>83</v>
      </c>
    </row>
    <row r="320" spans="1:51" s="13" customFormat="1" ht="12">
      <c r="A320" s="13"/>
      <c r="B320" s="246"/>
      <c r="C320" s="247"/>
      <c r="D320" s="242" t="s">
        <v>180</v>
      </c>
      <c r="E320" s="248" t="s">
        <v>19</v>
      </c>
      <c r="F320" s="249" t="s">
        <v>1310</v>
      </c>
      <c r="G320" s="247"/>
      <c r="H320" s="248" t="s">
        <v>19</v>
      </c>
      <c r="I320" s="250"/>
      <c r="J320" s="247"/>
      <c r="K320" s="247"/>
      <c r="L320" s="251"/>
      <c r="M320" s="252"/>
      <c r="N320" s="253"/>
      <c r="O320" s="253"/>
      <c r="P320" s="253"/>
      <c r="Q320" s="253"/>
      <c r="R320" s="253"/>
      <c r="S320" s="253"/>
      <c r="T320" s="254"/>
      <c r="U320" s="13"/>
      <c r="V320" s="13"/>
      <c r="W320" s="13"/>
      <c r="X320" s="13"/>
      <c r="Y320" s="13"/>
      <c r="Z320" s="13"/>
      <c r="AA320" s="13"/>
      <c r="AB320" s="13"/>
      <c r="AC320" s="13"/>
      <c r="AD320" s="13"/>
      <c r="AE320" s="13"/>
      <c r="AT320" s="255" t="s">
        <v>180</v>
      </c>
      <c r="AU320" s="255" t="s">
        <v>83</v>
      </c>
      <c r="AV320" s="13" t="s">
        <v>81</v>
      </c>
      <c r="AW320" s="13" t="s">
        <v>35</v>
      </c>
      <c r="AX320" s="13" t="s">
        <v>74</v>
      </c>
      <c r="AY320" s="255" t="s">
        <v>169</v>
      </c>
    </row>
    <row r="321" spans="1:51" s="14" customFormat="1" ht="12">
      <c r="A321" s="14"/>
      <c r="B321" s="256"/>
      <c r="C321" s="257"/>
      <c r="D321" s="242" t="s">
        <v>180</v>
      </c>
      <c r="E321" s="258" t="s">
        <v>19</v>
      </c>
      <c r="F321" s="259" t="s">
        <v>1429</v>
      </c>
      <c r="G321" s="257"/>
      <c r="H321" s="260">
        <v>126.24</v>
      </c>
      <c r="I321" s="261"/>
      <c r="J321" s="257"/>
      <c r="K321" s="257"/>
      <c r="L321" s="262"/>
      <c r="M321" s="263"/>
      <c r="N321" s="264"/>
      <c r="O321" s="264"/>
      <c r="P321" s="264"/>
      <c r="Q321" s="264"/>
      <c r="R321" s="264"/>
      <c r="S321" s="264"/>
      <c r="T321" s="265"/>
      <c r="U321" s="14"/>
      <c r="V321" s="14"/>
      <c r="W321" s="14"/>
      <c r="X321" s="14"/>
      <c r="Y321" s="14"/>
      <c r="Z321" s="14"/>
      <c r="AA321" s="14"/>
      <c r="AB321" s="14"/>
      <c r="AC321" s="14"/>
      <c r="AD321" s="14"/>
      <c r="AE321" s="14"/>
      <c r="AT321" s="266" t="s">
        <v>180</v>
      </c>
      <c r="AU321" s="266" t="s">
        <v>83</v>
      </c>
      <c r="AV321" s="14" t="s">
        <v>83</v>
      </c>
      <c r="AW321" s="14" t="s">
        <v>35</v>
      </c>
      <c r="AX321" s="14" t="s">
        <v>74</v>
      </c>
      <c r="AY321" s="266" t="s">
        <v>169</v>
      </c>
    </row>
    <row r="322" spans="1:51" s="14" customFormat="1" ht="12">
      <c r="A322" s="14"/>
      <c r="B322" s="256"/>
      <c r="C322" s="257"/>
      <c r="D322" s="242" t="s">
        <v>180</v>
      </c>
      <c r="E322" s="258" t="s">
        <v>19</v>
      </c>
      <c r="F322" s="259" t="s">
        <v>1430</v>
      </c>
      <c r="G322" s="257"/>
      <c r="H322" s="260">
        <v>69.627</v>
      </c>
      <c r="I322" s="261"/>
      <c r="J322" s="257"/>
      <c r="K322" s="257"/>
      <c r="L322" s="262"/>
      <c r="M322" s="263"/>
      <c r="N322" s="264"/>
      <c r="O322" s="264"/>
      <c r="P322" s="264"/>
      <c r="Q322" s="264"/>
      <c r="R322" s="264"/>
      <c r="S322" s="264"/>
      <c r="T322" s="265"/>
      <c r="U322" s="14"/>
      <c r="V322" s="14"/>
      <c r="W322" s="14"/>
      <c r="X322" s="14"/>
      <c r="Y322" s="14"/>
      <c r="Z322" s="14"/>
      <c r="AA322" s="14"/>
      <c r="AB322" s="14"/>
      <c r="AC322" s="14"/>
      <c r="AD322" s="14"/>
      <c r="AE322" s="14"/>
      <c r="AT322" s="266" t="s">
        <v>180</v>
      </c>
      <c r="AU322" s="266" t="s">
        <v>83</v>
      </c>
      <c r="AV322" s="14" t="s">
        <v>83</v>
      </c>
      <c r="AW322" s="14" t="s">
        <v>35</v>
      </c>
      <c r="AX322" s="14" t="s">
        <v>74</v>
      </c>
      <c r="AY322" s="266" t="s">
        <v>169</v>
      </c>
    </row>
    <row r="323" spans="1:51" s="14" customFormat="1" ht="12">
      <c r="A323" s="14"/>
      <c r="B323" s="256"/>
      <c r="C323" s="257"/>
      <c r="D323" s="242" t="s">
        <v>180</v>
      </c>
      <c r="E323" s="258" t="s">
        <v>19</v>
      </c>
      <c r="F323" s="259" t="s">
        <v>1431</v>
      </c>
      <c r="G323" s="257"/>
      <c r="H323" s="260">
        <v>44.764</v>
      </c>
      <c r="I323" s="261"/>
      <c r="J323" s="257"/>
      <c r="K323" s="257"/>
      <c r="L323" s="262"/>
      <c r="M323" s="263"/>
      <c r="N323" s="264"/>
      <c r="O323" s="264"/>
      <c r="P323" s="264"/>
      <c r="Q323" s="264"/>
      <c r="R323" s="264"/>
      <c r="S323" s="264"/>
      <c r="T323" s="265"/>
      <c r="U323" s="14"/>
      <c r="V323" s="14"/>
      <c r="W323" s="14"/>
      <c r="X323" s="14"/>
      <c r="Y323" s="14"/>
      <c r="Z323" s="14"/>
      <c r="AA323" s="14"/>
      <c r="AB323" s="14"/>
      <c r="AC323" s="14"/>
      <c r="AD323" s="14"/>
      <c r="AE323" s="14"/>
      <c r="AT323" s="266" t="s">
        <v>180</v>
      </c>
      <c r="AU323" s="266" t="s">
        <v>83</v>
      </c>
      <c r="AV323" s="14" t="s">
        <v>83</v>
      </c>
      <c r="AW323" s="14" t="s">
        <v>35</v>
      </c>
      <c r="AX323" s="14" t="s">
        <v>74</v>
      </c>
      <c r="AY323" s="266" t="s">
        <v>169</v>
      </c>
    </row>
    <row r="324" spans="1:51" s="15" customFormat="1" ht="12">
      <c r="A324" s="15"/>
      <c r="B324" s="267"/>
      <c r="C324" s="268"/>
      <c r="D324" s="242" t="s">
        <v>180</v>
      </c>
      <c r="E324" s="269" t="s">
        <v>19</v>
      </c>
      <c r="F324" s="270" t="s">
        <v>185</v>
      </c>
      <c r="G324" s="268"/>
      <c r="H324" s="271">
        <v>240.631</v>
      </c>
      <c r="I324" s="272"/>
      <c r="J324" s="268"/>
      <c r="K324" s="268"/>
      <c r="L324" s="273"/>
      <c r="M324" s="274"/>
      <c r="N324" s="275"/>
      <c r="O324" s="275"/>
      <c r="P324" s="275"/>
      <c r="Q324" s="275"/>
      <c r="R324" s="275"/>
      <c r="S324" s="275"/>
      <c r="T324" s="276"/>
      <c r="U324" s="15"/>
      <c r="V324" s="15"/>
      <c r="W324" s="15"/>
      <c r="X324" s="15"/>
      <c r="Y324" s="15"/>
      <c r="Z324" s="15"/>
      <c r="AA324" s="15"/>
      <c r="AB324" s="15"/>
      <c r="AC324" s="15"/>
      <c r="AD324" s="15"/>
      <c r="AE324" s="15"/>
      <c r="AT324" s="277" t="s">
        <v>180</v>
      </c>
      <c r="AU324" s="277" t="s">
        <v>83</v>
      </c>
      <c r="AV324" s="15" t="s">
        <v>176</v>
      </c>
      <c r="AW324" s="15" t="s">
        <v>35</v>
      </c>
      <c r="AX324" s="15" t="s">
        <v>81</v>
      </c>
      <c r="AY324" s="277" t="s">
        <v>169</v>
      </c>
    </row>
    <row r="325" spans="1:65" s="2" customFormat="1" ht="16.5" customHeight="1">
      <c r="A325" s="41"/>
      <c r="B325" s="42"/>
      <c r="C325" s="313" t="s">
        <v>588</v>
      </c>
      <c r="D325" s="313" t="s">
        <v>665</v>
      </c>
      <c r="E325" s="314" t="s">
        <v>1432</v>
      </c>
      <c r="F325" s="315" t="s">
        <v>1433</v>
      </c>
      <c r="G325" s="316" t="s">
        <v>243</v>
      </c>
      <c r="H325" s="317">
        <v>0.113</v>
      </c>
      <c r="I325" s="318"/>
      <c r="J325" s="319">
        <f>ROUND(I325*H325,2)</f>
        <v>0</v>
      </c>
      <c r="K325" s="315" t="s">
        <v>175</v>
      </c>
      <c r="L325" s="320"/>
      <c r="M325" s="321" t="s">
        <v>19</v>
      </c>
      <c r="N325" s="322" t="s">
        <v>45</v>
      </c>
      <c r="O325" s="87"/>
      <c r="P325" s="238">
        <f>O325*H325</f>
        <v>0</v>
      </c>
      <c r="Q325" s="238">
        <v>1</v>
      </c>
      <c r="R325" s="238">
        <f>Q325*H325</f>
        <v>0.113</v>
      </c>
      <c r="S325" s="238">
        <v>0</v>
      </c>
      <c r="T325" s="239">
        <f>S325*H325</f>
        <v>0</v>
      </c>
      <c r="U325" s="41"/>
      <c r="V325" s="41"/>
      <c r="W325" s="41"/>
      <c r="X325" s="41"/>
      <c r="Y325" s="41"/>
      <c r="Z325" s="41"/>
      <c r="AA325" s="41"/>
      <c r="AB325" s="41"/>
      <c r="AC325" s="41"/>
      <c r="AD325" s="41"/>
      <c r="AE325" s="41"/>
      <c r="AR325" s="240" t="s">
        <v>525</v>
      </c>
      <c r="AT325" s="240" t="s">
        <v>665</v>
      </c>
      <c r="AU325" s="240" t="s">
        <v>83</v>
      </c>
      <c r="AY325" s="20" t="s">
        <v>169</v>
      </c>
      <c r="BE325" s="241">
        <f>IF(N325="základní",J325,0)</f>
        <v>0</v>
      </c>
      <c r="BF325" s="241">
        <f>IF(N325="snížená",J325,0)</f>
        <v>0</v>
      </c>
      <c r="BG325" s="241">
        <f>IF(N325="zákl. přenesená",J325,0)</f>
        <v>0</v>
      </c>
      <c r="BH325" s="241">
        <f>IF(N325="sníž. přenesená",J325,0)</f>
        <v>0</v>
      </c>
      <c r="BI325" s="241">
        <f>IF(N325="nulová",J325,0)</f>
        <v>0</v>
      </c>
      <c r="BJ325" s="20" t="s">
        <v>81</v>
      </c>
      <c r="BK325" s="241">
        <f>ROUND(I325*H325,2)</f>
        <v>0</v>
      </c>
      <c r="BL325" s="20" t="s">
        <v>236</v>
      </c>
      <c r="BM325" s="240" t="s">
        <v>1434</v>
      </c>
    </row>
    <row r="326" spans="1:51" s="14" customFormat="1" ht="12">
      <c r="A326" s="14"/>
      <c r="B326" s="256"/>
      <c r="C326" s="257"/>
      <c r="D326" s="242" t="s">
        <v>180</v>
      </c>
      <c r="E326" s="258" t="s">
        <v>19</v>
      </c>
      <c r="F326" s="259" t="s">
        <v>1435</v>
      </c>
      <c r="G326" s="257"/>
      <c r="H326" s="260">
        <v>376.451</v>
      </c>
      <c r="I326" s="261"/>
      <c r="J326" s="257"/>
      <c r="K326" s="257"/>
      <c r="L326" s="262"/>
      <c r="M326" s="263"/>
      <c r="N326" s="264"/>
      <c r="O326" s="264"/>
      <c r="P326" s="264"/>
      <c r="Q326" s="264"/>
      <c r="R326" s="264"/>
      <c r="S326" s="264"/>
      <c r="T326" s="265"/>
      <c r="U326" s="14"/>
      <c r="V326" s="14"/>
      <c r="W326" s="14"/>
      <c r="X326" s="14"/>
      <c r="Y326" s="14"/>
      <c r="Z326" s="14"/>
      <c r="AA326" s="14"/>
      <c r="AB326" s="14"/>
      <c r="AC326" s="14"/>
      <c r="AD326" s="14"/>
      <c r="AE326" s="14"/>
      <c r="AT326" s="266" t="s">
        <v>180</v>
      </c>
      <c r="AU326" s="266" t="s">
        <v>83</v>
      </c>
      <c r="AV326" s="14" t="s">
        <v>83</v>
      </c>
      <c r="AW326" s="14" t="s">
        <v>35</v>
      </c>
      <c r="AX326" s="14" t="s">
        <v>81</v>
      </c>
      <c r="AY326" s="266" t="s">
        <v>169</v>
      </c>
    </row>
    <row r="327" spans="1:51" s="14" customFormat="1" ht="12">
      <c r="A327" s="14"/>
      <c r="B327" s="256"/>
      <c r="C327" s="257"/>
      <c r="D327" s="242" t="s">
        <v>180</v>
      </c>
      <c r="E327" s="257"/>
      <c r="F327" s="259" t="s">
        <v>1436</v>
      </c>
      <c r="G327" s="257"/>
      <c r="H327" s="260">
        <v>0.113</v>
      </c>
      <c r="I327" s="261"/>
      <c r="J327" s="257"/>
      <c r="K327" s="257"/>
      <c r="L327" s="262"/>
      <c r="M327" s="263"/>
      <c r="N327" s="264"/>
      <c r="O327" s="264"/>
      <c r="P327" s="264"/>
      <c r="Q327" s="264"/>
      <c r="R327" s="264"/>
      <c r="S327" s="264"/>
      <c r="T327" s="265"/>
      <c r="U327" s="14"/>
      <c r="V327" s="14"/>
      <c r="W327" s="14"/>
      <c r="X327" s="14"/>
      <c r="Y327" s="14"/>
      <c r="Z327" s="14"/>
      <c r="AA327" s="14"/>
      <c r="AB327" s="14"/>
      <c r="AC327" s="14"/>
      <c r="AD327" s="14"/>
      <c r="AE327" s="14"/>
      <c r="AT327" s="266" t="s">
        <v>180</v>
      </c>
      <c r="AU327" s="266" t="s">
        <v>83</v>
      </c>
      <c r="AV327" s="14" t="s">
        <v>83</v>
      </c>
      <c r="AW327" s="14" t="s">
        <v>4</v>
      </c>
      <c r="AX327" s="14" t="s">
        <v>81</v>
      </c>
      <c r="AY327" s="266" t="s">
        <v>169</v>
      </c>
    </row>
    <row r="328" spans="1:65" s="2" customFormat="1" ht="21.75" customHeight="1">
      <c r="A328" s="41"/>
      <c r="B328" s="42"/>
      <c r="C328" s="229" t="s">
        <v>596</v>
      </c>
      <c r="D328" s="229" t="s">
        <v>171</v>
      </c>
      <c r="E328" s="230" t="s">
        <v>1437</v>
      </c>
      <c r="F328" s="231" t="s">
        <v>1438</v>
      </c>
      <c r="G328" s="232" t="s">
        <v>174</v>
      </c>
      <c r="H328" s="233">
        <v>271.64</v>
      </c>
      <c r="I328" s="234"/>
      <c r="J328" s="235">
        <f>ROUND(I328*H328,2)</f>
        <v>0</v>
      </c>
      <c r="K328" s="231" t="s">
        <v>175</v>
      </c>
      <c r="L328" s="47"/>
      <c r="M328" s="236" t="s">
        <v>19</v>
      </c>
      <c r="N328" s="237" t="s">
        <v>45</v>
      </c>
      <c r="O328" s="87"/>
      <c r="P328" s="238">
        <f>O328*H328</f>
        <v>0</v>
      </c>
      <c r="Q328" s="238">
        <v>0</v>
      </c>
      <c r="R328" s="238">
        <f>Q328*H328</f>
        <v>0</v>
      </c>
      <c r="S328" s="238">
        <v>0</v>
      </c>
      <c r="T328" s="239">
        <f>S328*H328</f>
        <v>0</v>
      </c>
      <c r="U328" s="41"/>
      <c r="V328" s="41"/>
      <c r="W328" s="41"/>
      <c r="X328" s="41"/>
      <c r="Y328" s="41"/>
      <c r="Z328" s="41"/>
      <c r="AA328" s="41"/>
      <c r="AB328" s="41"/>
      <c r="AC328" s="41"/>
      <c r="AD328" s="41"/>
      <c r="AE328" s="41"/>
      <c r="AR328" s="240" t="s">
        <v>236</v>
      </c>
      <c r="AT328" s="240" t="s">
        <v>171</v>
      </c>
      <c r="AU328" s="240" t="s">
        <v>83</v>
      </c>
      <c r="AY328" s="20" t="s">
        <v>169</v>
      </c>
      <c r="BE328" s="241">
        <f>IF(N328="základní",J328,0)</f>
        <v>0</v>
      </c>
      <c r="BF328" s="241">
        <f>IF(N328="snížená",J328,0)</f>
        <v>0</v>
      </c>
      <c r="BG328" s="241">
        <f>IF(N328="zákl. přenesená",J328,0)</f>
        <v>0</v>
      </c>
      <c r="BH328" s="241">
        <f>IF(N328="sníž. přenesená",J328,0)</f>
        <v>0</v>
      </c>
      <c r="BI328" s="241">
        <f>IF(N328="nulová",J328,0)</f>
        <v>0</v>
      </c>
      <c r="BJ328" s="20" t="s">
        <v>81</v>
      </c>
      <c r="BK328" s="241">
        <f>ROUND(I328*H328,2)</f>
        <v>0</v>
      </c>
      <c r="BL328" s="20" t="s">
        <v>236</v>
      </c>
      <c r="BM328" s="240" t="s">
        <v>1439</v>
      </c>
    </row>
    <row r="329" spans="1:47" s="2" customFormat="1" ht="12">
      <c r="A329" s="41"/>
      <c r="B329" s="42"/>
      <c r="C329" s="43"/>
      <c r="D329" s="242" t="s">
        <v>178</v>
      </c>
      <c r="E329" s="43"/>
      <c r="F329" s="243" t="s">
        <v>1422</v>
      </c>
      <c r="G329" s="43"/>
      <c r="H329" s="43"/>
      <c r="I329" s="149"/>
      <c r="J329" s="43"/>
      <c r="K329" s="43"/>
      <c r="L329" s="47"/>
      <c r="M329" s="244"/>
      <c r="N329" s="245"/>
      <c r="O329" s="87"/>
      <c r="P329" s="87"/>
      <c r="Q329" s="87"/>
      <c r="R329" s="87"/>
      <c r="S329" s="87"/>
      <c r="T329" s="88"/>
      <c r="U329" s="41"/>
      <c r="V329" s="41"/>
      <c r="W329" s="41"/>
      <c r="X329" s="41"/>
      <c r="Y329" s="41"/>
      <c r="Z329" s="41"/>
      <c r="AA329" s="41"/>
      <c r="AB329" s="41"/>
      <c r="AC329" s="41"/>
      <c r="AD329" s="41"/>
      <c r="AE329" s="41"/>
      <c r="AT329" s="20" t="s">
        <v>178</v>
      </c>
      <c r="AU329" s="20" t="s">
        <v>83</v>
      </c>
    </row>
    <row r="330" spans="1:51" s="13" customFormat="1" ht="12">
      <c r="A330" s="13"/>
      <c r="B330" s="246"/>
      <c r="C330" s="247"/>
      <c r="D330" s="242" t="s">
        <v>180</v>
      </c>
      <c r="E330" s="248" t="s">
        <v>19</v>
      </c>
      <c r="F330" s="249" t="s">
        <v>1310</v>
      </c>
      <c r="G330" s="247"/>
      <c r="H330" s="248" t="s">
        <v>19</v>
      </c>
      <c r="I330" s="250"/>
      <c r="J330" s="247"/>
      <c r="K330" s="247"/>
      <c r="L330" s="251"/>
      <c r="M330" s="252"/>
      <c r="N330" s="253"/>
      <c r="O330" s="253"/>
      <c r="P330" s="253"/>
      <c r="Q330" s="253"/>
      <c r="R330" s="253"/>
      <c r="S330" s="253"/>
      <c r="T330" s="254"/>
      <c r="U330" s="13"/>
      <c r="V330" s="13"/>
      <c r="W330" s="13"/>
      <c r="X330" s="13"/>
      <c r="Y330" s="13"/>
      <c r="Z330" s="13"/>
      <c r="AA330" s="13"/>
      <c r="AB330" s="13"/>
      <c r="AC330" s="13"/>
      <c r="AD330" s="13"/>
      <c r="AE330" s="13"/>
      <c r="AT330" s="255" t="s">
        <v>180</v>
      </c>
      <c r="AU330" s="255" t="s">
        <v>83</v>
      </c>
      <c r="AV330" s="13" t="s">
        <v>81</v>
      </c>
      <c r="AW330" s="13" t="s">
        <v>35</v>
      </c>
      <c r="AX330" s="13" t="s">
        <v>74</v>
      </c>
      <c r="AY330" s="255" t="s">
        <v>169</v>
      </c>
    </row>
    <row r="331" spans="1:51" s="14" customFormat="1" ht="12">
      <c r="A331" s="14"/>
      <c r="B331" s="256"/>
      <c r="C331" s="257"/>
      <c r="D331" s="242" t="s">
        <v>180</v>
      </c>
      <c r="E331" s="258" t="s">
        <v>19</v>
      </c>
      <c r="F331" s="259" t="s">
        <v>1440</v>
      </c>
      <c r="G331" s="257"/>
      <c r="H331" s="260">
        <v>139.2</v>
      </c>
      <c r="I331" s="261"/>
      <c r="J331" s="257"/>
      <c r="K331" s="257"/>
      <c r="L331" s="262"/>
      <c r="M331" s="263"/>
      <c r="N331" s="264"/>
      <c r="O331" s="264"/>
      <c r="P331" s="264"/>
      <c r="Q331" s="264"/>
      <c r="R331" s="264"/>
      <c r="S331" s="264"/>
      <c r="T331" s="265"/>
      <c r="U331" s="14"/>
      <c r="V331" s="14"/>
      <c r="W331" s="14"/>
      <c r="X331" s="14"/>
      <c r="Y331" s="14"/>
      <c r="Z331" s="14"/>
      <c r="AA331" s="14"/>
      <c r="AB331" s="14"/>
      <c r="AC331" s="14"/>
      <c r="AD331" s="14"/>
      <c r="AE331" s="14"/>
      <c r="AT331" s="266" t="s">
        <v>180</v>
      </c>
      <c r="AU331" s="266" t="s">
        <v>83</v>
      </c>
      <c r="AV331" s="14" t="s">
        <v>83</v>
      </c>
      <c r="AW331" s="14" t="s">
        <v>35</v>
      </c>
      <c r="AX331" s="14" t="s">
        <v>74</v>
      </c>
      <c r="AY331" s="266" t="s">
        <v>169</v>
      </c>
    </row>
    <row r="332" spans="1:51" s="14" customFormat="1" ht="12">
      <c r="A332" s="14"/>
      <c r="B332" s="256"/>
      <c r="C332" s="257"/>
      <c r="D332" s="242" t="s">
        <v>180</v>
      </c>
      <c r="E332" s="258" t="s">
        <v>19</v>
      </c>
      <c r="F332" s="259" t="s">
        <v>1441</v>
      </c>
      <c r="G332" s="257"/>
      <c r="H332" s="260">
        <v>81.6</v>
      </c>
      <c r="I332" s="261"/>
      <c r="J332" s="257"/>
      <c r="K332" s="257"/>
      <c r="L332" s="262"/>
      <c r="M332" s="263"/>
      <c r="N332" s="264"/>
      <c r="O332" s="264"/>
      <c r="P332" s="264"/>
      <c r="Q332" s="264"/>
      <c r="R332" s="264"/>
      <c r="S332" s="264"/>
      <c r="T332" s="265"/>
      <c r="U332" s="14"/>
      <c r="V332" s="14"/>
      <c r="W332" s="14"/>
      <c r="X332" s="14"/>
      <c r="Y332" s="14"/>
      <c r="Z332" s="14"/>
      <c r="AA332" s="14"/>
      <c r="AB332" s="14"/>
      <c r="AC332" s="14"/>
      <c r="AD332" s="14"/>
      <c r="AE332" s="14"/>
      <c r="AT332" s="266" t="s">
        <v>180</v>
      </c>
      <c r="AU332" s="266" t="s">
        <v>83</v>
      </c>
      <c r="AV332" s="14" t="s">
        <v>83</v>
      </c>
      <c r="AW332" s="14" t="s">
        <v>35</v>
      </c>
      <c r="AX332" s="14" t="s">
        <v>74</v>
      </c>
      <c r="AY332" s="266" t="s">
        <v>169</v>
      </c>
    </row>
    <row r="333" spans="1:51" s="14" customFormat="1" ht="12">
      <c r="A333" s="14"/>
      <c r="B333" s="256"/>
      <c r="C333" s="257"/>
      <c r="D333" s="242" t="s">
        <v>180</v>
      </c>
      <c r="E333" s="258" t="s">
        <v>19</v>
      </c>
      <c r="F333" s="259" t="s">
        <v>1442</v>
      </c>
      <c r="G333" s="257"/>
      <c r="H333" s="260">
        <v>50.84</v>
      </c>
      <c r="I333" s="261"/>
      <c r="J333" s="257"/>
      <c r="K333" s="257"/>
      <c r="L333" s="262"/>
      <c r="M333" s="263"/>
      <c r="N333" s="264"/>
      <c r="O333" s="264"/>
      <c r="P333" s="264"/>
      <c r="Q333" s="264"/>
      <c r="R333" s="264"/>
      <c r="S333" s="264"/>
      <c r="T333" s="265"/>
      <c r="U333" s="14"/>
      <c r="V333" s="14"/>
      <c r="W333" s="14"/>
      <c r="X333" s="14"/>
      <c r="Y333" s="14"/>
      <c r="Z333" s="14"/>
      <c r="AA333" s="14"/>
      <c r="AB333" s="14"/>
      <c r="AC333" s="14"/>
      <c r="AD333" s="14"/>
      <c r="AE333" s="14"/>
      <c r="AT333" s="266" t="s">
        <v>180</v>
      </c>
      <c r="AU333" s="266" t="s">
        <v>83</v>
      </c>
      <c r="AV333" s="14" t="s">
        <v>83</v>
      </c>
      <c r="AW333" s="14" t="s">
        <v>35</v>
      </c>
      <c r="AX333" s="14" t="s">
        <v>74</v>
      </c>
      <c r="AY333" s="266" t="s">
        <v>169</v>
      </c>
    </row>
    <row r="334" spans="1:51" s="15" customFormat="1" ht="12">
      <c r="A334" s="15"/>
      <c r="B334" s="267"/>
      <c r="C334" s="268"/>
      <c r="D334" s="242" t="s">
        <v>180</v>
      </c>
      <c r="E334" s="269" t="s">
        <v>19</v>
      </c>
      <c r="F334" s="270" t="s">
        <v>185</v>
      </c>
      <c r="G334" s="268"/>
      <c r="H334" s="271">
        <v>271.64</v>
      </c>
      <c r="I334" s="272"/>
      <c r="J334" s="268"/>
      <c r="K334" s="268"/>
      <c r="L334" s="273"/>
      <c r="M334" s="274"/>
      <c r="N334" s="275"/>
      <c r="O334" s="275"/>
      <c r="P334" s="275"/>
      <c r="Q334" s="275"/>
      <c r="R334" s="275"/>
      <c r="S334" s="275"/>
      <c r="T334" s="276"/>
      <c r="U334" s="15"/>
      <c r="V334" s="15"/>
      <c r="W334" s="15"/>
      <c r="X334" s="15"/>
      <c r="Y334" s="15"/>
      <c r="Z334" s="15"/>
      <c r="AA334" s="15"/>
      <c r="AB334" s="15"/>
      <c r="AC334" s="15"/>
      <c r="AD334" s="15"/>
      <c r="AE334" s="15"/>
      <c r="AT334" s="277" t="s">
        <v>180</v>
      </c>
      <c r="AU334" s="277" t="s">
        <v>83</v>
      </c>
      <c r="AV334" s="15" t="s">
        <v>176</v>
      </c>
      <c r="AW334" s="15" t="s">
        <v>35</v>
      </c>
      <c r="AX334" s="15" t="s">
        <v>81</v>
      </c>
      <c r="AY334" s="277" t="s">
        <v>169</v>
      </c>
    </row>
    <row r="335" spans="1:65" s="2" customFormat="1" ht="16.5" customHeight="1">
      <c r="A335" s="41"/>
      <c r="B335" s="42"/>
      <c r="C335" s="229" t="s">
        <v>602</v>
      </c>
      <c r="D335" s="229" t="s">
        <v>171</v>
      </c>
      <c r="E335" s="230" t="s">
        <v>1443</v>
      </c>
      <c r="F335" s="231" t="s">
        <v>1444</v>
      </c>
      <c r="G335" s="232" t="s">
        <v>174</v>
      </c>
      <c r="H335" s="233">
        <v>481.261</v>
      </c>
      <c r="I335" s="234"/>
      <c r="J335" s="235">
        <f>ROUND(I335*H335,2)</f>
        <v>0</v>
      </c>
      <c r="K335" s="231" t="s">
        <v>175</v>
      </c>
      <c r="L335" s="47"/>
      <c r="M335" s="236" t="s">
        <v>19</v>
      </c>
      <c r="N335" s="237" t="s">
        <v>45</v>
      </c>
      <c r="O335" s="87"/>
      <c r="P335" s="238">
        <f>O335*H335</f>
        <v>0</v>
      </c>
      <c r="Q335" s="238">
        <v>0</v>
      </c>
      <c r="R335" s="238">
        <f>Q335*H335</f>
        <v>0</v>
      </c>
      <c r="S335" s="238">
        <v>0</v>
      </c>
      <c r="T335" s="239">
        <f>S335*H335</f>
        <v>0</v>
      </c>
      <c r="U335" s="41"/>
      <c r="V335" s="41"/>
      <c r="W335" s="41"/>
      <c r="X335" s="41"/>
      <c r="Y335" s="41"/>
      <c r="Z335" s="41"/>
      <c r="AA335" s="41"/>
      <c r="AB335" s="41"/>
      <c r="AC335" s="41"/>
      <c r="AD335" s="41"/>
      <c r="AE335" s="41"/>
      <c r="AR335" s="240" t="s">
        <v>236</v>
      </c>
      <c r="AT335" s="240" t="s">
        <v>171</v>
      </c>
      <c r="AU335" s="240" t="s">
        <v>83</v>
      </c>
      <c r="AY335" s="20" t="s">
        <v>169</v>
      </c>
      <c r="BE335" s="241">
        <f>IF(N335="základní",J335,0)</f>
        <v>0</v>
      </c>
      <c r="BF335" s="241">
        <f>IF(N335="snížená",J335,0)</f>
        <v>0</v>
      </c>
      <c r="BG335" s="241">
        <f>IF(N335="zákl. přenesená",J335,0)</f>
        <v>0</v>
      </c>
      <c r="BH335" s="241">
        <f>IF(N335="sníž. přenesená",J335,0)</f>
        <v>0</v>
      </c>
      <c r="BI335" s="241">
        <f>IF(N335="nulová",J335,0)</f>
        <v>0</v>
      </c>
      <c r="BJ335" s="20" t="s">
        <v>81</v>
      </c>
      <c r="BK335" s="241">
        <f>ROUND(I335*H335,2)</f>
        <v>0</v>
      </c>
      <c r="BL335" s="20" t="s">
        <v>236</v>
      </c>
      <c r="BM335" s="240" t="s">
        <v>1445</v>
      </c>
    </row>
    <row r="336" spans="1:47" s="2" customFormat="1" ht="12">
      <c r="A336" s="41"/>
      <c r="B336" s="42"/>
      <c r="C336" s="43"/>
      <c r="D336" s="242" t="s">
        <v>178</v>
      </c>
      <c r="E336" s="43"/>
      <c r="F336" s="243" t="s">
        <v>1422</v>
      </c>
      <c r="G336" s="43"/>
      <c r="H336" s="43"/>
      <c r="I336" s="149"/>
      <c r="J336" s="43"/>
      <c r="K336" s="43"/>
      <c r="L336" s="47"/>
      <c r="M336" s="244"/>
      <c r="N336" s="245"/>
      <c r="O336" s="87"/>
      <c r="P336" s="87"/>
      <c r="Q336" s="87"/>
      <c r="R336" s="87"/>
      <c r="S336" s="87"/>
      <c r="T336" s="88"/>
      <c r="U336" s="41"/>
      <c r="V336" s="41"/>
      <c r="W336" s="41"/>
      <c r="X336" s="41"/>
      <c r="Y336" s="41"/>
      <c r="Z336" s="41"/>
      <c r="AA336" s="41"/>
      <c r="AB336" s="41"/>
      <c r="AC336" s="41"/>
      <c r="AD336" s="41"/>
      <c r="AE336" s="41"/>
      <c r="AT336" s="20" t="s">
        <v>178</v>
      </c>
      <c r="AU336" s="20" t="s">
        <v>83</v>
      </c>
    </row>
    <row r="337" spans="1:51" s="13" customFormat="1" ht="12">
      <c r="A337" s="13"/>
      <c r="B337" s="246"/>
      <c r="C337" s="247"/>
      <c r="D337" s="242" t="s">
        <v>180</v>
      </c>
      <c r="E337" s="248" t="s">
        <v>19</v>
      </c>
      <c r="F337" s="249" t="s">
        <v>1310</v>
      </c>
      <c r="G337" s="247"/>
      <c r="H337" s="248" t="s">
        <v>19</v>
      </c>
      <c r="I337" s="250"/>
      <c r="J337" s="247"/>
      <c r="K337" s="247"/>
      <c r="L337" s="251"/>
      <c r="M337" s="252"/>
      <c r="N337" s="253"/>
      <c r="O337" s="253"/>
      <c r="P337" s="253"/>
      <c r="Q337" s="253"/>
      <c r="R337" s="253"/>
      <c r="S337" s="253"/>
      <c r="T337" s="254"/>
      <c r="U337" s="13"/>
      <c r="V337" s="13"/>
      <c r="W337" s="13"/>
      <c r="X337" s="13"/>
      <c r="Y337" s="13"/>
      <c r="Z337" s="13"/>
      <c r="AA337" s="13"/>
      <c r="AB337" s="13"/>
      <c r="AC337" s="13"/>
      <c r="AD337" s="13"/>
      <c r="AE337" s="13"/>
      <c r="AT337" s="255" t="s">
        <v>180</v>
      </c>
      <c r="AU337" s="255" t="s">
        <v>83</v>
      </c>
      <c r="AV337" s="13" t="s">
        <v>81</v>
      </c>
      <c r="AW337" s="13" t="s">
        <v>35</v>
      </c>
      <c r="AX337" s="13" t="s">
        <v>74</v>
      </c>
      <c r="AY337" s="255" t="s">
        <v>169</v>
      </c>
    </row>
    <row r="338" spans="1:51" s="14" customFormat="1" ht="12">
      <c r="A338" s="14"/>
      <c r="B338" s="256"/>
      <c r="C338" s="257"/>
      <c r="D338" s="242" t="s">
        <v>180</v>
      </c>
      <c r="E338" s="258" t="s">
        <v>19</v>
      </c>
      <c r="F338" s="259" t="s">
        <v>1446</v>
      </c>
      <c r="G338" s="257"/>
      <c r="H338" s="260">
        <v>252.48</v>
      </c>
      <c r="I338" s="261"/>
      <c r="J338" s="257"/>
      <c r="K338" s="257"/>
      <c r="L338" s="262"/>
      <c r="M338" s="263"/>
      <c r="N338" s="264"/>
      <c r="O338" s="264"/>
      <c r="P338" s="264"/>
      <c r="Q338" s="264"/>
      <c r="R338" s="264"/>
      <c r="S338" s="264"/>
      <c r="T338" s="265"/>
      <c r="U338" s="14"/>
      <c r="V338" s="14"/>
      <c r="W338" s="14"/>
      <c r="X338" s="14"/>
      <c r="Y338" s="14"/>
      <c r="Z338" s="14"/>
      <c r="AA338" s="14"/>
      <c r="AB338" s="14"/>
      <c r="AC338" s="14"/>
      <c r="AD338" s="14"/>
      <c r="AE338" s="14"/>
      <c r="AT338" s="266" t="s">
        <v>180</v>
      </c>
      <c r="AU338" s="266" t="s">
        <v>83</v>
      </c>
      <c r="AV338" s="14" t="s">
        <v>83</v>
      </c>
      <c r="AW338" s="14" t="s">
        <v>35</v>
      </c>
      <c r="AX338" s="14" t="s">
        <v>74</v>
      </c>
      <c r="AY338" s="266" t="s">
        <v>169</v>
      </c>
    </row>
    <row r="339" spans="1:51" s="14" customFormat="1" ht="12">
      <c r="A339" s="14"/>
      <c r="B339" s="256"/>
      <c r="C339" s="257"/>
      <c r="D339" s="242" t="s">
        <v>180</v>
      </c>
      <c r="E339" s="258" t="s">
        <v>19</v>
      </c>
      <c r="F339" s="259" t="s">
        <v>1447</v>
      </c>
      <c r="G339" s="257"/>
      <c r="H339" s="260">
        <v>139.253</v>
      </c>
      <c r="I339" s="261"/>
      <c r="J339" s="257"/>
      <c r="K339" s="257"/>
      <c r="L339" s="262"/>
      <c r="M339" s="263"/>
      <c r="N339" s="264"/>
      <c r="O339" s="264"/>
      <c r="P339" s="264"/>
      <c r="Q339" s="264"/>
      <c r="R339" s="264"/>
      <c r="S339" s="264"/>
      <c r="T339" s="265"/>
      <c r="U339" s="14"/>
      <c r="V339" s="14"/>
      <c r="W339" s="14"/>
      <c r="X339" s="14"/>
      <c r="Y339" s="14"/>
      <c r="Z339" s="14"/>
      <c r="AA339" s="14"/>
      <c r="AB339" s="14"/>
      <c r="AC339" s="14"/>
      <c r="AD339" s="14"/>
      <c r="AE339" s="14"/>
      <c r="AT339" s="266" t="s">
        <v>180</v>
      </c>
      <c r="AU339" s="266" t="s">
        <v>83</v>
      </c>
      <c r="AV339" s="14" t="s">
        <v>83</v>
      </c>
      <c r="AW339" s="14" t="s">
        <v>35</v>
      </c>
      <c r="AX339" s="14" t="s">
        <v>74</v>
      </c>
      <c r="AY339" s="266" t="s">
        <v>169</v>
      </c>
    </row>
    <row r="340" spans="1:51" s="14" customFormat="1" ht="12">
      <c r="A340" s="14"/>
      <c r="B340" s="256"/>
      <c r="C340" s="257"/>
      <c r="D340" s="242" t="s">
        <v>180</v>
      </c>
      <c r="E340" s="258" t="s">
        <v>19</v>
      </c>
      <c r="F340" s="259" t="s">
        <v>1448</v>
      </c>
      <c r="G340" s="257"/>
      <c r="H340" s="260">
        <v>89.528</v>
      </c>
      <c r="I340" s="261"/>
      <c r="J340" s="257"/>
      <c r="K340" s="257"/>
      <c r="L340" s="262"/>
      <c r="M340" s="263"/>
      <c r="N340" s="264"/>
      <c r="O340" s="264"/>
      <c r="P340" s="264"/>
      <c r="Q340" s="264"/>
      <c r="R340" s="264"/>
      <c r="S340" s="264"/>
      <c r="T340" s="265"/>
      <c r="U340" s="14"/>
      <c r="V340" s="14"/>
      <c r="W340" s="14"/>
      <c r="X340" s="14"/>
      <c r="Y340" s="14"/>
      <c r="Z340" s="14"/>
      <c r="AA340" s="14"/>
      <c r="AB340" s="14"/>
      <c r="AC340" s="14"/>
      <c r="AD340" s="14"/>
      <c r="AE340" s="14"/>
      <c r="AT340" s="266" t="s">
        <v>180</v>
      </c>
      <c r="AU340" s="266" t="s">
        <v>83</v>
      </c>
      <c r="AV340" s="14" t="s">
        <v>83</v>
      </c>
      <c r="AW340" s="14" t="s">
        <v>35</v>
      </c>
      <c r="AX340" s="14" t="s">
        <v>74</v>
      </c>
      <c r="AY340" s="266" t="s">
        <v>169</v>
      </c>
    </row>
    <row r="341" spans="1:51" s="15" customFormat="1" ht="12">
      <c r="A341" s="15"/>
      <c r="B341" s="267"/>
      <c r="C341" s="268"/>
      <c r="D341" s="242" t="s">
        <v>180</v>
      </c>
      <c r="E341" s="269" t="s">
        <v>19</v>
      </c>
      <c r="F341" s="270" t="s">
        <v>185</v>
      </c>
      <c r="G341" s="268"/>
      <c r="H341" s="271">
        <v>481.26099999999997</v>
      </c>
      <c r="I341" s="272"/>
      <c r="J341" s="268"/>
      <c r="K341" s="268"/>
      <c r="L341" s="273"/>
      <c r="M341" s="274"/>
      <c r="N341" s="275"/>
      <c r="O341" s="275"/>
      <c r="P341" s="275"/>
      <c r="Q341" s="275"/>
      <c r="R341" s="275"/>
      <c r="S341" s="275"/>
      <c r="T341" s="276"/>
      <c r="U341" s="15"/>
      <c r="V341" s="15"/>
      <c r="W341" s="15"/>
      <c r="X341" s="15"/>
      <c r="Y341" s="15"/>
      <c r="Z341" s="15"/>
      <c r="AA341" s="15"/>
      <c r="AB341" s="15"/>
      <c r="AC341" s="15"/>
      <c r="AD341" s="15"/>
      <c r="AE341" s="15"/>
      <c r="AT341" s="277" t="s">
        <v>180</v>
      </c>
      <c r="AU341" s="277" t="s">
        <v>83</v>
      </c>
      <c r="AV341" s="15" t="s">
        <v>176</v>
      </c>
      <c r="AW341" s="15" t="s">
        <v>35</v>
      </c>
      <c r="AX341" s="15" t="s">
        <v>81</v>
      </c>
      <c r="AY341" s="277" t="s">
        <v>169</v>
      </c>
    </row>
    <row r="342" spans="1:65" s="2" customFormat="1" ht="16.5" customHeight="1">
      <c r="A342" s="41"/>
      <c r="B342" s="42"/>
      <c r="C342" s="313" t="s">
        <v>607</v>
      </c>
      <c r="D342" s="313" t="s">
        <v>665</v>
      </c>
      <c r="E342" s="314" t="s">
        <v>1449</v>
      </c>
      <c r="F342" s="315" t="s">
        <v>1450</v>
      </c>
      <c r="G342" s="316" t="s">
        <v>243</v>
      </c>
      <c r="H342" s="317">
        <v>0.226</v>
      </c>
      <c r="I342" s="318"/>
      <c r="J342" s="319">
        <f>ROUND(I342*H342,2)</f>
        <v>0</v>
      </c>
      <c r="K342" s="315" t="s">
        <v>175</v>
      </c>
      <c r="L342" s="320"/>
      <c r="M342" s="321" t="s">
        <v>19</v>
      </c>
      <c r="N342" s="322" t="s">
        <v>45</v>
      </c>
      <c r="O342" s="87"/>
      <c r="P342" s="238">
        <f>O342*H342</f>
        <v>0</v>
      </c>
      <c r="Q342" s="238">
        <v>1</v>
      </c>
      <c r="R342" s="238">
        <f>Q342*H342</f>
        <v>0.226</v>
      </c>
      <c r="S342" s="238">
        <v>0</v>
      </c>
      <c r="T342" s="239">
        <f>S342*H342</f>
        <v>0</v>
      </c>
      <c r="U342" s="41"/>
      <c r="V342" s="41"/>
      <c r="W342" s="41"/>
      <c r="X342" s="41"/>
      <c r="Y342" s="41"/>
      <c r="Z342" s="41"/>
      <c r="AA342" s="41"/>
      <c r="AB342" s="41"/>
      <c r="AC342" s="41"/>
      <c r="AD342" s="41"/>
      <c r="AE342" s="41"/>
      <c r="AR342" s="240" t="s">
        <v>525</v>
      </c>
      <c r="AT342" s="240" t="s">
        <v>665</v>
      </c>
      <c r="AU342" s="240" t="s">
        <v>83</v>
      </c>
      <c r="AY342" s="20" t="s">
        <v>169</v>
      </c>
      <c r="BE342" s="241">
        <f>IF(N342="základní",J342,0)</f>
        <v>0</v>
      </c>
      <c r="BF342" s="241">
        <f>IF(N342="snížená",J342,0)</f>
        <v>0</v>
      </c>
      <c r="BG342" s="241">
        <f>IF(N342="zákl. přenesená",J342,0)</f>
        <v>0</v>
      </c>
      <c r="BH342" s="241">
        <f>IF(N342="sníž. přenesená",J342,0)</f>
        <v>0</v>
      </c>
      <c r="BI342" s="241">
        <f>IF(N342="nulová",J342,0)</f>
        <v>0</v>
      </c>
      <c r="BJ342" s="20" t="s">
        <v>81</v>
      </c>
      <c r="BK342" s="241">
        <f>ROUND(I342*H342,2)</f>
        <v>0</v>
      </c>
      <c r="BL342" s="20" t="s">
        <v>236</v>
      </c>
      <c r="BM342" s="240" t="s">
        <v>1451</v>
      </c>
    </row>
    <row r="343" spans="1:51" s="14" customFormat="1" ht="12">
      <c r="A343" s="14"/>
      <c r="B343" s="256"/>
      <c r="C343" s="257"/>
      <c r="D343" s="242" t="s">
        <v>180</v>
      </c>
      <c r="E343" s="258" t="s">
        <v>19</v>
      </c>
      <c r="F343" s="259" t="s">
        <v>1452</v>
      </c>
      <c r="G343" s="257"/>
      <c r="H343" s="260">
        <v>0.226</v>
      </c>
      <c r="I343" s="261"/>
      <c r="J343" s="257"/>
      <c r="K343" s="257"/>
      <c r="L343" s="262"/>
      <c r="M343" s="263"/>
      <c r="N343" s="264"/>
      <c r="O343" s="264"/>
      <c r="P343" s="264"/>
      <c r="Q343" s="264"/>
      <c r="R343" s="264"/>
      <c r="S343" s="264"/>
      <c r="T343" s="265"/>
      <c r="U343" s="14"/>
      <c r="V343" s="14"/>
      <c r="W343" s="14"/>
      <c r="X343" s="14"/>
      <c r="Y343" s="14"/>
      <c r="Z343" s="14"/>
      <c r="AA343" s="14"/>
      <c r="AB343" s="14"/>
      <c r="AC343" s="14"/>
      <c r="AD343" s="14"/>
      <c r="AE343" s="14"/>
      <c r="AT343" s="266" t="s">
        <v>180</v>
      </c>
      <c r="AU343" s="266" t="s">
        <v>83</v>
      </c>
      <c r="AV343" s="14" t="s">
        <v>83</v>
      </c>
      <c r="AW343" s="14" t="s">
        <v>35</v>
      </c>
      <c r="AX343" s="14" t="s">
        <v>81</v>
      </c>
      <c r="AY343" s="266" t="s">
        <v>169</v>
      </c>
    </row>
    <row r="344" spans="1:65" s="2" customFormat="1" ht="21.75" customHeight="1">
      <c r="A344" s="41"/>
      <c r="B344" s="42"/>
      <c r="C344" s="229" t="s">
        <v>860</v>
      </c>
      <c r="D344" s="229" t="s">
        <v>171</v>
      </c>
      <c r="E344" s="230" t="s">
        <v>1076</v>
      </c>
      <c r="F344" s="231" t="s">
        <v>1077</v>
      </c>
      <c r="G344" s="232" t="s">
        <v>1078</v>
      </c>
      <c r="H344" s="323"/>
      <c r="I344" s="234"/>
      <c r="J344" s="235">
        <f>ROUND(I344*H344,2)</f>
        <v>0</v>
      </c>
      <c r="K344" s="231" t="s">
        <v>175</v>
      </c>
      <c r="L344" s="47"/>
      <c r="M344" s="236" t="s">
        <v>19</v>
      </c>
      <c r="N344" s="237" t="s">
        <v>45</v>
      </c>
      <c r="O344" s="87"/>
      <c r="P344" s="238">
        <f>O344*H344</f>
        <v>0</v>
      </c>
      <c r="Q344" s="238">
        <v>0</v>
      </c>
      <c r="R344" s="238">
        <f>Q344*H344</f>
        <v>0</v>
      </c>
      <c r="S344" s="238">
        <v>0</v>
      </c>
      <c r="T344" s="239">
        <f>S344*H344</f>
        <v>0</v>
      </c>
      <c r="U344" s="41"/>
      <c r="V344" s="41"/>
      <c r="W344" s="41"/>
      <c r="X344" s="41"/>
      <c r="Y344" s="41"/>
      <c r="Z344" s="41"/>
      <c r="AA344" s="41"/>
      <c r="AB344" s="41"/>
      <c r="AC344" s="41"/>
      <c r="AD344" s="41"/>
      <c r="AE344" s="41"/>
      <c r="AR344" s="240" t="s">
        <v>236</v>
      </c>
      <c r="AT344" s="240" t="s">
        <v>171</v>
      </c>
      <c r="AU344" s="240" t="s">
        <v>83</v>
      </c>
      <c r="AY344" s="20" t="s">
        <v>169</v>
      </c>
      <c r="BE344" s="241">
        <f>IF(N344="základní",J344,0)</f>
        <v>0</v>
      </c>
      <c r="BF344" s="241">
        <f>IF(N344="snížená",J344,0)</f>
        <v>0</v>
      </c>
      <c r="BG344" s="241">
        <f>IF(N344="zákl. přenesená",J344,0)</f>
        <v>0</v>
      </c>
      <c r="BH344" s="241">
        <f>IF(N344="sníž. přenesená",J344,0)</f>
        <v>0</v>
      </c>
      <c r="BI344" s="241">
        <f>IF(N344="nulová",J344,0)</f>
        <v>0</v>
      </c>
      <c r="BJ344" s="20" t="s">
        <v>81</v>
      </c>
      <c r="BK344" s="241">
        <f>ROUND(I344*H344,2)</f>
        <v>0</v>
      </c>
      <c r="BL344" s="20" t="s">
        <v>236</v>
      </c>
      <c r="BM344" s="240" t="s">
        <v>1453</v>
      </c>
    </row>
    <row r="345" spans="1:47" s="2" customFormat="1" ht="12">
      <c r="A345" s="41"/>
      <c r="B345" s="42"/>
      <c r="C345" s="43"/>
      <c r="D345" s="242" t="s">
        <v>178</v>
      </c>
      <c r="E345" s="43"/>
      <c r="F345" s="243" t="s">
        <v>1080</v>
      </c>
      <c r="G345" s="43"/>
      <c r="H345" s="43"/>
      <c r="I345" s="149"/>
      <c r="J345" s="43"/>
      <c r="K345" s="43"/>
      <c r="L345" s="47"/>
      <c r="M345" s="291"/>
      <c r="N345" s="292"/>
      <c r="O345" s="293"/>
      <c r="P345" s="293"/>
      <c r="Q345" s="293"/>
      <c r="R345" s="293"/>
      <c r="S345" s="293"/>
      <c r="T345" s="294"/>
      <c r="U345" s="41"/>
      <c r="V345" s="41"/>
      <c r="W345" s="41"/>
      <c r="X345" s="41"/>
      <c r="Y345" s="41"/>
      <c r="Z345" s="41"/>
      <c r="AA345" s="41"/>
      <c r="AB345" s="41"/>
      <c r="AC345" s="41"/>
      <c r="AD345" s="41"/>
      <c r="AE345" s="41"/>
      <c r="AT345" s="20" t="s">
        <v>178</v>
      </c>
      <c r="AU345" s="20" t="s">
        <v>83</v>
      </c>
    </row>
    <row r="346" spans="1:31" s="2" customFormat="1" ht="6.95" customHeight="1">
      <c r="A346" s="41"/>
      <c r="B346" s="62"/>
      <c r="C346" s="63"/>
      <c r="D346" s="63"/>
      <c r="E346" s="63"/>
      <c r="F346" s="63"/>
      <c r="G346" s="63"/>
      <c r="H346" s="63"/>
      <c r="I346" s="178"/>
      <c r="J346" s="63"/>
      <c r="K346" s="63"/>
      <c r="L346" s="47"/>
      <c r="M346" s="41"/>
      <c r="O346" s="41"/>
      <c r="P346" s="41"/>
      <c r="Q346" s="41"/>
      <c r="R346" s="41"/>
      <c r="S346" s="41"/>
      <c r="T346" s="41"/>
      <c r="U346" s="41"/>
      <c r="V346" s="41"/>
      <c r="W346" s="41"/>
      <c r="X346" s="41"/>
      <c r="Y346" s="41"/>
      <c r="Z346" s="41"/>
      <c r="AA346" s="41"/>
      <c r="AB346" s="41"/>
      <c r="AC346" s="41"/>
      <c r="AD346" s="41"/>
      <c r="AE346" s="41"/>
    </row>
  </sheetData>
  <sheetProtection password="DD5F" sheet="1" objects="1" scenarios="1" formatColumns="0" formatRows="0" autoFilter="0"/>
  <autoFilter ref="C93:K345"/>
  <mergeCells count="12">
    <mergeCell ref="E7:H7"/>
    <mergeCell ref="E9:H9"/>
    <mergeCell ref="E11:H11"/>
    <mergeCell ref="E20:H20"/>
    <mergeCell ref="E29:H29"/>
    <mergeCell ref="E50:H50"/>
    <mergeCell ref="E52:H52"/>
    <mergeCell ref="E54:H54"/>
    <mergeCell ref="E82:H82"/>
    <mergeCell ref="E84:H84"/>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5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1"/>
      <c r="L2" s="1"/>
      <c r="M2" s="1"/>
      <c r="N2" s="1"/>
      <c r="O2" s="1"/>
      <c r="P2" s="1"/>
      <c r="Q2" s="1"/>
      <c r="R2" s="1"/>
      <c r="S2" s="1"/>
      <c r="T2" s="1"/>
      <c r="U2" s="1"/>
      <c r="V2" s="1"/>
      <c r="AT2" s="20" t="s">
        <v>115</v>
      </c>
    </row>
    <row r="3" spans="2:46" s="1" customFormat="1" ht="6.95" customHeight="1">
      <c r="B3" s="142"/>
      <c r="C3" s="143"/>
      <c r="D3" s="143"/>
      <c r="E3" s="143"/>
      <c r="F3" s="143"/>
      <c r="G3" s="143"/>
      <c r="H3" s="143"/>
      <c r="I3" s="144"/>
      <c r="J3" s="143"/>
      <c r="K3" s="143"/>
      <c r="L3" s="23"/>
      <c r="AT3" s="20" t="s">
        <v>83</v>
      </c>
    </row>
    <row r="4" spans="2:46" s="1" customFormat="1" ht="24.95" customHeight="1">
      <c r="B4" s="23"/>
      <c r="D4" s="145" t="s">
        <v>140</v>
      </c>
      <c r="I4" s="141"/>
      <c r="L4" s="23"/>
      <c r="M4" s="146" t="s">
        <v>10</v>
      </c>
      <c r="AT4" s="20" t="s">
        <v>4</v>
      </c>
    </row>
    <row r="5" spans="2:12" s="1" customFormat="1" ht="6.95" customHeight="1">
      <c r="B5" s="23"/>
      <c r="I5" s="141"/>
      <c r="L5" s="23"/>
    </row>
    <row r="6" spans="2:12" s="1" customFormat="1" ht="12" customHeight="1">
      <c r="B6" s="23"/>
      <c r="D6" s="147" t="s">
        <v>16</v>
      </c>
      <c r="I6" s="141"/>
      <c r="L6" s="23"/>
    </row>
    <row r="7" spans="2:12" s="1" customFormat="1" ht="16.5" customHeight="1">
      <c r="B7" s="23"/>
      <c r="E7" s="148" t="str">
        <f>'Rekapitulace stavby'!K6</f>
        <v>KRÁLŮV DVŮR - OBCHVAT - II. část - PDPS</v>
      </c>
      <c r="F7" s="147"/>
      <c r="G7" s="147"/>
      <c r="H7" s="147"/>
      <c r="I7" s="141"/>
      <c r="L7" s="23"/>
    </row>
    <row r="8" spans="2:12" s="1" customFormat="1" ht="12" customHeight="1">
      <c r="B8" s="23"/>
      <c r="D8" s="147" t="s">
        <v>141</v>
      </c>
      <c r="I8" s="141"/>
      <c r="L8" s="23"/>
    </row>
    <row r="9" spans="1:31" s="2" customFormat="1" ht="16.5" customHeight="1">
      <c r="A9" s="41"/>
      <c r="B9" s="47"/>
      <c r="C9" s="41"/>
      <c r="D9" s="41"/>
      <c r="E9" s="148" t="s">
        <v>1210</v>
      </c>
      <c r="F9" s="41"/>
      <c r="G9" s="41"/>
      <c r="H9" s="41"/>
      <c r="I9" s="149"/>
      <c r="J9" s="41"/>
      <c r="K9" s="41"/>
      <c r="L9" s="150"/>
      <c r="S9" s="41"/>
      <c r="T9" s="41"/>
      <c r="U9" s="41"/>
      <c r="V9" s="41"/>
      <c r="W9" s="41"/>
      <c r="X9" s="41"/>
      <c r="Y9" s="41"/>
      <c r="Z9" s="41"/>
      <c r="AA9" s="41"/>
      <c r="AB9" s="41"/>
      <c r="AC9" s="41"/>
      <c r="AD9" s="41"/>
      <c r="AE9" s="41"/>
    </row>
    <row r="10" spans="1:31" s="2" customFormat="1" ht="12" customHeight="1">
      <c r="A10" s="41"/>
      <c r="B10" s="47"/>
      <c r="C10" s="41"/>
      <c r="D10" s="147" t="s">
        <v>143</v>
      </c>
      <c r="E10" s="41"/>
      <c r="F10" s="41"/>
      <c r="G10" s="41"/>
      <c r="H10" s="41"/>
      <c r="I10" s="149"/>
      <c r="J10" s="41"/>
      <c r="K10" s="41"/>
      <c r="L10" s="150"/>
      <c r="S10" s="41"/>
      <c r="T10" s="41"/>
      <c r="U10" s="41"/>
      <c r="V10" s="41"/>
      <c r="W10" s="41"/>
      <c r="X10" s="41"/>
      <c r="Y10" s="41"/>
      <c r="Z10" s="41"/>
      <c r="AA10" s="41"/>
      <c r="AB10" s="41"/>
      <c r="AC10" s="41"/>
      <c r="AD10" s="41"/>
      <c r="AE10" s="41"/>
    </row>
    <row r="11" spans="1:31" s="2" customFormat="1" ht="16.5" customHeight="1">
      <c r="A11" s="41"/>
      <c r="B11" s="47"/>
      <c r="C11" s="41"/>
      <c r="D11" s="41"/>
      <c r="E11" s="151" t="s">
        <v>1454</v>
      </c>
      <c r="F11" s="41"/>
      <c r="G11" s="41"/>
      <c r="H11" s="41"/>
      <c r="I11" s="149"/>
      <c r="J11" s="41"/>
      <c r="K11" s="41"/>
      <c r="L11" s="150"/>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149"/>
      <c r="J12" s="41"/>
      <c r="K12" s="41"/>
      <c r="L12" s="150"/>
      <c r="S12" s="41"/>
      <c r="T12" s="41"/>
      <c r="U12" s="41"/>
      <c r="V12" s="41"/>
      <c r="W12" s="41"/>
      <c r="X12" s="41"/>
      <c r="Y12" s="41"/>
      <c r="Z12" s="41"/>
      <c r="AA12" s="41"/>
      <c r="AB12" s="41"/>
      <c r="AC12" s="41"/>
      <c r="AD12" s="41"/>
      <c r="AE12" s="41"/>
    </row>
    <row r="13" spans="1:31" s="2" customFormat="1" ht="12" customHeight="1">
      <c r="A13" s="41"/>
      <c r="B13" s="47"/>
      <c r="C13" s="41"/>
      <c r="D13" s="147" t="s">
        <v>18</v>
      </c>
      <c r="E13" s="41"/>
      <c r="F13" s="136" t="s">
        <v>19</v>
      </c>
      <c r="G13" s="41"/>
      <c r="H13" s="41"/>
      <c r="I13" s="152" t="s">
        <v>20</v>
      </c>
      <c r="J13" s="136" t="s">
        <v>19</v>
      </c>
      <c r="K13" s="41"/>
      <c r="L13" s="150"/>
      <c r="S13" s="41"/>
      <c r="T13" s="41"/>
      <c r="U13" s="41"/>
      <c r="V13" s="41"/>
      <c r="W13" s="41"/>
      <c r="X13" s="41"/>
      <c r="Y13" s="41"/>
      <c r="Z13" s="41"/>
      <c r="AA13" s="41"/>
      <c r="AB13" s="41"/>
      <c r="AC13" s="41"/>
      <c r="AD13" s="41"/>
      <c r="AE13" s="41"/>
    </row>
    <row r="14" spans="1:31" s="2" customFormat="1" ht="12" customHeight="1">
      <c r="A14" s="41"/>
      <c r="B14" s="47"/>
      <c r="C14" s="41"/>
      <c r="D14" s="147" t="s">
        <v>21</v>
      </c>
      <c r="E14" s="41"/>
      <c r="F14" s="136" t="s">
        <v>22</v>
      </c>
      <c r="G14" s="41"/>
      <c r="H14" s="41"/>
      <c r="I14" s="152" t="s">
        <v>23</v>
      </c>
      <c r="J14" s="153" t="str">
        <f>'Rekapitulace stavby'!AN8</f>
        <v>18. 3. 2020</v>
      </c>
      <c r="K14" s="41"/>
      <c r="L14" s="150"/>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149"/>
      <c r="J15" s="41"/>
      <c r="K15" s="41"/>
      <c r="L15" s="150"/>
      <c r="S15" s="41"/>
      <c r="T15" s="41"/>
      <c r="U15" s="41"/>
      <c r="V15" s="41"/>
      <c r="W15" s="41"/>
      <c r="X15" s="41"/>
      <c r="Y15" s="41"/>
      <c r="Z15" s="41"/>
      <c r="AA15" s="41"/>
      <c r="AB15" s="41"/>
      <c r="AC15" s="41"/>
      <c r="AD15" s="41"/>
      <c r="AE15" s="41"/>
    </row>
    <row r="16" spans="1:31" s="2" customFormat="1" ht="12" customHeight="1">
      <c r="A16" s="41"/>
      <c r="B16" s="47"/>
      <c r="C16" s="41"/>
      <c r="D16" s="147" t="s">
        <v>25</v>
      </c>
      <c r="E16" s="41"/>
      <c r="F16" s="41"/>
      <c r="G16" s="41"/>
      <c r="H16" s="41"/>
      <c r="I16" s="152" t="s">
        <v>26</v>
      </c>
      <c r="J16" s="136" t="s">
        <v>19</v>
      </c>
      <c r="K16" s="41"/>
      <c r="L16" s="150"/>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52" t="s">
        <v>28</v>
      </c>
      <c r="J17" s="136" t="s">
        <v>19</v>
      </c>
      <c r="K17" s="41"/>
      <c r="L17" s="150"/>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149"/>
      <c r="J18" s="41"/>
      <c r="K18" s="41"/>
      <c r="L18" s="150"/>
      <c r="S18" s="41"/>
      <c r="T18" s="41"/>
      <c r="U18" s="41"/>
      <c r="V18" s="41"/>
      <c r="W18" s="41"/>
      <c r="X18" s="41"/>
      <c r="Y18" s="41"/>
      <c r="Z18" s="41"/>
      <c r="AA18" s="41"/>
      <c r="AB18" s="41"/>
      <c r="AC18" s="41"/>
      <c r="AD18" s="41"/>
      <c r="AE18" s="41"/>
    </row>
    <row r="19" spans="1:31" s="2" customFormat="1" ht="12" customHeight="1">
      <c r="A19" s="41"/>
      <c r="B19" s="47"/>
      <c r="C19" s="41"/>
      <c r="D19" s="147" t="s">
        <v>29</v>
      </c>
      <c r="E19" s="41"/>
      <c r="F19" s="41"/>
      <c r="G19" s="41"/>
      <c r="H19" s="41"/>
      <c r="I19" s="152" t="s">
        <v>26</v>
      </c>
      <c r="J19" s="36" t="str">
        <f>'Rekapitulace stavby'!AN13</f>
        <v>Vyplň údaj</v>
      </c>
      <c r="K19" s="41"/>
      <c r="L19" s="150"/>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52" t="s">
        <v>28</v>
      </c>
      <c r="J20" s="36" t="str">
        <f>'Rekapitulace stavby'!AN14</f>
        <v>Vyplň údaj</v>
      </c>
      <c r="K20" s="41"/>
      <c r="L20" s="150"/>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149"/>
      <c r="J21" s="41"/>
      <c r="K21" s="41"/>
      <c r="L21" s="150"/>
      <c r="S21" s="41"/>
      <c r="T21" s="41"/>
      <c r="U21" s="41"/>
      <c r="V21" s="41"/>
      <c r="W21" s="41"/>
      <c r="X21" s="41"/>
      <c r="Y21" s="41"/>
      <c r="Z21" s="41"/>
      <c r="AA21" s="41"/>
      <c r="AB21" s="41"/>
      <c r="AC21" s="41"/>
      <c r="AD21" s="41"/>
      <c r="AE21" s="41"/>
    </row>
    <row r="22" spans="1:31" s="2" customFormat="1" ht="12" customHeight="1">
      <c r="A22" s="41"/>
      <c r="B22" s="47"/>
      <c r="C22" s="41"/>
      <c r="D22" s="147" t="s">
        <v>31</v>
      </c>
      <c r="E22" s="41"/>
      <c r="F22" s="41"/>
      <c r="G22" s="41"/>
      <c r="H22" s="41"/>
      <c r="I22" s="152" t="s">
        <v>26</v>
      </c>
      <c r="J22" s="136" t="s">
        <v>32</v>
      </c>
      <c r="K22" s="41"/>
      <c r="L22" s="150"/>
      <c r="S22" s="41"/>
      <c r="T22" s="41"/>
      <c r="U22" s="41"/>
      <c r="V22" s="41"/>
      <c r="W22" s="41"/>
      <c r="X22" s="41"/>
      <c r="Y22" s="41"/>
      <c r="Z22" s="41"/>
      <c r="AA22" s="41"/>
      <c r="AB22" s="41"/>
      <c r="AC22" s="41"/>
      <c r="AD22" s="41"/>
      <c r="AE22" s="41"/>
    </row>
    <row r="23" spans="1:31" s="2" customFormat="1" ht="18" customHeight="1">
      <c r="A23" s="41"/>
      <c r="B23" s="47"/>
      <c r="C23" s="41"/>
      <c r="D23" s="41"/>
      <c r="E23" s="136" t="s">
        <v>33</v>
      </c>
      <c r="F23" s="41"/>
      <c r="G23" s="41"/>
      <c r="H23" s="41"/>
      <c r="I23" s="152" t="s">
        <v>28</v>
      </c>
      <c r="J23" s="136" t="s">
        <v>34</v>
      </c>
      <c r="K23" s="41"/>
      <c r="L23" s="150"/>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149"/>
      <c r="J24" s="41"/>
      <c r="K24" s="41"/>
      <c r="L24" s="150"/>
      <c r="S24" s="41"/>
      <c r="T24" s="41"/>
      <c r="U24" s="41"/>
      <c r="V24" s="41"/>
      <c r="W24" s="41"/>
      <c r="X24" s="41"/>
      <c r="Y24" s="41"/>
      <c r="Z24" s="41"/>
      <c r="AA24" s="41"/>
      <c r="AB24" s="41"/>
      <c r="AC24" s="41"/>
      <c r="AD24" s="41"/>
      <c r="AE24" s="41"/>
    </row>
    <row r="25" spans="1:31" s="2" customFormat="1" ht="12" customHeight="1">
      <c r="A25" s="41"/>
      <c r="B25" s="47"/>
      <c r="C25" s="41"/>
      <c r="D25" s="147" t="s">
        <v>36</v>
      </c>
      <c r="E25" s="41"/>
      <c r="F25" s="41"/>
      <c r="G25" s="41"/>
      <c r="H25" s="41"/>
      <c r="I25" s="152" t="s">
        <v>26</v>
      </c>
      <c r="J25" s="136" t="s">
        <v>19</v>
      </c>
      <c r="K25" s="41"/>
      <c r="L25" s="150"/>
      <c r="S25" s="41"/>
      <c r="T25" s="41"/>
      <c r="U25" s="41"/>
      <c r="V25" s="41"/>
      <c r="W25" s="41"/>
      <c r="X25" s="41"/>
      <c r="Y25" s="41"/>
      <c r="Z25" s="41"/>
      <c r="AA25" s="41"/>
      <c r="AB25" s="41"/>
      <c r="AC25" s="41"/>
      <c r="AD25" s="41"/>
      <c r="AE25" s="41"/>
    </row>
    <row r="26" spans="1:31" s="2" customFormat="1" ht="18" customHeight="1">
      <c r="A26" s="41"/>
      <c r="B26" s="47"/>
      <c r="C26" s="41"/>
      <c r="D26" s="41"/>
      <c r="E26" s="136" t="s">
        <v>37</v>
      </c>
      <c r="F26" s="41"/>
      <c r="G26" s="41"/>
      <c r="H26" s="41"/>
      <c r="I26" s="152" t="s">
        <v>28</v>
      </c>
      <c r="J26" s="136" t="s">
        <v>19</v>
      </c>
      <c r="K26" s="41"/>
      <c r="L26" s="150"/>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149"/>
      <c r="J27" s="41"/>
      <c r="K27" s="41"/>
      <c r="L27" s="150"/>
      <c r="S27" s="41"/>
      <c r="T27" s="41"/>
      <c r="U27" s="41"/>
      <c r="V27" s="41"/>
      <c r="W27" s="41"/>
      <c r="X27" s="41"/>
      <c r="Y27" s="41"/>
      <c r="Z27" s="41"/>
      <c r="AA27" s="41"/>
      <c r="AB27" s="41"/>
      <c r="AC27" s="41"/>
      <c r="AD27" s="41"/>
      <c r="AE27" s="41"/>
    </row>
    <row r="28" spans="1:31" s="2" customFormat="1" ht="12" customHeight="1">
      <c r="A28" s="41"/>
      <c r="B28" s="47"/>
      <c r="C28" s="41"/>
      <c r="D28" s="147" t="s">
        <v>38</v>
      </c>
      <c r="E28" s="41"/>
      <c r="F28" s="41"/>
      <c r="G28" s="41"/>
      <c r="H28" s="41"/>
      <c r="I28" s="149"/>
      <c r="J28" s="41"/>
      <c r="K28" s="41"/>
      <c r="L28" s="150"/>
      <c r="S28" s="41"/>
      <c r="T28" s="41"/>
      <c r="U28" s="41"/>
      <c r="V28" s="41"/>
      <c r="W28" s="41"/>
      <c r="X28" s="41"/>
      <c r="Y28" s="41"/>
      <c r="Z28" s="41"/>
      <c r="AA28" s="41"/>
      <c r="AB28" s="41"/>
      <c r="AC28" s="41"/>
      <c r="AD28" s="41"/>
      <c r="AE28" s="41"/>
    </row>
    <row r="29" spans="1:31" s="8" customFormat="1" ht="16.5" customHeight="1">
      <c r="A29" s="154"/>
      <c r="B29" s="155"/>
      <c r="C29" s="154"/>
      <c r="D29" s="154"/>
      <c r="E29" s="156" t="s">
        <v>19</v>
      </c>
      <c r="F29" s="156"/>
      <c r="G29" s="156"/>
      <c r="H29" s="156"/>
      <c r="I29" s="157"/>
      <c r="J29" s="154"/>
      <c r="K29" s="154"/>
      <c r="L29" s="158"/>
      <c r="S29" s="154"/>
      <c r="T29" s="154"/>
      <c r="U29" s="154"/>
      <c r="V29" s="154"/>
      <c r="W29" s="154"/>
      <c r="X29" s="154"/>
      <c r="Y29" s="154"/>
      <c r="Z29" s="154"/>
      <c r="AA29" s="154"/>
      <c r="AB29" s="154"/>
      <c r="AC29" s="154"/>
      <c r="AD29" s="154"/>
      <c r="AE29" s="154"/>
    </row>
    <row r="30" spans="1:31" s="2" customFormat="1" ht="6.95" customHeight="1">
      <c r="A30" s="41"/>
      <c r="B30" s="47"/>
      <c r="C30" s="41"/>
      <c r="D30" s="41"/>
      <c r="E30" s="41"/>
      <c r="F30" s="41"/>
      <c r="G30" s="41"/>
      <c r="H30" s="41"/>
      <c r="I30" s="149"/>
      <c r="J30" s="41"/>
      <c r="K30" s="41"/>
      <c r="L30" s="150"/>
      <c r="S30" s="41"/>
      <c r="T30" s="41"/>
      <c r="U30" s="41"/>
      <c r="V30" s="41"/>
      <c r="W30" s="41"/>
      <c r="X30" s="41"/>
      <c r="Y30" s="41"/>
      <c r="Z30" s="41"/>
      <c r="AA30" s="41"/>
      <c r="AB30" s="41"/>
      <c r="AC30" s="41"/>
      <c r="AD30" s="41"/>
      <c r="AE30" s="41"/>
    </row>
    <row r="31" spans="1:31" s="2" customFormat="1" ht="6.95" customHeight="1">
      <c r="A31" s="41"/>
      <c r="B31" s="47"/>
      <c r="C31" s="41"/>
      <c r="D31" s="159"/>
      <c r="E31" s="159"/>
      <c r="F31" s="159"/>
      <c r="G31" s="159"/>
      <c r="H31" s="159"/>
      <c r="I31" s="160"/>
      <c r="J31" s="159"/>
      <c r="K31" s="159"/>
      <c r="L31" s="150"/>
      <c r="S31" s="41"/>
      <c r="T31" s="41"/>
      <c r="U31" s="41"/>
      <c r="V31" s="41"/>
      <c r="W31" s="41"/>
      <c r="X31" s="41"/>
      <c r="Y31" s="41"/>
      <c r="Z31" s="41"/>
      <c r="AA31" s="41"/>
      <c r="AB31" s="41"/>
      <c r="AC31" s="41"/>
      <c r="AD31" s="41"/>
      <c r="AE31" s="41"/>
    </row>
    <row r="32" spans="1:31" s="2" customFormat="1" ht="25.4" customHeight="1">
      <c r="A32" s="41"/>
      <c r="B32" s="47"/>
      <c r="C32" s="41"/>
      <c r="D32" s="161" t="s">
        <v>40</v>
      </c>
      <c r="E32" s="41"/>
      <c r="F32" s="41"/>
      <c r="G32" s="41"/>
      <c r="H32" s="41"/>
      <c r="I32" s="149"/>
      <c r="J32" s="162">
        <f>ROUND(J91,2)</f>
        <v>0</v>
      </c>
      <c r="K32" s="41"/>
      <c r="L32" s="150"/>
      <c r="S32" s="41"/>
      <c r="T32" s="41"/>
      <c r="U32" s="41"/>
      <c r="V32" s="41"/>
      <c r="W32" s="41"/>
      <c r="X32" s="41"/>
      <c r="Y32" s="41"/>
      <c r="Z32" s="41"/>
      <c r="AA32" s="41"/>
      <c r="AB32" s="41"/>
      <c r="AC32" s="41"/>
      <c r="AD32" s="41"/>
      <c r="AE32" s="41"/>
    </row>
    <row r="33" spans="1:31" s="2" customFormat="1" ht="6.95" customHeight="1">
      <c r="A33" s="41"/>
      <c r="B33" s="47"/>
      <c r="C33" s="41"/>
      <c r="D33" s="159"/>
      <c r="E33" s="159"/>
      <c r="F33" s="159"/>
      <c r="G33" s="159"/>
      <c r="H33" s="159"/>
      <c r="I33" s="160"/>
      <c r="J33" s="159"/>
      <c r="K33" s="159"/>
      <c r="L33" s="150"/>
      <c r="S33" s="41"/>
      <c r="T33" s="41"/>
      <c r="U33" s="41"/>
      <c r="V33" s="41"/>
      <c r="W33" s="41"/>
      <c r="X33" s="41"/>
      <c r="Y33" s="41"/>
      <c r="Z33" s="41"/>
      <c r="AA33" s="41"/>
      <c r="AB33" s="41"/>
      <c r="AC33" s="41"/>
      <c r="AD33" s="41"/>
      <c r="AE33" s="41"/>
    </row>
    <row r="34" spans="1:31" s="2" customFormat="1" ht="14.4" customHeight="1">
      <c r="A34" s="41"/>
      <c r="B34" s="47"/>
      <c r="C34" s="41"/>
      <c r="D34" s="41"/>
      <c r="E34" s="41"/>
      <c r="F34" s="163" t="s">
        <v>42</v>
      </c>
      <c r="G34" s="41"/>
      <c r="H34" s="41"/>
      <c r="I34" s="164" t="s">
        <v>41</v>
      </c>
      <c r="J34" s="163" t="s">
        <v>43</v>
      </c>
      <c r="K34" s="41"/>
      <c r="L34" s="150"/>
      <c r="S34" s="41"/>
      <c r="T34" s="41"/>
      <c r="U34" s="41"/>
      <c r="V34" s="41"/>
      <c r="W34" s="41"/>
      <c r="X34" s="41"/>
      <c r="Y34" s="41"/>
      <c r="Z34" s="41"/>
      <c r="AA34" s="41"/>
      <c r="AB34" s="41"/>
      <c r="AC34" s="41"/>
      <c r="AD34" s="41"/>
      <c r="AE34" s="41"/>
    </row>
    <row r="35" spans="1:31" s="2" customFormat="1" ht="14.4" customHeight="1">
      <c r="A35" s="41"/>
      <c r="B35" s="47"/>
      <c r="C35" s="41"/>
      <c r="D35" s="165" t="s">
        <v>44</v>
      </c>
      <c r="E35" s="147" t="s">
        <v>45</v>
      </c>
      <c r="F35" s="166">
        <f>ROUND((SUM(BE91:BE258)),2)</f>
        <v>0</v>
      </c>
      <c r="G35" s="41"/>
      <c r="H35" s="41"/>
      <c r="I35" s="167">
        <v>0.21</v>
      </c>
      <c r="J35" s="166">
        <f>ROUND(((SUM(BE91:BE258))*I35),2)</f>
        <v>0</v>
      </c>
      <c r="K35" s="41"/>
      <c r="L35" s="150"/>
      <c r="S35" s="41"/>
      <c r="T35" s="41"/>
      <c r="U35" s="41"/>
      <c r="V35" s="41"/>
      <c r="W35" s="41"/>
      <c r="X35" s="41"/>
      <c r="Y35" s="41"/>
      <c r="Z35" s="41"/>
      <c r="AA35" s="41"/>
      <c r="AB35" s="41"/>
      <c r="AC35" s="41"/>
      <c r="AD35" s="41"/>
      <c r="AE35" s="41"/>
    </row>
    <row r="36" spans="1:31" s="2" customFormat="1" ht="14.4" customHeight="1">
      <c r="A36" s="41"/>
      <c r="B36" s="47"/>
      <c r="C36" s="41"/>
      <c r="D36" s="41"/>
      <c r="E36" s="147" t="s">
        <v>46</v>
      </c>
      <c r="F36" s="166">
        <f>ROUND((SUM(BF91:BF258)),2)</f>
        <v>0</v>
      </c>
      <c r="G36" s="41"/>
      <c r="H36" s="41"/>
      <c r="I36" s="167">
        <v>0.15</v>
      </c>
      <c r="J36" s="166">
        <f>ROUND(((SUM(BF91:BF258))*I36),2)</f>
        <v>0</v>
      </c>
      <c r="K36" s="41"/>
      <c r="L36" s="150"/>
      <c r="S36" s="41"/>
      <c r="T36" s="41"/>
      <c r="U36" s="41"/>
      <c r="V36" s="41"/>
      <c r="W36" s="41"/>
      <c r="X36" s="41"/>
      <c r="Y36" s="41"/>
      <c r="Z36" s="41"/>
      <c r="AA36" s="41"/>
      <c r="AB36" s="41"/>
      <c r="AC36" s="41"/>
      <c r="AD36" s="41"/>
      <c r="AE36" s="41"/>
    </row>
    <row r="37" spans="1:31" s="2" customFormat="1" ht="14.4" customHeight="1" hidden="1">
      <c r="A37" s="41"/>
      <c r="B37" s="47"/>
      <c r="C37" s="41"/>
      <c r="D37" s="41"/>
      <c r="E37" s="147" t="s">
        <v>47</v>
      </c>
      <c r="F37" s="166">
        <f>ROUND((SUM(BG91:BG258)),2)</f>
        <v>0</v>
      </c>
      <c r="G37" s="41"/>
      <c r="H37" s="41"/>
      <c r="I37" s="167">
        <v>0.21</v>
      </c>
      <c r="J37" s="166">
        <f>0</f>
        <v>0</v>
      </c>
      <c r="K37" s="41"/>
      <c r="L37" s="150"/>
      <c r="S37" s="41"/>
      <c r="T37" s="41"/>
      <c r="U37" s="41"/>
      <c r="V37" s="41"/>
      <c r="W37" s="41"/>
      <c r="X37" s="41"/>
      <c r="Y37" s="41"/>
      <c r="Z37" s="41"/>
      <c r="AA37" s="41"/>
      <c r="AB37" s="41"/>
      <c r="AC37" s="41"/>
      <c r="AD37" s="41"/>
      <c r="AE37" s="41"/>
    </row>
    <row r="38" spans="1:31" s="2" customFormat="1" ht="14.4" customHeight="1" hidden="1">
      <c r="A38" s="41"/>
      <c r="B38" s="47"/>
      <c r="C38" s="41"/>
      <c r="D38" s="41"/>
      <c r="E38" s="147" t="s">
        <v>48</v>
      </c>
      <c r="F38" s="166">
        <f>ROUND((SUM(BH91:BH258)),2)</f>
        <v>0</v>
      </c>
      <c r="G38" s="41"/>
      <c r="H38" s="41"/>
      <c r="I38" s="167">
        <v>0.15</v>
      </c>
      <c r="J38" s="166">
        <f>0</f>
        <v>0</v>
      </c>
      <c r="K38" s="41"/>
      <c r="L38" s="150"/>
      <c r="S38" s="41"/>
      <c r="T38" s="41"/>
      <c r="U38" s="41"/>
      <c r="V38" s="41"/>
      <c r="W38" s="41"/>
      <c r="X38" s="41"/>
      <c r="Y38" s="41"/>
      <c r="Z38" s="41"/>
      <c r="AA38" s="41"/>
      <c r="AB38" s="41"/>
      <c r="AC38" s="41"/>
      <c r="AD38" s="41"/>
      <c r="AE38" s="41"/>
    </row>
    <row r="39" spans="1:31" s="2" customFormat="1" ht="14.4" customHeight="1" hidden="1">
      <c r="A39" s="41"/>
      <c r="B39" s="47"/>
      <c r="C39" s="41"/>
      <c r="D39" s="41"/>
      <c r="E39" s="147" t="s">
        <v>49</v>
      </c>
      <c r="F39" s="166">
        <f>ROUND((SUM(BI91:BI258)),2)</f>
        <v>0</v>
      </c>
      <c r="G39" s="41"/>
      <c r="H39" s="41"/>
      <c r="I39" s="167">
        <v>0</v>
      </c>
      <c r="J39" s="166">
        <f>0</f>
        <v>0</v>
      </c>
      <c r="K39" s="41"/>
      <c r="L39" s="150"/>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149"/>
      <c r="J40" s="41"/>
      <c r="K40" s="41"/>
      <c r="L40" s="150"/>
      <c r="S40" s="41"/>
      <c r="T40" s="41"/>
      <c r="U40" s="41"/>
      <c r="V40" s="41"/>
      <c r="W40" s="41"/>
      <c r="X40" s="41"/>
      <c r="Y40" s="41"/>
      <c r="Z40" s="41"/>
      <c r="AA40" s="41"/>
      <c r="AB40" s="41"/>
      <c r="AC40" s="41"/>
      <c r="AD40" s="41"/>
      <c r="AE40" s="41"/>
    </row>
    <row r="41" spans="1:31" s="2" customFormat="1" ht="25.4" customHeight="1">
      <c r="A41" s="41"/>
      <c r="B41" s="47"/>
      <c r="C41" s="168"/>
      <c r="D41" s="169" t="s">
        <v>50</v>
      </c>
      <c r="E41" s="170"/>
      <c r="F41" s="170"/>
      <c r="G41" s="171" t="s">
        <v>51</v>
      </c>
      <c r="H41" s="172" t="s">
        <v>52</v>
      </c>
      <c r="I41" s="173"/>
      <c r="J41" s="174">
        <f>SUM(J32:J39)</f>
        <v>0</v>
      </c>
      <c r="K41" s="175"/>
      <c r="L41" s="150"/>
      <c r="S41" s="41"/>
      <c r="T41" s="41"/>
      <c r="U41" s="41"/>
      <c r="V41" s="41"/>
      <c r="W41" s="41"/>
      <c r="X41" s="41"/>
      <c r="Y41" s="41"/>
      <c r="Z41" s="41"/>
      <c r="AA41" s="41"/>
      <c r="AB41" s="41"/>
      <c r="AC41" s="41"/>
      <c r="AD41" s="41"/>
      <c r="AE41" s="41"/>
    </row>
    <row r="42" spans="1:31" s="2" customFormat="1" ht="14.4" customHeight="1">
      <c r="A42" s="41"/>
      <c r="B42" s="176"/>
      <c r="C42" s="177"/>
      <c r="D42" s="177"/>
      <c r="E42" s="177"/>
      <c r="F42" s="177"/>
      <c r="G42" s="177"/>
      <c r="H42" s="177"/>
      <c r="I42" s="178"/>
      <c r="J42" s="177"/>
      <c r="K42" s="177"/>
      <c r="L42" s="150"/>
      <c r="S42" s="41"/>
      <c r="T42" s="41"/>
      <c r="U42" s="41"/>
      <c r="V42" s="41"/>
      <c r="W42" s="41"/>
      <c r="X42" s="41"/>
      <c r="Y42" s="41"/>
      <c r="Z42" s="41"/>
      <c r="AA42" s="41"/>
      <c r="AB42" s="41"/>
      <c r="AC42" s="41"/>
      <c r="AD42" s="41"/>
      <c r="AE42" s="41"/>
    </row>
    <row r="46" spans="1:31" s="2" customFormat="1" ht="6.95" customHeight="1">
      <c r="A46" s="41"/>
      <c r="B46" s="179"/>
      <c r="C46" s="180"/>
      <c r="D46" s="180"/>
      <c r="E46" s="180"/>
      <c r="F46" s="180"/>
      <c r="G46" s="180"/>
      <c r="H46" s="180"/>
      <c r="I46" s="181"/>
      <c r="J46" s="180"/>
      <c r="K46" s="180"/>
      <c r="L46" s="150"/>
      <c r="S46" s="41"/>
      <c r="T46" s="41"/>
      <c r="U46" s="41"/>
      <c r="V46" s="41"/>
      <c r="W46" s="41"/>
      <c r="X46" s="41"/>
      <c r="Y46" s="41"/>
      <c r="Z46" s="41"/>
      <c r="AA46" s="41"/>
      <c r="AB46" s="41"/>
      <c r="AC46" s="41"/>
      <c r="AD46" s="41"/>
      <c r="AE46" s="41"/>
    </row>
    <row r="47" spans="1:31" s="2" customFormat="1" ht="24.95" customHeight="1">
      <c r="A47" s="41"/>
      <c r="B47" s="42"/>
      <c r="C47" s="26" t="s">
        <v>145</v>
      </c>
      <c r="D47" s="43"/>
      <c r="E47" s="43"/>
      <c r="F47" s="43"/>
      <c r="G47" s="43"/>
      <c r="H47" s="43"/>
      <c r="I47" s="149"/>
      <c r="J47" s="43"/>
      <c r="K47" s="43"/>
      <c r="L47" s="150"/>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149"/>
      <c r="J48" s="43"/>
      <c r="K48" s="43"/>
      <c r="L48" s="150"/>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149"/>
      <c r="J49" s="43"/>
      <c r="K49" s="43"/>
      <c r="L49" s="150"/>
      <c r="S49" s="41"/>
      <c r="T49" s="41"/>
      <c r="U49" s="41"/>
      <c r="V49" s="41"/>
      <c r="W49" s="41"/>
      <c r="X49" s="41"/>
      <c r="Y49" s="41"/>
      <c r="Z49" s="41"/>
      <c r="AA49" s="41"/>
      <c r="AB49" s="41"/>
      <c r="AC49" s="41"/>
      <c r="AD49" s="41"/>
      <c r="AE49" s="41"/>
    </row>
    <row r="50" spans="1:31" s="2" customFormat="1" ht="16.5" customHeight="1">
      <c r="A50" s="41"/>
      <c r="B50" s="42"/>
      <c r="C50" s="43"/>
      <c r="D50" s="43"/>
      <c r="E50" s="182" t="str">
        <f>E7</f>
        <v>KRÁLŮV DVŮR - OBCHVAT - II. část - PDPS</v>
      </c>
      <c r="F50" s="35"/>
      <c r="G50" s="35"/>
      <c r="H50" s="35"/>
      <c r="I50" s="149"/>
      <c r="J50" s="43"/>
      <c r="K50" s="43"/>
      <c r="L50" s="150"/>
      <c r="S50" s="41"/>
      <c r="T50" s="41"/>
      <c r="U50" s="41"/>
      <c r="V50" s="41"/>
      <c r="W50" s="41"/>
      <c r="X50" s="41"/>
      <c r="Y50" s="41"/>
      <c r="Z50" s="41"/>
      <c r="AA50" s="41"/>
      <c r="AB50" s="41"/>
      <c r="AC50" s="41"/>
      <c r="AD50" s="41"/>
      <c r="AE50" s="41"/>
    </row>
    <row r="51" spans="2:12" s="1" customFormat="1" ht="12" customHeight="1">
      <c r="B51" s="24"/>
      <c r="C51" s="35" t="s">
        <v>141</v>
      </c>
      <c r="D51" s="25"/>
      <c r="E51" s="25"/>
      <c r="F51" s="25"/>
      <c r="G51" s="25"/>
      <c r="H51" s="25"/>
      <c r="I51" s="141"/>
      <c r="J51" s="25"/>
      <c r="K51" s="25"/>
      <c r="L51" s="23"/>
    </row>
    <row r="52" spans="1:31" s="2" customFormat="1" ht="16.5" customHeight="1">
      <c r="A52" s="41"/>
      <c r="B52" s="42"/>
      <c r="C52" s="43"/>
      <c r="D52" s="43"/>
      <c r="E52" s="182" t="s">
        <v>1210</v>
      </c>
      <c r="F52" s="43"/>
      <c r="G52" s="43"/>
      <c r="H52" s="43"/>
      <c r="I52" s="149"/>
      <c r="J52" s="43"/>
      <c r="K52" s="43"/>
      <c r="L52" s="150"/>
      <c r="S52" s="41"/>
      <c r="T52" s="41"/>
      <c r="U52" s="41"/>
      <c r="V52" s="41"/>
      <c r="W52" s="41"/>
      <c r="X52" s="41"/>
      <c r="Y52" s="41"/>
      <c r="Z52" s="41"/>
      <c r="AA52" s="41"/>
      <c r="AB52" s="41"/>
      <c r="AC52" s="41"/>
      <c r="AD52" s="41"/>
      <c r="AE52" s="41"/>
    </row>
    <row r="53" spans="1:31" s="2" customFormat="1" ht="12" customHeight="1">
      <c r="A53" s="41"/>
      <c r="B53" s="42"/>
      <c r="C53" s="35" t="s">
        <v>143</v>
      </c>
      <c r="D53" s="43"/>
      <c r="E53" s="43"/>
      <c r="F53" s="43"/>
      <c r="G53" s="43"/>
      <c r="H53" s="43"/>
      <c r="I53" s="149"/>
      <c r="J53" s="43"/>
      <c r="K53" s="43"/>
      <c r="L53" s="150"/>
      <c r="S53" s="41"/>
      <c r="T53" s="41"/>
      <c r="U53" s="41"/>
      <c r="V53" s="41"/>
      <c r="W53" s="41"/>
      <c r="X53" s="41"/>
      <c r="Y53" s="41"/>
      <c r="Z53" s="41"/>
      <c r="AA53" s="41"/>
      <c r="AB53" s="41"/>
      <c r="AC53" s="41"/>
      <c r="AD53" s="41"/>
      <c r="AE53" s="41"/>
    </row>
    <row r="54" spans="1:31" s="2" customFormat="1" ht="16.5" customHeight="1">
      <c r="A54" s="41"/>
      <c r="B54" s="42"/>
      <c r="C54" s="43"/>
      <c r="D54" s="43"/>
      <c r="E54" s="72" t="str">
        <f>E11</f>
        <v>SO 202 - Gabionová zeď</v>
      </c>
      <c r="F54" s="43"/>
      <c r="G54" s="43"/>
      <c r="H54" s="43"/>
      <c r="I54" s="149"/>
      <c r="J54" s="43"/>
      <c r="K54" s="43"/>
      <c r="L54" s="150"/>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149"/>
      <c r="J55" s="43"/>
      <c r="K55" s="43"/>
      <c r="L55" s="150"/>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Králův Dvůr</v>
      </c>
      <c r="G56" s="43"/>
      <c r="H56" s="43"/>
      <c r="I56" s="152" t="s">
        <v>23</v>
      </c>
      <c r="J56" s="75" t="str">
        <f>IF(J14="","",J14)</f>
        <v>18. 3. 2020</v>
      </c>
      <c r="K56" s="43"/>
      <c r="L56" s="150"/>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149"/>
      <c r="J57" s="43"/>
      <c r="K57" s="43"/>
      <c r="L57" s="150"/>
      <c r="S57" s="41"/>
      <c r="T57" s="41"/>
      <c r="U57" s="41"/>
      <c r="V57" s="41"/>
      <c r="W57" s="41"/>
      <c r="X57" s="41"/>
      <c r="Y57" s="41"/>
      <c r="Z57" s="41"/>
      <c r="AA57" s="41"/>
      <c r="AB57" s="41"/>
      <c r="AC57" s="41"/>
      <c r="AD57" s="41"/>
      <c r="AE57" s="41"/>
    </row>
    <row r="58" spans="1:31" s="2" customFormat="1" ht="40.05" customHeight="1">
      <c r="A58" s="41"/>
      <c r="B58" s="42"/>
      <c r="C58" s="35" t="s">
        <v>25</v>
      </c>
      <c r="D58" s="43"/>
      <c r="E58" s="43"/>
      <c r="F58" s="30" t="str">
        <f>E17</f>
        <v>Město Králův Dvůr,Nám.Míru 139,26701 Králův Dvůr</v>
      </c>
      <c r="G58" s="43"/>
      <c r="H58" s="43"/>
      <c r="I58" s="152" t="s">
        <v>31</v>
      </c>
      <c r="J58" s="39" t="str">
        <f>E23</f>
        <v>SPEKTRA s.r.o.,V Hlinkách 1548,26601 Beroun</v>
      </c>
      <c r="K58" s="43"/>
      <c r="L58" s="150"/>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152" t="s">
        <v>36</v>
      </c>
      <c r="J59" s="39" t="str">
        <f>E26</f>
        <v>p. Lenka Dejdarová</v>
      </c>
      <c r="K59" s="43"/>
      <c r="L59" s="150"/>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149"/>
      <c r="J60" s="43"/>
      <c r="K60" s="43"/>
      <c r="L60" s="150"/>
      <c r="S60" s="41"/>
      <c r="T60" s="41"/>
      <c r="U60" s="41"/>
      <c r="V60" s="41"/>
      <c r="W60" s="41"/>
      <c r="X60" s="41"/>
      <c r="Y60" s="41"/>
      <c r="Z60" s="41"/>
      <c r="AA60" s="41"/>
      <c r="AB60" s="41"/>
      <c r="AC60" s="41"/>
      <c r="AD60" s="41"/>
      <c r="AE60" s="41"/>
    </row>
    <row r="61" spans="1:31" s="2" customFormat="1" ht="29.25" customHeight="1">
      <c r="A61" s="41"/>
      <c r="B61" s="42"/>
      <c r="C61" s="183" t="s">
        <v>146</v>
      </c>
      <c r="D61" s="184"/>
      <c r="E61" s="184"/>
      <c r="F61" s="184"/>
      <c r="G61" s="184"/>
      <c r="H61" s="184"/>
      <c r="I61" s="185"/>
      <c r="J61" s="186" t="s">
        <v>147</v>
      </c>
      <c r="K61" s="184"/>
      <c r="L61" s="150"/>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149"/>
      <c r="J62" s="43"/>
      <c r="K62" s="43"/>
      <c r="L62" s="150"/>
      <c r="S62" s="41"/>
      <c r="T62" s="41"/>
      <c r="U62" s="41"/>
      <c r="V62" s="41"/>
      <c r="W62" s="41"/>
      <c r="X62" s="41"/>
      <c r="Y62" s="41"/>
      <c r="Z62" s="41"/>
      <c r="AA62" s="41"/>
      <c r="AB62" s="41"/>
      <c r="AC62" s="41"/>
      <c r="AD62" s="41"/>
      <c r="AE62" s="41"/>
    </row>
    <row r="63" spans="1:47" s="2" customFormat="1" ht="22.8" customHeight="1">
      <c r="A63" s="41"/>
      <c r="B63" s="42"/>
      <c r="C63" s="187" t="s">
        <v>72</v>
      </c>
      <c r="D63" s="43"/>
      <c r="E63" s="43"/>
      <c r="F63" s="43"/>
      <c r="G63" s="43"/>
      <c r="H63" s="43"/>
      <c r="I63" s="149"/>
      <c r="J63" s="105">
        <f>J91</f>
        <v>0</v>
      </c>
      <c r="K63" s="43"/>
      <c r="L63" s="150"/>
      <c r="S63" s="41"/>
      <c r="T63" s="41"/>
      <c r="U63" s="41"/>
      <c r="V63" s="41"/>
      <c r="W63" s="41"/>
      <c r="X63" s="41"/>
      <c r="Y63" s="41"/>
      <c r="Z63" s="41"/>
      <c r="AA63" s="41"/>
      <c r="AB63" s="41"/>
      <c r="AC63" s="41"/>
      <c r="AD63" s="41"/>
      <c r="AE63" s="41"/>
      <c r="AU63" s="20" t="s">
        <v>148</v>
      </c>
    </row>
    <row r="64" spans="1:31" s="9" customFormat="1" ht="24.95" customHeight="1">
      <c r="A64" s="9"/>
      <c r="B64" s="188"/>
      <c r="C64" s="189"/>
      <c r="D64" s="190" t="s">
        <v>149</v>
      </c>
      <c r="E64" s="191"/>
      <c r="F64" s="191"/>
      <c r="G64" s="191"/>
      <c r="H64" s="191"/>
      <c r="I64" s="192"/>
      <c r="J64" s="193">
        <f>J92</f>
        <v>0</v>
      </c>
      <c r="K64" s="189"/>
      <c r="L64" s="194"/>
      <c r="S64" s="9"/>
      <c r="T64" s="9"/>
      <c r="U64" s="9"/>
      <c r="V64" s="9"/>
      <c r="W64" s="9"/>
      <c r="X64" s="9"/>
      <c r="Y64" s="9"/>
      <c r="Z64" s="9"/>
      <c r="AA64" s="9"/>
      <c r="AB64" s="9"/>
      <c r="AC64" s="9"/>
      <c r="AD64" s="9"/>
      <c r="AE64" s="9"/>
    </row>
    <row r="65" spans="1:31" s="10" customFormat="1" ht="19.9" customHeight="1">
      <c r="A65" s="10"/>
      <c r="B65" s="195"/>
      <c r="C65" s="128"/>
      <c r="D65" s="196" t="s">
        <v>150</v>
      </c>
      <c r="E65" s="197"/>
      <c r="F65" s="197"/>
      <c r="G65" s="197"/>
      <c r="H65" s="197"/>
      <c r="I65" s="198"/>
      <c r="J65" s="199">
        <f>J93</f>
        <v>0</v>
      </c>
      <c r="K65" s="128"/>
      <c r="L65" s="200"/>
      <c r="S65" s="10"/>
      <c r="T65" s="10"/>
      <c r="U65" s="10"/>
      <c r="V65" s="10"/>
      <c r="W65" s="10"/>
      <c r="X65" s="10"/>
      <c r="Y65" s="10"/>
      <c r="Z65" s="10"/>
      <c r="AA65" s="10"/>
      <c r="AB65" s="10"/>
      <c r="AC65" s="10"/>
      <c r="AD65" s="10"/>
      <c r="AE65" s="10"/>
    </row>
    <row r="66" spans="1:31" s="10" customFormat="1" ht="19.9" customHeight="1">
      <c r="A66" s="10"/>
      <c r="B66" s="195"/>
      <c r="C66" s="128"/>
      <c r="D66" s="196" t="s">
        <v>615</v>
      </c>
      <c r="E66" s="197"/>
      <c r="F66" s="197"/>
      <c r="G66" s="197"/>
      <c r="H66" s="197"/>
      <c r="I66" s="198"/>
      <c r="J66" s="199">
        <f>J190</f>
        <v>0</v>
      </c>
      <c r="K66" s="128"/>
      <c r="L66" s="200"/>
      <c r="S66" s="10"/>
      <c r="T66" s="10"/>
      <c r="U66" s="10"/>
      <c r="V66" s="10"/>
      <c r="W66" s="10"/>
      <c r="X66" s="10"/>
      <c r="Y66" s="10"/>
      <c r="Z66" s="10"/>
      <c r="AA66" s="10"/>
      <c r="AB66" s="10"/>
      <c r="AC66" s="10"/>
      <c r="AD66" s="10"/>
      <c r="AE66" s="10"/>
    </row>
    <row r="67" spans="1:31" s="10" customFormat="1" ht="19.9" customHeight="1">
      <c r="A67" s="10"/>
      <c r="B67" s="195"/>
      <c r="C67" s="128"/>
      <c r="D67" s="196" t="s">
        <v>616</v>
      </c>
      <c r="E67" s="197"/>
      <c r="F67" s="197"/>
      <c r="G67" s="197"/>
      <c r="H67" s="197"/>
      <c r="I67" s="198"/>
      <c r="J67" s="199">
        <f>J210</f>
        <v>0</v>
      </c>
      <c r="K67" s="128"/>
      <c r="L67" s="200"/>
      <c r="S67" s="10"/>
      <c r="T67" s="10"/>
      <c r="U67" s="10"/>
      <c r="V67" s="10"/>
      <c r="W67" s="10"/>
      <c r="X67" s="10"/>
      <c r="Y67" s="10"/>
      <c r="Z67" s="10"/>
      <c r="AA67" s="10"/>
      <c r="AB67" s="10"/>
      <c r="AC67" s="10"/>
      <c r="AD67" s="10"/>
      <c r="AE67" s="10"/>
    </row>
    <row r="68" spans="1:31" s="10" customFormat="1" ht="19.9" customHeight="1">
      <c r="A68" s="10"/>
      <c r="B68" s="195"/>
      <c r="C68" s="128"/>
      <c r="D68" s="196" t="s">
        <v>151</v>
      </c>
      <c r="E68" s="197"/>
      <c r="F68" s="197"/>
      <c r="G68" s="197"/>
      <c r="H68" s="197"/>
      <c r="I68" s="198"/>
      <c r="J68" s="199">
        <f>J248</f>
        <v>0</v>
      </c>
      <c r="K68" s="128"/>
      <c r="L68" s="200"/>
      <c r="S68" s="10"/>
      <c r="T68" s="10"/>
      <c r="U68" s="10"/>
      <c r="V68" s="10"/>
      <c r="W68" s="10"/>
      <c r="X68" s="10"/>
      <c r="Y68" s="10"/>
      <c r="Z68" s="10"/>
      <c r="AA68" s="10"/>
      <c r="AB68" s="10"/>
      <c r="AC68" s="10"/>
      <c r="AD68" s="10"/>
      <c r="AE68" s="10"/>
    </row>
    <row r="69" spans="1:31" s="10" customFormat="1" ht="19.9" customHeight="1">
      <c r="A69" s="10"/>
      <c r="B69" s="195"/>
      <c r="C69" s="128"/>
      <c r="D69" s="196" t="s">
        <v>618</v>
      </c>
      <c r="E69" s="197"/>
      <c r="F69" s="197"/>
      <c r="G69" s="197"/>
      <c r="H69" s="197"/>
      <c r="I69" s="198"/>
      <c r="J69" s="199">
        <f>J257</f>
        <v>0</v>
      </c>
      <c r="K69" s="128"/>
      <c r="L69" s="200"/>
      <c r="S69" s="10"/>
      <c r="T69" s="10"/>
      <c r="U69" s="10"/>
      <c r="V69" s="10"/>
      <c r="W69" s="10"/>
      <c r="X69" s="10"/>
      <c r="Y69" s="10"/>
      <c r="Z69" s="10"/>
      <c r="AA69" s="10"/>
      <c r="AB69" s="10"/>
      <c r="AC69" s="10"/>
      <c r="AD69" s="10"/>
      <c r="AE69" s="10"/>
    </row>
    <row r="70" spans="1:31" s="2" customFormat="1" ht="21.8" customHeight="1">
      <c r="A70" s="41"/>
      <c r="B70" s="42"/>
      <c r="C70" s="43"/>
      <c r="D70" s="43"/>
      <c r="E70" s="43"/>
      <c r="F70" s="43"/>
      <c r="G70" s="43"/>
      <c r="H70" s="43"/>
      <c r="I70" s="149"/>
      <c r="J70" s="43"/>
      <c r="K70" s="43"/>
      <c r="L70" s="150"/>
      <c r="S70" s="41"/>
      <c r="T70" s="41"/>
      <c r="U70" s="41"/>
      <c r="V70" s="41"/>
      <c r="W70" s="41"/>
      <c r="X70" s="41"/>
      <c r="Y70" s="41"/>
      <c r="Z70" s="41"/>
      <c r="AA70" s="41"/>
      <c r="AB70" s="41"/>
      <c r="AC70" s="41"/>
      <c r="AD70" s="41"/>
      <c r="AE70" s="41"/>
    </row>
    <row r="71" spans="1:31" s="2" customFormat="1" ht="6.95" customHeight="1">
      <c r="A71" s="41"/>
      <c r="B71" s="62"/>
      <c r="C71" s="63"/>
      <c r="D71" s="63"/>
      <c r="E71" s="63"/>
      <c r="F71" s="63"/>
      <c r="G71" s="63"/>
      <c r="H71" s="63"/>
      <c r="I71" s="178"/>
      <c r="J71" s="63"/>
      <c r="K71" s="63"/>
      <c r="L71" s="150"/>
      <c r="S71" s="41"/>
      <c r="T71" s="41"/>
      <c r="U71" s="41"/>
      <c r="V71" s="41"/>
      <c r="W71" s="41"/>
      <c r="X71" s="41"/>
      <c r="Y71" s="41"/>
      <c r="Z71" s="41"/>
      <c r="AA71" s="41"/>
      <c r="AB71" s="41"/>
      <c r="AC71" s="41"/>
      <c r="AD71" s="41"/>
      <c r="AE71" s="41"/>
    </row>
    <row r="75" spans="1:31" s="2" customFormat="1" ht="6.95" customHeight="1">
      <c r="A75" s="41"/>
      <c r="B75" s="64"/>
      <c r="C75" s="65"/>
      <c r="D75" s="65"/>
      <c r="E75" s="65"/>
      <c r="F75" s="65"/>
      <c r="G75" s="65"/>
      <c r="H75" s="65"/>
      <c r="I75" s="181"/>
      <c r="J75" s="65"/>
      <c r="K75" s="65"/>
      <c r="L75" s="150"/>
      <c r="S75" s="41"/>
      <c r="T75" s="41"/>
      <c r="U75" s="41"/>
      <c r="V75" s="41"/>
      <c r="W75" s="41"/>
      <c r="X75" s="41"/>
      <c r="Y75" s="41"/>
      <c r="Z75" s="41"/>
      <c r="AA75" s="41"/>
      <c r="AB75" s="41"/>
      <c r="AC75" s="41"/>
      <c r="AD75" s="41"/>
      <c r="AE75" s="41"/>
    </row>
    <row r="76" spans="1:31" s="2" customFormat="1" ht="24.95" customHeight="1">
      <c r="A76" s="41"/>
      <c r="B76" s="42"/>
      <c r="C76" s="26" t="s">
        <v>154</v>
      </c>
      <c r="D76" s="43"/>
      <c r="E76" s="43"/>
      <c r="F76" s="43"/>
      <c r="G76" s="43"/>
      <c r="H76" s="43"/>
      <c r="I76" s="149"/>
      <c r="J76" s="43"/>
      <c r="K76" s="43"/>
      <c r="L76" s="150"/>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149"/>
      <c r="J77" s="43"/>
      <c r="K77" s="43"/>
      <c r="L77" s="150"/>
      <c r="S77" s="41"/>
      <c r="T77" s="41"/>
      <c r="U77" s="41"/>
      <c r="V77" s="41"/>
      <c r="W77" s="41"/>
      <c r="X77" s="41"/>
      <c r="Y77" s="41"/>
      <c r="Z77" s="41"/>
      <c r="AA77" s="41"/>
      <c r="AB77" s="41"/>
      <c r="AC77" s="41"/>
      <c r="AD77" s="41"/>
      <c r="AE77" s="41"/>
    </row>
    <row r="78" spans="1:31" s="2" customFormat="1" ht="12" customHeight="1">
      <c r="A78" s="41"/>
      <c r="B78" s="42"/>
      <c r="C78" s="35" t="s">
        <v>16</v>
      </c>
      <c r="D78" s="43"/>
      <c r="E78" s="43"/>
      <c r="F78" s="43"/>
      <c r="G78" s="43"/>
      <c r="H78" s="43"/>
      <c r="I78" s="149"/>
      <c r="J78" s="43"/>
      <c r="K78" s="43"/>
      <c r="L78" s="150"/>
      <c r="S78" s="41"/>
      <c r="T78" s="41"/>
      <c r="U78" s="41"/>
      <c r="V78" s="41"/>
      <c r="W78" s="41"/>
      <c r="X78" s="41"/>
      <c r="Y78" s="41"/>
      <c r="Z78" s="41"/>
      <c r="AA78" s="41"/>
      <c r="AB78" s="41"/>
      <c r="AC78" s="41"/>
      <c r="AD78" s="41"/>
      <c r="AE78" s="41"/>
    </row>
    <row r="79" spans="1:31" s="2" customFormat="1" ht="16.5" customHeight="1">
      <c r="A79" s="41"/>
      <c r="B79" s="42"/>
      <c r="C79" s="43"/>
      <c r="D79" s="43"/>
      <c r="E79" s="182" t="str">
        <f>E7</f>
        <v>KRÁLŮV DVŮR - OBCHVAT - II. část - PDPS</v>
      </c>
      <c r="F79" s="35"/>
      <c r="G79" s="35"/>
      <c r="H79" s="35"/>
      <c r="I79" s="149"/>
      <c r="J79" s="43"/>
      <c r="K79" s="43"/>
      <c r="L79" s="150"/>
      <c r="S79" s="41"/>
      <c r="T79" s="41"/>
      <c r="U79" s="41"/>
      <c r="V79" s="41"/>
      <c r="W79" s="41"/>
      <c r="X79" s="41"/>
      <c r="Y79" s="41"/>
      <c r="Z79" s="41"/>
      <c r="AA79" s="41"/>
      <c r="AB79" s="41"/>
      <c r="AC79" s="41"/>
      <c r="AD79" s="41"/>
      <c r="AE79" s="41"/>
    </row>
    <row r="80" spans="2:12" s="1" customFormat="1" ht="12" customHeight="1">
      <c r="B80" s="24"/>
      <c r="C80" s="35" t="s">
        <v>141</v>
      </c>
      <c r="D80" s="25"/>
      <c r="E80" s="25"/>
      <c r="F80" s="25"/>
      <c r="G80" s="25"/>
      <c r="H80" s="25"/>
      <c r="I80" s="141"/>
      <c r="J80" s="25"/>
      <c r="K80" s="25"/>
      <c r="L80" s="23"/>
    </row>
    <row r="81" spans="1:31" s="2" customFormat="1" ht="16.5" customHeight="1">
      <c r="A81" s="41"/>
      <c r="B81" s="42"/>
      <c r="C81" s="43"/>
      <c r="D81" s="43"/>
      <c r="E81" s="182" t="s">
        <v>1210</v>
      </c>
      <c r="F81" s="43"/>
      <c r="G81" s="43"/>
      <c r="H81" s="43"/>
      <c r="I81" s="149"/>
      <c r="J81" s="43"/>
      <c r="K81" s="43"/>
      <c r="L81" s="150"/>
      <c r="S81" s="41"/>
      <c r="T81" s="41"/>
      <c r="U81" s="41"/>
      <c r="V81" s="41"/>
      <c r="W81" s="41"/>
      <c r="X81" s="41"/>
      <c r="Y81" s="41"/>
      <c r="Z81" s="41"/>
      <c r="AA81" s="41"/>
      <c r="AB81" s="41"/>
      <c r="AC81" s="41"/>
      <c r="AD81" s="41"/>
      <c r="AE81" s="41"/>
    </row>
    <row r="82" spans="1:31" s="2" customFormat="1" ht="12" customHeight="1">
      <c r="A82" s="41"/>
      <c r="B82" s="42"/>
      <c r="C82" s="35" t="s">
        <v>143</v>
      </c>
      <c r="D82" s="43"/>
      <c r="E82" s="43"/>
      <c r="F82" s="43"/>
      <c r="G82" s="43"/>
      <c r="H82" s="43"/>
      <c r="I82" s="149"/>
      <c r="J82" s="43"/>
      <c r="K82" s="43"/>
      <c r="L82" s="150"/>
      <c r="S82" s="41"/>
      <c r="T82" s="41"/>
      <c r="U82" s="41"/>
      <c r="V82" s="41"/>
      <c r="W82" s="41"/>
      <c r="X82" s="41"/>
      <c r="Y82" s="41"/>
      <c r="Z82" s="41"/>
      <c r="AA82" s="41"/>
      <c r="AB82" s="41"/>
      <c r="AC82" s="41"/>
      <c r="AD82" s="41"/>
      <c r="AE82" s="41"/>
    </row>
    <row r="83" spans="1:31" s="2" customFormat="1" ht="16.5" customHeight="1">
      <c r="A83" s="41"/>
      <c r="B83" s="42"/>
      <c r="C83" s="43"/>
      <c r="D83" s="43"/>
      <c r="E83" s="72" t="str">
        <f>E11</f>
        <v>SO 202 - Gabionová zeď</v>
      </c>
      <c r="F83" s="43"/>
      <c r="G83" s="43"/>
      <c r="H83" s="43"/>
      <c r="I83" s="149"/>
      <c r="J83" s="43"/>
      <c r="K83" s="43"/>
      <c r="L83" s="150"/>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149"/>
      <c r="J84" s="43"/>
      <c r="K84" s="43"/>
      <c r="L84" s="150"/>
      <c r="S84" s="41"/>
      <c r="T84" s="41"/>
      <c r="U84" s="41"/>
      <c r="V84" s="41"/>
      <c r="W84" s="41"/>
      <c r="X84" s="41"/>
      <c r="Y84" s="41"/>
      <c r="Z84" s="41"/>
      <c r="AA84" s="41"/>
      <c r="AB84" s="41"/>
      <c r="AC84" s="41"/>
      <c r="AD84" s="41"/>
      <c r="AE84" s="41"/>
    </row>
    <row r="85" spans="1:31" s="2" customFormat="1" ht="12" customHeight="1">
      <c r="A85" s="41"/>
      <c r="B85" s="42"/>
      <c r="C85" s="35" t="s">
        <v>21</v>
      </c>
      <c r="D85" s="43"/>
      <c r="E85" s="43"/>
      <c r="F85" s="30" t="str">
        <f>F14</f>
        <v>Králův Dvůr</v>
      </c>
      <c r="G85" s="43"/>
      <c r="H85" s="43"/>
      <c r="I85" s="152" t="s">
        <v>23</v>
      </c>
      <c r="J85" s="75" t="str">
        <f>IF(J14="","",J14)</f>
        <v>18. 3. 2020</v>
      </c>
      <c r="K85" s="43"/>
      <c r="L85" s="150"/>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149"/>
      <c r="J86" s="43"/>
      <c r="K86" s="43"/>
      <c r="L86" s="150"/>
      <c r="S86" s="41"/>
      <c r="T86" s="41"/>
      <c r="U86" s="41"/>
      <c r="V86" s="41"/>
      <c r="W86" s="41"/>
      <c r="X86" s="41"/>
      <c r="Y86" s="41"/>
      <c r="Z86" s="41"/>
      <c r="AA86" s="41"/>
      <c r="AB86" s="41"/>
      <c r="AC86" s="41"/>
      <c r="AD86" s="41"/>
      <c r="AE86" s="41"/>
    </row>
    <row r="87" spans="1:31" s="2" customFormat="1" ht="40.05" customHeight="1">
      <c r="A87" s="41"/>
      <c r="B87" s="42"/>
      <c r="C87" s="35" t="s">
        <v>25</v>
      </c>
      <c r="D87" s="43"/>
      <c r="E87" s="43"/>
      <c r="F87" s="30" t="str">
        <f>E17</f>
        <v>Město Králův Dvůr,Nám.Míru 139,26701 Králův Dvůr</v>
      </c>
      <c r="G87" s="43"/>
      <c r="H87" s="43"/>
      <c r="I87" s="152" t="s">
        <v>31</v>
      </c>
      <c r="J87" s="39" t="str">
        <f>E23</f>
        <v>SPEKTRA s.r.o.,V Hlinkách 1548,26601 Beroun</v>
      </c>
      <c r="K87" s="43"/>
      <c r="L87" s="150"/>
      <c r="S87" s="41"/>
      <c r="T87" s="41"/>
      <c r="U87" s="41"/>
      <c r="V87" s="41"/>
      <c r="W87" s="41"/>
      <c r="X87" s="41"/>
      <c r="Y87" s="41"/>
      <c r="Z87" s="41"/>
      <c r="AA87" s="41"/>
      <c r="AB87" s="41"/>
      <c r="AC87" s="41"/>
      <c r="AD87" s="41"/>
      <c r="AE87" s="41"/>
    </row>
    <row r="88" spans="1:31" s="2" customFormat="1" ht="15.15" customHeight="1">
      <c r="A88" s="41"/>
      <c r="B88" s="42"/>
      <c r="C88" s="35" t="s">
        <v>29</v>
      </c>
      <c r="D88" s="43"/>
      <c r="E88" s="43"/>
      <c r="F88" s="30" t="str">
        <f>IF(E20="","",E20)</f>
        <v>Vyplň údaj</v>
      </c>
      <c r="G88" s="43"/>
      <c r="H88" s="43"/>
      <c r="I88" s="152" t="s">
        <v>36</v>
      </c>
      <c r="J88" s="39" t="str">
        <f>E26</f>
        <v>p. Lenka Dejdarová</v>
      </c>
      <c r="K88" s="43"/>
      <c r="L88" s="150"/>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149"/>
      <c r="J89" s="43"/>
      <c r="K89" s="43"/>
      <c r="L89" s="150"/>
      <c r="S89" s="41"/>
      <c r="T89" s="41"/>
      <c r="U89" s="41"/>
      <c r="V89" s="41"/>
      <c r="W89" s="41"/>
      <c r="X89" s="41"/>
      <c r="Y89" s="41"/>
      <c r="Z89" s="41"/>
      <c r="AA89" s="41"/>
      <c r="AB89" s="41"/>
      <c r="AC89" s="41"/>
      <c r="AD89" s="41"/>
      <c r="AE89" s="41"/>
    </row>
    <row r="90" spans="1:31" s="11" customFormat="1" ht="29.25" customHeight="1">
      <c r="A90" s="201"/>
      <c r="B90" s="202"/>
      <c r="C90" s="203" t="s">
        <v>155</v>
      </c>
      <c r="D90" s="204" t="s">
        <v>59</v>
      </c>
      <c r="E90" s="204" t="s">
        <v>55</v>
      </c>
      <c r="F90" s="204" t="s">
        <v>56</v>
      </c>
      <c r="G90" s="204" t="s">
        <v>156</v>
      </c>
      <c r="H90" s="204" t="s">
        <v>157</v>
      </c>
      <c r="I90" s="205" t="s">
        <v>158</v>
      </c>
      <c r="J90" s="204" t="s">
        <v>147</v>
      </c>
      <c r="K90" s="206" t="s">
        <v>159</v>
      </c>
      <c r="L90" s="207"/>
      <c r="M90" s="95" t="s">
        <v>19</v>
      </c>
      <c r="N90" s="96" t="s">
        <v>44</v>
      </c>
      <c r="O90" s="96" t="s">
        <v>160</v>
      </c>
      <c r="P90" s="96" t="s">
        <v>161</v>
      </c>
      <c r="Q90" s="96" t="s">
        <v>162</v>
      </c>
      <c r="R90" s="96" t="s">
        <v>163</v>
      </c>
      <c r="S90" s="96" t="s">
        <v>164</v>
      </c>
      <c r="T90" s="97" t="s">
        <v>165</v>
      </c>
      <c r="U90" s="201"/>
      <c r="V90" s="201"/>
      <c r="W90" s="201"/>
      <c r="X90" s="201"/>
      <c r="Y90" s="201"/>
      <c r="Z90" s="201"/>
      <c r="AA90" s="201"/>
      <c r="AB90" s="201"/>
      <c r="AC90" s="201"/>
      <c r="AD90" s="201"/>
      <c r="AE90" s="201"/>
    </row>
    <row r="91" spans="1:63" s="2" customFormat="1" ht="22.8" customHeight="1">
      <c r="A91" s="41"/>
      <c r="B91" s="42"/>
      <c r="C91" s="102" t="s">
        <v>166</v>
      </c>
      <c r="D91" s="43"/>
      <c r="E91" s="43"/>
      <c r="F91" s="43"/>
      <c r="G91" s="43"/>
      <c r="H91" s="43"/>
      <c r="I91" s="149"/>
      <c r="J91" s="208">
        <f>BK91</f>
        <v>0</v>
      </c>
      <c r="K91" s="43"/>
      <c r="L91" s="47"/>
      <c r="M91" s="98"/>
      <c r="N91" s="209"/>
      <c r="O91" s="99"/>
      <c r="P91" s="210">
        <f>P92</f>
        <v>0</v>
      </c>
      <c r="Q91" s="99"/>
      <c r="R91" s="210">
        <f>R92</f>
        <v>1595.9584417500002</v>
      </c>
      <c r="S91" s="99"/>
      <c r="T91" s="211">
        <f>T92</f>
        <v>0</v>
      </c>
      <c r="U91" s="41"/>
      <c r="V91" s="41"/>
      <c r="W91" s="41"/>
      <c r="X91" s="41"/>
      <c r="Y91" s="41"/>
      <c r="Z91" s="41"/>
      <c r="AA91" s="41"/>
      <c r="AB91" s="41"/>
      <c r="AC91" s="41"/>
      <c r="AD91" s="41"/>
      <c r="AE91" s="41"/>
      <c r="AT91" s="20" t="s">
        <v>73</v>
      </c>
      <c r="AU91" s="20" t="s">
        <v>148</v>
      </c>
      <c r="BK91" s="212">
        <f>BK92</f>
        <v>0</v>
      </c>
    </row>
    <row r="92" spans="1:63" s="12" customFormat="1" ht="25.9" customHeight="1">
      <c r="A92" s="12"/>
      <c r="B92" s="213"/>
      <c r="C92" s="214"/>
      <c r="D92" s="215" t="s">
        <v>73</v>
      </c>
      <c r="E92" s="216" t="s">
        <v>167</v>
      </c>
      <c r="F92" s="216" t="s">
        <v>168</v>
      </c>
      <c r="G92" s="214"/>
      <c r="H92" s="214"/>
      <c r="I92" s="217"/>
      <c r="J92" s="218">
        <f>BK92</f>
        <v>0</v>
      </c>
      <c r="K92" s="214"/>
      <c r="L92" s="219"/>
      <c r="M92" s="220"/>
      <c r="N92" s="221"/>
      <c r="O92" s="221"/>
      <c r="P92" s="222">
        <f>P93+P190+P210+P248+P257</f>
        <v>0</v>
      </c>
      <c r="Q92" s="221"/>
      <c r="R92" s="222">
        <f>R93+R190+R210+R248+R257</f>
        <v>1595.9584417500002</v>
      </c>
      <c r="S92" s="221"/>
      <c r="T92" s="223">
        <f>T93+T190+T210+T248+T257</f>
        <v>0</v>
      </c>
      <c r="U92" s="12"/>
      <c r="V92" s="12"/>
      <c r="W92" s="12"/>
      <c r="X92" s="12"/>
      <c r="Y92" s="12"/>
      <c r="Z92" s="12"/>
      <c r="AA92" s="12"/>
      <c r="AB92" s="12"/>
      <c r="AC92" s="12"/>
      <c r="AD92" s="12"/>
      <c r="AE92" s="12"/>
      <c r="AR92" s="224" t="s">
        <v>81</v>
      </c>
      <c r="AT92" s="225" t="s">
        <v>73</v>
      </c>
      <c r="AU92" s="225" t="s">
        <v>74</v>
      </c>
      <c r="AY92" s="224" t="s">
        <v>169</v>
      </c>
      <c r="BK92" s="226">
        <f>BK93+BK190+BK210+BK248+BK257</f>
        <v>0</v>
      </c>
    </row>
    <row r="93" spans="1:63" s="12" customFormat="1" ht="22.8" customHeight="1">
      <c r="A93" s="12"/>
      <c r="B93" s="213"/>
      <c r="C93" s="214"/>
      <c r="D93" s="215" t="s">
        <v>73</v>
      </c>
      <c r="E93" s="227" t="s">
        <v>81</v>
      </c>
      <c r="F93" s="227" t="s">
        <v>170</v>
      </c>
      <c r="G93" s="214"/>
      <c r="H93" s="214"/>
      <c r="I93" s="217"/>
      <c r="J93" s="228">
        <f>BK93</f>
        <v>0</v>
      </c>
      <c r="K93" s="214"/>
      <c r="L93" s="219"/>
      <c r="M93" s="220"/>
      <c r="N93" s="221"/>
      <c r="O93" s="221"/>
      <c r="P93" s="222">
        <f>SUM(P94:P189)</f>
        <v>0</v>
      </c>
      <c r="Q93" s="221"/>
      <c r="R93" s="222">
        <f>SUM(R94:R189)</f>
        <v>287.111974</v>
      </c>
      <c r="S93" s="221"/>
      <c r="T93" s="223">
        <f>SUM(T94:T189)</f>
        <v>0</v>
      </c>
      <c r="U93" s="12"/>
      <c r="V93" s="12"/>
      <c r="W93" s="12"/>
      <c r="X93" s="12"/>
      <c r="Y93" s="12"/>
      <c r="Z93" s="12"/>
      <c r="AA93" s="12"/>
      <c r="AB93" s="12"/>
      <c r="AC93" s="12"/>
      <c r="AD93" s="12"/>
      <c r="AE93" s="12"/>
      <c r="AR93" s="224" t="s">
        <v>81</v>
      </c>
      <c r="AT93" s="225" t="s">
        <v>73</v>
      </c>
      <c r="AU93" s="225" t="s">
        <v>81</v>
      </c>
      <c r="AY93" s="224" t="s">
        <v>169</v>
      </c>
      <c r="BK93" s="226">
        <f>SUM(BK94:BK189)</f>
        <v>0</v>
      </c>
    </row>
    <row r="94" spans="1:65" s="2" customFormat="1" ht="21.75" customHeight="1">
      <c r="A94" s="41"/>
      <c r="B94" s="42"/>
      <c r="C94" s="229" t="s">
        <v>81</v>
      </c>
      <c r="D94" s="229" t="s">
        <v>171</v>
      </c>
      <c r="E94" s="230" t="s">
        <v>1213</v>
      </c>
      <c r="F94" s="231" t="s">
        <v>1214</v>
      </c>
      <c r="G94" s="232" t="s">
        <v>213</v>
      </c>
      <c r="H94" s="233">
        <v>633.76</v>
      </c>
      <c r="I94" s="234"/>
      <c r="J94" s="235">
        <f>ROUND(I94*H94,2)</f>
        <v>0</v>
      </c>
      <c r="K94" s="231" t="s">
        <v>175</v>
      </c>
      <c r="L94" s="47"/>
      <c r="M94" s="236" t="s">
        <v>19</v>
      </c>
      <c r="N94" s="237" t="s">
        <v>45</v>
      </c>
      <c r="O94" s="87"/>
      <c r="P94" s="238">
        <f>O94*H94</f>
        <v>0</v>
      </c>
      <c r="Q94" s="238">
        <v>0</v>
      </c>
      <c r="R94" s="238">
        <f>Q94*H94</f>
        <v>0</v>
      </c>
      <c r="S94" s="238">
        <v>0</v>
      </c>
      <c r="T94" s="239">
        <f>S94*H94</f>
        <v>0</v>
      </c>
      <c r="U94" s="41"/>
      <c r="V94" s="41"/>
      <c r="W94" s="41"/>
      <c r="X94" s="41"/>
      <c r="Y94" s="41"/>
      <c r="Z94" s="41"/>
      <c r="AA94" s="41"/>
      <c r="AB94" s="41"/>
      <c r="AC94" s="41"/>
      <c r="AD94" s="41"/>
      <c r="AE94" s="41"/>
      <c r="AR94" s="240" t="s">
        <v>176</v>
      </c>
      <c r="AT94" s="240" t="s">
        <v>171</v>
      </c>
      <c r="AU94" s="240" t="s">
        <v>83</v>
      </c>
      <c r="AY94" s="20" t="s">
        <v>169</v>
      </c>
      <c r="BE94" s="241">
        <f>IF(N94="základní",J94,0)</f>
        <v>0</v>
      </c>
      <c r="BF94" s="241">
        <f>IF(N94="snížená",J94,0)</f>
        <v>0</v>
      </c>
      <c r="BG94" s="241">
        <f>IF(N94="zákl. přenesená",J94,0)</f>
        <v>0</v>
      </c>
      <c r="BH94" s="241">
        <f>IF(N94="sníž. přenesená",J94,0)</f>
        <v>0</v>
      </c>
      <c r="BI94" s="241">
        <f>IF(N94="nulová",J94,0)</f>
        <v>0</v>
      </c>
      <c r="BJ94" s="20" t="s">
        <v>81</v>
      </c>
      <c r="BK94" s="241">
        <f>ROUND(I94*H94,2)</f>
        <v>0</v>
      </c>
      <c r="BL94" s="20" t="s">
        <v>176</v>
      </c>
      <c r="BM94" s="240" t="s">
        <v>1455</v>
      </c>
    </row>
    <row r="95" spans="1:47" s="2" customFormat="1" ht="12">
      <c r="A95" s="41"/>
      <c r="B95" s="42"/>
      <c r="C95" s="43"/>
      <c r="D95" s="242" t="s">
        <v>178</v>
      </c>
      <c r="E95" s="43"/>
      <c r="F95" s="243" t="s">
        <v>1216</v>
      </c>
      <c r="G95" s="43"/>
      <c r="H95" s="43"/>
      <c r="I95" s="149"/>
      <c r="J95" s="43"/>
      <c r="K95" s="43"/>
      <c r="L95" s="47"/>
      <c r="M95" s="244"/>
      <c r="N95" s="245"/>
      <c r="O95" s="87"/>
      <c r="P95" s="87"/>
      <c r="Q95" s="87"/>
      <c r="R95" s="87"/>
      <c r="S95" s="87"/>
      <c r="T95" s="88"/>
      <c r="U95" s="41"/>
      <c r="V95" s="41"/>
      <c r="W95" s="41"/>
      <c r="X95" s="41"/>
      <c r="Y95" s="41"/>
      <c r="Z95" s="41"/>
      <c r="AA95" s="41"/>
      <c r="AB95" s="41"/>
      <c r="AC95" s="41"/>
      <c r="AD95" s="41"/>
      <c r="AE95" s="41"/>
      <c r="AT95" s="20" t="s">
        <v>178</v>
      </c>
      <c r="AU95" s="20" t="s">
        <v>83</v>
      </c>
    </row>
    <row r="96" spans="1:51" s="13" customFormat="1" ht="12">
      <c r="A96" s="13"/>
      <c r="B96" s="246"/>
      <c r="C96" s="247"/>
      <c r="D96" s="242" t="s">
        <v>180</v>
      </c>
      <c r="E96" s="248" t="s">
        <v>19</v>
      </c>
      <c r="F96" s="249" t="s">
        <v>1456</v>
      </c>
      <c r="G96" s="247"/>
      <c r="H96" s="248" t="s">
        <v>19</v>
      </c>
      <c r="I96" s="250"/>
      <c r="J96" s="247"/>
      <c r="K96" s="247"/>
      <c r="L96" s="251"/>
      <c r="M96" s="252"/>
      <c r="N96" s="253"/>
      <c r="O96" s="253"/>
      <c r="P96" s="253"/>
      <c r="Q96" s="253"/>
      <c r="R96" s="253"/>
      <c r="S96" s="253"/>
      <c r="T96" s="254"/>
      <c r="U96" s="13"/>
      <c r="V96" s="13"/>
      <c r="W96" s="13"/>
      <c r="X96" s="13"/>
      <c r="Y96" s="13"/>
      <c r="Z96" s="13"/>
      <c r="AA96" s="13"/>
      <c r="AB96" s="13"/>
      <c r="AC96" s="13"/>
      <c r="AD96" s="13"/>
      <c r="AE96" s="13"/>
      <c r="AT96" s="255" t="s">
        <v>180</v>
      </c>
      <c r="AU96" s="255" t="s">
        <v>83</v>
      </c>
      <c r="AV96" s="13" t="s">
        <v>81</v>
      </c>
      <c r="AW96" s="13" t="s">
        <v>35</v>
      </c>
      <c r="AX96" s="13" t="s">
        <v>74</v>
      </c>
      <c r="AY96" s="255" t="s">
        <v>169</v>
      </c>
    </row>
    <row r="97" spans="1:51" s="14" customFormat="1" ht="12">
      <c r="A97" s="14"/>
      <c r="B97" s="256"/>
      <c r="C97" s="257"/>
      <c r="D97" s="242" t="s">
        <v>180</v>
      </c>
      <c r="E97" s="258" t="s">
        <v>19</v>
      </c>
      <c r="F97" s="259" t="s">
        <v>1457</v>
      </c>
      <c r="G97" s="257"/>
      <c r="H97" s="260">
        <v>268.26</v>
      </c>
      <c r="I97" s="261"/>
      <c r="J97" s="257"/>
      <c r="K97" s="257"/>
      <c r="L97" s="262"/>
      <c r="M97" s="263"/>
      <c r="N97" s="264"/>
      <c r="O97" s="264"/>
      <c r="P97" s="264"/>
      <c r="Q97" s="264"/>
      <c r="R97" s="264"/>
      <c r="S97" s="264"/>
      <c r="T97" s="265"/>
      <c r="U97" s="14"/>
      <c r="V97" s="14"/>
      <c r="W97" s="14"/>
      <c r="X97" s="14"/>
      <c r="Y97" s="14"/>
      <c r="Z97" s="14"/>
      <c r="AA97" s="14"/>
      <c r="AB97" s="14"/>
      <c r="AC97" s="14"/>
      <c r="AD97" s="14"/>
      <c r="AE97" s="14"/>
      <c r="AT97" s="266" t="s">
        <v>180</v>
      </c>
      <c r="AU97" s="266" t="s">
        <v>83</v>
      </c>
      <c r="AV97" s="14" t="s">
        <v>83</v>
      </c>
      <c r="AW97" s="14" t="s">
        <v>35</v>
      </c>
      <c r="AX97" s="14" t="s">
        <v>74</v>
      </c>
      <c r="AY97" s="266" t="s">
        <v>169</v>
      </c>
    </row>
    <row r="98" spans="1:51" s="14" customFormat="1" ht="12">
      <c r="A98" s="14"/>
      <c r="B98" s="256"/>
      <c r="C98" s="257"/>
      <c r="D98" s="242" t="s">
        <v>180</v>
      </c>
      <c r="E98" s="258" t="s">
        <v>19</v>
      </c>
      <c r="F98" s="259" t="s">
        <v>1458</v>
      </c>
      <c r="G98" s="257"/>
      <c r="H98" s="260">
        <v>148.8</v>
      </c>
      <c r="I98" s="261"/>
      <c r="J98" s="257"/>
      <c r="K98" s="257"/>
      <c r="L98" s="262"/>
      <c r="M98" s="263"/>
      <c r="N98" s="264"/>
      <c r="O98" s="264"/>
      <c r="P98" s="264"/>
      <c r="Q98" s="264"/>
      <c r="R98" s="264"/>
      <c r="S98" s="264"/>
      <c r="T98" s="265"/>
      <c r="U98" s="14"/>
      <c r="V98" s="14"/>
      <c r="W98" s="14"/>
      <c r="X98" s="14"/>
      <c r="Y98" s="14"/>
      <c r="Z98" s="14"/>
      <c r="AA98" s="14"/>
      <c r="AB98" s="14"/>
      <c r="AC98" s="14"/>
      <c r="AD98" s="14"/>
      <c r="AE98" s="14"/>
      <c r="AT98" s="266" t="s">
        <v>180</v>
      </c>
      <c r="AU98" s="266" t="s">
        <v>83</v>
      </c>
      <c r="AV98" s="14" t="s">
        <v>83</v>
      </c>
      <c r="AW98" s="14" t="s">
        <v>35</v>
      </c>
      <c r="AX98" s="14" t="s">
        <v>74</v>
      </c>
      <c r="AY98" s="266" t="s">
        <v>169</v>
      </c>
    </row>
    <row r="99" spans="1:51" s="14" customFormat="1" ht="12">
      <c r="A99" s="14"/>
      <c r="B99" s="256"/>
      <c r="C99" s="257"/>
      <c r="D99" s="242" t="s">
        <v>180</v>
      </c>
      <c r="E99" s="258" t="s">
        <v>19</v>
      </c>
      <c r="F99" s="259" t="s">
        <v>1459</v>
      </c>
      <c r="G99" s="257"/>
      <c r="H99" s="260">
        <v>106.2</v>
      </c>
      <c r="I99" s="261"/>
      <c r="J99" s="257"/>
      <c r="K99" s="257"/>
      <c r="L99" s="262"/>
      <c r="M99" s="263"/>
      <c r="N99" s="264"/>
      <c r="O99" s="264"/>
      <c r="P99" s="264"/>
      <c r="Q99" s="264"/>
      <c r="R99" s="264"/>
      <c r="S99" s="264"/>
      <c r="T99" s="265"/>
      <c r="U99" s="14"/>
      <c r="V99" s="14"/>
      <c r="W99" s="14"/>
      <c r="X99" s="14"/>
      <c r="Y99" s="14"/>
      <c r="Z99" s="14"/>
      <c r="AA99" s="14"/>
      <c r="AB99" s="14"/>
      <c r="AC99" s="14"/>
      <c r="AD99" s="14"/>
      <c r="AE99" s="14"/>
      <c r="AT99" s="266" t="s">
        <v>180</v>
      </c>
      <c r="AU99" s="266" t="s">
        <v>83</v>
      </c>
      <c r="AV99" s="14" t="s">
        <v>83</v>
      </c>
      <c r="AW99" s="14" t="s">
        <v>35</v>
      </c>
      <c r="AX99" s="14" t="s">
        <v>74</v>
      </c>
      <c r="AY99" s="266" t="s">
        <v>169</v>
      </c>
    </row>
    <row r="100" spans="1:51" s="14" customFormat="1" ht="12">
      <c r="A100" s="14"/>
      <c r="B100" s="256"/>
      <c r="C100" s="257"/>
      <c r="D100" s="242" t="s">
        <v>180</v>
      </c>
      <c r="E100" s="258" t="s">
        <v>19</v>
      </c>
      <c r="F100" s="259" t="s">
        <v>1460</v>
      </c>
      <c r="G100" s="257"/>
      <c r="H100" s="260">
        <v>110.5</v>
      </c>
      <c r="I100" s="261"/>
      <c r="J100" s="257"/>
      <c r="K100" s="257"/>
      <c r="L100" s="262"/>
      <c r="M100" s="263"/>
      <c r="N100" s="264"/>
      <c r="O100" s="264"/>
      <c r="P100" s="264"/>
      <c r="Q100" s="264"/>
      <c r="R100" s="264"/>
      <c r="S100" s="264"/>
      <c r="T100" s="265"/>
      <c r="U100" s="14"/>
      <c r="V100" s="14"/>
      <c r="W100" s="14"/>
      <c r="X100" s="14"/>
      <c r="Y100" s="14"/>
      <c r="Z100" s="14"/>
      <c r="AA100" s="14"/>
      <c r="AB100" s="14"/>
      <c r="AC100" s="14"/>
      <c r="AD100" s="14"/>
      <c r="AE100" s="14"/>
      <c r="AT100" s="266" t="s">
        <v>180</v>
      </c>
      <c r="AU100" s="266" t="s">
        <v>83</v>
      </c>
      <c r="AV100" s="14" t="s">
        <v>83</v>
      </c>
      <c r="AW100" s="14" t="s">
        <v>35</v>
      </c>
      <c r="AX100" s="14" t="s">
        <v>74</v>
      </c>
      <c r="AY100" s="266" t="s">
        <v>169</v>
      </c>
    </row>
    <row r="101" spans="1:51" s="15" customFormat="1" ht="12">
      <c r="A101" s="15"/>
      <c r="B101" s="267"/>
      <c r="C101" s="268"/>
      <c r="D101" s="242" t="s">
        <v>180</v>
      </c>
      <c r="E101" s="269" t="s">
        <v>19</v>
      </c>
      <c r="F101" s="270" t="s">
        <v>185</v>
      </c>
      <c r="G101" s="268"/>
      <c r="H101" s="271">
        <v>633.76</v>
      </c>
      <c r="I101" s="272"/>
      <c r="J101" s="268"/>
      <c r="K101" s="268"/>
      <c r="L101" s="273"/>
      <c r="M101" s="274"/>
      <c r="N101" s="275"/>
      <c r="O101" s="275"/>
      <c r="P101" s="275"/>
      <c r="Q101" s="275"/>
      <c r="R101" s="275"/>
      <c r="S101" s="275"/>
      <c r="T101" s="276"/>
      <c r="U101" s="15"/>
      <c r="V101" s="15"/>
      <c r="W101" s="15"/>
      <c r="X101" s="15"/>
      <c r="Y101" s="15"/>
      <c r="Z101" s="15"/>
      <c r="AA101" s="15"/>
      <c r="AB101" s="15"/>
      <c r="AC101" s="15"/>
      <c r="AD101" s="15"/>
      <c r="AE101" s="15"/>
      <c r="AT101" s="277" t="s">
        <v>180</v>
      </c>
      <c r="AU101" s="277" t="s">
        <v>83</v>
      </c>
      <c r="AV101" s="15" t="s">
        <v>176</v>
      </c>
      <c r="AW101" s="15" t="s">
        <v>35</v>
      </c>
      <c r="AX101" s="15" t="s">
        <v>81</v>
      </c>
      <c r="AY101" s="277" t="s">
        <v>169</v>
      </c>
    </row>
    <row r="102" spans="1:65" s="2" customFormat="1" ht="33" customHeight="1">
      <c r="A102" s="41"/>
      <c r="B102" s="42"/>
      <c r="C102" s="229" t="s">
        <v>83</v>
      </c>
      <c r="D102" s="229" t="s">
        <v>171</v>
      </c>
      <c r="E102" s="230" t="s">
        <v>1221</v>
      </c>
      <c r="F102" s="231" t="s">
        <v>1222</v>
      </c>
      <c r="G102" s="232" t="s">
        <v>213</v>
      </c>
      <c r="H102" s="233">
        <v>633.76</v>
      </c>
      <c r="I102" s="234"/>
      <c r="J102" s="235">
        <f>ROUND(I102*H102,2)</f>
        <v>0</v>
      </c>
      <c r="K102" s="231" t="s">
        <v>19</v>
      </c>
      <c r="L102" s="47"/>
      <c r="M102" s="236" t="s">
        <v>19</v>
      </c>
      <c r="N102" s="237" t="s">
        <v>45</v>
      </c>
      <c r="O102" s="87"/>
      <c r="P102" s="238">
        <f>O102*H102</f>
        <v>0</v>
      </c>
      <c r="Q102" s="238">
        <v>0</v>
      </c>
      <c r="R102" s="238">
        <f>Q102*H102</f>
        <v>0</v>
      </c>
      <c r="S102" s="238">
        <v>0</v>
      </c>
      <c r="T102" s="239">
        <f>S102*H102</f>
        <v>0</v>
      </c>
      <c r="U102" s="41"/>
      <c r="V102" s="41"/>
      <c r="W102" s="41"/>
      <c r="X102" s="41"/>
      <c r="Y102" s="41"/>
      <c r="Z102" s="41"/>
      <c r="AA102" s="41"/>
      <c r="AB102" s="41"/>
      <c r="AC102" s="41"/>
      <c r="AD102" s="41"/>
      <c r="AE102" s="41"/>
      <c r="AR102" s="240" t="s">
        <v>176</v>
      </c>
      <c r="AT102" s="240" t="s">
        <v>171</v>
      </c>
      <c r="AU102" s="240" t="s">
        <v>83</v>
      </c>
      <c r="AY102" s="20" t="s">
        <v>169</v>
      </c>
      <c r="BE102" s="241">
        <f>IF(N102="základní",J102,0)</f>
        <v>0</v>
      </c>
      <c r="BF102" s="241">
        <f>IF(N102="snížená",J102,0)</f>
        <v>0</v>
      </c>
      <c r="BG102" s="241">
        <f>IF(N102="zákl. přenesená",J102,0)</f>
        <v>0</v>
      </c>
      <c r="BH102" s="241">
        <f>IF(N102="sníž. přenesená",J102,0)</f>
        <v>0</v>
      </c>
      <c r="BI102" s="241">
        <f>IF(N102="nulová",J102,0)</f>
        <v>0</v>
      </c>
      <c r="BJ102" s="20" t="s">
        <v>81</v>
      </c>
      <c r="BK102" s="241">
        <f>ROUND(I102*H102,2)</f>
        <v>0</v>
      </c>
      <c r="BL102" s="20" t="s">
        <v>176</v>
      </c>
      <c r="BM102" s="240" t="s">
        <v>1461</v>
      </c>
    </row>
    <row r="103" spans="1:47" s="2" customFormat="1" ht="12">
      <c r="A103" s="41"/>
      <c r="B103" s="42"/>
      <c r="C103" s="43"/>
      <c r="D103" s="242" t="s">
        <v>178</v>
      </c>
      <c r="E103" s="43"/>
      <c r="F103" s="243" t="s">
        <v>646</v>
      </c>
      <c r="G103" s="43"/>
      <c r="H103" s="43"/>
      <c r="I103" s="149"/>
      <c r="J103" s="43"/>
      <c r="K103" s="43"/>
      <c r="L103" s="47"/>
      <c r="M103" s="244"/>
      <c r="N103" s="245"/>
      <c r="O103" s="87"/>
      <c r="P103" s="87"/>
      <c r="Q103" s="87"/>
      <c r="R103" s="87"/>
      <c r="S103" s="87"/>
      <c r="T103" s="88"/>
      <c r="U103" s="41"/>
      <c r="V103" s="41"/>
      <c r="W103" s="41"/>
      <c r="X103" s="41"/>
      <c r="Y103" s="41"/>
      <c r="Z103" s="41"/>
      <c r="AA103" s="41"/>
      <c r="AB103" s="41"/>
      <c r="AC103" s="41"/>
      <c r="AD103" s="41"/>
      <c r="AE103" s="41"/>
      <c r="AT103" s="20" t="s">
        <v>178</v>
      </c>
      <c r="AU103" s="20" t="s">
        <v>83</v>
      </c>
    </row>
    <row r="104" spans="1:65" s="2" customFormat="1" ht="33" customHeight="1">
      <c r="A104" s="41"/>
      <c r="B104" s="42"/>
      <c r="C104" s="229" t="s">
        <v>192</v>
      </c>
      <c r="D104" s="229" t="s">
        <v>171</v>
      </c>
      <c r="E104" s="230" t="s">
        <v>1224</v>
      </c>
      <c r="F104" s="231" t="s">
        <v>1225</v>
      </c>
      <c r="G104" s="232" t="s">
        <v>213</v>
      </c>
      <c r="H104" s="233">
        <v>528.045</v>
      </c>
      <c r="I104" s="234"/>
      <c r="J104" s="235">
        <f>ROUND(I104*H104,2)</f>
        <v>0</v>
      </c>
      <c r="K104" s="231" t="s">
        <v>19</v>
      </c>
      <c r="L104" s="47"/>
      <c r="M104" s="236" t="s">
        <v>19</v>
      </c>
      <c r="N104" s="237" t="s">
        <v>45</v>
      </c>
      <c r="O104" s="87"/>
      <c r="P104" s="238">
        <f>O104*H104</f>
        <v>0</v>
      </c>
      <c r="Q104" s="238">
        <v>0</v>
      </c>
      <c r="R104" s="238">
        <f>Q104*H104</f>
        <v>0</v>
      </c>
      <c r="S104" s="238">
        <v>0</v>
      </c>
      <c r="T104" s="239">
        <f>S104*H104</f>
        <v>0</v>
      </c>
      <c r="U104" s="41"/>
      <c r="V104" s="41"/>
      <c r="W104" s="41"/>
      <c r="X104" s="41"/>
      <c r="Y104" s="41"/>
      <c r="Z104" s="41"/>
      <c r="AA104" s="41"/>
      <c r="AB104" s="41"/>
      <c r="AC104" s="41"/>
      <c r="AD104" s="41"/>
      <c r="AE104" s="41"/>
      <c r="AR104" s="240" t="s">
        <v>176</v>
      </c>
      <c r="AT104" s="240" t="s">
        <v>171</v>
      </c>
      <c r="AU104" s="240" t="s">
        <v>83</v>
      </c>
      <c r="AY104" s="20" t="s">
        <v>169</v>
      </c>
      <c r="BE104" s="241">
        <f>IF(N104="základní",J104,0)</f>
        <v>0</v>
      </c>
      <c r="BF104" s="241">
        <f>IF(N104="snížená",J104,0)</f>
        <v>0</v>
      </c>
      <c r="BG104" s="241">
        <f>IF(N104="zákl. přenesená",J104,0)</f>
        <v>0</v>
      </c>
      <c r="BH104" s="241">
        <f>IF(N104="sníž. přenesená",J104,0)</f>
        <v>0</v>
      </c>
      <c r="BI104" s="241">
        <f>IF(N104="nulová",J104,0)</f>
        <v>0</v>
      </c>
      <c r="BJ104" s="20" t="s">
        <v>81</v>
      </c>
      <c r="BK104" s="241">
        <f>ROUND(I104*H104,2)</f>
        <v>0</v>
      </c>
      <c r="BL104" s="20" t="s">
        <v>176</v>
      </c>
      <c r="BM104" s="240" t="s">
        <v>1462</v>
      </c>
    </row>
    <row r="105" spans="1:47" s="2" customFormat="1" ht="12">
      <c r="A105" s="41"/>
      <c r="B105" s="42"/>
      <c r="C105" s="43"/>
      <c r="D105" s="242" t="s">
        <v>178</v>
      </c>
      <c r="E105" s="43"/>
      <c r="F105" s="243" t="s">
        <v>646</v>
      </c>
      <c r="G105" s="43"/>
      <c r="H105" s="43"/>
      <c r="I105" s="149"/>
      <c r="J105" s="43"/>
      <c r="K105" s="43"/>
      <c r="L105" s="47"/>
      <c r="M105" s="244"/>
      <c r="N105" s="245"/>
      <c r="O105" s="87"/>
      <c r="P105" s="87"/>
      <c r="Q105" s="87"/>
      <c r="R105" s="87"/>
      <c r="S105" s="87"/>
      <c r="T105" s="88"/>
      <c r="U105" s="41"/>
      <c r="V105" s="41"/>
      <c r="W105" s="41"/>
      <c r="X105" s="41"/>
      <c r="Y105" s="41"/>
      <c r="Z105" s="41"/>
      <c r="AA105" s="41"/>
      <c r="AB105" s="41"/>
      <c r="AC105" s="41"/>
      <c r="AD105" s="41"/>
      <c r="AE105" s="41"/>
      <c r="AT105" s="20" t="s">
        <v>178</v>
      </c>
      <c r="AU105" s="20" t="s">
        <v>83</v>
      </c>
    </row>
    <row r="106" spans="1:51" s="13" customFormat="1" ht="12">
      <c r="A106" s="13"/>
      <c r="B106" s="246"/>
      <c r="C106" s="247"/>
      <c r="D106" s="242" t="s">
        <v>180</v>
      </c>
      <c r="E106" s="248" t="s">
        <v>19</v>
      </c>
      <c r="F106" s="249" t="s">
        <v>1463</v>
      </c>
      <c r="G106" s="247"/>
      <c r="H106" s="248" t="s">
        <v>19</v>
      </c>
      <c r="I106" s="250"/>
      <c r="J106" s="247"/>
      <c r="K106" s="247"/>
      <c r="L106" s="251"/>
      <c r="M106" s="252"/>
      <c r="N106" s="253"/>
      <c r="O106" s="253"/>
      <c r="P106" s="253"/>
      <c r="Q106" s="253"/>
      <c r="R106" s="253"/>
      <c r="S106" s="253"/>
      <c r="T106" s="254"/>
      <c r="U106" s="13"/>
      <c r="V106" s="13"/>
      <c r="W106" s="13"/>
      <c r="X106" s="13"/>
      <c r="Y106" s="13"/>
      <c r="Z106" s="13"/>
      <c r="AA106" s="13"/>
      <c r="AB106" s="13"/>
      <c r="AC106" s="13"/>
      <c r="AD106" s="13"/>
      <c r="AE106" s="13"/>
      <c r="AT106" s="255" t="s">
        <v>180</v>
      </c>
      <c r="AU106" s="255" t="s">
        <v>83</v>
      </c>
      <c r="AV106" s="13" t="s">
        <v>81</v>
      </c>
      <c r="AW106" s="13" t="s">
        <v>35</v>
      </c>
      <c r="AX106" s="13" t="s">
        <v>74</v>
      </c>
      <c r="AY106" s="255" t="s">
        <v>169</v>
      </c>
    </row>
    <row r="107" spans="1:51" s="13" customFormat="1" ht="12">
      <c r="A107" s="13"/>
      <c r="B107" s="246"/>
      <c r="C107" s="247"/>
      <c r="D107" s="242" t="s">
        <v>180</v>
      </c>
      <c r="E107" s="248" t="s">
        <v>19</v>
      </c>
      <c r="F107" s="249" t="s">
        <v>1235</v>
      </c>
      <c r="G107" s="247"/>
      <c r="H107" s="248" t="s">
        <v>19</v>
      </c>
      <c r="I107" s="250"/>
      <c r="J107" s="247"/>
      <c r="K107" s="247"/>
      <c r="L107" s="251"/>
      <c r="M107" s="252"/>
      <c r="N107" s="253"/>
      <c r="O107" s="253"/>
      <c r="P107" s="253"/>
      <c r="Q107" s="253"/>
      <c r="R107" s="253"/>
      <c r="S107" s="253"/>
      <c r="T107" s="254"/>
      <c r="U107" s="13"/>
      <c r="V107" s="13"/>
      <c r="W107" s="13"/>
      <c r="X107" s="13"/>
      <c r="Y107" s="13"/>
      <c r="Z107" s="13"/>
      <c r="AA107" s="13"/>
      <c r="AB107" s="13"/>
      <c r="AC107" s="13"/>
      <c r="AD107" s="13"/>
      <c r="AE107" s="13"/>
      <c r="AT107" s="255" t="s">
        <v>180</v>
      </c>
      <c r="AU107" s="255" t="s">
        <v>83</v>
      </c>
      <c r="AV107" s="13" t="s">
        <v>81</v>
      </c>
      <c r="AW107" s="13" t="s">
        <v>35</v>
      </c>
      <c r="AX107" s="13" t="s">
        <v>74</v>
      </c>
      <c r="AY107" s="255" t="s">
        <v>169</v>
      </c>
    </row>
    <row r="108" spans="1:51" s="14" customFormat="1" ht="12">
      <c r="A108" s="14"/>
      <c r="B108" s="256"/>
      <c r="C108" s="257"/>
      <c r="D108" s="242" t="s">
        <v>180</v>
      </c>
      <c r="E108" s="258" t="s">
        <v>19</v>
      </c>
      <c r="F108" s="259" t="s">
        <v>1464</v>
      </c>
      <c r="G108" s="257"/>
      <c r="H108" s="260">
        <v>192.99</v>
      </c>
      <c r="I108" s="261"/>
      <c r="J108" s="257"/>
      <c r="K108" s="257"/>
      <c r="L108" s="262"/>
      <c r="M108" s="263"/>
      <c r="N108" s="264"/>
      <c r="O108" s="264"/>
      <c r="P108" s="264"/>
      <c r="Q108" s="264"/>
      <c r="R108" s="264"/>
      <c r="S108" s="264"/>
      <c r="T108" s="265"/>
      <c r="U108" s="14"/>
      <c r="V108" s="14"/>
      <c r="W108" s="14"/>
      <c r="X108" s="14"/>
      <c r="Y108" s="14"/>
      <c r="Z108" s="14"/>
      <c r="AA108" s="14"/>
      <c r="AB108" s="14"/>
      <c r="AC108" s="14"/>
      <c r="AD108" s="14"/>
      <c r="AE108" s="14"/>
      <c r="AT108" s="266" t="s">
        <v>180</v>
      </c>
      <c r="AU108" s="266" t="s">
        <v>83</v>
      </c>
      <c r="AV108" s="14" t="s">
        <v>83</v>
      </c>
      <c r="AW108" s="14" t="s">
        <v>35</v>
      </c>
      <c r="AX108" s="14" t="s">
        <v>74</v>
      </c>
      <c r="AY108" s="266" t="s">
        <v>169</v>
      </c>
    </row>
    <row r="109" spans="1:51" s="14" customFormat="1" ht="12">
      <c r="A109" s="14"/>
      <c r="B109" s="256"/>
      <c r="C109" s="257"/>
      <c r="D109" s="242" t="s">
        <v>180</v>
      </c>
      <c r="E109" s="258" t="s">
        <v>19</v>
      </c>
      <c r="F109" s="259" t="s">
        <v>1465</v>
      </c>
      <c r="G109" s="257"/>
      <c r="H109" s="260">
        <v>188.16</v>
      </c>
      <c r="I109" s="261"/>
      <c r="J109" s="257"/>
      <c r="K109" s="257"/>
      <c r="L109" s="262"/>
      <c r="M109" s="263"/>
      <c r="N109" s="264"/>
      <c r="O109" s="264"/>
      <c r="P109" s="264"/>
      <c r="Q109" s="264"/>
      <c r="R109" s="264"/>
      <c r="S109" s="264"/>
      <c r="T109" s="265"/>
      <c r="U109" s="14"/>
      <c r="V109" s="14"/>
      <c r="W109" s="14"/>
      <c r="X109" s="14"/>
      <c r="Y109" s="14"/>
      <c r="Z109" s="14"/>
      <c r="AA109" s="14"/>
      <c r="AB109" s="14"/>
      <c r="AC109" s="14"/>
      <c r="AD109" s="14"/>
      <c r="AE109" s="14"/>
      <c r="AT109" s="266" t="s">
        <v>180</v>
      </c>
      <c r="AU109" s="266" t="s">
        <v>83</v>
      </c>
      <c r="AV109" s="14" t="s">
        <v>83</v>
      </c>
      <c r="AW109" s="14" t="s">
        <v>35</v>
      </c>
      <c r="AX109" s="14" t="s">
        <v>74</v>
      </c>
      <c r="AY109" s="266" t="s">
        <v>169</v>
      </c>
    </row>
    <row r="110" spans="1:51" s="14" customFormat="1" ht="12">
      <c r="A110" s="14"/>
      <c r="B110" s="256"/>
      <c r="C110" s="257"/>
      <c r="D110" s="242" t="s">
        <v>180</v>
      </c>
      <c r="E110" s="258" t="s">
        <v>19</v>
      </c>
      <c r="F110" s="259" t="s">
        <v>1466</v>
      </c>
      <c r="G110" s="257"/>
      <c r="H110" s="260">
        <v>104.16</v>
      </c>
      <c r="I110" s="261"/>
      <c r="J110" s="257"/>
      <c r="K110" s="257"/>
      <c r="L110" s="262"/>
      <c r="M110" s="263"/>
      <c r="N110" s="264"/>
      <c r="O110" s="264"/>
      <c r="P110" s="264"/>
      <c r="Q110" s="264"/>
      <c r="R110" s="264"/>
      <c r="S110" s="264"/>
      <c r="T110" s="265"/>
      <c r="U110" s="14"/>
      <c r="V110" s="14"/>
      <c r="W110" s="14"/>
      <c r="X110" s="14"/>
      <c r="Y110" s="14"/>
      <c r="Z110" s="14"/>
      <c r="AA110" s="14"/>
      <c r="AB110" s="14"/>
      <c r="AC110" s="14"/>
      <c r="AD110" s="14"/>
      <c r="AE110" s="14"/>
      <c r="AT110" s="266" t="s">
        <v>180</v>
      </c>
      <c r="AU110" s="266" t="s">
        <v>83</v>
      </c>
      <c r="AV110" s="14" t="s">
        <v>83</v>
      </c>
      <c r="AW110" s="14" t="s">
        <v>35</v>
      </c>
      <c r="AX110" s="14" t="s">
        <v>74</v>
      </c>
      <c r="AY110" s="266" t="s">
        <v>169</v>
      </c>
    </row>
    <row r="111" spans="1:51" s="14" customFormat="1" ht="12">
      <c r="A111" s="14"/>
      <c r="B111" s="256"/>
      <c r="C111" s="257"/>
      <c r="D111" s="242" t="s">
        <v>180</v>
      </c>
      <c r="E111" s="258" t="s">
        <v>19</v>
      </c>
      <c r="F111" s="259" t="s">
        <v>1467</v>
      </c>
      <c r="G111" s="257"/>
      <c r="H111" s="260">
        <v>42.735</v>
      </c>
      <c r="I111" s="261"/>
      <c r="J111" s="257"/>
      <c r="K111" s="257"/>
      <c r="L111" s="262"/>
      <c r="M111" s="263"/>
      <c r="N111" s="264"/>
      <c r="O111" s="264"/>
      <c r="P111" s="264"/>
      <c r="Q111" s="264"/>
      <c r="R111" s="264"/>
      <c r="S111" s="264"/>
      <c r="T111" s="265"/>
      <c r="U111" s="14"/>
      <c r="V111" s="14"/>
      <c r="W111" s="14"/>
      <c r="X111" s="14"/>
      <c r="Y111" s="14"/>
      <c r="Z111" s="14"/>
      <c r="AA111" s="14"/>
      <c r="AB111" s="14"/>
      <c r="AC111" s="14"/>
      <c r="AD111" s="14"/>
      <c r="AE111" s="14"/>
      <c r="AT111" s="266" t="s">
        <v>180</v>
      </c>
      <c r="AU111" s="266" t="s">
        <v>83</v>
      </c>
      <c r="AV111" s="14" t="s">
        <v>83</v>
      </c>
      <c r="AW111" s="14" t="s">
        <v>35</v>
      </c>
      <c r="AX111" s="14" t="s">
        <v>74</v>
      </c>
      <c r="AY111" s="266" t="s">
        <v>169</v>
      </c>
    </row>
    <row r="112" spans="1:51" s="15" customFormat="1" ht="12">
      <c r="A112" s="15"/>
      <c r="B112" s="267"/>
      <c r="C112" s="268"/>
      <c r="D112" s="242" t="s">
        <v>180</v>
      </c>
      <c r="E112" s="269" t="s">
        <v>19</v>
      </c>
      <c r="F112" s="270" t="s">
        <v>185</v>
      </c>
      <c r="G112" s="268"/>
      <c r="H112" s="271">
        <v>528.045</v>
      </c>
      <c r="I112" s="272"/>
      <c r="J112" s="268"/>
      <c r="K112" s="268"/>
      <c r="L112" s="273"/>
      <c r="M112" s="274"/>
      <c r="N112" s="275"/>
      <c r="O112" s="275"/>
      <c r="P112" s="275"/>
      <c r="Q112" s="275"/>
      <c r="R112" s="275"/>
      <c r="S112" s="275"/>
      <c r="T112" s="276"/>
      <c r="U112" s="15"/>
      <c r="V112" s="15"/>
      <c r="W112" s="15"/>
      <c r="X112" s="15"/>
      <c r="Y112" s="15"/>
      <c r="Z112" s="15"/>
      <c r="AA112" s="15"/>
      <c r="AB112" s="15"/>
      <c r="AC112" s="15"/>
      <c r="AD112" s="15"/>
      <c r="AE112" s="15"/>
      <c r="AT112" s="277" t="s">
        <v>180</v>
      </c>
      <c r="AU112" s="277" t="s">
        <v>83</v>
      </c>
      <c r="AV112" s="15" t="s">
        <v>176</v>
      </c>
      <c r="AW112" s="15" t="s">
        <v>35</v>
      </c>
      <c r="AX112" s="15" t="s">
        <v>81</v>
      </c>
      <c r="AY112" s="277" t="s">
        <v>169</v>
      </c>
    </row>
    <row r="113" spans="1:65" s="2" customFormat="1" ht="21.75" customHeight="1">
      <c r="A113" s="41"/>
      <c r="B113" s="42"/>
      <c r="C113" s="229" t="s">
        <v>176</v>
      </c>
      <c r="D113" s="229" t="s">
        <v>171</v>
      </c>
      <c r="E113" s="230" t="s">
        <v>653</v>
      </c>
      <c r="F113" s="231" t="s">
        <v>1233</v>
      </c>
      <c r="G113" s="232" t="s">
        <v>213</v>
      </c>
      <c r="H113" s="233">
        <v>528.045</v>
      </c>
      <c r="I113" s="234"/>
      <c r="J113" s="235">
        <f>ROUND(I113*H113,2)</f>
        <v>0</v>
      </c>
      <c r="K113" s="231" t="s">
        <v>175</v>
      </c>
      <c r="L113" s="47"/>
      <c r="M113" s="236" t="s">
        <v>19</v>
      </c>
      <c r="N113" s="237" t="s">
        <v>45</v>
      </c>
      <c r="O113" s="87"/>
      <c r="P113" s="238">
        <f>O113*H113</f>
        <v>0</v>
      </c>
      <c r="Q113" s="238">
        <v>0</v>
      </c>
      <c r="R113" s="238">
        <f>Q113*H113</f>
        <v>0</v>
      </c>
      <c r="S113" s="238">
        <v>0</v>
      </c>
      <c r="T113" s="239">
        <f>S113*H113</f>
        <v>0</v>
      </c>
      <c r="U113" s="41"/>
      <c r="V113" s="41"/>
      <c r="W113" s="41"/>
      <c r="X113" s="41"/>
      <c r="Y113" s="41"/>
      <c r="Z113" s="41"/>
      <c r="AA113" s="41"/>
      <c r="AB113" s="41"/>
      <c r="AC113" s="41"/>
      <c r="AD113" s="41"/>
      <c r="AE113" s="41"/>
      <c r="AR113" s="240" t="s">
        <v>176</v>
      </c>
      <c r="AT113" s="240" t="s">
        <v>171</v>
      </c>
      <c r="AU113" s="240" t="s">
        <v>83</v>
      </c>
      <c r="AY113" s="20" t="s">
        <v>169</v>
      </c>
      <c r="BE113" s="241">
        <f>IF(N113="základní",J113,0)</f>
        <v>0</v>
      </c>
      <c r="BF113" s="241">
        <f>IF(N113="snížená",J113,0)</f>
        <v>0</v>
      </c>
      <c r="BG113" s="241">
        <f>IF(N113="zákl. přenesená",J113,0)</f>
        <v>0</v>
      </c>
      <c r="BH113" s="241">
        <f>IF(N113="sníž. přenesená",J113,0)</f>
        <v>0</v>
      </c>
      <c r="BI113" s="241">
        <f>IF(N113="nulová",J113,0)</f>
        <v>0</v>
      </c>
      <c r="BJ113" s="20" t="s">
        <v>81</v>
      </c>
      <c r="BK113" s="241">
        <f>ROUND(I113*H113,2)</f>
        <v>0</v>
      </c>
      <c r="BL113" s="20" t="s">
        <v>176</v>
      </c>
      <c r="BM113" s="240" t="s">
        <v>1468</v>
      </c>
    </row>
    <row r="114" spans="1:47" s="2" customFormat="1" ht="12">
      <c r="A114" s="41"/>
      <c r="B114" s="42"/>
      <c r="C114" s="43"/>
      <c r="D114" s="242" t="s">
        <v>178</v>
      </c>
      <c r="E114" s="43"/>
      <c r="F114" s="243" t="s">
        <v>656</v>
      </c>
      <c r="G114" s="43"/>
      <c r="H114" s="43"/>
      <c r="I114" s="149"/>
      <c r="J114" s="43"/>
      <c r="K114" s="43"/>
      <c r="L114" s="47"/>
      <c r="M114" s="244"/>
      <c r="N114" s="245"/>
      <c r="O114" s="87"/>
      <c r="P114" s="87"/>
      <c r="Q114" s="87"/>
      <c r="R114" s="87"/>
      <c r="S114" s="87"/>
      <c r="T114" s="88"/>
      <c r="U114" s="41"/>
      <c r="V114" s="41"/>
      <c r="W114" s="41"/>
      <c r="X114" s="41"/>
      <c r="Y114" s="41"/>
      <c r="Z114" s="41"/>
      <c r="AA114" s="41"/>
      <c r="AB114" s="41"/>
      <c r="AC114" s="41"/>
      <c r="AD114" s="41"/>
      <c r="AE114" s="41"/>
      <c r="AT114" s="20" t="s">
        <v>178</v>
      </c>
      <c r="AU114" s="20" t="s">
        <v>83</v>
      </c>
    </row>
    <row r="115" spans="1:65" s="2" customFormat="1" ht="16.5" customHeight="1">
      <c r="A115" s="41"/>
      <c r="B115" s="42"/>
      <c r="C115" s="229" t="s">
        <v>201</v>
      </c>
      <c r="D115" s="229" t="s">
        <v>171</v>
      </c>
      <c r="E115" s="230" t="s">
        <v>1236</v>
      </c>
      <c r="F115" s="231" t="s">
        <v>1237</v>
      </c>
      <c r="G115" s="232" t="s">
        <v>174</v>
      </c>
      <c r="H115" s="233">
        <v>213.6</v>
      </c>
      <c r="I115" s="234"/>
      <c r="J115" s="235">
        <f>ROUND(I115*H115,2)</f>
        <v>0</v>
      </c>
      <c r="K115" s="231" t="s">
        <v>175</v>
      </c>
      <c r="L115" s="47"/>
      <c r="M115" s="236" t="s">
        <v>19</v>
      </c>
      <c r="N115" s="237" t="s">
        <v>45</v>
      </c>
      <c r="O115" s="87"/>
      <c r="P115" s="238">
        <f>O115*H115</f>
        <v>0</v>
      </c>
      <c r="Q115" s="238">
        <v>0</v>
      </c>
      <c r="R115" s="238">
        <f>Q115*H115</f>
        <v>0</v>
      </c>
      <c r="S115" s="238">
        <v>0</v>
      </c>
      <c r="T115" s="239">
        <f>S115*H115</f>
        <v>0</v>
      </c>
      <c r="U115" s="41"/>
      <c r="V115" s="41"/>
      <c r="W115" s="41"/>
      <c r="X115" s="41"/>
      <c r="Y115" s="41"/>
      <c r="Z115" s="41"/>
      <c r="AA115" s="41"/>
      <c r="AB115" s="41"/>
      <c r="AC115" s="41"/>
      <c r="AD115" s="41"/>
      <c r="AE115" s="41"/>
      <c r="AR115" s="240" t="s">
        <v>176</v>
      </c>
      <c r="AT115" s="240" t="s">
        <v>171</v>
      </c>
      <c r="AU115" s="240" t="s">
        <v>83</v>
      </c>
      <c r="AY115" s="20" t="s">
        <v>169</v>
      </c>
      <c r="BE115" s="241">
        <f>IF(N115="základní",J115,0)</f>
        <v>0</v>
      </c>
      <c r="BF115" s="241">
        <f>IF(N115="snížená",J115,0)</f>
        <v>0</v>
      </c>
      <c r="BG115" s="241">
        <f>IF(N115="zákl. přenesená",J115,0)</f>
        <v>0</v>
      </c>
      <c r="BH115" s="241">
        <f>IF(N115="sníž. přenesená",J115,0)</f>
        <v>0</v>
      </c>
      <c r="BI115" s="241">
        <f>IF(N115="nulová",J115,0)</f>
        <v>0</v>
      </c>
      <c r="BJ115" s="20" t="s">
        <v>81</v>
      </c>
      <c r="BK115" s="241">
        <f>ROUND(I115*H115,2)</f>
        <v>0</v>
      </c>
      <c r="BL115" s="20" t="s">
        <v>176</v>
      </c>
      <c r="BM115" s="240" t="s">
        <v>1469</v>
      </c>
    </row>
    <row r="116" spans="1:47" s="2" customFormat="1" ht="12">
      <c r="A116" s="41"/>
      <c r="B116" s="42"/>
      <c r="C116" s="43"/>
      <c r="D116" s="242" t="s">
        <v>178</v>
      </c>
      <c r="E116" s="43"/>
      <c r="F116" s="243" t="s">
        <v>1239</v>
      </c>
      <c r="G116" s="43"/>
      <c r="H116" s="43"/>
      <c r="I116" s="149"/>
      <c r="J116" s="43"/>
      <c r="K116" s="43"/>
      <c r="L116" s="47"/>
      <c r="M116" s="244"/>
      <c r="N116" s="245"/>
      <c r="O116" s="87"/>
      <c r="P116" s="87"/>
      <c r="Q116" s="87"/>
      <c r="R116" s="87"/>
      <c r="S116" s="87"/>
      <c r="T116" s="88"/>
      <c r="U116" s="41"/>
      <c r="V116" s="41"/>
      <c r="W116" s="41"/>
      <c r="X116" s="41"/>
      <c r="Y116" s="41"/>
      <c r="Z116" s="41"/>
      <c r="AA116" s="41"/>
      <c r="AB116" s="41"/>
      <c r="AC116" s="41"/>
      <c r="AD116" s="41"/>
      <c r="AE116" s="41"/>
      <c r="AT116" s="20" t="s">
        <v>178</v>
      </c>
      <c r="AU116" s="20" t="s">
        <v>83</v>
      </c>
    </row>
    <row r="117" spans="1:51" s="13" customFormat="1" ht="12">
      <c r="A117" s="13"/>
      <c r="B117" s="246"/>
      <c r="C117" s="247"/>
      <c r="D117" s="242" t="s">
        <v>180</v>
      </c>
      <c r="E117" s="248" t="s">
        <v>19</v>
      </c>
      <c r="F117" s="249" t="s">
        <v>1470</v>
      </c>
      <c r="G117" s="247"/>
      <c r="H117" s="248" t="s">
        <v>19</v>
      </c>
      <c r="I117" s="250"/>
      <c r="J117" s="247"/>
      <c r="K117" s="247"/>
      <c r="L117" s="251"/>
      <c r="M117" s="252"/>
      <c r="N117" s="253"/>
      <c r="O117" s="253"/>
      <c r="P117" s="253"/>
      <c r="Q117" s="253"/>
      <c r="R117" s="253"/>
      <c r="S117" s="253"/>
      <c r="T117" s="254"/>
      <c r="U117" s="13"/>
      <c r="V117" s="13"/>
      <c r="W117" s="13"/>
      <c r="X117" s="13"/>
      <c r="Y117" s="13"/>
      <c r="Z117" s="13"/>
      <c r="AA117" s="13"/>
      <c r="AB117" s="13"/>
      <c r="AC117" s="13"/>
      <c r="AD117" s="13"/>
      <c r="AE117" s="13"/>
      <c r="AT117" s="255" t="s">
        <v>180</v>
      </c>
      <c r="AU117" s="255" t="s">
        <v>83</v>
      </c>
      <c r="AV117" s="13" t="s">
        <v>81</v>
      </c>
      <c r="AW117" s="13" t="s">
        <v>35</v>
      </c>
      <c r="AX117" s="13" t="s">
        <v>74</v>
      </c>
      <c r="AY117" s="255" t="s">
        <v>169</v>
      </c>
    </row>
    <row r="118" spans="1:51" s="14" customFormat="1" ht="12">
      <c r="A118" s="14"/>
      <c r="B118" s="256"/>
      <c r="C118" s="257"/>
      <c r="D118" s="242" t="s">
        <v>180</v>
      </c>
      <c r="E118" s="258" t="s">
        <v>19</v>
      </c>
      <c r="F118" s="259" t="s">
        <v>1471</v>
      </c>
      <c r="G118" s="257"/>
      <c r="H118" s="260">
        <v>115.2</v>
      </c>
      <c r="I118" s="261"/>
      <c r="J118" s="257"/>
      <c r="K118" s="257"/>
      <c r="L118" s="262"/>
      <c r="M118" s="263"/>
      <c r="N118" s="264"/>
      <c r="O118" s="264"/>
      <c r="P118" s="264"/>
      <c r="Q118" s="264"/>
      <c r="R118" s="264"/>
      <c r="S118" s="264"/>
      <c r="T118" s="265"/>
      <c r="U118" s="14"/>
      <c r="V118" s="14"/>
      <c r="W118" s="14"/>
      <c r="X118" s="14"/>
      <c r="Y118" s="14"/>
      <c r="Z118" s="14"/>
      <c r="AA118" s="14"/>
      <c r="AB118" s="14"/>
      <c r="AC118" s="14"/>
      <c r="AD118" s="14"/>
      <c r="AE118" s="14"/>
      <c r="AT118" s="266" t="s">
        <v>180</v>
      </c>
      <c r="AU118" s="266" t="s">
        <v>83</v>
      </c>
      <c r="AV118" s="14" t="s">
        <v>83</v>
      </c>
      <c r="AW118" s="14" t="s">
        <v>35</v>
      </c>
      <c r="AX118" s="14" t="s">
        <v>74</v>
      </c>
      <c r="AY118" s="266" t="s">
        <v>169</v>
      </c>
    </row>
    <row r="119" spans="1:51" s="14" customFormat="1" ht="12">
      <c r="A119" s="14"/>
      <c r="B119" s="256"/>
      <c r="C119" s="257"/>
      <c r="D119" s="242" t="s">
        <v>180</v>
      </c>
      <c r="E119" s="258" t="s">
        <v>19</v>
      </c>
      <c r="F119" s="259" t="s">
        <v>1472</v>
      </c>
      <c r="G119" s="257"/>
      <c r="H119" s="260">
        <v>45.6</v>
      </c>
      <c r="I119" s="261"/>
      <c r="J119" s="257"/>
      <c r="K119" s="257"/>
      <c r="L119" s="262"/>
      <c r="M119" s="263"/>
      <c r="N119" s="264"/>
      <c r="O119" s="264"/>
      <c r="P119" s="264"/>
      <c r="Q119" s="264"/>
      <c r="R119" s="264"/>
      <c r="S119" s="264"/>
      <c r="T119" s="265"/>
      <c r="U119" s="14"/>
      <c r="V119" s="14"/>
      <c r="W119" s="14"/>
      <c r="X119" s="14"/>
      <c r="Y119" s="14"/>
      <c r="Z119" s="14"/>
      <c r="AA119" s="14"/>
      <c r="AB119" s="14"/>
      <c r="AC119" s="14"/>
      <c r="AD119" s="14"/>
      <c r="AE119" s="14"/>
      <c r="AT119" s="266" t="s">
        <v>180</v>
      </c>
      <c r="AU119" s="266" t="s">
        <v>83</v>
      </c>
      <c r="AV119" s="14" t="s">
        <v>83</v>
      </c>
      <c r="AW119" s="14" t="s">
        <v>35</v>
      </c>
      <c r="AX119" s="14" t="s">
        <v>74</v>
      </c>
      <c r="AY119" s="266" t="s">
        <v>169</v>
      </c>
    </row>
    <row r="120" spans="1:51" s="14" customFormat="1" ht="12">
      <c r="A120" s="14"/>
      <c r="B120" s="256"/>
      <c r="C120" s="257"/>
      <c r="D120" s="242" t="s">
        <v>180</v>
      </c>
      <c r="E120" s="258" t="s">
        <v>19</v>
      </c>
      <c r="F120" s="259" t="s">
        <v>1473</v>
      </c>
      <c r="G120" s="257"/>
      <c r="H120" s="260">
        <v>52.8</v>
      </c>
      <c r="I120" s="261"/>
      <c r="J120" s="257"/>
      <c r="K120" s="257"/>
      <c r="L120" s="262"/>
      <c r="M120" s="263"/>
      <c r="N120" s="264"/>
      <c r="O120" s="264"/>
      <c r="P120" s="264"/>
      <c r="Q120" s="264"/>
      <c r="R120" s="264"/>
      <c r="S120" s="264"/>
      <c r="T120" s="265"/>
      <c r="U120" s="14"/>
      <c r="V120" s="14"/>
      <c r="W120" s="14"/>
      <c r="X120" s="14"/>
      <c r="Y120" s="14"/>
      <c r="Z120" s="14"/>
      <c r="AA120" s="14"/>
      <c r="AB120" s="14"/>
      <c r="AC120" s="14"/>
      <c r="AD120" s="14"/>
      <c r="AE120" s="14"/>
      <c r="AT120" s="266" t="s">
        <v>180</v>
      </c>
      <c r="AU120" s="266" t="s">
        <v>83</v>
      </c>
      <c r="AV120" s="14" t="s">
        <v>83</v>
      </c>
      <c r="AW120" s="14" t="s">
        <v>35</v>
      </c>
      <c r="AX120" s="14" t="s">
        <v>74</v>
      </c>
      <c r="AY120" s="266" t="s">
        <v>169</v>
      </c>
    </row>
    <row r="121" spans="1:51" s="15" customFormat="1" ht="12">
      <c r="A121" s="15"/>
      <c r="B121" s="267"/>
      <c r="C121" s="268"/>
      <c r="D121" s="242" t="s">
        <v>180</v>
      </c>
      <c r="E121" s="269" t="s">
        <v>19</v>
      </c>
      <c r="F121" s="270" t="s">
        <v>185</v>
      </c>
      <c r="G121" s="268"/>
      <c r="H121" s="271">
        <v>213.6</v>
      </c>
      <c r="I121" s="272"/>
      <c r="J121" s="268"/>
      <c r="K121" s="268"/>
      <c r="L121" s="273"/>
      <c r="M121" s="274"/>
      <c r="N121" s="275"/>
      <c r="O121" s="275"/>
      <c r="P121" s="275"/>
      <c r="Q121" s="275"/>
      <c r="R121" s="275"/>
      <c r="S121" s="275"/>
      <c r="T121" s="276"/>
      <c r="U121" s="15"/>
      <c r="V121" s="15"/>
      <c r="W121" s="15"/>
      <c r="X121" s="15"/>
      <c r="Y121" s="15"/>
      <c r="Z121" s="15"/>
      <c r="AA121" s="15"/>
      <c r="AB121" s="15"/>
      <c r="AC121" s="15"/>
      <c r="AD121" s="15"/>
      <c r="AE121" s="15"/>
      <c r="AT121" s="277" t="s">
        <v>180</v>
      </c>
      <c r="AU121" s="277" t="s">
        <v>83</v>
      </c>
      <c r="AV121" s="15" t="s">
        <v>176</v>
      </c>
      <c r="AW121" s="15" t="s">
        <v>35</v>
      </c>
      <c r="AX121" s="15" t="s">
        <v>81</v>
      </c>
      <c r="AY121" s="277" t="s">
        <v>169</v>
      </c>
    </row>
    <row r="122" spans="1:65" s="2" customFormat="1" ht="21.75" customHeight="1">
      <c r="A122" s="41"/>
      <c r="B122" s="42"/>
      <c r="C122" s="229" t="s">
        <v>205</v>
      </c>
      <c r="D122" s="229" t="s">
        <v>171</v>
      </c>
      <c r="E122" s="230" t="s">
        <v>332</v>
      </c>
      <c r="F122" s="231" t="s">
        <v>1243</v>
      </c>
      <c r="G122" s="232" t="s">
        <v>213</v>
      </c>
      <c r="H122" s="233">
        <v>261.525</v>
      </c>
      <c r="I122" s="234"/>
      <c r="J122" s="235">
        <f>ROUND(I122*H122,2)</f>
        <v>0</v>
      </c>
      <c r="K122" s="231" t="s">
        <v>175</v>
      </c>
      <c r="L122" s="47"/>
      <c r="M122" s="236" t="s">
        <v>19</v>
      </c>
      <c r="N122" s="237" t="s">
        <v>45</v>
      </c>
      <c r="O122" s="87"/>
      <c r="P122" s="238">
        <f>O122*H122</f>
        <v>0</v>
      </c>
      <c r="Q122" s="238">
        <v>0</v>
      </c>
      <c r="R122" s="238">
        <f>Q122*H122</f>
        <v>0</v>
      </c>
      <c r="S122" s="238">
        <v>0</v>
      </c>
      <c r="T122" s="239">
        <f>S122*H122</f>
        <v>0</v>
      </c>
      <c r="U122" s="41"/>
      <c r="V122" s="41"/>
      <c r="W122" s="41"/>
      <c r="X122" s="41"/>
      <c r="Y122" s="41"/>
      <c r="Z122" s="41"/>
      <c r="AA122" s="41"/>
      <c r="AB122" s="41"/>
      <c r="AC122" s="41"/>
      <c r="AD122" s="41"/>
      <c r="AE122" s="41"/>
      <c r="AR122" s="240" t="s">
        <v>176</v>
      </c>
      <c r="AT122" s="240" t="s">
        <v>171</v>
      </c>
      <c r="AU122" s="240" t="s">
        <v>83</v>
      </c>
      <c r="AY122" s="20" t="s">
        <v>169</v>
      </c>
      <c r="BE122" s="241">
        <f>IF(N122="základní",J122,0)</f>
        <v>0</v>
      </c>
      <c r="BF122" s="241">
        <f>IF(N122="snížená",J122,0)</f>
        <v>0</v>
      </c>
      <c r="BG122" s="241">
        <f>IF(N122="zákl. přenesená",J122,0)</f>
        <v>0</v>
      </c>
      <c r="BH122" s="241">
        <f>IF(N122="sníž. přenesená",J122,0)</f>
        <v>0</v>
      </c>
      <c r="BI122" s="241">
        <f>IF(N122="nulová",J122,0)</f>
        <v>0</v>
      </c>
      <c r="BJ122" s="20" t="s">
        <v>81</v>
      </c>
      <c r="BK122" s="241">
        <f>ROUND(I122*H122,2)</f>
        <v>0</v>
      </c>
      <c r="BL122" s="20" t="s">
        <v>176</v>
      </c>
      <c r="BM122" s="240" t="s">
        <v>1474</v>
      </c>
    </row>
    <row r="123" spans="1:47" s="2" customFormat="1" ht="12">
      <c r="A123" s="41"/>
      <c r="B123" s="42"/>
      <c r="C123" s="43"/>
      <c r="D123" s="242" t="s">
        <v>178</v>
      </c>
      <c r="E123" s="43"/>
      <c r="F123" s="243" t="s">
        <v>335</v>
      </c>
      <c r="G123" s="43"/>
      <c r="H123" s="43"/>
      <c r="I123" s="149"/>
      <c r="J123" s="43"/>
      <c r="K123" s="43"/>
      <c r="L123" s="47"/>
      <c r="M123" s="244"/>
      <c r="N123" s="245"/>
      <c r="O123" s="87"/>
      <c r="P123" s="87"/>
      <c r="Q123" s="87"/>
      <c r="R123" s="87"/>
      <c r="S123" s="87"/>
      <c r="T123" s="88"/>
      <c r="U123" s="41"/>
      <c r="V123" s="41"/>
      <c r="W123" s="41"/>
      <c r="X123" s="41"/>
      <c r="Y123" s="41"/>
      <c r="Z123" s="41"/>
      <c r="AA123" s="41"/>
      <c r="AB123" s="41"/>
      <c r="AC123" s="41"/>
      <c r="AD123" s="41"/>
      <c r="AE123" s="41"/>
      <c r="AT123" s="20" t="s">
        <v>178</v>
      </c>
      <c r="AU123" s="20" t="s">
        <v>83</v>
      </c>
    </row>
    <row r="124" spans="1:51" s="13" customFormat="1" ht="12">
      <c r="A124" s="13"/>
      <c r="B124" s="246"/>
      <c r="C124" s="247"/>
      <c r="D124" s="242" t="s">
        <v>180</v>
      </c>
      <c r="E124" s="248" t="s">
        <v>19</v>
      </c>
      <c r="F124" s="249" t="s">
        <v>1475</v>
      </c>
      <c r="G124" s="247"/>
      <c r="H124" s="248" t="s">
        <v>19</v>
      </c>
      <c r="I124" s="250"/>
      <c r="J124" s="247"/>
      <c r="K124" s="247"/>
      <c r="L124" s="251"/>
      <c r="M124" s="252"/>
      <c r="N124" s="253"/>
      <c r="O124" s="253"/>
      <c r="P124" s="253"/>
      <c r="Q124" s="253"/>
      <c r="R124" s="253"/>
      <c r="S124" s="253"/>
      <c r="T124" s="254"/>
      <c r="U124" s="13"/>
      <c r="V124" s="13"/>
      <c r="W124" s="13"/>
      <c r="X124" s="13"/>
      <c r="Y124" s="13"/>
      <c r="Z124" s="13"/>
      <c r="AA124" s="13"/>
      <c r="AB124" s="13"/>
      <c r="AC124" s="13"/>
      <c r="AD124" s="13"/>
      <c r="AE124" s="13"/>
      <c r="AT124" s="255" t="s">
        <v>180</v>
      </c>
      <c r="AU124" s="255" t="s">
        <v>83</v>
      </c>
      <c r="AV124" s="13" t="s">
        <v>81</v>
      </c>
      <c r="AW124" s="13" t="s">
        <v>35</v>
      </c>
      <c r="AX124" s="13" t="s">
        <v>74</v>
      </c>
      <c r="AY124" s="255" t="s">
        <v>169</v>
      </c>
    </row>
    <row r="125" spans="1:51" s="14" customFormat="1" ht="12">
      <c r="A125" s="14"/>
      <c r="B125" s="256"/>
      <c r="C125" s="257"/>
      <c r="D125" s="242" t="s">
        <v>180</v>
      </c>
      <c r="E125" s="258" t="s">
        <v>19</v>
      </c>
      <c r="F125" s="259" t="s">
        <v>1476</v>
      </c>
      <c r="G125" s="257"/>
      <c r="H125" s="260">
        <v>278.78</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180</v>
      </c>
      <c r="AU125" s="266" t="s">
        <v>83</v>
      </c>
      <c r="AV125" s="14" t="s">
        <v>83</v>
      </c>
      <c r="AW125" s="14" t="s">
        <v>35</v>
      </c>
      <c r="AX125" s="14" t="s">
        <v>74</v>
      </c>
      <c r="AY125" s="266" t="s">
        <v>169</v>
      </c>
    </row>
    <row r="126" spans="1:51" s="14" customFormat="1" ht="12">
      <c r="A126" s="14"/>
      <c r="B126" s="256"/>
      <c r="C126" s="257"/>
      <c r="D126" s="242" t="s">
        <v>180</v>
      </c>
      <c r="E126" s="258" t="s">
        <v>19</v>
      </c>
      <c r="F126" s="259" t="s">
        <v>1477</v>
      </c>
      <c r="G126" s="257"/>
      <c r="H126" s="260">
        <v>-26.88</v>
      </c>
      <c r="I126" s="261"/>
      <c r="J126" s="257"/>
      <c r="K126" s="257"/>
      <c r="L126" s="262"/>
      <c r="M126" s="263"/>
      <c r="N126" s="264"/>
      <c r="O126" s="264"/>
      <c r="P126" s="264"/>
      <c r="Q126" s="264"/>
      <c r="R126" s="264"/>
      <c r="S126" s="264"/>
      <c r="T126" s="265"/>
      <c r="U126" s="14"/>
      <c r="V126" s="14"/>
      <c r="W126" s="14"/>
      <c r="X126" s="14"/>
      <c r="Y126" s="14"/>
      <c r="Z126" s="14"/>
      <c r="AA126" s="14"/>
      <c r="AB126" s="14"/>
      <c r="AC126" s="14"/>
      <c r="AD126" s="14"/>
      <c r="AE126" s="14"/>
      <c r="AT126" s="266" t="s">
        <v>180</v>
      </c>
      <c r="AU126" s="266" t="s">
        <v>83</v>
      </c>
      <c r="AV126" s="14" t="s">
        <v>83</v>
      </c>
      <c r="AW126" s="14" t="s">
        <v>35</v>
      </c>
      <c r="AX126" s="14" t="s">
        <v>74</v>
      </c>
      <c r="AY126" s="266" t="s">
        <v>169</v>
      </c>
    </row>
    <row r="127" spans="1:51" s="14" customFormat="1" ht="12">
      <c r="A127" s="14"/>
      <c r="B127" s="256"/>
      <c r="C127" s="257"/>
      <c r="D127" s="242" t="s">
        <v>180</v>
      </c>
      <c r="E127" s="258" t="s">
        <v>19</v>
      </c>
      <c r="F127" s="259" t="s">
        <v>1478</v>
      </c>
      <c r="G127" s="257"/>
      <c r="H127" s="260">
        <v>-99.935</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180</v>
      </c>
      <c r="AU127" s="266" t="s">
        <v>83</v>
      </c>
      <c r="AV127" s="14" t="s">
        <v>83</v>
      </c>
      <c r="AW127" s="14" t="s">
        <v>35</v>
      </c>
      <c r="AX127" s="14" t="s">
        <v>74</v>
      </c>
      <c r="AY127" s="266" t="s">
        <v>169</v>
      </c>
    </row>
    <row r="128" spans="1:51" s="14" customFormat="1" ht="12">
      <c r="A128" s="14"/>
      <c r="B128" s="256"/>
      <c r="C128" s="257"/>
      <c r="D128" s="242" t="s">
        <v>180</v>
      </c>
      <c r="E128" s="258" t="s">
        <v>19</v>
      </c>
      <c r="F128" s="259" t="s">
        <v>1479</v>
      </c>
      <c r="G128" s="257"/>
      <c r="H128" s="260">
        <v>158.4</v>
      </c>
      <c r="I128" s="261"/>
      <c r="J128" s="257"/>
      <c r="K128" s="257"/>
      <c r="L128" s="262"/>
      <c r="M128" s="263"/>
      <c r="N128" s="264"/>
      <c r="O128" s="264"/>
      <c r="P128" s="264"/>
      <c r="Q128" s="264"/>
      <c r="R128" s="264"/>
      <c r="S128" s="264"/>
      <c r="T128" s="265"/>
      <c r="U128" s="14"/>
      <c r="V128" s="14"/>
      <c r="W128" s="14"/>
      <c r="X128" s="14"/>
      <c r="Y128" s="14"/>
      <c r="Z128" s="14"/>
      <c r="AA128" s="14"/>
      <c r="AB128" s="14"/>
      <c r="AC128" s="14"/>
      <c r="AD128" s="14"/>
      <c r="AE128" s="14"/>
      <c r="AT128" s="266" t="s">
        <v>180</v>
      </c>
      <c r="AU128" s="266" t="s">
        <v>83</v>
      </c>
      <c r="AV128" s="14" t="s">
        <v>83</v>
      </c>
      <c r="AW128" s="14" t="s">
        <v>35</v>
      </c>
      <c r="AX128" s="14" t="s">
        <v>74</v>
      </c>
      <c r="AY128" s="266" t="s">
        <v>169</v>
      </c>
    </row>
    <row r="129" spans="1:51" s="14" customFormat="1" ht="12">
      <c r="A129" s="14"/>
      <c r="B129" s="256"/>
      <c r="C129" s="257"/>
      <c r="D129" s="242" t="s">
        <v>180</v>
      </c>
      <c r="E129" s="258" t="s">
        <v>19</v>
      </c>
      <c r="F129" s="259" t="s">
        <v>1477</v>
      </c>
      <c r="G129" s="257"/>
      <c r="H129" s="260">
        <v>-26.88</v>
      </c>
      <c r="I129" s="261"/>
      <c r="J129" s="257"/>
      <c r="K129" s="257"/>
      <c r="L129" s="262"/>
      <c r="M129" s="263"/>
      <c r="N129" s="264"/>
      <c r="O129" s="264"/>
      <c r="P129" s="264"/>
      <c r="Q129" s="264"/>
      <c r="R129" s="264"/>
      <c r="S129" s="264"/>
      <c r="T129" s="265"/>
      <c r="U129" s="14"/>
      <c r="V129" s="14"/>
      <c r="W129" s="14"/>
      <c r="X129" s="14"/>
      <c r="Y129" s="14"/>
      <c r="Z129" s="14"/>
      <c r="AA129" s="14"/>
      <c r="AB129" s="14"/>
      <c r="AC129" s="14"/>
      <c r="AD129" s="14"/>
      <c r="AE129" s="14"/>
      <c r="AT129" s="266" t="s">
        <v>180</v>
      </c>
      <c r="AU129" s="266" t="s">
        <v>83</v>
      </c>
      <c r="AV129" s="14" t="s">
        <v>83</v>
      </c>
      <c r="AW129" s="14" t="s">
        <v>35</v>
      </c>
      <c r="AX129" s="14" t="s">
        <v>74</v>
      </c>
      <c r="AY129" s="266" t="s">
        <v>169</v>
      </c>
    </row>
    <row r="130" spans="1:51" s="14" customFormat="1" ht="12">
      <c r="A130" s="14"/>
      <c r="B130" s="256"/>
      <c r="C130" s="257"/>
      <c r="D130" s="242" t="s">
        <v>180</v>
      </c>
      <c r="E130" s="258" t="s">
        <v>19</v>
      </c>
      <c r="F130" s="259" t="s">
        <v>1480</v>
      </c>
      <c r="G130" s="257"/>
      <c r="H130" s="260">
        <v>-62.4</v>
      </c>
      <c r="I130" s="261"/>
      <c r="J130" s="257"/>
      <c r="K130" s="257"/>
      <c r="L130" s="262"/>
      <c r="M130" s="263"/>
      <c r="N130" s="264"/>
      <c r="O130" s="264"/>
      <c r="P130" s="264"/>
      <c r="Q130" s="264"/>
      <c r="R130" s="264"/>
      <c r="S130" s="264"/>
      <c r="T130" s="265"/>
      <c r="U130" s="14"/>
      <c r="V130" s="14"/>
      <c r="W130" s="14"/>
      <c r="X130" s="14"/>
      <c r="Y130" s="14"/>
      <c r="Z130" s="14"/>
      <c r="AA130" s="14"/>
      <c r="AB130" s="14"/>
      <c r="AC130" s="14"/>
      <c r="AD130" s="14"/>
      <c r="AE130" s="14"/>
      <c r="AT130" s="266" t="s">
        <v>180</v>
      </c>
      <c r="AU130" s="266" t="s">
        <v>83</v>
      </c>
      <c r="AV130" s="14" t="s">
        <v>83</v>
      </c>
      <c r="AW130" s="14" t="s">
        <v>35</v>
      </c>
      <c r="AX130" s="14" t="s">
        <v>74</v>
      </c>
      <c r="AY130" s="266" t="s">
        <v>169</v>
      </c>
    </row>
    <row r="131" spans="1:51" s="14" customFormat="1" ht="12">
      <c r="A131" s="14"/>
      <c r="B131" s="256"/>
      <c r="C131" s="257"/>
      <c r="D131" s="242" t="s">
        <v>180</v>
      </c>
      <c r="E131" s="258" t="s">
        <v>19</v>
      </c>
      <c r="F131" s="259" t="s">
        <v>1481</v>
      </c>
      <c r="G131" s="257"/>
      <c r="H131" s="260">
        <v>120.36</v>
      </c>
      <c r="I131" s="261"/>
      <c r="J131" s="257"/>
      <c r="K131" s="257"/>
      <c r="L131" s="262"/>
      <c r="M131" s="263"/>
      <c r="N131" s="264"/>
      <c r="O131" s="264"/>
      <c r="P131" s="264"/>
      <c r="Q131" s="264"/>
      <c r="R131" s="264"/>
      <c r="S131" s="264"/>
      <c r="T131" s="265"/>
      <c r="U131" s="14"/>
      <c r="V131" s="14"/>
      <c r="W131" s="14"/>
      <c r="X131" s="14"/>
      <c r="Y131" s="14"/>
      <c r="Z131" s="14"/>
      <c r="AA131" s="14"/>
      <c r="AB131" s="14"/>
      <c r="AC131" s="14"/>
      <c r="AD131" s="14"/>
      <c r="AE131" s="14"/>
      <c r="AT131" s="266" t="s">
        <v>180</v>
      </c>
      <c r="AU131" s="266" t="s">
        <v>83</v>
      </c>
      <c r="AV131" s="14" t="s">
        <v>83</v>
      </c>
      <c r="AW131" s="14" t="s">
        <v>35</v>
      </c>
      <c r="AX131" s="14" t="s">
        <v>74</v>
      </c>
      <c r="AY131" s="266" t="s">
        <v>169</v>
      </c>
    </row>
    <row r="132" spans="1:51" s="14" customFormat="1" ht="12">
      <c r="A132" s="14"/>
      <c r="B132" s="256"/>
      <c r="C132" s="257"/>
      <c r="D132" s="242" t="s">
        <v>180</v>
      </c>
      <c r="E132" s="258" t="s">
        <v>19</v>
      </c>
      <c r="F132" s="259" t="s">
        <v>1482</v>
      </c>
      <c r="G132" s="257"/>
      <c r="H132" s="260">
        <v>-22.08</v>
      </c>
      <c r="I132" s="261"/>
      <c r="J132" s="257"/>
      <c r="K132" s="257"/>
      <c r="L132" s="262"/>
      <c r="M132" s="263"/>
      <c r="N132" s="264"/>
      <c r="O132" s="264"/>
      <c r="P132" s="264"/>
      <c r="Q132" s="264"/>
      <c r="R132" s="264"/>
      <c r="S132" s="264"/>
      <c r="T132" s="265"/>
      <c r="U132" s="14"/>
      <c r="V132" s="14"/>
      <c r="W132" s="14"/>
      <c r="X132" s="14"/>
      <c r="Y132" s="14"/>
      <c r="Z132" s="14"/>
      <c r="AA132" s="14"/>
      <c r="AB132" s="14"/>
      <c r="AC132" s="14"/>
      <c r="AD132" s="14"/>
      <c r="AE132" s="14"/>
      <c r="AT132" s="266" t="s">
        <v>180</v>
      </c>
      <c r="AU132" s="266" t="s">
        <v>83</v>
      </c>
      <c r="AV132" s="14" t="s">
        <v>83</v>
      </c>
      <c r="AW132" s="14" t="s">
        <v>35</v>
      </c>
      <c r="AX132" s="14" t="s">
        <v>74</v>
      </c>
      <c r="AY132" s="266" t="s">
        <v>169</v>
      </c>
    </row>
    <row r="133" spans="1:51" s="14" customFormat="1" ht="12">
      <c r="A133" s="14"/>
      <c r="B133" s="256"/>
      <c r="C133" s="257"/>
      <c r="D133" s="242" t="s">
        <v>180</v>
      </c>
      <c r="E133" s="258" t="s">
        <v>19</v>
      </c>
      <c r="F133" s="259" t="s">
        <v>1483</v>
      </c>
      <c r="G133" s="257"/>
      <c r="H133" s="260">
        <v>-44.64</v>
      </c>
      <c r="I133" s="261"/>
      <c r="J133" s="257"/>
      <c r="K133" s="257"/>
      <c r="L133" s="262"/>
      <c r="M133" s="263"/>
      <c r="N133" s="264"/>
      <c r="O133" s="264"/>
      <c r="P133" s="264"/>
      <c r="Q133" s="264"/>
      <c r="R133" s="264"/>
      <c r="S133" s="264"/>
      <c r="T133" s="265"/>
      <c r="U133" s="14"/>
      <c r="V133" s="14"/>
      <c r="W133" s="14"/>
      <c r="X133" s="14"/>
      <c r="Y133" s="14"/>
      <c r="Z133" s="14"/>
      <c r="AA133" s="14"/>
      <c r="AB133" s="14"/>
      <c r="AC133" s="14"/>
      <c r="AD133" s="14"/>
      <c r="AE133" s="14"/>
      <c r="AT133" s="266" t="s">
        <v>180</v>
      </c>
      <c r="AU133" s="266" t="s">
        <v>83</v>
      </c>
      <c r="AV133" s="14" t="s">
        <v>83</v>
      </c>
      <c r="AW133" s="14" t="s">
        <v>35</v>
      </c>
      <c r="AX133" s="14" t="s">
        <v>74</v>
      </c>
      <c r="AY133" s="266" t="s">
        <v>169</v>
      </c>
    </row>
    <row r="134" spans="1:51" s="14" customFormat="1" ht="12">
      <c r="A134" s="14"/>
      <c r="B134" s="256"/>
      <c r="C134" s="257"/>
      <c r="D134" s="242" t="s">
        <v>180</v>
      </c>
      <c r="E134" s="258" t="s">
        <v>19</v>
      </c>
      <c r="F134" s="259" t="s">
        <v>1484</v>
      </c>
      <c r="G134" s="257"/>
      <c r="H134" s="260">
        <v>42.9</v>
      </c>
      <c r="I134" s="261"/>
      <c r="J134" s="257"/>
      <c r="K134" s="257"/>
      <c r="L134" s="262"/>
      <c r="M134" s="263"/>
      <c r="N134" s="264"/>
      <c r="O134" s="264"/>
      <c r="P134" s="264"/>
      <c r="Q134" s="264"/>
      <c r="R134" s="264"/>
      <c r="S134" s="264"/>
      <c r="T134" s="265"/>
      <c r="U134" s="14"/>
      <c r="V134" s="14"/>
      <c r="W134" s="14"/>
      <c r="X134" s="14"/>
      <c r="Y134" s="14"/>
      <c r="Z134" s="14"/>
      <c r="AA134" s="14"/>
      <c r="AB134" s="14"/>
      <c r="AC134" s="14"/>
      <c r="AD134" s="14"/>
      <c r="AE134" s="14"/>
      <c r="AT134" s="266" t="s">
        <v>180</v>
      </c>
      <c r="AU134" s="266" t="s">
        <v>83</v>
      </c>
      <c r="AV134" s="14" t="s">
        <v>83</v>
      </c>
      <c r="AW134" s="14" t="s">
        <v>35</v>
      </c>
      <c r="AX134" s="14" t="s">
        <v>74</v>
      </c>
      <c r="AY134" s="266" t="s">
        <v>169</v>
      </c>
    </row>
    <row r="135" spans="1:51" s="14" customFormat="1" ht="12">
      <c r="A135" s="14"/>
      <c r="B135" s="256"/>
      <c r="C135" s="257"/>
      <c r="D135" s="242" t="s">
        <v>180</v>
      </c>
      <c r="E135" s="258" t="s">
        <v>19</v>
      </c>
      <c r="F135" s="259" t="s">
        <v>1485</v>
      </c>
      <c r="G135" s="257"/>
      <c r="H135" s="260">
        <v>-26.4</v>
      </c>
      <c r="I135" s="261"/>
      <c r="J135" s="257"/>
      <c r="K135" s="257"/>
      <c r="L135" s="262"/>
      <c r="M135" s="263"/>
      <c r="N135" s="264"/>
      <c r="O135" s="264"/>
      <c r="P135" s="264"/>
      <c r="Q135" s="264"/>
      <c r="R135" s="264"/>
      <c r="S135" s="264"/>
      <c r="T135" s="265"/>
      <c r="U135" s="14"/>
      <c r="V135" s="14"/>
      <c r="W135" s="14"/>
      <c r="X135" s="14"/>
      <c r="Y135" s="14"/>
      <c r="Z135" s="14"/>
      <c r="AA135" s="14"/>
      <c r="AB135" s="14"/>
      <c r="AC135" s="14"/>
      <c r="AD135" s="14"/>
      <c r="AE135" s="14"/>
      <c r="AT135" s="266" t="s">
        <v>180</v>
      </c>
      <c r="AU135" s="266" t="s">
        <v>83</v>
      </c>
      <c r="AV135" s="14" t="s">
        <v>83</v>
      </c>
      <c r="AW135" s="14" t="s">
        <v>35</v>
      </c>
      <c r="AX135" s="14" t="s">
        <v>74</v>
      </c>
      <c r="AY135" s="266" t="s">
        <v>169</v>
      </c>
    </row>
    <row r="136" spans="1:51" s="14" customFormat="1" ht="12">
      <c r="A136" s="14"/>
      <c r="B136" s="256"/>
      <c r="C136" s="257"/>
      <c r="D136" s="242" t="s">
        <v>180</v>
      </c>
      <c r="E136" s="258" t="s">
        <v>19</v>
      </c>
      <c r="F136" s="259" t="s">
        <v>1486</v>
      </c>
      <c r="G136" s="257"/>
      <c r="H136" s="260">
        <v>-29.7</v>
      </c>
      <c r="I136" s="261"/>
      <c r="J136" s="257"/>
      <c r="K136" s="257"/>
      <c r="L136" s="262"/>
      <c r="M136" s="263"/>
      <c r="N136" s="264"/>
      <c r="O136" s="264"/>
      <c r="P136" s="264"/>
      <c r="Q136" s="264"/>
      <c r="R136" s="264"/>
      <c r="S136" s="264"/>
      <c r="T136" s="265"/>
      <c r="U136" s="14"/>
      <c r="V136" s="14"/>
      <c r="W136" s="14"/>
      <c r="X136" s="14"/>
      <c r="Y136" s="14"/>
      <c r="Z136" s="14"/>
      <c r="AA136" s="14"/>
      <c r="AB136" s="14"/>
      <c r="AC136" s="14"/>
      <c r="AD136" s="14"/>
      <c r="AE136" s="14"/>
      <c r="AT136" s="266" t="s">
        <v>180</v>
      </c>
      <c r="AU136" s="266" t="s">
        <v>83</v>
      </c>
      <c r="AV136" s="14" t="s">
        <v>83</v>
      </c>
      <c r="AW136" s="14" t="s">
        <v>35</v>
      </c>
      <c r="AX136" s="14" t="s">
        <v>74</v>
      </c>
      <c r="AY136" s="266" t="s">
        <v>169</v>
      </c>
    </row>
    <row r="137" spans="1:51" s="15" customFormat="1" ht="12">
      <c r="A137" s="15"/>
      <c r="B137" s="267"/>
      <c r="C137" s="268"/>
      <c r="D137" s="242" t="s">
        <v>180</v>
      </c>
      <c r="E137" s="269" t="s">
        <v>19</v>
      </c>
      <c r="F137" s="270" t="s">
        <v>185</v>
      </c>
      <c r="G137" s="268"/>
      <c r="H137" s="271">
        <v>261.52500000000003</v>
      </c>
      <c r="I137" s="272"/>
      <c r="J137" s="268"/>
      <c r="K137" s="268"/>
      <c r="L137" s="273"/>
      <c r="M137" s="274"/>
      <c r="N137" s="275"/>
      <c r="O137" s="275"/>
      <c r="P137" s="275"/>
      <c r="Q137" s="275"/>
      <c r="R137" s="275"/>
      <c r="S137" s="275"/>
      <c r="T137" s="276"/>
      <c r="U137" s="15"/>
      <c r="V137" s="15"/>
      <c r="W137" s="15"/>
      <c r="X137" s="15"/>
      <c r="Y137" s="15"/>
      <c r="Z137" s="15"/>
      <c r="AA137" s="15"/>
      <c r="AB137" s="15"/>
      <c r="AC137" s="15"/>
      <c r="AD137" s="15"/>
      <c r="AE137" s="15"/>
      <c r="AT137" s="277" t="s">
        <v>180</v>
      </c>
      <c r="AU137" s="277" t="s">
        <v>83</v>
      </c>
      <c r="AV137" s="15" t="s">
        <v>176</v>
      </c>
      <c r="AW137" s="15" t="s">
        <v>35</v>
      </c>
      <c r="AX137" s="15" t="s">
        <v>81</v>
      </c>
      <c r="AY137" s="277" t="s">
        <v>169</v>
      </c>
    </row>
    <row r="138" spans="1:65" s="2" customFormat="1" ht="16.5" customHeight="1">
      <c r="A138" s="41"/>
      <c r="B138" s="42"/>
      <c r="C138" s="229" t="s">
        <v>210</v>
      </c>
      <c r="D138" s="229" t="s">
        <v>171</v>
      </c>
      <c r="E138" s="230" t="s">
        <v>1258</v>
      </c>
      <c r="F138" s="231" t="s">
        <v>1259</v>
      </c>
      <c r="G138" s="232" t="s">
        <v>174</v>
      </c>
      <c r="H138" s="233">
        <v>261.525</v>
      </c>
      <c r="I138" s="234"/>
      <c r="J138" s="235">
        <f>ROUND(I138*H138,2)</f>
        <v>0</v>
      </c>
      <c r="K138" s="231" t="s">
        <v>175</v>
      </c>
      <c r="L138" s="47"/>
      <c r="M138" s="236" t="s">
        <v>19</v>
      </c>
      <c r="N138" s="237" t="s">
        <v>45</v>
      </c>
      <c r="O138" s="87"/>
      <c r="P138" s="238">
        <f>O138*H138</f>
        <v>0</v>
      </c>
      <c r="Q138" s="238">
        <v>0</v>
      </c>
      <c r="R138" s="238">
        <f>Q138*H138</f>
        <v>0</v>
      </c>
      <c r="S138" s="238">
        <v>0</v>
      </c>
      <c r="T138" s="239">
        <f>S138*H138</f>
        <v>0</v>
      </c>
      <c r="U138" s="41"/>
      <c r="V138" s="41"/>
      <c r="W138" s="41"/>
      <c r="X138" s="41"/>
      <c r="Y138" s="41"/>
      <c r="Z138" s="41"/>
      <c r="AA138" s="41"/>
      <c r="AB138" s="41"/>
      <c r="AC138" s="41"/>
      <c r="AD138" s="41"/>
      <c r="AE138" s="41"/>
      <c r="AR138" s="240" t="s">
        <v>176</v>
      </c>
      <c r="AT138" s="240" t="s">
        <v>171</v>
      </c>
      <c r="AU138" s="240" t="s">
        <v>83</v>
      </c>
      <c r="AY138" s="20" t="s">
        <v>169</v>
      </c>
      <c r="BE138" s="241">
        <f>IF(N138="základní",J138,0)</f>
        <v>0</v>
      </c>
      <c r="BF138" s="241">
        <f>IF(N138="snížená",J138,0)</f>
        <v>0</v>
      </c>
      <c r="BG138" s="241">
        <f>IF(N138="zákl. přenesená",J138,0)</f>
        <v>0</v>
      </c>
      <c r="BH138" s="241">
        <f>IF(N138="sníž. přenesená",J138,0)</f>
        <v>0</v>
      </c>
      <c r="BI138" s="241">
        <f>IF(N138="nulová",J138,0)</f>
        <v>0</v>
      </c>
      <c r="BJ138" s="20" t="s">
        <v>81</v>
      </c>
      <c r="BK138" s="241">
        <f>ROUND(I138*H138,2)</f>
        <v>0</v>
      </c>
      <c r="BL138" s="20" t="s">
        <v>176</v>
      </c>
      <c r="BM138" s="240" t="s">
        <v>1487</v>
      </c>
    </row>
    <row r="139" spans="1:47" s="2" customFormat="1" ht="12">
      <c r="A139" s="41"/>
      <c r="B139" s="42"/>
      <c r="C139" s="43"/>
      <c r="D139" s="242" t="s">
        <v>178</v>
      </c>
      <c r="E139" s="43"/>
      <c r="F139" s="243" t="s">
        <v>1261</v>
      </c>
      <c r="G139" s="43"/>
      <c r="H139" s="43"/>
      <c r="I139" s="149"/>
      <c r="J139" s="43"/>
      <c r="K139" s="43"/>
      <c r="L139" s="47"/>
      <c r="M139" s="244"/>
      <c r="N139" s="245"/>
      <c r="O139" s="87"/>
      <c r="P139" s="87"/>
      <c r="Q139" s="87"/>
      <c r="R139" s="87"/>
      <c r="S139" s="87"/>
      <c r="T139" s="88"/>
      <c r="U139" s="41"/>
      <c r="V139" s="41"/>
      <c r="W139" s="41"/>
      <c r="X139" s="41"/>
      <c r="Y139" s="41"/>
      <c r="Z139" s="41"/>
      <c r="AA139" s="41"/>
      <c r="AB139" s="41"/>
      <c r="AC139" s="41"/>
      <c r="AD139" s="41"/>
      <c r="AE139" s="41"/>
      <c r="AT139" s="20" t="s">
        <v>178</v>
      </c>
      <c r="AU139" s="20" t="s">
        <v>83</v>
      </c>
    </row>
    <row r="140" spans="1:65" s="2" customFormat="1" ht="21.75" customHeight="1">
      <c r="A140" s="41"/>
      <c r="B140" s="42"/>
      <c r="C140" s="229" t="s">
        <v>217</v>
      </c>
      <c r="D140" s="229" t="s">
        <v>171</v>
      </c>
      <c r="E140" s="230" t="s">
        <v>1262</v>
      </c>
      <c r="F140" s="231" t="s">
        <v>1263</v>
      </c>
      <c r="G140" s="232" t="s">
        <v>174</v>
      </c>
      <c r="H140" s="233">
        <v>795.4</v>
      </c>
      <c r="I140" s="234"/>
      <c r="J140" s="235">
        <f>ROUND(I140*H140,2)</f>
        <v>0</v>
      </c>
      <c r="K140" s="231" t="s">
        <v>175</v>
      </c>
      <c r="L140" s="47"/>
      <c r="M140" s="236" t="s">
        <v>19</v>
      </c>
      <c r="N140" s="237" t="s">
        <v>45</v>
      </c>
      <c r="O140" s="87"/>
      <c r="P140" s="238">
        <f>O140*H140</f>
        <v>0</v>
      </c>
      <c r="Q140" s="238">
        <v>0.0001</v>
      </c>
      <c r="R140" s="238">
        <f>Q140*H140</f>
        <v>0.07954</v>
      </c>
      <c r="S140" s="238">
        <v>0</v>
      </c>
      <c r="T140" s="239">
        <f>S140*H140</f>
        <v>0</v>
      </c>
      <c r="U140" s="41"/>
      <c r="V140" s="41"/>
      <c r="W140" s="41"/>
      <c r="X140" s="41"/>
      <c r="Y140" s="41"/>
      <c r="Z140" s="41"/>
      <c r="AA140" s="41"/>
      <c r="AB140" s="41"/>
      <c r="AC140" s="41"/>
      <c r="AD140" s="41"/>
      <c r="AE140" s="41"/>
      <c r="AR140" s="240" t="s">
        <v>176</v>
      </c>
      <c r="AT140" s="240" t="s">
        <v>171</v>
      </c>
      <c r="AU140" s="240" t="s">
        <v>83</v>
      </c>
      <c r="AY140" s="20" t="s">
        <v>169</v>
      </c>
      <c r="BE140" s="241">
        <f>IF(N140="základní",J140,0)</f>
        <v>0</v>
      </c>
      <c r="BF140" s="241">
        <f>IF(N140="snížená",J140,0)</f>
        <v>0</v>
      </c>
      <c r="BG140" s="241">
        <f>IF(N140="zákl. přenesená",J140,0)</f>
        <v>0</v>
      </c>
      <c r="BH140" s="241">
        <f>IF(N140="sníž. přenesená",J140,0)</f>
        <v>0</v>
      </c>
      <c r="BI140" s="241">
        <f>IF(N140="nulová",J140,0)</f>
        <v>0</v>
      </c>
      <c r="BJ140" s="20" t="s">
        <v>81</v>
      </c>
      <c r="BK140" s="241">
        <f>ROUND(I140*H140,2)</f>
        <v>0</v>
      </c>
      <c r="BL140" s="20" t="s">
        <v>176</v>
      </c>
      <c r="BM140" s="240" t="s">
        <v>1488</v>
      </c>
    </row>
    <row r="141" spans="1:47" s="2" customFormat="1" ht="12">
      <c r="A141" s="41"/>
      <c r="B141" s="42"/>
      <c r="C141" s="43"/>
      <c r="D141" s="242" t="s">
        <v>178</v>
      </c>
      <c r="E141" s="43"/>
      <c r="F141" s="243" t="s">
        <v>1265</v>
      </c>
      <c r="G141" s="43"/>
      <c r="H141" s="43"/>
      <c r="I141" s="149"/>
      <c r="J141" s="43"/>
      <c r="K141" s="43"/>
      <c r="L141" s="47"/>
      <c r="M141" s="244"/>
      <c r="N141" s="245"/>
      <c r="O141" s="87"/>
      <c r="P141" s="87"/>
      <c r="Q141" s="87"/>
      <c r="R141" s="87"/>
      <c r="S141" s="87"/>
      <c r="T141" s="88"/>
      <c r="U141" s="41"/>
      <c r="V141" s="41"/>
      <c r="W141" s="41"/>
      <c r="X141" s="41"/>
      <c r="Y141" s="41"/>
      <c r="Z141" s="41"/>
      <c r="AA141" s="41"/>
      <c r="AB141" s="41"/>
      <c r="AC141" s="41"/>
      <c r="AD141" s="41"/>
      <c r="AE141" s="41"/>
      <c r="AT141" s="20" t="s">
        <v>178</v>
      </c>
      <c r="AU141" s="20" t="s">
        <v>83</v>
      </c>
    </row>
    <row r="142" spans="1:51" s="13" customFormat="1" ht="12">
      <c r="A142" s="13"/>
      <c r="B142" s="246"/>
      <c r="C142" s="247"/>
      <c r="D142" s="242" t="s">
        <v>180</v>
      </c>
      <c r="E142" s="248" t="s">
        <v>19</v>
      </c>
      <c r="F142" s="249" t="s">
        <v>1489</v>
      </c>
      <c r="G142" s="247"/>
      <c r="H142" s="248" t="s">
        <v>19</v>
      </c>
      <c r="I142" s="250"/>
      <c r="J142" s="247"/>
      <c r="K142" s="247"/>
      <c r="L142" s="251"/>
      <c r="M142" s="252"/>
      <c r="N142" s="253"/>
      <c r="O142" s="253"/>
      <c r="P142" s="253"/>
      <c r="Q142" s="253"/>
      <c r="R142" s="253"/>
      <c r="S142" s="253"/>
      <c r="T142" s="254"/>
      <c r="U142" s="13"/>
      <c r="V142" s="13"/>
      <c r="W142" s="13"/>
      <c r="X142" s="13"/>
      <c r="Y142" s="13"/>
      <c r="Z142" s="13"/>
      <c r="AA142" s="13"/>
      <c r="AB142" s="13"/>
      <c r="AC142" s="13"/>
      <c r="AD142" s="13"/>
      <c r="AE142" s="13"/>
      <c r="AT142" s="255" t="s">
        <v>180</v>
      </c>
      <c r="AU142" s="255" t="s">
        <v>83</v>
      </c>
      <c r="AV142" s="13" t="s">
        <v>81</v>
      </c>
      <c r="AW142" s="13" t="s">
        <v>35</v>
      </c>
      <c r="AX142" s="13" t="s">
        <v>74</v>
      </c>
      <c r="AY142" s="255" t="s">
        <v>169</v>
      </c>
    </row>
    <row r="143" spans="1:51" s="14" customFormat="1" ht="12">
      <c r="A143" s="14"/>
      <c r="B143" s="256"/>
      <c r="C143" s="257"/>
      <c r="D143" s="242" t="s">
        <v>180</v>
      </c>
      <c r="E143" s="258" t="s">
        <v>19</v>
      </c>
      <c r="F143" s="259" t="s">
        <v>1490</v>
      </c>
      <c r="G143" s="257"/>
      <c r="H143" s="260">
        <v>393.6</v>
      </c>
      <c r="I143" s="261"/>
      <c r="J143" s="257"/>
      <c r="K143" s="257"/>
      <c r="L143" s="262"/>
      <c r="M143" s="263"/>
      <c r="N143" s="264"/>
      <c r="O143" s="264"/>
      <c r="P143" s="264"/>
      <c r="Q143" s="264"/>
      <c r="R143" s="264"/>
      <c r="S143" s="264"/>
      <c r="T143" s="265"/>
      <c r="U143" s="14"/>
      <c r="V143" s="14"/>
      <c r="W143" s="14"/>
      <c r="X143" s="14"/>
      <c r="Y143" s="14"/>
      <c r="Z143" s="14"/>
      <c r="AA143" s="14"/>
      <c r="AB143" s="14"/>
      <c r="AC143" s="14"/>
      <c r="AD143" s="14"/>
      <c r="AE143" s="14"/>
      <c r="AT143" s="266" t="s">
        <v>180</v>
      </c>
      <c r="AU143" s="266" t="s">
        <v>83</v>
      </c>
      <c r="AV143" s="14" t="s">
        <v>83</v>
      </c>
      <c r="AW143" s="14" t="s">
        <v>35</v>
      </c>
      <c r="AX143" s="14" t="s">
        <v>74</v>
      </c>
      <c r="AY143" s="266" t="s">
        <v>169</v>
      </c>
    </row>
    <row r="144" spans="1:51" s="14" customFormat="1" ht="12">
      <c r="A144" s="14"/>
      <c r="B144" s="256"/>
      <c r="C144" s="257"/>
      <c r="D144" s="242" t="s">
        <v>180</v>
      </c>
      <c r="E144" s="258" t="s">
        <v>19</v>
      </c>
      <c r="F144" s="259" t="s">
        <v>1491</v>
      </c>
      <c r="G144" s="257"/>
      <c r="H144" s="260">
        <v>196.8</v>
      </c>
      <c r="I144" s="261"/>
      <c r="J144" s="257"/>
      <c r="K144" s="257"/>
      <c r="L144" s="262"/>
      <c r="M144" s="263"/>
      <c r="N144" s="264"/>
      <c r="O144" s="264"/>
      <c r="P144" s="264"/>
      <c r="Q144" s="264"/>
      <c r="R144" s="264"/>
      <c r="S144" s="264"/>
      <c r="T144" s="265"/>
      <c r="U144" s="14"/>
      <c r="V144" s="14"/>
      <c r="W144" s="14"/>
      <c r="X144" s="14"/>
      <c r="Y144" s="14"/>
      <c r="Z144" s="14"/>
      <c r="AA144" s="14"/>
      <c r="AB144" s="14"/>
      <c r="AC144" s="14"/>
      <c r="AD144" s="14"/>
      <c r="AE144" s="14"/>
      <c r="AT144" s="266" t="s">
        <v>180</v>
      </c>
      <c r="AU144" s="266" t="s">
        <v>83</v>
      </c>
      <c r="AV144" s="14" t="s">
        <v>83</v>
      </c>
      <c r="AW144" s="14" t="s">
        <v>35</v>
      </c>
      <c r="AX144" s="14" t="s">
        <v>74</v>
      </c>
      <c r="AY144" s="266" t="s">
        <v>169</v>
      </c>
    </row>
    <row r="145" spans="1:51" s="14" customFormat="1" ht="12">
      <c r="A145" s="14"/>
      <c r="B145" s="256"/>
      <c r="C145" s="257"/>
      <c r="D145" s="242" t="s">
        <v>180</v>
      </c>
      <c r="E145" s="258" t="s">
        <v>19</v>
      </c>
      <c r="F145" s="259" t="s">
        <v>1492</v>
      </c>
      <c r="G145" s="257"/>
      <c r="H145" s="260">
        <v>65.6</v>
      </c>
      <c r="I145" s="261"/>
      <c r="J145" s="257"/>
      <c r="K145" s="257"/>
      <c r="L145" s="262"/>
      <c r="M145" s="263"/>
      <c r="N145" s="264"/>
      <c r="O145" s="264"/>
      <c r="P145" s="264"/>
      <c r="Q145" s="264"/>
      <c r="R145" s="264"/>
      <c r="S145" s="264"/>
      <c r="T145" s="265"/>
      <c r="U145" s="14"/>
      <c r="V145" s="14"/>
      <c r="W145" s="14"/>
      <c r="X145" s="14"/>
      <c r="Y145" s="14"/>
      <c r="Z145" s="14"/>
      <c r="AA145" s="14"/>
      <c r="AB145" s="14"/>
      <c r="AC145" s="14"/>
      <c r="AD145" s="14"/>
      <c r="AE145" s="14"/>
      <c r="AT145" s="266" t="s">
        <v>180</v>
      </c>
      <c r="AU145" s="266" t="s">
        <v>83</v>
      </c>
      <c r="AV145" s="14" t="s">
        <v>83</v>
      </c>
      <c r="AW145" s="14" t="s">
        <v>35</v>
      </c>
      <c r="AX145" s="14" t="s">
        <v>74</v>
      </c>
      <c r="AY145" s="266" t="s">
        <v>169</v>
      </c>
    </row>
    <row r="146" spans="1:51" s="14" customFormat="1" ht="12">
      <c r="A146" s="14"/>
      <c r="B146" s="256"/>
      <c r="C146" s="257"/>
      <c r="D146" s="242" t="s">
        <v>180</v>
      </c>
      <c r="E146" s="258" t="s">
        <v>19</v>
      </c>
      <c r="F146" s="259" t="s">
        <v>1493</v>
      </c>
      <c r="G146" s="257"/>
      <c r="H146" s="260">
        <v>139.4</v>
      </c>
      <c r="I146" s="261"/>
      <c r="J146" s="257"/>
      <c r="K146" s="257"/>
      <c r="L146" s="262"/>
      <c r="M146" s="263"/>
      <c r="N146" s="264"/>
      <c r="O146" s="264"/>
      <c r="P146" s="264"/>
      <c r="Q146" s="264"/>
      <c r="R146" s="264"/>
      <c r="S146" s="264"/>
      <c r="T146" s="265"/>
      <c r="U146" s="14"/>
      <c r="V146" s="14"/>
      <c r="W146" s="14"/>
      <c r="X146" s="14"/>
      <c r="Y146" s="14"/>
      <c r="Z146" s="14"/>
      <c r="AA146" s="14"/>
      <c r="AB146" s="14"/>
      <c r="AC146" s="14"/>
      <c r="AD146" s="14"/>
      <c r="AE146" s="14"/>
      <c r="AT146" s="266" t="s">
        <v>180</v>
      </c>
      <c r="AU146" s="266" t="s">
        <v>83</v>
      </c>
      <c r="AV146" s="14" t="s">
        <v>83</v>
      </c>
      <c r="AW146" s="14" t="s">
        <v>35</v>
      </c>
      <c r="AX146" s="14" t="s">
        <v>74</v>
      </c>
      <c r="AY146" s="266" t="s">
        <v>169</v>
      </c>
    </row>
    <row r="147" spans="1:51" s="15" customFormat="1" ht="12">
      <c r="A147" s="15"/>
      <c r="B147" s="267"/>
      <c r="C147" s="268"/>
      <c r="D147" s="242" t="s">
        <v>180</v>
      </c>
      <c r="E147" s="269" t="s">
        <v>19</v>
      </c>
      <c r="F147" s="270" t="s">
        <v>185</v>
      </c>
      <c r="G147" s="268"/>
      <c r="H147" s="271">
        <v>795.4000000000001</v>
      </c>
      <c r="I147" s="272"/>
      <c r="J147" s="268"/>
      <c r="K147" s="268"/>
      <c r="L147" s="273"/>
      <c r="M147" s="274"/>
      <c r="N147" s="275"/>
      <c r="O147" s="275"/>
      <c r="P147" s="275"/>
      <c r="Q147" s="275"/>
      <c r="R147" s="275"/>
      <c r="S147" s="275"/>
      <c r="T147" s="276"/>
      <c r="U147" s="15"/>
      <c r="V147" s="15"/>
      <c r="W147" s="15"/>
      <c r="X147" s="15"/>
      <c r="Y147" s="15"/>
      <c r="Z147" s="15"/>
      <c r="AA147" s="15"/>
      <c r="AB147" s="15"/>
      <c r="AC147" s="15"/>
      <c r="AD147" s="15"/>
      <c r="AE147" s="15"/>
      <c r="AT147" s="277" t="s">
        <v>180</v>
      </c>
      <c r="AU147" s="277" t="s">
        <v>83</v>
      </c>
      <c r="AV147" s="15" t="s">
        <v>176</v>
      </c>
      <c r="AW147" s="15" t="s">
        <v>35</v>
      </c>
      <c r="AX147" s="15" t="s">
        <v>81</v>
      </c>
      <c r="AY147" s="277" t="s">
        <v>169</v>
      </c>
    </row>
    <row r="148" spans="1:65" s="2" customFormat="1" ht="16.5" customHeight="1">
      <c r="A148" s="41"/>
      <c r="B148" s="42"/>
      <c r="C148" s="313" t="s">
        <v>224</v>
      </c>
      <c r="D148" s="313" t="s">
        <v>665</v>
      </c>
      <c r="E148" s="314" t="s">
        <v>1270</v>
      </c>
      <c r="F148" s="315" t="s">
        <v>1271</v>
      </c>
      <c r="G148" s="316" t="s">
        <v>174</v>
      </c>
      <c r="H148" s="317">
        <v>874.94</v>
      </c>
      <c r="I148" s="318"/>
      <c r="J148" s="319">
        <f>ROUND(I148*H148,2)</f>
        <v>0</v>
      </c>
      <c r="K148" s="315" t="s">
        <v>175</v>
      </c>
      <c r="L148" s="320"/>
      <c r="M148" s="321" t="s">
        <v>19</v>
      </c>
      <c r="N148" s="322" t="s">
        <v>45</v>
      </c>
      <c r="O148" s="87"/>
      <c r="P148" s="238">
        <f>O148*H148</f>
        <v>0</v>
      </c>
      <c r="Q148" s="238">
        <v>0.0011</v>
      </c>
      <c r="R148" s="238">
        <f>Q148*H148</f>
        <v>0.9624340000000001</v>
      </c>
      <c r="S148" s="238">
        <v>0</v>
      </c>
      <c r="T148" s="239">
        <f>S148*H148</f>
        <v>0</v>
      </c>
      <c r="U148" s="41"/>
      <c r="V148" s="41"/>
      <c r="W148" s="41"/>
      <c r="X148" s="41"/>
      <c r="Y148" s="41"/>
      <c r="Z148" s="41"/>
      <c r="AA148" s="41"/>
      <c r="AB148" s="41"/>
      <c r="AC148" s="41"/>
      <c r="AD148" s="41"/>
      <c r="AE148" s="41"/>
      <c r="AR148" s="240" t="s">
        <v>217</v>
      </c>
      <c r="AT148" s="240" t="s">
        <v>665</v>
      </c>
      <c r="AU148" s="240" t="s">
        <v>83</v>
      </c>
      <c r="AY148" s="20" t="s">
        <v>169</v>
      </c>
      <c r="BE148" s="241">
        <f>IF(N148="základní",J148,0)</f>
        <v>0</v>
      </c>
      <c r="BF148" s="241">
        <f>IF(N148="snížená",J148,0)</f>
        <v>0</v>
      </c>
      <c r="BG148" s="241">
        <f>IF(N148="zákl. přenesená",J148,0)</f>
        <v>0</v>
      </c>
      <c r="BH148" s="241">
        <f>IF(N148="sníž. přenesená",J148,0)</f>
        <v>0</v>
      </c>
      <c r="BI148" s="241">
        <f>IF(N148="nulová",J148,0)</f>
        <v>0</v>
      </c>
      <c r="BJ148" s="20" t="s">
        <v>81</v>
      </c>
      <c r="BK148" s="241">
        <f>ROUND(I148*H148,2)</f>
        <v>0</v>
      </c>
      <c r="BL148" s="20" t="s">
        <v>176</v>
      </c>
      <c r="BM148" s="240" t="s">
        <v>1494</v>
      </c>
    </row>
    <row r="149" spans="1:51" s="14" customFormat="1" ht="12">
      <c r="A149" s="14"/>
      <c r="B149" s="256"/>
      <c r="C149" s="257"/>
      <c r="D149" s="242" t="s">
        <v>180</v>
      </c>
      <c r="E149" s="257"/>
      <c r="F149" s="259" t="s">
        <v>1495</v>
      </c>
      <c r="G149" s="257"/>
      <c r="H149" s="260">
        <v>874.94</v>
      </c>
      <c r="I149" s="261"/>
      <c r="J149" s="257"/>
      <c r="K149" s="257"/>
      <c r="L149" s="262"/>
      <c r="M149" s="263"/>
      <c r="N149" s="264"/>
      <c r="O149" s="264"/>
      <c r="P149" s="264"/>
      <c r="Q149" s="264"/>
      <c r="R149" s="264"/>
      <c r="S149" s="264"/>
      <c r="T149" s="265"/>
      <c r="U149" s="14"/>
      <c r="V149" s="14"/>
      <c r="W149" s="14"/>
      <c r="X149" s="14"/>
      <c r="Y149" s="14"/>
      <c r="Z149" s="14"/>
      <c r="AA149" s="14"/>
      <c r="AB149" s="14"/>
      <c r="AC149" s="14"/>
      <c r="AD149" s="14"/>
      <c r="AE149" s="14"/>
      <c r="AT149" s="266" t="s">
        <v>180</v>
      </c>
      <c r="AU149" s="266" t="s">
        <v>83</v>
      </c>
      <c r="AV149" s="14" t="s">
        <v>83</v>
      </c>
      <c r="AW149" s="14" t="s">
        <v>4</v>
      </c>
      <c r="AX149" s="14" t="s">
        <v>81</v>
      </c>
      <c r="AY149" s="266" t="s">
        <v>169</v>
      </c>
    </row>
    <row r="150" spans="1:65" s="2" customFormat="1" ht="44.25" customHeight="1">
      <c r="A150" s="41"/>
      <c r="B150" s="42"/>
      <c r="C150" s="229" t="s">
        <v>231</v>
      </c>
      <c r="D150" s="229" t="s">
        <v>171</v>
      </c>
      <c r="E150" s="230" t="s">
        <v>1274</v>
      </c>
      <c r="F150" s="231" t="s">
        <v>1275</v>
      </c>
      <c r="G150" s="232" t="s">
        <v>213</v>
      </c>
      <c r="H150" s="233">
        <v>344.295</v>
      </c>
      <c r="I150" s="234"/>
      <c r="J150" s="235">
        <f>ROUND(I150*H150,2)</f>
        <v>0</v>
      </c>
      <c r="K150" s="231" t="s">
        <v>1276</v>
      </c>
      <c r="L150" s="47"/>
      <c r="M150" s="236" t="s">
        <v>19</v>
      </c>
      <c r="N150" s="237" t="s">
        <v>45</v>
      </c>
      <c r="O150" s="87"/>
      <c r="P150" s="238">
        <f>O150*H150</f>
        <v>0</v>
      </c>
      <c r="Q150" s="238">
        <v>0</v>
      </c>
      <c r="R150" s="238">
        <f>Q150*H150</f>
        <v>0</v>
      </c>
      <c r="S150" s="238">
        <v>0</v>
      </c>
      <c r="T150" s="239">
        <f>S150*H150</f>
        <v>0</v>
      </c>
      <c r="U150" s="41"/>
      <c r="V150" s="41"/>
      <c r="W150" s="41"/>
      <c r="X150" s="41"/>
      <c r="Y150" s="41"/>
      <c r="Z150" s="41"/>
      <c r="AA150" s="41"/>
      <c r="AB150" s="41"/>
      <c r="AC150" s="41"/>
      <c r="AD150" s="41"/>
      <c r="AE150" s="41"/>
      <c r="AR150" s="240" t="s">
        <v>176</v>
      </c>
      <c r="AT150" s="240" t="s">
        <v>171</v>
      </c>
      <c r="AU150" s="240" t="s">
        <v>83</v>
      </c>
      <c r="AY150" s="20" t="s">
        <v>169</v>
      </c>
      <c r="BE150" s="241">
        <f>IF(N150="základní",J150,0)</f>
        <v>0</v>
      </c>
      <c r="BF150" s="241">
        <f>IF(N150="snížená",J150,0)</f>
        <v>0</v>
      </c>
      <c r="BG150" s="241">
        <f>IF(N150="zákl. přenesená",J150,0)</f>
        <v>0</v>
      </c>
      <c r="BH150" s="241">
        <f>IF(N150="sníž. přenesená",J150,0)</f>
        <v>0</v>
      </c>
      <c r="BI150" s="241">
        <f>IF(N150="nulová",J150,0)</f>
        <v>0</v>
      </c>
      <c r="BJ150" s="20" t="s">
        <v>81</v>
      </c>
      <c r="BK150" s="241">
        <f>ROUND(I150*H150,2)</f>
        <v>0</v>
      </c>
      <c r="BL150" s="20" t="s">
        <v>176</v>
      </c>
      <c r="BM150" s="240" t="s">
        <v>1496</v>
      </c>
    </row>
    <row r="151" spans="1:51" s="13" customFormat="1" ht="12">
      <c r="A151" s="13"/>
      <c r="B151" s="246"/>
      <c r="C151" s="247"/>
      <c r="D151" s="242" t="s">
        <v>180</v>
      </c>
      <c r="E151" s="248" t="s">
        <v>19</v>
      </c>
      <c r="F151" s="249" t="s">
        <v>1463</v>
      </c>
      <c r="G151" s="247"/>
      <c r="H151" s="248" t="s">
        <v>19</v>
      </c>
      <c r="I151" s="250"/>
      <c r="J151" s="247"/>
      <c r="K151" s="247"/>
      <c r="L151" s="251"/>
      <c r="M151" s="252"/>
      <c r="N151" s="253"/>
      <c r="O151" s="253"/>
      <c r="P151" s="253"/>
      <c r="Q151" s="253"/>
      <c r="R151" s="253"/>
      <c r="S151" s="253"/>
      <c r="T151" s="254"/>
      <c r="U151" s="13"/>
      <c r="V151" s="13"/>
      <c r="W151" s="13"/>
      <c r="X151" s="13"/>
      <c r="Y151" s="13"/>
      <c r="Z151" s="13"/>
      <c r="AA151" s="13"/>
      <c r="AB151" s="13"/>
      <c r="AC151" s="13"/>
      <c r="AD151" s="13"/>
      <c r="AE151" s="13"/>
      <c r="AT151" s="255" t="s">
        <v>180</v>
      </c>
      <c r="AU151" s="255" t="s">
        <v>83</v>
      </c>
      <c r="AV151" s="13" t="s">
        <v>81</v>
      </c>
      <c r="AW151" s="13" t="s">
        <v>35</v>
      </c>
      <c r="AX151" s="13" t="s">
        <v>74</v>
      </c>
      <c r="AY151" s="255" t="s">
        <v>169</v>
      </c>
    </row>
    <row r="152" spans="1:51" s="13" customFormat="1" ht="12">
      <c r="A152" s="13"/>
      <c r="B152" s="246"/>
      <c r="C152" s="247"/>
      <c r="D152" s="242" t="s">
        <v>180</v>
      </c>
      <c r="E152" s="248" t="s">
        <v>19</v>
      </c>
      <c r="F152" s="249" t="s">
        <v>1235</v>
      </c>
      <c r="G152" s="247"/>
      <c r="H152" s="248" t="s">
        <v>19</v>
      </c>
      <c r="I152" s="250"/>
      <c r="J152" s="247"/>
      <c r="K152" s="247"/>
      <c r="L152" s="251"/>
      <c r="M152" s="252"/>
      <c r="N152" s="253"/>
      <c r="O152" s="253"/>
      <c r="P152" s="253"/>
      <c r="Q152" s="253"/>
      <c r="R152" s="253"/>
      <c r="S152" s="253"/>
      <c r="T152" s="254"/>
      <c r="U152" s="13"/>
      <c r="V152" s="13"/>
      <c r="W152" s="13"/>
      <c r="X152" s="13"/>
      <c r="Y152" s="13"/>
      <c r="Z152" s="13"/>
      <c r="AA152" s="13"/>
      <c r="AB152" s="13"/>
      <c r="AC152" s="13"/>
      <c r="AD152" s="13"/>
      <c r="AE152" s="13"/>
      <c r="AT152" s="255" t="s">
        <v>180</v>
      </c>
      <c r="AU152" s="255" t="s">
        <v>83</v>
      </c>
      <c r="AV152" s="13" t="s">
        <v>81</v>
      </c>
      <c r="AW152" s="13" t="s">
        <v>35</v>
      </c>
      <c r="AX152" s="13" t="s">
        <v>74</v>
      </c>
      <c r="AY152" s="255" t="s">
        <v>169</v>
      </c>
    </row>
    <row r="153" spans="1:51" s="14" customFormat="1" ht="12">
      <c r="A153" s="14"/>
      <c r="B153" s="256"/>
      <c r="C153" s="257"/>
      <c r="D153" s="242" t="s">
        <v>180</v>
      </c>
      <c r="E153" s="258" t="s">
        <v>19</v>
      </c>
      <c r="F153" s="259" t="s">
        <v>1464</v>
      </c>
      <c r="G153" s="257"/>
      <c r="H153" s="260">
        <v>192.99</v>
      </c>
      <c r="I153" s="261"/>
      <c r="J153" s="257"/>
      <c r="K153" s="257"/>
      <c r="L153" s="262"/>
      <c r="M153" s="263"/>
      <c r="N153" s="264"/>
      <c r="O153" s="264"/>
      <c r="P153" s="264"/>
      <c r="Q153" s="264"/>
      <c r="R153" s="264"/>
      <c r="S153" s="264"/>
      <c r="T153" s="265"/>
      <c r="U153" s="14"/>
      <c r="V153" s="14"/>
      <c r="W153" s="14"/>
      <c r="X153" s="14"/>
      <c r="Y153" s="14"/>
      <c r="Z153" s="14"/>
      <c r="AA153" s="14"/>
      <c r="AB153" s="14"/>
      <c r="AC153" s="14"/>
      <c r="AD153" s="14"/>
      <c r="AE153" s="14"/>
      <c r="AT153" s="266" t="s">
        <v>180</v>
      </c>
      <c r="AU153" s="266" t="s">
        <v>83</v>
      </c>
      <c r="AV153" s="14" t="s">
        <v>83</v>
      </c>
      <c r="AW153" s="14" t="s">
        <v>35</v>
      </c>
      <c r="AX153" s="14" t="s">
        <v>74</v>
      </c>
      <c r="AY153" s="266" t="s">
        <v>169</v>
      </c>
    </row>
    <row r="154" spans="1:51" s="14" customFormat="1" ht="12">
      <c r="A154" s="14"/>
      <c r="B154" s="256"/>
      <c r="C154" s="257"/>
      <c r="D154" s="242" t="s">
        <v>180</v>
      </c>
      <c r="E154" s="258" t="s">
        <v>19</v>
      </c>
      <c r="F154" s="259" t="s">
        <v>1465</v>
      </c>
      <c r="G154" s="257"/>
      <c r="H154" s="260">
        <v>188.16</v>
      </c>
      <c r="I154" s="261"/>
      <c r="J154" s="257"/>
      <c r="K154" s="257"/>
      <c r="L154" s="262"/>
      <c r="M154" s="263"/>
      <c r="N154" s="264"/>
      <c r="O154" s="264"/>
      <c r="P154" s="264"/>
      <c r="Q154" s="264"/>
      <c r="R154" s="264"/>
      <c r="S154" s="264"/>
      <c r="T154" s="265"/>
      <c r="U154" s="14"/>
      <c r="V154" s="14"/>
      <c r="W154" s="14"/>
      <c r="X154" s="14"/>
      <c r="Y154" s="14"/>
      <c r="Z154" s="14"/>
      <c r="AA154" s="14"/>
      <c r="AB154" s="14"/>
      <c r="AC154" s="14"/>
      <c r="AD154" s="14"/>
      <c r="AE154" s="14"/>
      <c r="AT154" s="266" t="s">
        <v>180</v>
      </c>
      <c r="AU154" s="266" t="s">
        <v>83</v>
      </c>
      <c r="AV154" s="14" t="s">
        <v>83</v>
      </c>
      <c r="AW154" s="14" t="s">
        <v>35</v>
      </c>
      <c r="AX154" s="14" t="s">
        <v>74</v>
      </c>
      <c r="AY154" s="266" t="s">
        <v>169</v>
      </c>
    </row>
    <row r="155" spans="1:51" s="14" customFormat="1" ht="12">
      <c r="A155" s="14"/>
      <c r="B155" s="256"/>
      <c r="C155" s="257"/>
      <c r="D155" s="242" t="s">
        <v>180</v>
      </c>
      <c r="E155" s="258" t="s">
        <v>19</v>
      </c>
      <c r="F155" s="259" t="s">
        <v>1466</v>
      </c>
      <c r="G155" s="257"/>
      <c r="H155" s="260">
        <v>104.16</v>
      </c>
      <c r="I155" s="261"/>
      <c r="J155" s="257"/>
      <c r="K155" s="257"/>
      <c r="L155" s="262"/>
      <c r="M155" s="263"/>
      <c r="N155" s="264"/>
      <c r="O155" s="264"/>
      <c r="P155" s="264"/>
      <c r="Q155" s="264"/>
      <c r="R155" s="264"/>
      <c r="S155" s="264"/>
      <c r="T155" s="265"/>
      <c r="U155" s="14"/>
      <c r="V155" s="14"/>
      <c r="W155" s="14"/>
      <c r="X155" s="14"/>
      <c r="Y155" s="14"/>
      <c r="Z155" s="14"/>
      <c r="AA155" s="14"/>
      <c r="AB155" s="14"/>
      <c r="AC155" s="14"/>
      <c r="AD155" s="14"/>
      <c r="AE155" s="14"/>
      <c r="AT155" s="266" t="s">
        <v>180</v>
      </c>
      <c r="AU155" s="266" t="s">
        <v>83</v>
      </c>
      <c r="AV155" s="14" t="s">
        <v>83</v>
      </c>
      <c r="AW155" s="14" t="s">
        <v>35</v>
      </c>
      <c r="AX155" s="14" t="s">
        <v>74</v>
      </c>
      <c r="AY155" s="266" t="s">
        <v>169</v>
      </c>
    </row>
    <row r="156" spans="1:51" s="14" customFormat="1" ht="12">
      <c r="A156" s="14"/>
      <c r="B156" s="256"/>
      <c r="C156" s="257"/>
      <c r="D156" s="242" t="s">
        <v>180</v>
      </c>
      <c r="E156" s="258" t="s">
        <v>19</v>
      </c>
      <c r="F156" s="259" t="s">
        <v>1467</v>
      </c>
      <c r="G156" s="257"/>
      <c r="H156" s="260">
        <v>42.735</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180</v>
      </c>
      <c r="AU156" s="266" t="s">
        <v>83</v>
      </c>
      <c r="AV156" s="14" t="s">
        <v>83</v>
      </c>
      <c r="AW156" s="14" t="s">
        <v>35</v>
      </c>
      <c r="AX156" s="14" t="s">
        <v>74</v>
      </c>
      <c r="AY156" s="266" t="s">
        <v>169</v>
      </c>
    </row>
    <row r="157" spans="1:51" s="17" customFormat="1" ht="12">
      <c r="A157" s="17"/>
      <c r="B157" s="299"/>
      <c r="C157" s="300"/>
      <c r="D157" s="242" t="s">
        <v>180</v>
      </c>
      <c r="E157" s="301" t="s">
        <v>19</v>
      </c>
      <c r="F157" s="302" t="s">
        <v>1279</v>
      </c>
      <c r="G157" s="300"/>
      <c r="H157" s="303">
        <v>528.045</v>
      </c>
      <c r="I157" s="304"/>
      <c r="J157" s="300"/>
      <c r="K157" s="300"/>
      <c r="L157" s="305"/>
      <c r="M157" s="306"/>
      <c r="N157" s="307"/>
      <c r="O157" s="307"/>
      <c r="P157" s="307"/>
      <c r="Q157" s="307"/>
      <c r="R157" s="307"/>
      <c r="S157" s="307"/>
      <c r="T157" s="308"/>
      <c r="U157" s="17"/>
      <c r="V157" s="17"/>
      <c r="W157" s="17"/>
      <c r="X157" s="17"/>
      <c r="Y157" s="17"/>
      <c r="Z157" s="17"/>
      <c r="AA157" s="17"/>
      <c r="AB157" s="17"/>
      <c r="AC157" s="17"/>
      <c r="AD157" s="17"/>
      <c r="AE157" s="17"/>
      <c r="AT157" s="309" t="s">
        <v>180</v>
      </c>
      <c r="AU157" s="309" t="s">
        <v>83</v>
      </c>
      <c r="AV157" s="17" t="s">
        <v>192</v>
      </c>
      <c r="AW157" s="17" t="s">
        <v>35</v>
      </c>
      <c r="AX157" s="17" t="s">
        <v>74</v>
      </c>
      <c r="AY157" s="309" t="s">
        <v>169</v>
      </c>
    </row>
    <row r="158" spans="1:51" s="13" customFormat="1" ht="12">
      <c r="A158" s="13"/>
      <c r="B158" s="246"/>
      <c r="C158" s="247"/>
      <c r="D158" s="242" t="s">
        <v>180</v>
      </c>
      <c r="E158" s="248" t="s">
        <v>19</v>
      </c>
      <c r="F158" s="249" t="s">
        <v>1280</v>
      </c>
      <c r="G158" s="247"/>
      <c r="H158" s="248" t="s">
        <v>19</v>
      </c>
      <c r="I158" s="250"/>
      <c r="J158" s="247"/>
      <c r="K158" s="247"/>
      <c r="L158" s="251"/>
      <c r="M158" s="252"/>
      <c r="N158" s="253"/>
      <c r="O158" s="253"/>
      <c r="P158" s="253"/>
      <c r="Q158" s="253"/>
      <c r="R158" s="253"/>
      <c r="S158" s="253"/>
      <c r="T158" s="254"/>
      <c r="U158" s="13"/>
      <c r="V158" s="13"/>
      <c r="W158" s="13"/>
      <c r="X158" s="13"/>
      <c r="Y158" s="13"/>
      <c r="Z158" s="13"/>
      <c r="AA158" s="13"/>
      <c r="AB158" s="13"/>
      <c r="AC158" s="13"/>
      <c r="AD158" s="13"/>
      <c r="AE158" s="13"/>
      <c r="AT158" s="255" t="s">
        <v>180</v>
      </c>
      <c r="AU158" s="255" t="s">
        <v>83</v>
      </c>
      <c r="AV158" s="13" t="s">
        <v>81</v>
      </c>
      <c r="AW158" s="13" t="s">
        <v>35</v>
      </c>
      <c r="AX158" s="13" t="s">
        <v>74</v>
      </c>
      <c r="AY158" s="255" t="s">
        <v>169</v>
      </c>
    </row>
    <row r="159" spans="1:51" s="14" customFormat="1" ht="12">
      <c r="A159" s="14"/>
      <c r="B159" s="256"/>
      <c r="C159" s="257"/>
      <c r="D159" s="242" t="s">
        <v>180</v>
      </c>
      <c r="E159" s="258" t="s">
        <v>19</v>
      </c>
      <c r="F159" s="259" t="s">
        <v>1497</v>
      </c>
      <c r="G159" s="257"/>
      <c r="H159" s="260">
        <v>-183.75</v>
      </c>
      <c r="I159" s="261"/>
      <c r="J159" s="257"/>
      <c r="K159" s="257"/>
      <c r="L159" s="262"/>
      <c r="M159" s="263"/>
      <c r="N159" s="264"/>
      <c r="O159" s="264"/>
      <c r="P159" s="264"/>
      <c r="Q159" s="264"/>
      <c r="R159" s="264"/>
      <c r="S159" s="264"/>
      <c r="T159" s="265"/>
      <c r="U159" s="14"/>
      <c r="V159" s="14"/>
      <c r="W159" s="14"/>
      <c r="X159" s="14"/>
      <c r="Y159" s="14"/>
      <c r="Z159" s="14"/>
      <c r="AA159" s="14"/>
      <c r="AB159" s="14"/>
      <c r="AC159" s="14"/>
      <c r="AD159" s="14"/>
      <c r="AE159" s="14"/>
      <c r="AT159" s="266" t="s">
        <v>180</v>
      </c>
      <c r="AU159" s="266" t="s">
        <v>83</v>
      </c>
      <c r="AV159" s="14" t="s">
        <v>83</v>
      </c>
      <c r="AW159" s="14" t="s">
        <v>35</v>
      </c>
      <c r="AX159" s="14" t="s">
        <v>74</v>
      </c>
      <c r="AY159" s="266" t="s">
        <v>169</v>
      </c>
    </row>
    <row r="160" spans="1:51" s="17" customFormat="1" ht="12">
      <c r="A160" s="17"/>
      <c r="B160" s="299"/>
      <c r="C160" s="300"/>
      <c r="D160" s="242" t="s">
        <v>180</v>
      </c>
      <c r="E160" s="301" t="s">
        <v>19</v>
      </c>
      <c r="F160" s="302" t="s">
        <v>1279</v>
      </c>
      <c r="G160" s="300"/>
      <c r="H160" s="303">
        <v>-183.75</v>
      </c>
      <c r="I160" s="304"/>
      <c r="J160" s="300"/>
      <c r="K160" s="300"/>
      <c r="L160" s="305"/>
      <c r="M160" s="306"/>
      <c r="N160" s="307"/>
      <c r="O160" s="307"/>
      <c r="P160" s="307"/>
      <c r="Q160" s="307"/>
      <c r="R160" s="307"/>
      <c r="S160" s="307"/>
      <c r="T160" s="308"/>
      <c r="U160" s="17"/>
      <c r="V160" s="17"/>
      <c r="W160" s="17"/>
      <c r="X160" s="17"/>
      <c r="Y160" s="17"/>
      <c r="Z160" s="17"/>
      <c r="AA160" s="17"/>
      <c r="AB160" s="17"/>
      <c r="AC160" s="17"/>
      <c r="AD160" s="17"/>
      <c r="AE160" s="17"/>
      <c r="AT160" s="309" t="s">
        <v>180</v>
      </c>
      <c r="AU160" s="309" t="s">
        <v>83</v>
      </c>
      <c r="AV160" s="17" t="s">
        <v>192</v>
      </c>
      <c r="AW160" s="17" t="s">
        <v>35</v>
      </c>
      <c r="AX160" s="17" t="s">
        <v>74</v>
      </c>
      <c r="AY160" s="309" t="s">
        <v>169</v>
      </c>
    </row>
    <row r="161" spans="1:51" s="15" customFormat="1" ht="12">
      <c r="A161" s="15"/>
      <c r="B161" s="267"/>
      <c r="C161" s="268"/>
      <c r="D161" s="242" t="s">
        <v>180</v>
      </c>
      <c r="E161" s="269" t="s">
        <v>19</v>
      </c>
      <c r="F161" s="270" t="s">
        <v>185</v>
      </c>
      <c r="G161" s="268"/>
      <c r="H161" s="271">
        <v>344.29499999999996</v>
      </c>
      <c r="I161" s="272"/>
      <c r="J161" s="268"/>
      <c r="K161" s="268"/>
      <c r="L161" s="273"/>
      <c r="M161" s="274"/>
      <c r="N161" s="275"/>
      <c r="O161" s="275"/>
      <c r="P161" s="275"/>
      <c r="Q161" s="275"/>
      <c r="R161" s="275"/>
      <c r="S161" s="275"/>
      <c r="T161" s="276"/>
      <c r="U161" s="15"/>
      <c r="V161" s="15"/>
      <c r="W161" s="15"/>
      <c r="X161" s="15"/>
      <c r="Y161" s="15"/>
      <c r="Z161" s="15"/>
      <c r="AA161" s="15"/>
      <c r="AB161" s="15"/>
      <c r="AC161" s="15"/>
      <c r="AD161" s="15"/>
      <c r="AE161" s="15"/>
      <c r="AT161" s="277" t="s">
        <v>180</v>
      </c>
      <c r="AU161" s="277" t="s">
        <v>83</v>
      </c>
      <c r="AV161" s="15" t="s">
        <v>176</v>
      </c>
      <c r="AW161" s="15" t="s">
        <v>35</v>
      </c>
      <c r="AX161" s="15" t="s">
        <v>81</v>
      </c>
      <c r="AY161" s="277" t="s">
        <v>169</v>
      </c>
    </row>
    <row r="162" spans="1:65" s="2" customFormat="1" ht="21.75" customHeight="1">
      <c r="A162" s="41"/>
      <c r="B162" s="42"/>
      <c r="C162" s="229" t="s">
        <v>240</v>
      </c>
      <c r="D162" s="229" t="s">
        <v>171</v>
      </c>
      <c r="E162" s="230" t="s">
        <v>1282</v>
      </c>
      <c r="F162" s="231" t="s">
        <v>1283</v>
      </c>
      <c r="G162" s="232" t="s">
        <v>213</v>
      </c>
      <c r="H162" s="233">
        <v>413.83</v>
      </c>
      <c r="I162" s="234"/>
      <c r="J162" s="235">
        <f>ROUND(I162*H162,2)</f>
        <v>0</v>
      </c>
      <c r="K162" s="231" t="s">
        <v>19</v>
      </c>
      <c r="L162" s="47"/>
      <c r="M162" s="236" t="s">
        <v>19</v>
      </c>
      <c r="N162" s="237" t="s">
        <v>45</v>
      </c>
      <c r="O162" s="87"/>
      <c r="P162" s="238">
        <f>O162*H162</f>
        <v>0</v>
      </c>
      <c r="Q162" s="238">
        <v>0</v>
      </c>
      <c r="R162" s="238">
        <f>Q162*H162</f>
        <v>0</v>
      </c>
      <c r="S162" s="238">
        <v>0</v>
      </c>
      <c r="T162" s="239">
        <f>S162*H162</f>
        <v>0</v>
      </c>
      <c r="U162" s="41"/>
      <c r="V162" s="41"/>
      <c r="W162" s="41"/>
      <c r="X162" s="41"/>
      <c r="Y162" s="41"/>
      <c r="Z162" s="41"/>
      <c r="AA162" s="41"/>
      <c r="AB162" s="41"/>
      <c r="AC162" s="41"/>
      <c r="AD162" s="41"/>
      <c r="AE162" s="41"/>
      <c r="AR162" s="240" t="s">
        <v>176</v>
      </c>
      <c r="AT162" s="240" t="s">
        <v>171</v>
      </c>
      <c r="AU162" s="240" t="s">
        <v>83</v>
      </c>
      <c r="AY162" s="20" t="s">
        <v>169</v>
      </c>
      <c r="BE162" s="241">
        <f>IF(N162="základní",J162,0)</f>
        <v>0</v>
      </c>
      <c r="BF162" s="241">
        <f>IF(N162="snížená",J162,0)</f>
        <v>0</v>
      </c>
      <c r="BG162" s="241">
        <f>IF(N162="zákl. přenesená",J162,0)</f>
        <v>0</v>
      </c>
      <c r="BH162" s="241">
        <f>IF(N162="sníž. přenesená",J162,0)</f>
        <v>0</v>
      </c>
      <c r="BI162" s="241">
        <f>IF(N162="nulová",J162,0)</f>
        <v>0</v>
      </c>
      <c r="BJ162" s="20" t="s">
        <v>81</v>
      </c>
      <c r="BK162" s="241">
        <f>ROUND(I162*H162,2)</f>
        <v>0</v>
      </c>
      <c r="BL162" s="20" t="s">
        <v>176</v>
      </c>
      <c r="BM162" s="240" t="s">
        <v>1498</v>
      </c>
    </row>
    <row r="163" spans="1:51" s="13" customFormat="1" ht="12">
      <c r="A163" s="13"/>
      <c r="B163" s="246"/>
      <c r="C163" s="247"/>
      <c r="D163" s="242" t="s">
        <v>180</v>
      </c>
      <c r="E163" s="248" t="s">
        <v>19</v>
      </c>
      <c r="F163" s="249" t="s">
        <v>1499</v>
      </c>
      <c r="G163" s="247"/>
      <c r="H163" s="248" t="s">
        <v>19</v>
      </c>
      <c r="I163" s="250"/>
      <c r="J163" s="247"/>
      <c r="K163" s="247"/>
      <c r="L163" s="251"/>
      <c r="M163" s="252"/>
      <c r="N163" s="253"/>
      <c r="O163" s="253"/>
      <c r="P163" s="253"/>
      <c r="Q163" s="253"/>
      <c r="R163" s="253"/>
      <c r="S163" s="253"/>
      <c r="T163" s="254"/>
      <c r="U163" s="13"/>
      <c r="V163" s="13"/>
      <c r="W163" s="13"/>
      <c r="X163" s="13"/>
      <c r="Y163" s="13"/>
      <c r="Z163" s="13"/>
      <c r="AA163" s="13"/>
      <c r="AB163" s="13"/>
      <c r="AC163" s="13"/>
      <c r="AD163" s="13"/>
      <c r="AE163" s="13"/>
      <c r="AT163" s="255" t="s">
        <v>180</v>
      </c>
      <c r="AU163" s="255" t="s">
        <v>83</v>
      </c>
      <c r="AV163" s="13" t="s">
        <v>81</v>
      </c>
      <c r="AW163" s="13" t="s">
        <v>35</v>
      </c>
      <c r="AX163" s="13" t="s">
        <v>74</v>
      </c>
      <c r="AY163" s="255" t="s">
        <v>169</v>
      </c>
    </row>
    <row r="164" spans="1:51" s="13" customFormat="1" ht="12">
      <c r="A164" s="13"/>
      <c r="B164" s="246"/>
      <c r="C164" s="247"/>
      <c r="D164" s="242" t="s">
        <v>180</v>
      </c>
      <c r="E164" s="248" t="s">
        <v>19</v>
      </c>
      <c r="F164" s="249" t="s">
        <v>1235</v>
      </c>
      <c r="G164" s="247"/>
      <c r="H164" s="248" t="s">
        <v>19</v>
      </c>
      <c r="I164" s="250"/>
      <c r="J164" s="247"/>
      <c r="K164" s="247"/>
      <c r="L164" s="251"/>
      <c r="M164" s="252"/>
      <c r="N164" s="253"/>
      <c r="O164" s="253"/>
      <c r="P164" s="253"/>
      <c r="Q164" s="253"/>
      <c r="R164" s="253"/>
      <c r="S164" s="253"/>
      <c r="T164" s="254"/>
      <c r="U164" s="13"/>
      <c r="V164" s="13"/>
      <c r="W164" s="13"/>
      <c r="X164" s="13"/>
      <c r="Y164" s="13"/>
      <c r="Z164" s="13"/>
      <c r="AA164" s="13"/>
      <c r="AB164" s="13"/>
      <c r="AC164" s="13"/>
      <c r="AD164" s="13"/>
      <c r="AE164" s="13"/>
      <c r="AT164" s="255" t="s">
        <v>180</v>
      </c>
      <c r="AU164" s="255" t="s">
        <v>83</v>
      </c>
      <c r="AV164" s="13" t="s">
        <v>81</v>
      </c>
      <c r="AW164" s="13" t="s">
        <v>35</v>
      </c>
      <c r="AX164" s="13" t="s">
        <v>74</v>
      </c>
      <c r="AY164" s="255" t="s">
        <v>169</v>
      </c>
    </row>
    <row r="165" spans="1:51" s="14" customFormat="1" ht="12">
      <c r="A165" s="14"/>
      <c r="B165" s="256"/>
      <c r="C165" s="257"/>
      <c r="D165" s="242" t="s">
        <v>180</v>
      </c>
      <c r="E165" s="258" t="s">
        <v>19</v>
      </c>
      <c r="F165" s="259" t="s">
        <v>1500</v>
      </c>
      <c r="G165" s="257"/>
      <c r="H165" s="260">
        <v>176.19</v>
      </c>
      <c r="I165" s="261"/>
      <c r="J165" s="257"/>
      <c r="K165" s="257"/>
      <c r="L165" s="262"/>
      <c r="M165" s="263"/>
      <c r="N165" s="264"/>
      <c r="O165" s="264"/>
      <c r="P165" s="264"/>
      <c r="Q165" s="264"/>
      <c r="R165" s="264"/>
      <c r="S165" s="264"/>
      <c r="T165" s="265"/>
      <c r="U165" s="14"/>
      <c r="V165" s="14"/>
      <c r="W165" s="14"/>
      <c r="X165" s="14"/>
      <c r="Y165" s="14"/>
      <c r="Z165" s="14"/>
      <c r="AA165" s="14"/>
      <c r="AB165" s="14"/>
      <c r="AC165" s="14"/>
      <c r="AD165" s="14"/>
      <c r="AE165" s="14"/>
      <c r="AT165" s="266" t="s">
        <v>180</v>
      </c>
      <c r="AU165" s="266" t="s">
        <v>83</v>
      </c>
      <c r="AV165" s="14" t="s">
        <v>83</v>
      </c>
      <c r="AW165" s="14" t="s">
        <v>35</v>
      </c>
      <c r="AX165" s="14" t="s">
        <v>74</v>
      </c>
      <c r="AY165" s="266" t="s">
        <v>169</v>
      </c>
    </row>
    <row r="166" spans="1:51" s="14" customFormat="1" ht="12">
      <c r="A166" s="14"/>
      <c r="B166" s="256"/>
      <c r="C166" s="257"/>
      <c r="D166" s="242" t="s">
        <v>180</v>
      </c>
      <c r="E166" s="258" t="s">
        <v>19</v>
      </c>
      <c r="F166" s="259" t="s">
        <v>1501</v>
      </c>
      <c r="G166" s="257"/>
      <c r="H166" s="260">
        <v>171.36</v>
      </c>
      <c r="I166" s="261"/>
      <c r="J166" s="257"/>
      <c r="K166" s="257"/>
      <c r="L166" s="262"/>
      <c r="M166" s="263"/>
      <c r="N166" s="264"/>
      <c r="O166" s="264"/>
      <c r="P166" s="264"/>
      <c r="Q166" s="264"/>
      <c r="R166" s="264"/>
      <c r="S166" s="264"/>
      <c r="T166" s="265"/>
      <c r="U166" s="14"/>
      <c r="V166" s="14"/>
      <c r="W166" s="14"/>
      <c r="X166" s="14"/>
      <c r="Y166" s="14"/>
      <c r="Z166" s="14"/>
      <c r="AA166" s="14"/>
      <c r="AB166" s="14"/>
      <c r="AC166" s="14"/>
      <c r="AD166" s="14"/>
      <c r="AE166" s="14"/>
      <c r="AT166" s="266" t="s">
        <v>180</v>
      </c>
      <c r="AU166" s="266" t="s">
        <v>83</v>
      </c>
      <c r="AV166" s="14" t="s">
        <v>83</v>
      </c>
      <c r="AW166" s="14" t="s">
        <v>35</v>
      </c>
      <c r="AX166" s="14" t="s">
        <v>74</v>
      </c>
      <c r="AY166" s="266" t="s">
        <v>169</v>
      </c>
    </row>
    <row r="167" spans="1:51" s="14" customFormat="1" ht="12">
      <c r="A167" s="14"/>
      <c r="B167" s="256"/>
      <c r="C167" s="257"/>
      <c r="D167" s="242" t="s">
        <v>180</v>
      </c>
      <c r="E167" s="258" t="s">
        <v>19</v>
      </c>
      <c r="F167" s="259" t="s">
        <v>1502</v>
      </c>
      <c r="G167" s="257"/>
      <c r="H167" s="260">
        <v>87.36</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180</v>
      </c>
      <c r="AU167" s="266" t="s">
        <v>83</v>
      </c>
      <c r="AV167" s="14" t="s">
        <v>83</v>
      </c>
      <c r="AW167" s="14" t="s">
        <v>35</v>
      </c>
      <c r="AX167" s="14" t="s">
        <v>74</v>
      </c>
      <c r="AY167" s="266" t="s">
        <v>169</v>
      </c>
    </row>
    <row r="168" spans="1:51" s="14" customFormat="1" ht="12">
      <c r="A168" s="14"/>
      <c r="B168" s="256"/>
      <c r="C168" s="257"/>
      <c r="D168" s="242" t="s">
        <v>180</v>
      </c>
      <c r="E168" s="258" t="s">
        <v>19</v>
      </c>
      <c r="F168" s="259" t="s">
        <v>1503</v>
      </c>
      <c r="G168" s="257"/>
      <c r="H168" s="260">
        <v>19.635</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180</v>
      </c>
      <c r="AU168" s="266" t="s">
        <v>83</v>
      </c>
      <c r="AV168" s="14" t="s">
        <v>83</v>
      </c>
      <c r="AW168" s="14" t="s">
        <v>35</v>
      </c>
      <c r="AX168" s="14" t="s">
        <v>74</v>
      </c>
      <c r="AY168" s="266" t="s">
        <v>169</v>
      </c>
    </row>
    <row r="169" spans="1:51" s="13" customFormat="1" ht="12">
      <c r="A169" s="13"/>
      <c r="B169" s="246"/>
      <c r="C169" s="247"/>
      <c r="D169" s="242" t="s">
        <v>180</v>
      </c>
      <c r="E169" s="248" t="s">
        <v>19</v>
      </c>
      <c r="F169" s="249" t="s">
        <v>1504</v>
      </c>
      <c r="G169" s="247"/>
      <c r="H169" s="248" t="s">
        <v>19</v>
      </c>
      <c r="I169" s="250"/>
      <c r="J169" s="247"/>
      <c r="K169" s="247"/>
      <c r="L169" s="251"/>
      <c r="M169" s="252"/>
      <c r="N169" s="253"/>
      <c r="O169" s="253"/>
      <c r="P169" s="253"/>
      <c r="Q169" s="253"/>
      <c r="R169" s="253"/>
      <c r="S169" s="253"/>
      <c r="T169" s="254"/>
      <c r="U169" s="13"/>
      <c r="V169" s="13"/>
      <c r="W169" s="13"/>
      <c r="X169" s="13"/>
      <c r="Y169" s="13"/>
      <c r="Z169" s="13"/>
      <c r="AA169" s="13"/>
      <c r="AB169" s="13"/>
      <c r="AC169" s="13"/>
      <c r="AD169" s="13"/>
      <c r="AE169" s="13"/>
      <c r="AT169" s="255" t="s">
        <v>180</v>
      </c>
      <c r="AU169" s="255" t="s">
        <v>83</v>
      </c>
      <c r="AV169" s="13" t="s">
        <v>81</v>
      </c>
      <c r="AW169" s="13" t="s">
        <v>35</v>
      </c>
      <c r="AX169" s="13" t="s">
        <v>74</v>
      </c>
      <c r="AY169" s="255" t="s">
        <v>169</v>
      </c>
    </row>
    <row r="170" spans="1:51" s="14" customFormat="1" ht="12">
      <c r="A170" s="14"/>
      <c r="B170" s="256"/>
      <c r="C170" s="257"/>
      <c r="D170" s="242" t="s">
        <v>180</v>
      </c>
      <c r="E170" s="258" t="s">
        <v>19</v>
      </c>
      <c r="F170" s="259" t="s">
        <v>1505</v>
      </c>
      <c r="G170" s="257"/>
      <c r="H170" s="260">
        <v>52.459</v>
      </c>
      <c r="I170" s="261"/>
      <c r="J170" s="257"/>
      <c r="K170" s="257"/>
      <c r="L170" s="262"/>
      <c r="M170" s="263"/>
      <c r="N170" s="264"/>
      <c r="O170" s="264"/>
      <c r="P170" s="264"/>
      <c r="Q170" s="264"/>
      <c r="R170" s="264"/>
      <c r="S170" s="264"/>
      <c r="T170" s="265"/>
      <c r="U170" s="14"/>
      <c r="V170" s="14"/>
      <c r="W170" s="14"/>
      <c r="X170" s="14"/>
      <c r="Y170" s="14"/>
      <c r="Z170" s="14"/>
      <c r="AA170" s="14"/>
      <c r="AB170" s="14"/>
      <c r="AC170" s="14"/>
      <c r="AD170" s="14"/>
      <c r="AE170" s="14"/>
      <c r="AT170" s="266" t="s">
        <v>180</v>
      </c>
      <c r="AU170" s="266" t="s">
        <v>83</v>
      </c>
      <c r="AV170" s="14" t="s">
        <v>83</v>
      </c>
      <c r="AW170" s="14" t="s">
        <v>35</v>
      </c>
      <c r="AX170" s="14" t="s">
        <v>74</v>
      </c>
      <c r="AY170" s="266" t="s">
        <v>169</v>
      </c>
    </row>
    <row r="171" spans="1:51" s="14" customFormat="1" ht="12">
      <c r="A171" s="14"/>
      <c r="B171" s="256"/>
      <c r="C171" s="257"/>
      <c r="D171" s="242" t="s">
        <v>180</v>
      </c>
      <c r="E171" s="258" t="s">
        <v>19</v>
      </c>
      <c r="F171" s="259" t="s">
        <v>1506</v>
      </c>
      <c r="G171" s="257"/>
      <c r="H171" s="260">
        <v>56.815</v>
      </c>
      <c r="I171" s="261"/>
      <c r="J171" s="257"/>
      <c r="K171" s="257"/>
      <c r="L171" s="262"/>
      <c r="M171" s="263"/>
      <c r="N171" s="264"/>
      <c r="O171" s="264"/>
      <c r="P171" s="264"/>
      <c r="Q171" s="264"/>
      <c r="R171" s="264"/>
      <c r="S171" s="264"/>
      <c r="T171" s="265"/>
      <c r="U171" s="14"/>
      <c r="V171" s="14"/>
      <c r="W171" s="14"/>
      <c r="X171" s="14"/>
      <c r="Y171" s="14"/>
      <c r="Z171" s="14"/>
      <c r="AA171" s="14"/>
      <c r="AB171" s="14"/>
      <c r="AC171" s="14"/>
      <c r="AD171" s="14"/>
      <c r="AE171" s="14"/>
      <c r="AT171" s="266" t="s">
        <v>180</v>
      </c>
      <c r="AU171" s="266" t="s">
        <v>83</v>
      </c>
      <c r="AV171" s="14" t="s">
        <v>83</v>
      </c>
      <c r="AW171" s="14" t="s">
        <v>35</v>
      </c>
      <c r="AX171" s="14" t="s">
        <v>74</v>
      </c>
      <c r="AY171" s="266" t="s">
        <v>169</v>
      </c>
    </row>
    <row r="172" spans="1:51" s="14" customFormat="1" ht="12">
      <c r="A172" s="14"/>
      <c r="B172" s="256"/>
      <c r="C172" s="257"/>
      <c r="D172" s="242" t="s">
        <v>180</v>
      </c>
      <c r="E172" s="258" t="s">
        <v>19</v>
      </c>
      <c r="F172" s="259" t="s">
        <v>1507</v>
      </c>
      <c r="G172" s="257"/>
      <c r="H172" s="260">
        <v>25.168</v>
      </c>
      <c r="I172" s="261"/>
      <c r="J172" s="257"/>
      <c r="K172" s="257"/>
      <c r="L172" s="262"/>
      <c r="M172" s="263"/>
      <c r="N172" s="264"/>
      <c r="O172" s="264"/>
      <c r="P172" s="264"/>
      <c r="Q172" s="264"/>
      <c r="R172" s="264"/>
      <c r="S172" s="264"/>
      <c r="T172" s="265"/>
      <c r="U172" s="14"/>
      <c r="V172" s="14"/>
      <c r="W172" s="14"/>
      <c r="X172" s="14"/>
      <c r="Y172" s="14"/>
      <c r="Z172" s="14"/>
      <c r="AA172" s="14"/>
      <c r="AB172" s="14"/>
      <c r="AC172" s="14"/>
      <c r="AD172" s="14"/>
      <c r="AE172" s="14"/>
      <c r="AT172" s="266" t="s">
        <v>180</v>
      </c>
      <c r="AU172" s="266" t="s">
        <v>83</v>
      </c>
      <c r="AV172" s="14" t="s">
        <v>83</v>
      </c>
      <c r="AW172" s="14" t="s">
        <v>35</v>
      </c>
      <c r="AX172" s="14" t="s">
        <v>74</v>
      </c>
      <c r="AY172" s="266" t="s">
        <v>169</v>
      </c>
    </row>
    <row r="173" spans="1:51" s="14" customFormat="1" ht="12">
      <c r="A173" s="14"/>
      <c r="B173" s="256"/>
      <c r="C173" s="257"/>
      <c r="D173" s="242" t="s">
        <v>180</v>
      </c>
      <c r="E173" s="258" t="s">
        <v>19</v>
      </c>
      <c r="F173" s="259" t="s">
        <v>1508</v>
      </c>
      <c r="G173" s="257"/>
      <c r="H173" s="260">
        <v>8.593</v>
      </c>
      <c r="I173" s="261"/>
      <c r="J173" s="257"/>
      <c r="K173" s="257"/>
      <c r="L173" s="262"/>
      <c r="M173" s="263"/>
      <c r="N173" s="264"/>
      <c r="O173" s="264"/>
      <c r="P173" s="264"/>
      <c r="Q173" s="264"/>
      <c r="R173" s="264"/>
      <c r="S173" s="264"/>
      <c r="T173" s="265"/>
      <c r="U173" s="14"/>
      <c r="V173" s="14"/>
      <c r="W173" s="14"/>
      <c r="X173" s="14"/>
      <c r="Y173" s="14"/>
      <c r="Z173" s="14"/>
      <c r="AA173" s="14"/>
      <c r="AB173" s="14"/>
      <c r="AC173" s="14"/>
      <c r="AD173" s="14"/>
      <c r="AE173" s="14"/>
      <c r="AT173" s="266" t="s">
        <v>180</v>
      </c>
      <c r="AU173" s="266" t="s">
        <v>83</v>
      </c>
      <c r="AV173" s="14" t="s">
        <v>83</v>
      </c>
      <c r="AW173" s="14" t="s">
        <v>35</v>
      </c>
      <c r="AX173" s="14" t="s">
        <v>74</v>
      </c>
      <c r="AY173" s="266" t="s">
        <v>169</v>
      </c>
    </row>
    <row r="174" spans="1:51" s="17" customFormat="1" ht="12">
      <c r="A174" s="17"/>
      <c r="B174" s="299"/>
      <c r="C174" s="300"/>
      <c r="D174" s="242" t="s">
        <v>180</v>
      </c>
      <c r="E174" s="301" t="s">
        <v>19</v>
      </c>
      <c r="F174" s="302" t="s">
        <v>1279</v>
      </c>
      <c r="G174" s="300"/>
      <c r="H174" s="303">
        <v>597.5799999999999</v>
      </c>
      <c r="I174" s="304"/>
      <c r="J174" s="300"/>
      <c r="K174" s="300"/>
      <c r="L174" s="305"/>
      <c r="M174" s="306"/>
      <c r="N174" s="307"/>
      <c r="O174" s="307"/>
      <c r="P174" s="307"/>
      <c r="Q174" s="307"/>
      <c r="R174" s="307"/>
      <c r="S174" s="307"/>
      <c r="T174" s="308"/>
      <c r="U174" s="17"/>
      <c r="V174" s="17"/>
      <c r="W174" s="17"/>
      <c r="X174" s="17"/>
      <c r="Y174" s="17"/>
      <c r="Z174" s="17"/>
      <c r="AA174" s="17"/>
      <c r="AB174" s="17"/>
      <c r="AC174" s="17"/>
      <c r="AD174" s="17"/>
      <c r="AE174" s="17"/>
      <c r="AT174" s="309" t="s">
        <v>180</v>
      </c>
      <c r="AU174" s="309" t="s">
        <v>83</v>
      </c>
      <c r="AV174" s="17" t="s">
        <v>192</v>
      </c>
      <c r="AW174" s="17" t="s">
        <v>35</v>
      </c>
      <c r="AX174" s="17" t="s">
        <v>74</v>
      </c>
      <c r="AY174" s="309" t="s">
        <v>169</v>
      </c>
    </row>
    <row r="175" spans="1:51" s="13" customFormat="1" ht="12">
      <c r="A175" s="13"/>
      <c r="B175" s="246"/>
      <c r="C175" s="247"/>
      <c r="D175" s="242" t="s">
        <v>180</v>
      </c>
      <c r="E175" s="248" t="s">
        <v>19</v>
      </c>
      <c r="F175" s="249" t="s">
        <v>1280</v>
      </c>
      <c r="G175" s="247"/>
      <c r="H175" s="248" t="s">
        <v>19</v>
      </c>
      <c r="I175" s="250"/>
      <c r="J175" s="247"/>
      <c r="K175" s="247"/>
      <c r="L175" s="251"/>
      <c r="M175" s="252"/>
      <c r="N175" s="253"/>
      <c r="O175" s="253"/>
      <c r="P175" s="253"/>
      <c r="Q175" s="253"/>
      <c r="R175" s="253"/>
      <c r="S175" s="253"/>
      <c r="T175" s="254"/>
      <c r="U175" s="13"/>
      <c r="V175" s="13"/>
      <c r="W175" s="13"/>
      <c r="X175" s="13"/>
      <c r="Y175" s="13"/>
      <c r="Z175" s="13"/>
      <c r="AA175" s="13"/>
      <c r="AB175" s="13"/>
      <c r="AC175" s="13"/>
      <c r="AD175" s="13"/>
      <c r="AE175" s="13"/>
      <c r="AT175" s="255" t="s">
        <v>180</v>
      </c>
      <c r="AU175" s="255" t="s">
        <v>83</v>
      </c>
      <c r="AV175" s="13" t="s">
        <v>81</v>
      </c>
      <c r="AW175" s="13" t="s">
        <v>35</v>
      </c>
      <c r="AX175" s="13" t="s">
        <v>74</v>
      </c>
      <c r="AY175" s="255" t="s">
        <v>169</v>
      </c>
    </row>
    <row r="176" spans="1:51" s="14" customFormat="1" ht="12">
      <c r="A176" s="14"/>
      <c r="B176" s="256"/>
      <c r="C176" s="257"/>
      <c r="D176" s="242" t="s">
        <v>180</v>
      </c>
      <c r="E176" s="258" t="s">
        <v>19</v>
      </c>
      <c r="F176" s="259" t="s">
        <v>1497</v>
      </c>
      <c r="G176" s="257"/>
      <c r="H176" s="260">
        <v>-183.75</v>
      </c>
      <c r="I176" s="261"/>
      <c r="J176" s="257"/>
      <c r="K176" s="257"/>
      <c r="L176" s="262"/>
      <c r="M176" s="263"/>
      <c r="N176" s="264"/>
      <c r="O176" s="264"/>
      <c r="P176" s="264"/>
      <c r="Q176" s="264"/>
      <c r="R176" s="264"/>
      <c r="S176" s="264"/>
      <c r="T176" s="265"/>
      <c r="U176" s="14"/>
      <c r="V176" s="14"/>
      <c r="W176" s="14"/>
      <c r="X176" s="14"/>
      <c r="Y176" s="14"/>
      <c r="Z176" s="14"/>
      <c r="AA176" s="14"/>
      <c r="AB176" s="14"/>
      <c r="AC176" s="14"/>
      <c r="AD176" s="14"/>
      <c r="AE176" s="14"/>
      <c r="AT176" s="266" t="s">
        <v>180</v>
      </c>
      <c r="AU176" s="266" t="s">
        <v>83</v>
      </c>
      <c r="AV176" s="14" t="s">
        <v>83</v>
      </c>
      <c r="AW176" s="14" t="s">
        <v>35</v>
      </c>
      <c r="AX176" s="14" t="s">
        <v>74</v>
      </c>
      <c r="AY176" s="266" t="s">
        <v>169</v>
      </c>
    </row>
    <row r="177" spans="1:51" s="17" customFormat="1" ht="12">
      <c r="A177" s="17"/>
      <c r="B177" s="299"/>
      <c r="C177" s="300"/>
      <c r="D177" s="242" t="s">
        <v>180</v>
      </c>
      <c r="E177" s="301" t="s">
        <v>19</v>
      </c>
      <c r="F177" s="302" t="s">
        <v>1279</v>
      </c>
      <c r="G177" s="300"/>
      <c r="H177" s="303">
        <v>-183.75</v>
      </c>
      <c r="I177" s="304"/>
      <c r="J177" s="300"/>
      <c r="K177" s="300"/>
      <c r="L177" s="305"/>
      <c r="M177" s="306"/>
      <c r="N177" s="307"/>
      <c r="O177" s="307"/>
      <c r="P177" s="307"/>
      <c r="Q177" s="307"/>
      <c r="R177" s="307"/>
      <c r="S177" s="307"/>
      <c r="T177" s="308"/>
      <c r="U177" s="17"/>
      <c r="V177" s="17"/>
      <c r="W177" s="17"/>
      <c r="X177" s="17"/>
      <c r="Y177" s="17"/>
      <c r="Z177" s="17"/>
      <c r="AA177" s="17"/>
      <c r="AB177" s="17"/>
      <c r="AC177" s="17"/>
      <c r="AD177" s="17"/>
      <c r="AE177" s="17"/>
      <c r="AT177" s="309" t="s">
        <v>180</v>
      </c>
      <c r="AU177" s="309" t="s">
        <v>83</v>
      </c>
      <c r="AV177" s="17" t="s">
        <v>192</v>
      </c>
      <c r="AW177" s="17" t="s">
        <v>35</v>
      </c>
      <c r="AX177" s="17" t="s">
        <v>74</v>
      </c>
      <c r="AY177" s="309" t="s">
        <v>169</v>
      </c>
    </row>
    <row r="178" spans="1:51" s="15" customFormat="1" ht="12">
      <c r="A178" s="15"/>
      <c r="B178" s="267"/>
      <c r="C178" s="268"/>
      <c r="D178" s="242" t="s">
        <v>180</v>
      </c>
      <c r="E178" s="269" t="s">
        <v>19</v>
      </c>
      <c r="F178" s="270" t="s">
        <v>185</v>
      </c>
      <c r="G178" s="268"/>
      <c r="H178" s="271">
        <v>413.8299999999999</v>
      </c>
      <c r="I178" s="272"/>
      <c r="J178" s="268"/>
      <c r="K178" s="268"/>
      <c r="L178" s="273"/>
      <c r="M178" s="274"/>
      <c r="N178" s="275"/>
      <c r="O178" s="275"/>
      <c r="P178" s="275"/>
      <c r="Q178" s="275"/>
      <c r="R178" s="275"/>
      <c r="S178" s="275"/>
      <c r="T178" s="276"/>
      <c r="U178" s="15"/>
      <c r="V178" s="15"/>
      <c r="W178" s="15"/>
      <c r="X178" s="15"/>
      <c r="Y178" s="15"/>
      <c r="Z178" s="15"/>
      <c r="AA178" s="15"/>
      <c r="AB178" s="15"/>
      <c r="AC178" s="15"/>
      <c r="AD178" s="15"/>
      <c r="AE178" s="15"/>
      <c r="AT178" s="277" t="s">
        <v>180</v>
      </c>
      <c r="AU178" s="277" t="s">
        <v>83</v>
      </c>
      <c r="AV178" s="15" t="s">
        <v>176</v>
      </c>
      <c r="AW178" s="15" t="s">
        <v>35</v>
      </c>
      <c r="AX178" s="15" t="s">
        <v>81</v>
      </c>
      <c r="AY178" s="277" t="s">
        <v>169</v>
      </c>
    </row>
    <row r="179" spans="1:65" s="2" customFormat="1" ht="21.75" customHeight="1">
      <c r="A179" s="41"/>
      <c r="B179" s="42"/>
      <c r="C179" s="229" t="s">
        <v>246</v>
      </c>
      <c r="D179" s="229" t="s">
        <v>171</v>
      </c>
      <c r="E179" s="230" t="s">
        <v>1288</v>
      </c>
      <c r="F179" s="231" t="s">
        <v>1289</v>
      </c>
      <c r="G179" s="232" t="s">
        <v>213</v>
      </c>
      <c r="H179" s="233">
        <v>143.035</v>
      </c>
      <c r="I179" s="234"/>
      <c r="J179" s="235">
        <f>ROUND(I179*H179,2)</f>
        <v>0</v>
      </c>
      <c r="K179" s="231" t="s">
        <v>175</v>
      </c>
      <c r="L179" s="47"/>
      <c r="M179" s="236" t="s">
        <v>19</v>
      </c>
      <c r="N179" s="237" t="s">
        <v>45</v>
      </c>
      <c r="O179" s="87"/>
      <c r="P179" s="238">
        <f>O179*H179</f>
        <v>0</v>
      </c>
      <c r="Q179" s="238">
        <v>0</v>
      </c>
      <c r="R179" s="238">
        <f>Q179*H179</f>
        <v>0</v>
      </c>
      <c r="S179" s="238">
        <v>0</v>
      </c>
      <c r="T179" s="239">
        <f>S179*H179</f>
        <v>0</v>
      </c>
      <c r="U179" s="41"/>
      <c r="V179" s="41"/>
      <c r="W179" s="41"/>
      <c r="X179" s="41"/>
      <c r="Y179" s="41"/>
      <c r="Z179" s="41"/>
      <c r="AA179" s="41"/>
      <c r="AB179" s="41"/>
      <c r="AC179" s="41"/>
      <c r="AD179" s="41"/>
      <c r="AE179" s="41"/>
      <c r="AR179" s="240" t="s">
        <v>176</v>
      </c>
      <c r="AT179" s="240" t="s">
        <v>171</v>
      </c>
      <c r="AU179" s="240" t="s">
        <v>83</v>
      </c>
      <c r="AY179" s="20" t="s">
        <v>169</v>
      </c>
      <c r="BE179" s="241">
        <f>IF(N179="základní",J179,0)</f>
        <v>0</v>
      </c>
      <c r="BF179" s="241">
        <f>IF(N179="snížená",J179,0)</f>
        <v>0</v>
      </c>
      <c r="BG179" s="241">
        <f>IF(N179="zákl. přenesená",J179,0)</f>
        <v>0</v>
      </c>
      <c r="BH179" s="241">
        <f>IF(N179="sníž. přenesená",J179,0)</f>
        <v>0</v>
      </c>
      <c r="BI179" s="241">
        <f>IF(N179="nulová",J179,0)</f>
        <v>0</v>
      </c>
      <c r="BJ179" s="20" t="s">
        <v>81</v>
      </c>
      <c r="BK179" s="241">
        <f>ROUND(I179*H179,2)</f>
        <v>0</v>
      </c>
      <c r="BL179" s="20" t="s">
        <v>176</v>
      </c>
      <c r="BM179" s="240" t="s">
        <v>1509</v>
      </c>
    </row>
    <row r="180" spans="1:47" s="2" customFormat="1" ht="12">
      <c r="A180" s="41"/>
      <c r="B180" s="42"/>
      <c r="C180" s="43"/>
      <c r="D180" s="242" t="s">
        <v>178</v>
      </c>
      <c r="E180" s="43"/>
      <c r="F180" s="243" t="s">
        <v>1291</v>
      </c>
      <c r="G180" s="43"/>
      <c r="H180" s="43"/>
      <c r="I180" s="149"/>
      <c r="J180" s="43"/>
      <c r="K180" s="43"/>
      <c r="L180" s="47"/>
      <c r="M180" s="244"/>
      <c r="N180" s="245"/>
      <c r="O180" s="87"/>
      <c r="P180" s="87"/>
      <c r="Q180" s="87"/>
      <c r="R180" s="87"/>
      <c r="S180" s="87"/>
      <c r="T180" s="88"/>
      <c r="U180" s="41"/>
      <c r="V180" s="41"/>
      <c r="W180" s="41"/>
      <c r="X180" s="41"/>
      <c r="Y180" s="41"/>
      <c r="Z180" s="41"/>
      <c r="AA180" s="41"/>
      <c r="AB180" s="41"/>
      <c r="AC180" s="41"/>
      <c r="AD180" s="41"/>
      <c r="AE180" s="41"/>
      <c r="AT180" s="20" t="s">
        <v>178</v>
      </c>
      <c r="AU180" s="20" t="s">
        <v>83</v>
      </c>
    </row>
    <row r="181" spans="1:51" s="13" customFormat="1" ht="12">
      <c r="A181" s="13"/>
      <c r="B181" s="246"/>
      <c r="C181" s="247"/>
      <c r="D181" s="242" t="s">
        <v>180</v>
      </c>
      <c r="E181" s="248" t="s">
        <v>19</v>
      </c>
      <c r="F181" s="249" t="s">
        <v>1499</v>
      </c>
      <c r="G181" s="247"/>
      <c r="H181" s="248" t="s">
        <v>19</v>
      </c>
      <c r="I181" s="250"/>
      <c r="J181" s="247"/>
      <c r="K181" s="247"/>
      <c r="L181" s="251"/>
      <c r="M181" s="252"/>
      <c r="N181" s="253"/>
      <c r="O181" s="253"/>
      <c r="P181" s="253"/>
      <c r="Q181" s="253"/>
      <c r="R181" s="253"/>
      <c r="S181" s="253"/>
      <c r="T181" s="254"/>
      <c r="U181" s="13"/>
      <c r="V181" s="13"/>
      <c r="W181" s="13"/>
      <c r="X181" s="13"/>
      <c r="Y181" s="13"/>
      <c r="Z181" s="13"/>
      <c r="AA181" s="13"/>
      <c r="AB181" s="13"/>
      <c r="AC181" s="13"/>
      <c r="AD181" s="13"/>
      <c r="AE181" s="13"/>
      <c r="AT181" s="255" t="s">
        <v>180</v>
      </c>
      <c r="AU181" s="255" t="s">
        <v>83</v>
      </c>
      <c r="AV181" s="13" t="s">
        <v>81</v>
      </c>
      <c r="AW181" s="13" t="s">
        <v>35</v>
      </c>
      <c r="AX181" s="13" t="s">
        <v>74</v>
      </c>
      <c r="AY181" s="255" t="s">
        <v>169</v>
      </c>
    </row>
    <row r="182" spans="1:51" s="13" customFormat="1" ht="12">
      <c r="A182" s="13"/>
      <c r="B182" s="246"/>
      <c r="C182" s="247"/>
      <c r="D182" s="242" t="s">
        <v>180</v>
      </c>
      <c r="E182" s="248" t="s">
        <v>19</v>
      </c>
      <c r="F182" s="249" t="s">
        <v>1510</v>
      </c>
      <c r="G182" s="247"/>
      <c r="H182" s="248" t="s">
        <v>19</v>
      </c>
      <c r="I182" s="250"/>
      <c r="J182" s="247"/>
      <c r="K182" s="247"/>
      <c r="L182" s="251"/>
      <c r="M182" s="252"/>
      <c r="N182" s="253"/>
      <c r="O182" s="253"/>
      <c r="P182" s="253"/>
      <c r="Q182" s="253"/>
      <c r="R182" s="253"/>
      <c r="S182" s="253"/>
      <c r="T182" s="254"/>
      <c r="U182" s="13"/>
      <c r="V182" s="13"/>
      <c r="W182" s="13"/>
      <c r="X182" s="13"/>
      <c r="Y182" s="13"/>
      <c r="Z182" s="13"/>
      <c r="AA182" s="13"/>
      <c r="AB182" s="13"/>
      <c r="AC182" s="13"/>
      <c r="AD182" s="13"/>
      <c r="AE182" s="13"/>
      <c r="AT182" s="255" t="s">
        <v>180</v>
      </c>
      <c r="AU182" s="255" t="s">
        <v>83</v>
      </c>
      <c r="AV182" s="13" t="s">
        <v>81</v>
      </c>
      <c r="AW182" s="13" t="s">
        <v>35</v>
      </c>
      <c r="AX182" s="13" t="s">
        <v>74</v>
      </c>
      <c r="AY182" s="255" t="s">
        <v>169</v>
      </c>
    </row>
    <row r="183" spans="1:51" s="14" customFormat="1" ht="12">
      <c r="A183" s="14"/>
      <c r="B183" s="256"/>
      <c r="C183" s="257"/>
      <c r="D183" s="242" t="s">
        <v>180</v>
      </c>
      <c r="E183" s="258" t="s">
        <v>19</v>
      </c>
      <c r="F183" s="259" t="s">
        <v>1511</v>
      </c>
      <c r="G183" s="257"/>
      <c r="H183" s="260">
        <v>52.459</v>
      </c>
      <c r="I183" s="261"/>
      <c r="J183" s="257"/>
      <c r="K183" s="257"/>
      <c r="L183" s="262"/>
      <c r="M183" s="263"/>
      <c r="N183" s="264"/>
      <c r="O183" s="264"/>
      <c r="P183" s="264"/>
      <c r="Q183" s="264"/>
      <c r="R183" s="264"/>
      <c r="S183" s="264"/>
      <c r="T183" s="265"/>
      <c r="U183" s="14"/>
      <c r="V183" s="14"/>
      <c r="W183" s="14"/>
      <c r="X183" s="14"/>
      <c r="Y183" s="14"/>
      <c r="Z183" s="14"/>
      <c r="AA183" s="14"/>
      <c r="AB183" s="14"/>
      <c r="AC183" s="14"/>
      <c r="AD183" s="14"/>
      <c r="AE183" s="14"/>
      <c r="AT183" s="266" t="s">
        <v>180</v>
      </c>
      <c r="AU183" s="266" t="s">
        <v>83</v>
      </c>
      <c r="AV183" s="14" t="s">
        <v>83</v>
      </c>
      <c r="AW183" s="14" t="s">
        <v>35</v>
      </c>
      <c r="AX183" s="14" t="s">
        <v>74</v>
      </c>
      <c r="AY183" s="266" t="s">
        <v>169</v>
      </c>
    </row>
    <row r="184" spans="1:51" s="14" customFormat="1" ht="12">
      <c r="A184" s="14"/>
      <c r="B184" s="256"/>
      <c r="C184" s="257"/>
      <c r="D184" s="242" t="s">
        <v>180</v>
      </c>
      <c r="E184" s="258" t="s">
        <v>19</v>
      </c>
      <c r="F184" s="259" t="s">
        <v>1506</v>
      </c>
      <c r="G184" s="257"/>
      <c r="H184" s="260">
        <v>56.815</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180</v>
      </c>
      <c r="AU184" s="266" t="s">
        <v>83</v>
      </c>
      <c r="AV184" s="14" t="s">
        <v>83</v>
      </c>
      <c r="AW184" s="14" t="s">
        <v>35</v>
      </c>
      <c r="AX184" s="14" t="s">
        <v>74</v>
      </c>
      <c r="AY184" s="266" t="s">
        <v>169</v>
      </c>
    </row>
    <row r="185" spans="1:51" s="14" customFormat="1" ht="12">
      <c r="A185" s="14"/>
      <c r="B185" s="256"/>
      <c r="C185" s="257"/>
      <c r="D185" s="242" t="s">
        <v>180</v>
      </c>
      <c r="E185" s="258" t="s">
        <v>19</v>
      </c>
      <c r="F185" s="259" t="s">
        <v>1507</v>
      </c>
      <c r="G185" s="257"/>
      <c r="H185" s="260">
        <v>25.168</v>
      </c>
      <c r="I185" s="261"/>
      <c r="J185" s="257"/>
      <c r="K185" s="257"/>
      <c r="L185" s="262"/>
      <c r="M185" s="263"/>
      <c r="N185" s="264"/>
      <c r="O185" s="264"/>
      <c r="P185" s="264"/>
      <c r="Q185" s="264"/>
      <c r="R185" s="264"/>
      <c r="S185" s="264"/>
      <c r="T185" s="265"/>
      <c r="U185" s="14"/>
      <c r="V185" s="14"/>
      <c r="W185" s="14"/>
      <c r="X185" s="14"/>
      <c r="Y185" s="14"/>
      <c r="Z185" s="14"/>
      <c r="AA185" s="14"/>
      <c r="AB185" s="14"/>
      <c r="AC185" s="14"/>
      <c r="AD185" s="14"/>
      <c r="AE185" s="14"/>
      <c r="AT185" s="266" t="s">
        <v>180</v>
      </c>
      <c r="AU185" s="266" t="s">
        <v>83</v>
      </c>
      <c r="AV185" s="14" t="s">
        <v>83</v>
      </c>
      <c r="AW185" s="14" t="s">
        <v>35</v>
      </c>
      <c r="AX185" s="14" t="s">
        <v>74</v>
      </c>
      <c r="AY185" s="266" t="s">
        <v>169</v>
      </c>
    </row>
    <row r="186" spans="1:51" s="14" customFormat="1" ht="12">
      <c r="A186" s="14"/>
      <c r="B186" s="256"/>
      <c r="C186" s="257"/>
      <c r="D186" s="242" t="s">
        <v>180</v>
      </c>
      <c r="E186" s="258" t="s">
        <v>19</v>
      </c>
      <c r="F186" s="259" t="s">
        <v>1508</v>
      </c>
      <c r="G186" s="257"/>
      <c r="H186" s="260">
        <v>8.593</v>
      </c>
      <c r="I186" s="261"/>
      <c r="J186" s="257"/>
      <c r="K186" s="257"/>
      <c r="L186" s="262"/>
      <c r="M186" s="263"/>
      <c r="N186" s="264"/>
      <c r="O186" s="264"/>
      <c r="P186" s="264"/>
      <c r="Q186" s="264"/>
      <c r="R186" s="264"/>
      <c r="S186" s="264"/>
      <c r="T186" s="265"/>
      <c r="U186" s="14"/>
      <c r="V186" s="14"/>
      <c r="W186" s="14"/>
      <c r="X186" s="14"/>
      <c r="Y186" s="14"/>
      <c r="Z186" s="14"/>
      <c r="AA186" s="14"/>
      <c r="AB186" s="14"/>
      <c r="AC186" s="14"/>
      <c r="AD186" s="14"/>
      <c r="AE186" s="14"/>
      <c r="AT186" s="266" t="s">
        <v>180</v>
      </c>
      <c r="AU186" s="266" t="s">
        <v>83</v>
      </c>
      <c r="AV186" s="14" t="s">
        <v>83</v>
      </c>
      <c r="AW186" s="14" t="s">
        <v>35</v>
      </c>
      <c r="AX186" s="14" t="s">
        <v>74</v>
      </c>
      <c r="AY186" s="266" t="s">
        <v>169</v>
      </c>
    </row>
    <row r="187" spans="1:51" s="15" customFormat="1" ht="12">
      <c r="A187" s="15"/>
      <c r="B187" s="267"/>
      <c r="C187" s="268"/>
      <c r="D187" s="242" t="s">
        <v>180</v>
      </c>
      <c r="E187" s="269" t="s">
        <v>19</v>
      </c>
      <c r="F187" s="270" t="s">
        <v>185</v>
      </c>
      <c r="G187" s="268"/>
      <c r="H187" s="271">
        <v>143.035</v>
      </c>
      <c r="I187" s="272"/>
      <c r="J187" s="268"/>
      <c r="K187" s="268"/>
      <c r="L187" s="273"/>
      <c r="M187" s="274"/>
      <c r="N187" s="275"/>
      <c r="O187" s="275"/>
      <c r="P187" s="275"/>
      <c r="Q187" s="275"/>
      <c r="R187" s="275"/>
      <c r="S187" s="275"/>
      <c r="T187" s="276"/>
      <c r="U187" s="15"/>
      <c r="V187" s="15"/>
      <c r="W187" s="15"/>
      <c r="X187" s="15"/>
      <c r="Y187" s="15"/>
      <c r="Z187" s="15"/>
      <c r="AA187" s="15"/>
      <c r="AB187" s="15"/>
      <c r="AC187" s="15"/>
      <c r="AD187" s="15"/>
      <c r="AE187" s="15"/>
      <c r="AT187" s="277" t="s">
        <v>180</v>
      </c>
      <c r="AU187" s="277" t="s">
        <v>83</v>
      </c>
      <c r="AV187" s="15" t="s">
        <v>176</v>
      </c>
      <c r="AW187" s="15" t="s">
        <v>35</v>
      </c>
      <c r="AX187" s="15" t="s">
        <v>81</v>
      </c>
      <c r="AY187" s="277" t="s">
        <v>169</v>
      </c>
    </row>
    <row r="188" spans="1:65" s="2" customFormat="1" ht="16.5" customHeight="1">
      <c r="A188" s="41"/>
      <c r="B188" s="42"/>
      <c r="C188" s="313" t="s">
        <v>257</v>
      </c>
      <c r="D188" s="313" t="s">
        <v>665</v>
      </c>
      <c r="E188" s="314" t="s">
        <v>1294</v>
      </c>
      <c r="F188" s="315" t="s">
        <v>1295</v>
      </c>
      <c r="G188" s="316" t="s">
        <v>243</v>
      </c>
      <c r="H188" s="317">
        <v>286.07</v>
      </c>
      <c r="I188" s="318"/>
      <c r="J188" s="319">
        <f>ROUND(I188*H188,2)</f>
        <v>0</v>
      </c>
      <c r="K188" s="315" t="s">
        <v>175</v>
      </c>
      <c r="L188" s="320"/>
      <c r="M188" s="321" t="s">
        <v>19</v>
      </c>
      <c r="N188" s="322" t="s">
        <v>45</v>
      </c>
      <c r="O188" s="87"/>
      <c r="P188" s="238">
        <f>O188*H188</f>
        <v>0</v>
      </c>
      <c r="Q188" s="238">
        <v>1</v>
      </c>
      <c r="R188" s="238">
        <f>Q188*H188</f>
        <v>286.07</v>
      </c>
      <c r="S188" s="238">
        <v>0</v>
      </c>
      <c r="T188" s="239">
        <f>S188*H188</f>
        <v>0</v>
      </c>
      <c r="U188" s="41"/>
      <c r="V188" s="41"/>
      <c r="W188" s="41"/>
      <c r="X188" s="41"/>
      <c r="Y188" s="41"/>
      <c r="Z188" s="41"/>
      <c r="AA188" s="41"/>
      <c r="AB188" s="41"/>
      <c r="AC188" s="41"/>
      <c r="AD188" s="41"/>
      <c r="AE188" s="41"/>
      <c r="AR188" s="240" t="s">
        <v>217</v>
      </c>
      <c r="AT188" s="240" t="s">
        <v>665</v>
      </c>
      <c r="AU188" s="240" t="s">
        <v>83</v>
      </c>
      <c r="AY188" s="20" t="s">
        <v>169</v>
      </c>
      <c r="BE188" s="241">
        <f>IF(N188="základní",J188,0)</f>
        <v>0</v>
      </c>
      <c r="BF188" s="241">
        <f>IF(N188="snížená",J188,0)</f>
        <v>0</v>
      </c>
      <c r="BG188" s="241">
        <f>IF(N188="zákl. přenesená",J188,0)</f>
        <v>0</v>
      </c>
      <c r="BH188" s="241">
        <f>IF(N188="sníž. přenesená",J188,0)</f>
        <v>0</v>
      </c>
      <c r="BI188" s="241">
        <f>IF(N188="nulová",J188,0)</f>
        <v>0</v>
      </c>
      <c r="BJ188" s="20" t="s">
        <v>81</v>
      </c>
      <c r="BK188" s="241">
        <f>ROUND(I188*H188,2)</f>
        <v>0</v>
      </c>
      <c r="BL188" s="20" t="s">
        <v>176</v>
      </c>
      <c r="BM188" s="240" t="s">
        <v>1512</v>
      </c>
    </row>
    <row r="189" spans="1:51" s="14" customFormat="1" ht="12">
      <c r="A189" s="14"/>
      <c r="B189" s="256"/>
      <c r="C189" s="257"/>
      <c r="D189" s="242" t="s">
        <v>180</v>
      </c>
      <c r="E189" s="258" t="s">
        <v>19</v>
      </c>
      <c r="F189" s="259" t="s">
        <v>1513</v>
      </c>
      <c r="G189" s="257"/>
      <c r="H189" s="260">
        <v>286.07</v>
      </c>
      <c r="I189" s="261"/>
      <c r="J189" s="257"/>
      <c r="K189" s="257"/>
      <c r="L189" s="262"/>
      <c r="M189" s="263"/>
      <c r="N189" s="264"/>
      <c r="O189" s="264"/>
      <c r="P189" s="264"/>
      <c r="Q189" s="264"/>
      <c r="R189" s="264"/>
      <c r="S189" s="264"/>
      <c r="T189" s="265"/>
      <c r="U189" s="14"/>
      <c r="V189" s="14"/>
      <c r="W189" s="14"/>
      <c r="X189" s="14"/>
      <c r="Y189" s="14"/>
      <c r="Z189" s="14"/>
      <c r="AA189" s="14"/>
      <c r="AB189" s="14"/>
      <c r="AC189" s="14"/>
      <c r="AD189" s="14"/>
      <c r="AE189" s="14"/>
      <c r="AT189" s="266" t="s">
        <v>180</v>
      </c>
      <c r="AU189" s="266" t="s">
        <v>83</v>
      </c>
      <c r="AV189" s="14" t="s">
        <v>83</v>
      </c>
      <c r="AW189" s="14" t="s">
        <v>35</v>
      </c>
      <c r="AX189" s="14" t="s">
        <v>81</v>
      </c>
      <c r="AY189" s="266" t="s">
        <v>169</v>
      </c>
    </row>
    <row r="190" spans="1:63" s="12" customFormat="1" ht="22.8" customHeight="1">
      <c r="A190" s="12"/>
      <c r="B190" s="213"/>
      <c r="C190" s="214"/>
      <c r="D190" s="215" t="s">
        <v>73</v>
      </c>
      <c r="E190" s="227" t="s">
        <v>83</v>
      </c>
      <c r="F190" s="227" t="s">
        <v>707</v>
      </c>
      <c r="G190" s="214"/>
      <c r="H190" s="214"/>
      <c r="I190" s="217"/>
      <c r="J190" s="228">
        <f>BK190</f>
        <v>0</v>
      </c>
      <c r="K190" s="214"/>
      <c r="L190" s="219"/>
      <c r="M190" s="220"/>
      <c r="N190" s="221"/>
      <c r="O190" s="221"/>
      <c r="P190" s="222">
        <f>SUM(P191:P209)</f>
        <v>0</v>
      </c>
      <c r="Q190" s="221"/>
      <c r="R190" s="222">
        <f>SUM(R191:R209)</f>
        <v>220.93958206000002</v>
      </c>
      <c r="S190" s="221"/>
      <c r="T190" s="223">
        <f>SUM(T191:T209)</f>
        <v>0</v>
      </c>
      <c r="U190" s="12"/>
      <c r="V190" s="12"/>
      <c r="W190" s="12"/>
      <c r="X190" s="12"/>
      <c r="Y190" s="12"/>
      <c r="Z190" s="12"/>
      <c r="AA190" s="12"/>
      <c r="AB190" s="12"/>
      <c r="AC190" s="12"/>
      <c r="AD190" s="12"/>
      <c r="AE190" s="12"/>
      <c r="AR190" s="224" t="s">
        <v>81</v>
      </c>
      <c r="AT190" s="225" t="s">
        <v>73</v>
      </c>
      <c r="AU190" s="225" t="s">
        <v>81</v>
      </c>
      <c r="AY190" s="224" t="s">
        <v>169</v>
      </c>
      <c r="BK190" s="226">
        <f>SUM(BK191:BK209)</f>
        <v>0</v>
      </c>
    </row>
    <row r="191" spans="1:65" s="2" customFormat="1" ht="21.75" customHeight="1">
      <c r="A191" s="41"/>
      <c r="B191" s="42"/>
      <c r="C191" s="229" t="s">
        <v>262</v>
      </c>
      <c r="D191" s="229" t="s">
        <v>171</v>
      </c>
      <c r="E191" s="230" t="s">
        <v>1514</v>
      </c>
      <c r="F191" s="231" t="s">
        <v>1515</v>
      </c>
      <c r="G191" s="232" t="s">
        <v>174</v>
      </c>
      <c r="H191" s="233">
        <v>202.364</v>
      </c>
      <c r="I191" s="234"/>
      <c r="J191" s="235">
        <f>ROUND(I191*H191,2)</f>
        <v>0</v>
      </c>
      <c r="K191" s="231" t="s">
        <v>175</v>
      </c>
      <c r="L191" s="47"/>
      <c r="M191" s="236" t="s">
        <v>19</v>
      </c>
      <c r="N191" s="237" t="s">
        <v>45</v>
      </c>
      <c r="O191" s="87"/>
      <c r="P191" s="238">
        <f>O191*H191</f>
        <v>0</v>
      </c>
      <c r="Q191" s="238">
        <v>0.00014</v>
      </c>
      <c r="R191" s="238">
        <f>Q191*H191</f>
        <v>0.02833096</v>
      </c>
      <c r="S191" s="238">
        <v>0</v>
      </c>
      <c r="T191" s="239">
        <f>S191*H191</f>
        <v>0</v>
      </c>
      <c r="U191" s="41"/>
      <c r="V191" s="41"/>
      <c r="W191" s="41"/>
      <c r="X191" s="41"/>
      <c r="Y191" s="41"/>
      <c r="Z191" s="41"/>
      <c r="AA191" s="41"/>
      <c r="AB191" s="41"/>
      <c r="AC191" s="41"/>
      <c r="AD191" s="41"/>
      <c r="AE191" s="41"/>
      <c r="AR191" s="240" t="s">
        <v>176</v>
      </c>
      <c r="AT191" s="240" t="s">
        <v>171</v>
      </c>
      <c r="AU191" s="240" t="s">
        <v>83</v>
      </c>
      <c r="AY191" s="20" t="s">
        <v>169</v>
      </c>
      <c r="BE191" s="241">
        <f>IF(N191="základní",J191,0)</f>
        <v>0</v>
      </c>
      <c r="BF191" s="241">
        <f>IF(N191="snížená",J191,0)</f>
        <v>0</v>
      </c>
      <c r="BG191" s="241">
        <f>IF(N191="zákl. přenesená",J191,0)</f>
        <v>0</v>
      </c>
      <c r="BH191" s="241">
        <f>IF(N191="sníž. přenesená",J191,0)</f>
        <v>0</v>
      </c>
      <c r="BI191" s="241">
        <f>IF(N191="nulová",J191,0)</f>
        <v>0</v>
      </c>
      <c r="BJ191" s="20" t="s">
        <v>81</v>
      </c>
      <c r="BK191" s="241">
        <f>ROUND(I191*H191,2)</f>
        <v>0</v>
      </c>
      <c r="BL191" s="20" t="s">
        <v>176</v>
      </c>
      <c r="BM191" s="240" t="s">
        <v>1516</v>
      </c>
    </row>
    <row r="192" spans="1:47" s="2" customFormat="1" ht="12">
      <c r="A192" s="41"/>
      <c r="B192" s="42"/>
      <c r="C192" s="43"/>
      <c r="D192" s="242" t="s">
        <v>178</v>
      </c>
      <c r="E192" s="43"/>
      <c r="F192" s="243" t="s">
        <v>1517</v>
      </c>
      <c r="G192" s="43"/>
      <c r="H192" s="43"/>
      <c r="I192" s="149"/>
      <c r="J192" s="43"/>
      <c r="K192" s="43"/>
      <c r="L192" s="47"/>
      <c r="M192" s="244"/>
      <c r="N192" s="245"/>
      <c r="O192" s="87"/>
      <c r="P192" s="87"/>
      <c r="Q192" s="87"/>
      <c r="R192" s="87"/>
      <c r="S192" s="87"/>
      <c r="T192" s="88"/>
      <c r="U192" s="41"/>
      <c r="V192" s="41"/>
      <c r="W192" s="41"/>
      <c r="X192" s="41"/>
      <c r="Y192" s="41"/>
      <c r="Z192" s="41"/>
      <c r="AA192" s="41"/>
      <c r="AB192" s="41"/>
      <c r="AC192" s="41"/>
      <c r="AD192" s="41"/>
      <c r="AE192" s="41"/>
      <c r="AT192" s="20" t="s">
        <v>178</v>
      </c>
      <c r="AU192" s="20" t="s">
        <v>83</v>
      </c>
    </row>
    <row r="193" spans="1:51" s="13" customFormat="1" ht="12">
      <c r="A193" s="13"/>
      <c r="B193" s="246"/>
      <c r="C193" s="247"/>
      <c r="D193" s="242" t="s">
        <v>180</v>
      </c>
      <c r="E193" s="248" t="s">
        <v>19</v>
      </c>
      <c r="F193" s="249" t="s">
        <v>1518</v>
      </c>
      <c r="G193" s="247"/>
      <c r="H193" s="248" t="s">
        <v>19</v>
      </c>
      <c r="I193" s="250"/>
      <c r="J193" s="247"/>
      <c r="K193" s="247"/>
      <c r="L193" s="251"/>
      <c r="M193" s="252"/>
      <c r="N193" s="253"/>
      <c r="O193" s="253"/>
      <c r="P193" s="253"/>
      <c r="Q193" s="253"/>
      <c r="R193" s="253"/>
      <c r="S193" s="253"/>
      <c r="T193" s="254"/>
      <c r="U193" s="13"/>
      <c r="V193" s="13"/>
      <c r="W193" s="13"/>
      <c r="X193" s="13"/>
      <c r="Y193" s="13"/>
      <c r="Z193" s="13"/>
      <c r="AA193" s="13"/>
      <c r="AB193" s="13"/>
      <c r="AC193" s="13"/>
      <c r="AD193" s="13"/>
      <c r="AE193" s="13"/>
      <c r="AT193" s="255" t="s">
        <v>180</v>
      </c>
      <c r="AU193" s="255" t="s">
        <v>83</v>
      </c>
      <c r="AV193" s="13" t="s">
        <v>81</v>
      </c>
      <c r="AW193" s="13" t="s">
        <v>35</v>
      </c>
      <c r="AX193" s="13" t="s">
        <v>74</v>
      </c>
      <c r="AY193" s="255" t="s">
        <v>169</v>
      </c>
    </row>
    <row r="194" spans="1:51" s="13" customFormat="1" ht="12">
      <c r="A194" s="13"/>
      <c r="B194" s="246"/>
      <c r="C194" s="247"/>
      <c r="D194" s="242" t="s">
        <v>180</v>
      </c>
      <c r="E194" s="248" t="s">
        <v>19</v>
      </c>
      <c r="F194" s="249" t="s">
        <v>1519</v>
      </c>
      <c r="G194" s="247"/>
      <c r="H194" s="248" t="s">
        <v>19</v>
      </c>
      <c r="I194" s="250"/>
      <c r="J194" s="247"/>
      <c r="K194" s="247"/>
      <c r="L194" s="251"/>
      <c r="M194" s="252"/>
      <c r="N194" s="253"/>
      <c r="O194" s="253"/>
      <c r="P194" s="253"/>
      <c r="Q194" s="253"/>
      <c r="R194" s="253"/>
      <c r="S194" s="253"/>
      <c r="T194" s="254"/>
      <c r="U194" s="13"/>
      <c r="V194" s="13"/>
      <c r="W194" s="13"/>
      <c r="X194" s="13"/>
      <c r="Y194" s="13"/>
      <c r="Z194" s="13"/>
      <c r="AA194" s="13"/>
      <c r="AB194" s="13"/>
      <c r="AC194" s="13"/>
      <c r="AD194" s="13"/>
      <c r="AE194" s="13"/>
      <c r="AT194" s="255" t="s">
        <v>180</v>
      </c>
      <c r="AU194" s="255" t="s">
        <v>83</v>
      </c>
      <c r="AV194" s="13" t="s">
        <v>81</v>
      </c>
      <c r="AW194" s="13" t="s">
        <v>35</v>
      </c>
      <c r="AX194" s="13" t="s">
        <v>74</v>
      </c>
      <c r="AY194" s="255" t="s">
        <v>169</v>
      </c>
    </row>
    <row r="195" spans="1:51" s="14" customFormat="1" ht="12">
      <c r="A195" s="14"/>
      <c r="B195" s="256"/>
      <c r="C195" s="257"/>
      <c r="D195" s="242" t="s">
        <v>180</v>
      </c>
      <c r="E195" s="258" t="s">
        <v>19</v>
      </c>
      <c r="F195" s="259" t="s">
        <v>1520</v>
      </c>
      <c r="G195" s="257"/>
      <c r="H195" s="260">
        <v>82.248</v>
      </c>
      <c r="I195" s="261"/>
      <c r="J195" s="257"/>
      <c r="K195" s="257"/>
      <c r="L195" s="262"/>
      <c r="M195" s="263"/>
      <c r="N195" s="264"/>
      <c r="O195" s="264"/>
      <c r="P195" s="264"/>
      <c r="Q195" s="264"/>
      <c r="R195" s="264"/>
      <c r="S195" s="264"/>
      <c r="T195" s="265"/>
      <c r="U195" s="14"/>
      <c r="V195" s="14"/>
      <c r="W195" s="14"/>
      <c r="X195" s="14"/>
      <c r="Y195" s="14"/>
      <c r="Z195" s="14"/>
      <c r="AA195" s="14"/>
      <c r="AB195" s="14"/>
      <c r="AC195" s="14"/>
      <c r="AD195" s="14"/>
      <c r="AE195" s="14"/>
      <c r="AT195" s="266" t="s">
        <v>180</v>
      </c>
      <c r="AU195" s="266" t="s">
        <v>83</v>
      </c>
      <c r="AV195" s="14" t="s">
        <v>83</v>
      </c>
      <c r="AW195" s="14" t="s">
        <v>35</v>
      </c>
      <c r="AX195" s="14" t="s">
        <v>74</v>
      </c>
      <c r="AY195" s="266" t="s">
        <v>169</v>
      </c>
    </row>
    <row r="196" spans="1:51" s="14" customFormat="1" ht="12">
      <c r="A196" s="14"/>
      <c r="B196" s="256"/>
      <c r="C196" s="257"/>
      <c r="D196" s="242" t="s">
        <v>180</v>
      </c>
      <c r="E196" s="258" t="s">
        <v>19</v>
      </c>
      <c r="F196" s="259" t="s">
        <v>1521</v>
      </c>
      <c r="G196" s="257"/>
      <c r="H196" s="260">
        <v>62.75</v>
      </c>
      <c r="I196" s="261"/>
      <c r="J196" s="257"/>
      <c r="K196" s="257"/>
      <c r="L196" s="262"/>
      <c r="M196" s="263"/>
      <c r="N196" s="264"/>
      <c r="O196" s="264"/>
      <c r="P196" s="264"/>
      <c r="Q196" s="264"/>
      <c r="R196" s="264"/>
      <c r="S196" s="264"/>
      <c r="T196" s="265"/>
      <c r="U196" s="14"/>
      <c r="V196" s="14"/>
      <c r="W196" s="14"/>
      <c r="X196" s="14"/>
      <c r="Y196" s="14"/>
      <c r="Z196" s="14"/>
      <c r="AA196" s="14"/>
      <c r="AB196" s="14"/>
      <c r="AC196" s="14"/>
      <c r="AD196" s="14"/>
      <c r="AE196" s="14"/>
      <c r="AT196" s="266" t="s">
        <v>180</v>
      </c>
      <c r="AU196" s="266" t="s">
        <v>83</v>
      </c>
      <c r="AV196" s="14" t="s">
        <v>83</v>
      </c>
      <c r="AW196" s="14" t="s">
        <v>35</v>
      </c>
      <c r="AX196" s="14" t="s">
        <v>74</v>
      </c>
      <c r="AY196" s="266" t="s">
        <v>169</v>
      </c>
    </row>
    <row r="197" spans="1:51" s="14" customFormat="1" ht="12">
      <c r="A197" s="14"/>
      <c r="B197" s="256"/>
      <c r="C197" s="257"/>
      <c r="D197" s="242" t="s">
        <v>180</v>
      </c>
      <c r="E197" s="258" t="s">
        <v>19</v>
      </c>
      <c r="F197" s="259" t="s">
        <v>1522</v>
      </c>
      <c r="G197" s="257"/>
      <c r="H197" s="260">
        <v>35.52</v>
      </c>
      <c r="I197" s="261"/>
      <c r="J197" s="257"/>
      <c r="K197" s="257"/>
      <c r="L197" s="262"/>
      <c r="M197" s="263"/>
      <c r="N197" s="264"/>
      <c r="O197" s="264"/>
      <c r="P197" s="264"/>
      <c r="Q197" s="264"/>
      <c r="R197" s="264"/>
      <c r="S197" s="264"/>
      <c r="T197" s="265"/>
      <c r="U197" s="14"/>
      <c r="V197" s="14"/>
      <c r="W197" s="14"/>
      <c r="X197" s="14"/>
      <c r="Y197" s="14"/>
      <c r="Z197" s="14"/>
      <c r="AA197" s="14"/>
      <c r="AB197" s="14"/>
      <c r="AC197" s="14"/>
      <c r="AD197" s="14"/>
      <c r="AE197" s="14"/>
      <c r="AT197" s="266" t="s">
        <v>180</v>
      </c>
      <c r="AU197" s="266" t="s">
        <v>83</v>
      </c>
      <c r="AV197" s="14" t="s">
        <v>83</v>
      </c>
      <c r="AW197" s="14" t="s">
        <v>35</v>
      </c>
      <c r="AX197" s="14" t="s">
        <v>74</v>
      </c>
      <c r="AY197" s="266" t="s">
        <v>169</v>
      </c>
    </row>
    <row r="198" spans="1:51" s="14" customFormat="1" ht="12">
      <c r="A198" s="14"/>
      <c r="B198" s="256"/>
      <c r="C198" s="257"/>
      <c r="D198" s="242" t="s">
        <v>180</v>
      </c>
      <c r="E198" s="258" t="s">
        <v>19</v>
      </c>
      <c r="F198" s="259" t="s">
        <v>1523</v>
      </c>
      <c r="G198" s="257"/>
      <c r="H198" s="260">
        <v>21.846</v>
      </c>
      <c r="I198" s="261"/>
      <c r="J198" s="257"/>
      <c r="K198" s="257"/>
      <c r="L198" s="262"/>
      <c r="M198" s="263"/>
      <c r="N198" s="264"/>
      <c r="O198" s="264"/>
      <c r="P198" s="264"/>
      <c r="Q198" s="264"/>
      <c r="R198" s="264"/>
      <c r="S198" s="264"/>
      <c r="T198" s="265"/>
      <c r="U198" s="14"/>
      <c r="V198" s="14"/>
      <c r="W198" s="14"/>
      <c r="X198" s="14"/>
      <c r="Y198" s="14"/>
      <c r="Z198" s="14"/>
      <c r="AA198" s="14"/>
      <c r="AB198" s="14"/>
      <c r="AC198" s="14"/>
      <c r="AD198" s="14"/>
      <c r="AE198" s="14"/>
      <c r="AT198" s="266" t="s">
        <v>180</v>
      </c>
      <c r="AU198" s="266" t="s">
        <v>83</v>
      </c>
      <c r="AV198" s="14" t="s">
        <v>83</v>
      </c>
      <c r="AW198" s="14" t="s">
        <v>35</v>
      </c>
      <c r="AX198" s="14" t="s">
        <v>74</v>
      </c>
      <c r="AY198" s="266" t="s">
        <v>169</v>
      </c>
    </row>
    <row r="199" spans="1:51" s="15" customFormat="1" ht="12">
      <c r="A199" s="15"/>
      <c r="B199" s="267"/>
      <c r="C199" s="268"/>
      <c r="D199" s="242" t="s">
        <v>180</v>
      </c>
      <c r="E199" s="269" t="s">
        <v>19</v>
      </c>
      <c r="F199" s="270" t="s">
        <v>185</v>
      </c>
      <c r="G199" s="268"/>
      <c r="H199" s="271">
        <v>202.364</v>
      </c>
      <c r="I199" s="272"/>
      <c r="J199" s="268"/>
      <c r="K199" s="268"/>
      <c r="L199" s="273"/>
      <c r="M199" s="274"/>
      <c r="N199" s="275"/>
      <c r="O199" s="275"/>
      <c r="P199" s="275"/>
      <c r="Q199" s="275"/>
      <c r="R199" s="275"/>
      <c r="S199" s="275"/>
      <c r="T199" s="276"/>
      <c r="U199" s="15"/>
      <c r="V199" s="15"/>
      <c r="W199" s="15"/>
      <c r="X199" s="15"/>
      <c r="Y199" s="15"/>
      <c r="Z199" s="15"/>
      <c r="AA199" s="15"/>
      <c r="AB199" s="15"/>
      <c r="AC199" s="15"/>
      <c r="AD199" s="15"/>
      <c r="AE199" s="15"/>
      <c r="AT199" s="277" t="s">
        <v>180</v>
      </c>
      <c r="AU199" s="277" t="s">
        <v>83</v>
      </c>
      <c r="AV199" s="15" t="s">
        <v>176</v>
      </c>
      <c r="AW199" s="15" t="s">
        <v>35</v>
      </c>
      <c r="AX199" s="15" t="s">
        <v>81</v>
      </c>
      <c r="AY199" s="277" t="s">
        <v>169</v>
      </c>
    </row>
    <row r="200" spans="1:65" s="2" customFormat="1" ht="16.5" customHeight="1">
      <c r="A200" s="41"/>
      <c r="B200" s="42"/>
      <c r="C200" s="313" t="s">
        <v>8</v>
      </c>
      <c r="D200" s="313" t="s">
        <v>665</v>
      </c>
      <c r="E200" s="314" t="s">
        <v>1524</v>
      </c>
      <c r="F200" s="315" t="s">
        <v>1525</v>
      </c>
      <c r="G200" s="316" t="s">
        <v>174</v>
      </c>
      <c r="H200" s="317">
        <v>242.837</v>
      </c>
      <c r="I200" s="318"/>
      <c r="J200" s="319">
        <f>ROUND(I200*H200,2)</f>
        <v>0</v>
      </c>
      <c r="K200" s="315" t="s">
        <v>175</v>
      </c>
      <c r="L200" s="320"/>
      <c r="M200" s="321" t="s">
        <v>19</v>
      </c>
      <c r="N200" s="322" t="s">
        <v>45</v>
      </c>
      <c r="O200" s="87"/>
      <c r="P200" s="238">
        <f>O200*H200</f>
        <v>0</v>
      </c>
      <c r="Q200" s="238">
        <v>0.0003</v>
      </c>
      <c r="R200" s="238">
        <f>Q200*H200</f>
        <v>0.07285109999999999</v>
      </c>
      <c r="S200" s="238">
        <v>0</v>
      </c>
      <c r="T200" s="239">
        <f>S200*H200</f>
        <v>0</v>
      </c>
      <c r="U200" s="41"/>
      <c r="V200" s="41"/>
      <c r="W200" s="41"/>
      <c r="X200" s="41"/>
      <c r="Y200" s="41"/>
      <c r="Z200" s="41"/>
      <c r="AA200" s="41"/>
      <c r="AB200" s="41"/>
      <c r="AC200" s="41"/>
      <c r="AD200" s="41"/>
      <c r="AE200" s="41"/>
      <c r="AR200" s="240" t="s">
        <v>217</v>
      </c>
      <c r="AT200" s="240" t="s">
        <v>665</v>
      </c>
      <c r="AU200" s="240" t="s">
        <v>83</v>
      </c>
      <c r="AY200" s="20" t="s">
        <v>169</v>
      </c>
      <c r="BE200" s="241">
        <f>IF(N200="základní",J200,0)</f>
        <v>0</v>
      </c>
      <c r="BF200" s="241">
        <f>IF(N200="snížená",J200,0)</f>
        <v>0</v>
      </c>
      <c r="BG200" s="241">
        <f>IF(N200="zákl. přenesená",J200,0)</f>
        <v>0</v>
      </c>
      <c r="BH200" s="241">
        <f>IF(N200="sníž. přenesená",J200,0)</f>
        <v>0</v>
      </c>
      <c r="BI200" s="241">
        <f>IF(N200="nulová",J200,0)</f>
        <v>0</v>
      </c>
      <c r="BJ200" s="20" t="s">
        <v>81</v>
      </c>
      <c r="BK200" s="241">
        <f>ROUND(I200*H200,2)</f>
        <v>0</v>
      </c>
      <c r="BL200" s="20" t="s">
        <v>176</v>
      </c>
      <c r="BM200" s="240" t="s">
        <v>1526</v>
      </c>
    </row>
    <row r="201" spans="1:51" s="14" customFormat="1" ht="12">
      <c r="A201" s="14"/>
      <c r="B201" s="256"/>
      <c r="C201" s="257"/>
      <c r="D201" s="242" t="s">
        <v>180</v>
      </c>
      <c r="E201" s="257"/>
      <c r="F201" s="259" t="s">
        <v>1527</v>
      </c>
      <c r="G201" s="257"/>
      <c r="H201" s="260">
        <v>242.837</v>
      </c>
      <c r="I201" s="261"/>
      <c r="J201" s="257"/>
      <c r="K201" s="257"/>
      <c r="L201" s="262"/>
      <c r="M201" s="263"/>
      <c r="N201" s="264"/>
      <c r="O201" s="264"/>
      <c r="P201" s="264"/>
      <c r="Q201" s="264"/>
      <c r="R201" s="264"/>
      <c r="S201" s="264"/>
      <c r="T201" s="265"/>
      <c r="U201" s="14"/>
      <c r="V201" s="14"/>
      <c r="W201" s="14"/>
      <c r="X201" s="14"/>
      <c r="Y201" s="14"/>
      <c r="Z201" s="14"/>
      <c r="AA201" s="14"/>
      <c r="AB201" s="14"/>
      <c r="AC201" s="14"/>
      <c r="AD201" s="14"/>
      <c r="AE201" s="14"/>
      <c r="AT201" s="266" t="s">
        <v>180</v>
      </c>
      <c r="AU201" s="266" t="s">
        <v>83</v>
      </c>
      <c r="AV201" s="14" t="s">
        <v>83</v>
      </c>
      <c r="AW201" s="14" t="s">
        <v>4</v>
      </c>
      <c r="AX201" s="14" t="s">
        <v>81</v>
      </c>
      <c r="AY201" s="266" t="s">
        <v>169</v>
      </c>
    </row>
    <row r="202" spans="1:65" s="2" customFormat="1" ht="16.5" customHeight="1">
      <c r="A202" s="41"/>
      <c r="B202" s="42"/>
      <c r="C202" s="229" t="s">
        <v>236</v>
      </c>
      <c r="D202" s="229" t="s">
        <v>171</v>
      </c>
      <c r="E202" s="230" t="s">
        <v>1316</v>
      </c>
      <c r="F202" s="231" t="s">
        <v>1317</v>
      </c>
      <c r="G202" s="232" t="s">
        <v>213</v>
      </c>
      <c r="H202" s="233">
        <v>102.24</v>
      </c>
      <c r="I202" s="234"/>
      <c r="J202" s="235">
        <f>ROUND(I202*H202,2)</f>
        <v>0</v>
      </c>
      <c r="K202" s="231" t="s">
        <v>175</v>
      </c>
      <c r="L202" s="47"/>
      <c r="M202" s="236" t="s">
        <v>19</v>
      </c>
      <c r="N202" s="237" t="s">
        <v>45</v>
      </c>
      <c r="O202" s="87"/>
      <c r="P202" s="238">
        <f>O202*H202</f>
        <v>0</v>
      </c>
      <c r="Q202" s="238">
        <v>2.16</v>
      </c>
      <c r="R202" s="238">
        <f>Q202*H202</f>
        <v>220.8384</v>
      </c>
      <c r="S202" s="238">
        <v>0</v>
      </c>
      <c r="T202" s="239">
        <f>S202*H202</f>
        <v>0</v>
      </c>
      <c r="U202" s="41"/>
      <c r="V202" s="41"/>
      <c r="W202" s="41"/>
      <c r="X202" s="41"/>
      <c r="Y202" s="41"/>
      <c r="Z202" s="41"/>
      <c r="AA202" s="41"/>
      <c r="AB202" s="41"/>
      <c r="AC202" s="41"/>
      <c r="AD202" s="41"/>
      <c r="AE202" s="41"/>
      <c r="AR202" s="240" t="s">
        <v>176</v>
      </c>
      <c r="AT202" s="240" t="s">
        <v>171</v>
      </c>
      <c r="AU202" s="240" t="s">
        <v>83</v>
      </c>
      <c r="AY202" s="20" t="s">
        <v>169</v>
      </c>
      <c r="BE202" s="241">
        <f>IF(N202="základní",J202,0)</f>
        <v>0</v>
      </c>
      <c r="BF202" s="241">
        <f>IF(N202="snížená",J202,0)</f>
        <v>0</v>
      </c>
      <c r="BG202" s="241">
        <f>IF(N202="zákl. přenesená",J202,0)</f>
        <v>0</v>
      </c>
      <c r="BH202" s="241">
        <f>IF(N202="sníž. přenesená",J202,0)</f>
        <v>0</v>
      </c>
      <c r="BI202" s="241">
        <f>IF(N202="nulová",J202,0)</f>
        <v>0</v>
      </c>
      <c r="BJ202" s="20" t="s">
        <v>81</v>
      </c>
      <c r="BK202" s="241">
        <f>ROUND(I202*H202,2)</f>
        <v>0</v>
      </c>
      <c r="BL202" s="20" t="s">
        <v>176</v>
      </c>
      <c r="BM202" s="240" t="s">
        <v>1528</v>
      </c>
    </row>
    <row r="203" spans="1:47" s="2" customFormat="1" ht="12">
      <c r="A203" s="41"/>
      <c r="B203" s="42"/>
      <c r="C203" s="43"/>
      <c r="D203" s="242" t="s">
        <v>178</v>
      </c>
      <c r="E203" s="43"/>
      <c r="F203" s="243" t="s">
        <v>1319</v>
      </c>
      <c r="G203" s="43"/>
      <c r="H203" s="43"/>
      <c r="I203" s="149"/>
      <c r="J203" s="43"/>
      <c r="K203" s="43"/>
      <c r="L203" s="47"/>
      <c r="M203" s="244"/>
      <c r="N203" s="245"/>
      <c r="O203" s="87"/>
      <c r="P203" s="87"/>
      <c r="Q203" s="87"/>
      <c r="R203" s="87"/>
      <c r="S203" s="87"/>
      <c r="T203" s="88"/>
      <c r="U203" s="41"/>
      <c r="V203" s="41"/>
      <c r="W203" s="41"/>
      <c r="X203" s="41"/>
      <c r="Y203" s="41"/>
      <c r="Z203" s="41"/>
      <c r="AA203" s="41"/>
      <c r="AB203" s="41"/>
      <c r="AC203" s="41"/>
      <c r="AD203" s="41"/>
      <c r="AE203" s="41"/>
      <c r="AT203" s="20" t="s">
        <v>178</v>
      </c>
      <c r="AU203" s="20" t="s">
        <v>83</v>
      </c>
    </row>
    <row r="204" spans="1:51" s="13" customFormat="1" ht="12">
      <c r="A204" s="13"/>
      <c r="B204" s="246"/>
      <c r="C204" s="247"/>
      <c r="D204" s="242" t="s">
        <v>180</v>
      </c>
      <c r="E204" s="248" t="s">
        <v>19</v>
      </c>
      <c r="F204" s="249" t="s">
        <v>1475</v>
      </c>
      <c r="G204" s="247"/>
      <c r="H204" s="248" t="s">
        <v>19</v>
      </c>
      <c r="I204" s="250"/>
      <c r="J204" s="247"/>
      <c r="K204" s="247"/>
      <c r="L204" s="251"/>
      <c r="M204" s="252"/>
      <c r="N204" s="253"/>
      <c r="O204" s="253"/>
      <c r="P204" s="253"/>
      <c r="Q204" s="253"/>
      <c r="R204" s="253"/>
      <c r="S204" s="253"/>
      <c r="T204" s="254"/>
      <c r="U204" s="13"/>
      <c r="V204" s="13"/>
      <c r="W204" s="13"/>
      <c r="X204" s="13"/>
      <c r="Y204" s="13"/>
      <c r="Z204" s="13"/>
      <c r="AA204" s="13"/>
      <c r="AB204" s="13"/>
      <c r="AC204" s="13"/>
      <c r="AD204" s="13"/>
      <c r="AE204" s="13"/>
      <c r="AT204" s="255" t="s">
        <v>180</v>
      </c>
      <c r="AU204" s="255" t="s">
        <v>83</v>
      </c>
      <c r="AV204" s="13" t="s">
        <v>81</v>
      </c>
      <c r="AW204" s="13" t="s">
        <v>35</v>
      </c>
      <c r="AX204" s="13" t="s">
        <v>74</v>
      </c>
      <c r="AY204" s="255" t="s">
        <v>169</v>
      </c>
    </row>
    <row r="205" spans="1:51" s="14" customFormat="1" ht="12">
      <c r="A205" s="14"/>
      <c r="B205" s="256"/>
      <c r="C205" s="257"/>
      <c r="D205" s="242" t="s">
        <v>180</v>
      </c>
      <c r="E205" s="258" t="s">
        <v>19</v>
      </c>
      <c r="F205" s="259" t="s">
        <v>1529</v>
      </c>
      <c r="G205" s="257"/>
      <c r="H205" s="260">
        <v>26.88</v>
      </c>
      <c r="I205" s="261"/>
      <c r="J205" s="257"/>
      <c r="K205" s="257"/>
      <c r="L205" s="262"/>
      <c r="M205" s="263"/>
      <c r="N205" s="264"/>
      <c r="O205" s="264"/>
      <c r="P205" s="264"/>
      <c r="Q205" s="264"/>
      <c r="R205" s="264"/>
      <c r="S205" s="264"/>
      <c r="T205" s="265"/>
      <c r="U205" s="14"/>
      <c r="V205" s="14"/>
      <c r="W205" s="14"/>
      <c r="X205" s="14"/>
      <c r="Y205" s="14"/>
      <c r="Z205" s="14"/>
      <c r="AA205" s="14"/>
      <c r="AB205" s="14"/>
      <c r="AC205" s="14"/>
      <c r="AD205" s="14"/>
      <c r="AE205" s="14"/>
      <c r="AT205" s="266" t="s">
        <v>180</v>
      </c>
      <c r="AU205" s="266" t="s">
        <v>83</v>
      </c>
      <c r="AV205" s="14" t="s">
        <v>83</v>
      </c>
      <c r="AW205" s="14" t="s">
        <v>35</v>
      </c>
      <c r="AX205" s="14" t="s">
        <v>74</v>
      </c>
      <c r="AY205" s="266" t="s">
        <v>169</v>
      </c>
    </row>
    <row r="206" spans="1:51" s="14" customFormat="1" ht="12">
      <c r="A206" s="14"/>
      <c r="B206" s="256"/>
      <c r="C206" s="257"/>
      <c r="D206" s="242" t="s">
        <v>180</v>
      </c>
      <c r="E206" s="258" t="s">
        <v>19</v>
      </c>
      <c r="F206" s="259" t="s">
        <v>1529</v>
      </c>
      <c r="G206" s="257"/>
      <c r="H206" s="260">
        <v>26.88</v>
      </c>
      <c r="I206" s="261"/>
      <c r="J206" s="257"/>
      <c r="K206" s="257"/>
      <c r="L206" s="262"/>
      <c r="M206" s="263"/>
      <c r="N206" s="264"/>
      <c r="O206" s="264"/>
      <c r="P206" s="264"/>
      <c r="Q206" s="264"/>
      <c r="R206" s="264"/>
      <c r="S206" s="264"/>
      <c r="T206" s="265"/>
      <c r="U206" s="14"/>
      <c r="V206" s="14"/>
      <c r="W206" s="14"/>
      <c r="X206" s="14"/>
      <c r="Y206" s="14"/>
      <c r="Z206" s="14"/>
      <c r="AA206" s="14"/>
      <c r="AB206" s="14"/>
      <c r="AC206" s="14"/>
      <c r="AD206" s="14"/>
      <c r="AE206" s="14"/>
      <c r="AT206" s="266" t="s">
        <v>180</v>
      </c>
      <c r="AU206" s="266" t="s">
        <v>83</v>
      </c>
      <c r="AV206" s="14" t="s">
        <v>83</v>
      </c>
      <c r="AW206" s="14" t="s">
        <v>35</v>
      </c>
      <c r="AX206" s="14" t="s">
        <v>74</v>
      </c>
      <c r="AY206" s="266" t="s">
        <v>169</v>
      </c>
    </row>
    <row r="207" spans="1:51" s="14" customFormat="1" ht="12">
      <c r="A207" s="14"/>
      <c r="B207" s="256"/>
      <c r="C207" s="257"/>
      <c r="D207" s="242" t="s">
        <v>180</v>
      </c>
      <c r="E207" s="258" t="s">
        <v>19</v>
      </c>
      <c r="F207" s="259" t="s">
        <v>1530</v>
      </c>
      <c r="G207" s="257"/>
      <c r="H207" s="260">
        <v>22.08</v>
      </c>
      <c r="I207" s="261"/>
      <c r="J207" s="257"/>
      <c r="K207" s="257"/>
      <c r="L207" s="262"/>
      <c r="M207" s="263"/>
      <c r="N207" s="264"/>
      <c r="O207" s="264"/>
      <c r="P207" s="264"/>
      <c r="Q207" s="264"/>
      <c r="R207" s="264"/>
      <c r="S207" s="264"/>
      <c r="T207" s="265"/>
      <c r="U207" s="14"/>
      <c r="V207" s="14"/>
      <c r="W207" s="14"/>
      <c r="X207" s="14"/>
      <c r="Y207" s="14"/>
      <c r="Z207" s="14"/>
      <c r="AA207" s="14"/>
      <c r="AB207" s="14"/>
      <c r="AC207" s="14"/>
      <c r="AD207" s="14"/>
      <c r="AE207" s="14"/>
      <c r="AT207" s="266" t="s">
        <v>180</v>
      </c>
      <c r="AU207" s="266" t="s">
        <v>83</v>
      </c>
      <c r="AV207" s="14" t="s">
        <v>83</v>
      </c>
      <c r="AW207" s="14" t="s">
        <v>35</v>
      </c>
      <c r="AX207" s="14" t="s">
        <v>74</v>
      </c>
      <c r="AY207" s="266" t="s">
        <v>169</v>
      </c>
    </row>
    <row r="208" spans="1:51" s="14" customFormat="1" ht="12">
      <c r="A208" s="14"/>
      <c r="B208" s="256"/>
      <c r="C208" s="257"/>
      <c r="D208" s="242" t="s">
        <v>180</v>
      </c>
      <c r="E208" s="258" t="s">
        <v>19</v>
      </c>
      <c r="F208" s="259" t="s">
        <v>1531</v>
      </c>
      <c r="G208" s="257"/>
      <c r="H208" s="260">
        <v>26.4</v>
      </c>
      <c r="I208" s="261"/>
      <c r="J208" s="257"/>
      <c r="K208" s="257"/>
      <c r="L208" s="262"/>
      <c r="M208" s="263"/>
      <c r="N208" s="264"/>
      <c r="O208" s="264"/>
      <c r="P208" s="264"/>
      <c r="Q208" s="264"/>
      <c r="R208" s="264"/>
      <c r="S208" s="264"/>
      <c r="T208" s="265"/>
      <c r="U208" s="14"/>
      <c r="V208" s="14"/>
      <c r="W208" s="14"/>
      <c r="X208" s="14"/>
      <c r="Y208" s="14"/>
      <c r="Z208" s="14"/>
      <c r="AA208" s="14"/>
      <c r="AB208" s="14"/>
      <c r="AC208" s="14"/>
      <c r="AD208" s="14"/>
      <c r="AE208" s="14"/>
      <c r="AT208" s="266" t="s">
        <v>180</v>
      </c>
      <c r="AU208" s="266" t="s">
        <v>83</v>
      </c>
      <c r="AV208" s="14" t="s">
        <v>83</v>
      </c>
      <c r="AW208" s="14" t="s">
        <v>35</v>
      </c>
      <c r="AX208" s="14" t="s">
        <v>74</v>
      </c>
      <c r="AY208" s="266" t="s">
        <v>169</v>
      </c>
    </row>
    <row r="209" spans="1:51" s="15" customFormat="1" ht="12">
      <c r="A209" s="15"/>
      <c r="B209" s="267"/>
      <c r="C209" s="268"/>
      <c r="D209" s="242" t="s">
        <v>180</v>
      </c>
      <c r="E209" s="269" t="s">
        <v>19</v>
      </c>
      <c r="F209" s="270" t="s">
        <v>185</v>
      </c>
      <c r="G209" s="268"/>
      <c r="H209" s="271">
        <v>102.24000000000001</v>
      </c>
      <c r="I209" s="272"/>
      <c r="J209" s="268"/>
      <c r="K209" s="268"/>
      <c r="L209" s="273"/>
      <c r="M209" s="274"/>
      <c r="N209" s="275"/>
      <c r="O209" s="275"/>
      <c r="P209" s="275"/>
      <c r="Q209" s="275"/>
      <c r="R209" s="275"/>
      <c r="S209" s="275"/>
      <c r="T209" s="276"/>
      <c r="U209" s="15"/>
      <c r="V209" s="15"/>
      <c r="W209" s="15"/>
      <c r="X209" s="15"/>
      <c r="Y209" s="15"/>
      <c r="Z209" s="15"/>
      <c r="AA209" s="15"/>
      <c r="AB209" s="15"/>
      <c r="AC209" s="15"/>
      <c r="AD209" s="15"/>
      <c r="AE209" s="15"/>
      <c r="AT209" s="277" t="s">
        <v>180</v>
      </c>
      <c r="AU209" s="277" t="s">
        <v>83</v>
      </c>
      <c r="AV209" s="15" t="s">
        <v>176</v>
      </c>
      <c r="AW209" s="15" t="s">
        <v>35</v>
      </c>
      <c r="AX209" s="15" t="s">
        <v>81</v>
      </c>
      <c r="AY209" s="277" t="s">
        <v>169</v>
      </c>
    </row>
    <row r="210" spans="1:63" s="12" customFormat="1" ht="22.8" customHeight="1">
      <c r="A210" s="12"/>
      <c r="B210" s="213"/>
      <c r="C210" s="214"/>
      <c r="D210" s="215" t="s">
        <v>73</v>
      </c>
      <c r="E210" s="227" t="s">
        <v>192</v>
      </c>
      <c r="F210" s="227" t="s">
        <v>733</v>
      </c>
      <c r="G210" s="214"/>
      <c r="H210" s="214"/>
      <c r="I210" s="217"/>
      <c r="J210" s="228">
        <f>BK210</f>
        <v>0</v>
      </c>
      <c r="K210" s="214"/>
      <c r="L210" s="219"/>
      <c r="M210" s="220"/>
      <c r="N210" s="221"/>
      <c r="O210" s="221"/>
      <c r="P210" s="222">
        <f>SUM(P211:P247)</f>
        <v>0</v>
      </c>
      <c r="Q210" s="221"/>
      <c r="R210" s="222">
        <f>SUM(R211:R247)</f>
        <v>1087.8671405300004</v>
      </c>
      <c r="S210" s="221"/>
      <c r="T210" s="223">
        <f>SUM(T211:T247)</f>
        <v>0</v>
      </c>
      <c r="U210" s="12"/>
      <c r="V210" s="12"/>
      <c r="W210" s="12"/>
      <c r="X210" s="12"/>
      <c r="Y210" s="12"/>
      <c r="Z210" s="12"/>
      <c r="AA210" s="12"/>
      <c r="AB210" s="12"/>
      <c r="AC210" s="12"/>
      <c r="AD210" s="12"/>
      <c r="AE210" s="12"/>
      <c r="AR210" s="224" t="s">
        <v>81</v>
      </c>
      <c r="AT210" s="225" t="s">
        <v>73</v>
      </c>
      <c r="AU210" s="225" t="s">
        <v>81</v>
      </c>
      <c r="AY210" s="224" t="s">
        <v>169</v>
      </c>
      <c r="BK210" s="226">
        <f>SUM(BK211:BK247)</f>
        <v>0</v>
      </c>
    </row>
    <row r="211" spans="1:65" s="2" customFormat="1" ht="21.75" customHeight="1">
      <c r="A211" s="41"/>
      <c r="B211" s="42"/>
      <c r="C211" s="229" t="s">
        <v>440</v>
      </c>
      <c r="D211" s="229" t="s">
        <v>171</v>
      </c>
      <c r="E211" s="230" t="s">
        <v>1368</v>
      </c>
      <c r="F211" s="231" t="s">
        <v>1369</v>
      </c>
      <c r="G211" s="232" t="s">
        <v>213</v>
      </c>
      <c r="H211" s="233">
        <v>28.035</v>
      </c>
      <c r="I211" s="234"/>
      <c r="J211" s="235">
        <f>ROUND(I211*H211,2)</f>
        <v>0</v>
      </c>
      <c r="K211" s="231" t="s">
        <v>19</v>
      </c>
      <c r="L211" s="47"/>
      <c r="M211" s="236" t="s">
        <v>19</v>
      </c>
      <c r="N211" s="237" t="s">
        <v>45</v>
      </c>
      <c r="O211" s="87"/>
      <c r="P211" s="238">
        <f>O211*H211</f>
        <v>0</v>
      </c>
      <c r="Q211" s="238">
        <v>2.47057</v>
      </c>
      <c r="R211" s="238">
        <f>Q211*H211</f>
        <v>69.26242995</v>
      </c>
      <c r="S211" s="238">
        <v>0</v>
      </c>
      <c r="T211" s="239">
        <f>S211*H211</f>
        <v>0</v>
      </c>
      <c r="U211" s="41"/>
      <c r="V211" s="41"/>
      <c r="W211" s="41"/>
      <c r="X211" s="41"/>
      <c r="Y211" s="41"/>
      <c r="Z211" s="41"/>
      <c r="AA211" s="41"/>
      <c r="AB211" s="41"/>
      <c r="AC211" s="41"/>
      <c r="AD211" s="41"/>
      <c r="AE211" s="41"/>
      <c r="AR211" s="240" t="s">
        <v>176</v>
      </c>
      <c r="AT211" s="240" t="s">
        <v>171</v>
      </c>
      <c r="AU211" s="240" t="s">
        <v>83</v>
      </c>
      <c r="AY211" s="20" t="s">
        <v>169</v>
      </c>
      <c r="BE211" s="241">
        <f>IF(N211="základní",J211,0)</f>
        <v>0</v>
      </c>
      <c r="BF211" s="241">
        <f>IF(N211="snížená",J211,0)</f>
        <v>0</v>
      </c>
      <c r="BG211" s="241">
        <f>IF(N211="zákl. přenesená",J211,0)</f>
        <v>0</v>
      </c>
      <c r="BH211" s="241">
        <f>IF(N211="sníž. přenesená",J211,0)</f>
        <v>0</v>
      </c>
      <c r="BI211" s="241">
        <f>IF(N211="nulová",J211,0)</f>
        <v>0</v>
      </c>
      <c r="BJ211" s="20" t="s">
        <v>81</v>
      </c>
      <c r="BK211" s="241">
        <f>ROUND(I211*H211,2)</f>
        <v>0</v>
      </c>
      <c r="BL211" s="20" t="s">
        <v>176</v>
      </c>
      <c r="BM211" s="240" t="s">
        <v>1532</v>
      </c>
    </row>
    <row r="212" spans="1:47" s="2" customFormat="1" ht="12">
      <c r="A212" s="41"/>
      <c r="B212" s="42"/>
      <c r="C212" s="43"/>
      <c r="D212" s="242" t="s">
        <v>178</v>
      </c>
      <c r="E212" s="43"/>
      <c r="F212" s="243" t="s">
        <v>1371</v>
      </c>
      <c r="G212" s="43"/>
      <c r="H212" s="43"/>
      <c r="I212" s="149"/>
      <c r="J212" s="43"/>
      <c r="K212" s="43"/>
      <c r="L212" s="47"/>
      <c r="M212" s="244"/>
      <c r="N212" s="245"/>
      <c r="O212" s="87"/>
      <c r="P212" s="87"/>
      <c r="Q212" s="87"/>
      <c r="R212" s="87"/>
      <c r="S212" s="87"/>
      <c r="T212" s="88"/>
      <c r="U212" s="41"/>
      <c r="V212" s="41"/>
      <c r="W212" s="41"/>
      <c r="X212" s="41"/>
      <c r="Y212" s="41"/>
      <c r="Z212" s="41"/>
      <c r="AA212" s="41"/>
      <c r="AB212" s="41"/>
      <c r="AC212" s="41"/>
      <c r="AD212" s="41"/>
      <c r="AE212" s="41"/>
      <c r="AT212" s="20" t="s">
        <v>178</v>
      </c>
      <c r="AU212" s="20" t="s">
        <v>83</v>
      </c>
    </row>
    <row r="213" spans="1:51" s="13" customFormat="1" ht="12">
      <c r="A213" s="13"/>
      <c r="B213" s="246"/>
      <c r="C213" s="247"/>
      <c r="D213" s="242" t="s">
        <v>180</v>
      </c>
      <c r="E213" s="248" t="s">
        <v>19</v>
      </c>
      <c r="F213" s="249" t="s">
        <v>1533</v>
      </c>
      <c r="G213" s="247"/>
      <c r="H213" s="248" t="s">
        <v>19</v>
      </c>
      <c r="I213" s="250"/>
      <c r="J213" s="247"/>
      <c r="K213" s="247"/>
      <c r="L213" s="251"/>
      <c r="M213" s="252"/>
      <c r="N213" s="253"/>
      <c r="O213" s="253"/>
      <c r="P213" s="253"/>
      <c r="Q213" s="253"/>
      <c r="R213" s="253"/>
      <c r="S213" s="253"/>
      <c r="T213" s="254"/>
      <c r="U213" s="13"/>
      <c r="V213" s="13"/>
      <c r="W213" s="13"/>
      <c r="X213" s="13"/>
      <c r="Y213" s="13"/>
      <c r="Z213" s="13"/>
      <c r="AA213" s="13"/>
      <c r="AB213" s="13"/>
      <c r="AC213" s="13"/>
      <c r="AD213" s="13"/>
      <c r="AE213" s="13"/>
      <c r="AT213" s="255" t="s">
        <v>180</v>
      </c>
      <c r="AU213" s="255" t="s">
        <v>83</v>
      </c>
      <c r="AV213" s="13" t="s">
        <v>81</v>
      </c>
      <c r="AW213" s="13" t="s">
        <v>35</v>
      </c>
      <c r="AX213" s="13" t="s">
        <v>74</v>
      </c>
      <c r="AY213" s="255" t="s">
        <v>169</v>
      </c>
    </row>
    <row r="214" spans="1:51" s="14" customFormat="1" ht="12">
      <c r="A214" s="14"/>
      <c r="B214" s="256"/>
      <c r="C214" s="257"/>
      <c r="D214" s="242" t="s">
        <v>180</v>
      </c>
      <c r="E214" s="258" t="s">
        <v>19</v>
      </c>
      <c r="F214" s="259" t="s">
        <v>1534</v>
      </c>
      <c r="G214" s="257"/>
      <c r="H214" s="260">
        <v>28.035</v>
      </c>
      <c r="I214" s="261"/>
      <c r="J214" s="257"/>
      <c r="K214" s="257"/>
      <c r="L214" s="262"/>
      <c r="M214" s="263"/>
      <c r="N214" s="264"/>
      <c r="O214" s="264"/>
      <c r="P214" s="264"/>
      <c r="Q214" s="264"/>
      <c r="R214" s="264"/>
      <c r="S214" s="264"/>
      <c r="T214" s="265"/>
      <c r="U214" s="14"/>
      <c r="V214" s="14"/>
      <c r="W214" s="14"/>
      <c r="X214" s="14"/>
      <c r="Y214" s="14"/>
      <c r="Z214" s="14"/>
      <c r="AA214" s="14"/>
      <c r="AB214" s="14"/>
      <c r="AC214" s="14"/>
      <c r="AD214" s="14"/>
      <c r="AE214" s="14"/>
      <c r="AT214" s="266" t="s">
        <v>180</v>
      </c>
      <c r="AU214" s="266" t="s">
        <v>83</v>
      </c>
      <c r="AV214" s="14" t="s">
        <v>83</v>
      </c>
      <c r="AW214" s="14" t="s">
        <v>35</v>
      </c>
      <c r="AX214" s="14" t="s">
        <v>81</v>
      </c>
      <c r="AY214" s="266" t="s">
        <v>169</v>
      </c>
    </row>
    <row r="215" spans="1:65" s="2" customFormat="1" ht="16.5" customHeight="1">
      <c r="A215" s="41"/>
      <c r="B215" s="42"/>
      <c r="C215" s="229" t="s">
        <v>446</v>
      </c>
      <c r="D215" s="229" t="s">
        <v>171</v>
      </c>
      <c r="E215" s="230" t="s">
        <v>1373</v>
      </c>
      <c r="F215" s="231" t="s">
        <v>1374</v>
      </c>
      <c r="G215" s="232" t="s">
        <v>174</v>
      </c>
      <c r="H215" s="233">
        <v>111.675</v>
      </c>
      <c r="I215" s="234"/>
      <c r="J215" s="235">
        <f>ROUND(I215*H215,2)</f>
        <v>0</v>
      </c>
      <c r="K215" s="231" t="s">
        <v>175</v>
      </c>
      <c r="L215" s="47"/>
      <c r="M215" s="236" t="s">
        <v>19</v>
      </c>
      <c r="N215" s="237" t="s">
        <v>45</v>
      </c>
      <c r="O215" s="87"/>
      <c r="P215" s="238">
        <f>O215*H215</f>
        <v>0</v>
      </c>
      <c r="Q215" s="238">
        <v>0.02519</v>
      </c>
      <c r="R215" s="238">
        <f>Q215*H215</f>
        <v>2.81309325</v>
      </c>
      <c r="S215" s="238">
        <v>0</v>
      </c>
      <c r="T215" s="239">
        <f>S215*H215</f>
        <v>0</v>
      </c>
      <c r="U215" s="41"/>
      <c r="V215" s="41"/>
      <c r="W215" s="41"/>
      <c r="X215" s="41"/>
      <c r="Y215" s="41"/>
      <c r="Z215" s="41"/>
      <c r="AA215" s="41"/>
      <c r="AB215" s="41"/>
      <c r="AC215" s="41"/>
      <c r="AD215" s="41"/>
      <c r="AE215" s="41"/>
      <c r="AR215" s="240" t="s">
        <v>176</v>
      </c>
      <c r="AT215" s="240" t="s">
        <v>171</v>
      </c>
      <c r="AU215" s="240" t="s">
        <v>83</v>
      </c>
      <c r="AY215" s="20" t="s">
        <v>169</v>
      </c>
      <c r="BE215" s="241">
        <f>IF(N215="základní",J215,0)</f>
        <v>0</v>
      </c>
      <c r="BF215" s="241">
        <f>IF(N215="snížená",J215,0)</f>
        <v>0</v>
      </c>
      <c r="BG215" s="241">
        <f>IF(N215="zákl. přenesená",J215,0)</f>
        <v>0</v>
      </c>
      <c r="BH215" s="241">
        <f>IF(N215="sníž. přenesená",J215,0)</f>
        <v>0</v>
      </c>
      <c r="BI215" s="241">
        <f>IF(N215="nulová",J215,0)</f>
        <v>0</v>
      </c>
      <c r="BJ215" s="20" t="s">
        <v>81</v>
      </c>
      <c r="BK215" s="241">
        <f>ROUND(I215*H215,2)</f>
        <v>0</v>
      </c>
      <c r="BL215" s="20" t="s">
        <v>176</v>
      </c>
      <c r="BM215" s="240" t="s">
        <v>1535</v>
      </c>
    </row>
    <row r="216" spans="1:47" s="2" customFormat="1" ht="12">
      <c r="A216" s="41"/>
      <c r="B216" s="42"/>
      <c r="C216" s="43"/>
      <c r="D216" s="242" t="s">
        <v>178</v>
      </c>
      <c r="E216" s="43"/>
      <c r="F216" s="243" t="s">
        <v>1376</v>
      </c>
      <c r="G216" s="43"/>
      <c r="H216" s="43"/>
      <c r="I216" s="149"/>
      <c r="J216" s="43"/>
      <c r="K216" s="43"/>
      <c r="L216" s="47"/>
      <c r="M216" s="244"/>
      <c r="N216" s="245"/>
      <c r="O216" s="87"/>
      <c r="P216" s="87"/>
      <c r="Q216" s="87"/>
      <c r="R216" s="87"/>
      <c r="S216" s="87"/>
      <c r="T216" s="88"/>
      <c r="U216" s="41"/>
      <c r="V216" s="41"/>
      <c r="W216" s="41"/>
      <c r="X216" s="41"/>
      <c r="Y216" s="41"/>
      <c r="Z216" s="41"/>
      <c r="AA216" s="41"/>
      <c r="AB216" s="41"/>
      <c r="AC216" s="41"/>
      <c r="AD216" s="41"/>
      <c r="AE216" s="41"/>
      <c r="AT216" s="20" t="s">
        <v>178</v>
      </c>
      <c r="AU216" s="20" t="s">
        <v>83</v>
      </c>
    </row>
    <row r="217" spans="1:51" s="13" customFormat="1" ht="12">
      <c r="A217" s="13"/>
      <c r="B217" s="246"/>
      <c r="C217" s="247"/>
      <c r="D217" s="242" t="s">
        <v>180</v>
      </c>
      <c r="E217" s="248" t="s">
        <v>19</v>
      </c>
      <c r="F217" s="249" t="s">
        <v>1310</v>
      </c>
      <c r="G217" s="247"/>
      <c r="H217" s="248" t="s">
        <v>19</v>
      </c>
      <c r="I217" s="250"/>
      <c r="J217" s="247"/>
      <c r="K217" s="247"/>
      <c r="L217" s="251"/>
      <c r="M217" s="252"/>
      <c r="N217" s="253"/>
      <c r="O217" s="253"/>
      <c r="P217" s="253"/>
      <c r="Q217" s="253"/>
      <c r="R217" s="253"/>
      <c r="S217" s="253"/>
      <c r="T217" s="254"/>
      <c r="U217" s="13"/>
      <c r="V217" s="13"/>
      <c r="W217" s="13"/>
      <c r="X217" s="13"/>
      <c r="Y217" s="13"/>
      <c r="Z217" s="13"/>
      <c r="AA217" s="13"/>
      <c r="AB217" s="13"/>
      <c r="AC217" s="13"/>
      <c r="AD217" s="13"/>
      <c r="AE217" s="13"/>
      <c r="AT217" s="255" t="s">
        <v>180</v>
      </c>
      <c r="AU217" s="255" t="s">
        <v>83</v>
      </c>
      <c r="AV217" s="13" t="s">
        <v>81</v>
      </c>
      <c r="AW217" s="13" t="s">
        <v>35</v>
      </c>
      <c r="AX217" s="13" t="s">
        <v>74</v>
      </c>
      <c r="AY217" s="255" t="s">
        <v>169</v>
      </c>
    </row>
    <row r="218" spans="1:51" s="14" customFormat="1" ht="12">
      <c r="A218" s="14"/>
      <c r="B218" s="256"/>
      <c r="C218" s="257"/>
      <c r="D218" s="242" t="s">
        <v>180</v>
      </c>
      <c r="E218" s="258" t="s">
        <v>19</v>
      </c>
      <c r="F218" s="259" t="s">
        <v>1536</v>
      </c>
      <c r="G218" s="257"/>
      <c r="H218" s="260">
        <v>111.675</v>
      </c>
      <c r="I218" s="261"/>
      <c r="J218" s="257"/>
      <c r="K218" s="257"/>
      <c r="L218" s="262"/>
      <c r="M218" s="263"/>
      <c r="N218" s="264"/>
      <c r="O218" s="264"/>
      <c r="P218" s="264"/>
      <c r="Q218" s="264"/>
      <c r="R218" s="264"/>
      <c r="S218" s="264"/>
      <c r="T218" s="265"/>
      <c r="U218" s="14"/>
      <c r="V218" s="14"/>
      <c r="W218" s="14"/>
      <c r="X218" s="14"/>
      <c r="Y218" s="14"/>
      <c r="Z218" s="14"/>
      <c r="AA218" s="14"/>
      <c r="AB218" s="14"/>
      <c r="AC218" s="14"/>
      <c r="AD218" s="14"/>
      <c r="AE218" s="14"/>
      <c r="AT218" s="266" t="s">
        <v>180</v>
      </c>
      <c r="AU218" s="266" t="s">
        <v>83</v>
      </c>
      <c r="AV218" s="14" t="s">
        <v>83</v>
      </c>
      <c r="AW218" s="14" t="s">
        <v>35</v>
      </c>
      <c r="AX218" s="14" t="s">
        <v>81</v>
      </c>
      <c r="AY218" s="266" t="s">
        <v>169</v>
      </c>
    </row>
    <row r="219" spans="1:65" s="2" customFormat="1" ht="16.5" customHeight="1">
      <c r="A219" s="41"/>
      <c r="B219" s="42"/>
      <c r="C219" s="229" t="s">
        <v>453</v>
      </c>
      <c r="D219" s="229" t="s">
        <v>171</v>
      </c>
      <c r="E219" s="230" t="s">
        <v>1378</v>
      </c>
      <c r="F219" s="231" t="s">
        <v>1379</v>
      </c>
      <c r="G219" s="232" t="s">
        <v>174</v>
      </c>
      <c r="H219" s="233">
        <v>111.675</v>
      </c>
      <c r="I219" s="234"/>
      <c r="J219" s="235">
        <f>ROUND(I219*H219,2)</f>
        <v>0</v>
      </c>
      <c r="K219" s="231" t="s">
        <v>175</v>
      </c>
      <c r="L219" s="47"/>
      <c r="M219" s="236" t="s">
        <v>19</v>
      </c>
      <c r="N219" s="237" t="s">
        <v>45</v>
      </c>
      <c r="O219" s="87"/>
      <c r="P219" s="238">
        <f>O219*H219</f>
        <v>0</v>
      </c>
      <c r="Q219" s="238">
        <v>0</v>
      </c>
      <c r="R219" s="238">
        <f>Q219*H219</f>
        <v>0</v>
      </c>
      <c r="S219" s="238">
        <v>0</v>
      </c>
      <c r="T219" s="239">
        <f>S219*H219</f>
        <v>0</v>
      </c>
      <c r="U219" s="41"/>
      <c r="V219" s="41"/>
      <c r="W219" s="41"/>
      <c r="X219" s="41"/>
      <c r="Y219" s="41"/>
      <c r="Z219" s="41"/>
      <c r="AA219" s="41"/>
      <c r="AB219" s="41"/>
      <c r="AC219" s="41"/>
      <c r="AD219" s="41"/>
      <c r="AE219" s="41"/>
      <c r="AR219" s="240" t="s">
        <v>176</v>
      </c>
      <c r="AT219" s="240" t="s">
        <v>171</v>
      </c>
      <c r="AU219" s="240" t="s">
        <v>83</v>
      </c>
      <c r="AY219" s="20" t="s">
        <v>169</v>
      </c>
      <c r="BE219" s="241">
        <f>IF(N219="základní",J219,0)</f>
        <v>0</v>
      </c>
      <c r="BF219" s="241">
        <f>IF(N219="snížená",J219,0)</f>
        <v>0</v>
      </c>
      <c r="BG219" s="241">
        <f>IF(N219="zákl. přenesená",J219,0)</f>
        <v>0</v>
      </c>
      <c r="BH219" s="241">
        <f>IF(N219="sníž. přenesená",J219,0)</f>
        <v>0</v>
      </c>
      <c r="BI219" s="241">
        <f>IF(N219="nulová",J219,0)</f>
        <v>0</v>
      </c>
      <c r="BJ219" s="20" t="s">
        <v>81</v>
      </c>
      <c r="BK219" s="241">
        <f>ROUND(I219*H219,2)</f>
        <v>0</v>
      </c>
      <c r="BL219" s="20" t="s">
        <v>176</v>
      </c>
      <c r="BM219" s="240" t="s">
        <v>1537</v>
      </c>
    </row>
    <row r="220" spans="1:47" s="2" customFormat="1" ht="12">
      <c r="A220" s="41"/>
      <c r="B220" s="42"/>
      <c r="C220" s="43"/>
      <c r="D220" s="242" t="s">
        <v>178</v>
      </c>
      <c r="E220" s="43"/>
      <c r="F220" s="243" t="s">
        <v>1376</v>
      </c>
      <c r="G220" s="43"/>
      <c r="H220" s="43"/>
      <c r="I220" s="149"/>
      <c r="J220" s="43"/>
      <c r="K220" s="43"/>
      <c r="L220" s="47"/>
      <c r="M220" s="244"/>
      <c r="N220" s="245"/>
      <c r="O220" s="87"/>
      <c r="P220" s="87"/>
      <c r="Q220" s="87"/>
      <c r="R220" s="87"/>
      <c r="S220" s="87"/>
      <c r="T220" s="88"/>
      <c r="U220" s="41"/>
      <c r="V220" s="41"/>
      <c r="W220" s="41"/>
      <c r="X220" s="41"/>
      <c r="Y220" s="41"/>
      <c r="Z220" s="41"/>
      <c r="AA220" s="41"/>
      <c r="AB220" s="41"/>
      <c r="AC220" s="41"/>
      <c r="AD220" s="41"/>
      <c r="AE220" s="41"/>
      <c r="AT220" s="20" t="s">
        <v>178</v>
      </c>
      <c r="AU220" s="20" t="s">
        <v>83</v>
      </c>
    </row>
    <row r="221" spans="1:65" s="2" customFormat="1" ht="16.5" customHeight="1">
      <c r="A221" s="41"/>
      <c r="B221" s="42"/>
      <c r="C221" s="229" t="s">
        <v>459</v>
      </c>
      <c r="D221" s="229" t="s">
        <v>171</v>
      </c>
      <c r="E221" s="230" t="s">
        <v>1381</v>
      </c>
      <c r="F221" s="231" t="s">
        <v>1382</v>
      </c>
      <c r="G221" s="232" t="s">
        <v>243</v>
      </c>
      <c r="H221" s="233">
        <v>4.415</v>
      </c>
      <c r="I221" s="234"/>
      <c r="J221" s="235">
        <f>ROUND(I221*H221,2)</f>
        <v>0</v>
      </c>
      <c r="K221" s="231" t="s">
        <v>175</v>
      </c>
      <c r="L221" s="47"/>
      <c r="M221" s="236" t="s">
        <v>19</v>
      </c>
      <c r="N221" s="237" t="s">
        <v>45</v>
      </c>
      <c r="O221" s="87"/>
      <c r="P221" s="238">
        <f>O221*H221</f>
        <v>0</v>
      </c>
      <c r="Q221" s="238">
        <v>1.04711</v>
      </c>
      <c r="R221" s="238">
        <f>Q221*H221</f>
        <v>4.62299065</v>
      </c>
      <c r="S221" s="238">
        <v>0</v>
      </c>
      <c r="T221" s="239">
        <f>S221*H221</f>
        <v>0</v>
      </c>
      <c r="U221" s="41"/>
      <c r="V221" s="41"/>
      <c r="W221" s="41"/>
      <c r="X221" s="41"/>
      <c r="Y221" s="41"/>
      <c r="Z221" s="41"/>
      <c r="AA221" s="41"/>
      <c r="AB221" s="41"/>
      <c r="AC221" s="41"/>
      <c r="AD221" s="41"/>
      <c r="AE221" s="41"/>
      <c r="AR221" s="240" t="s">
        <v>176</v>
      </c>
      <c r="AT221" s="240" t="s">
        <v>171</v>
      </c>
      <c r="AU221" s="240" t="s">
        <v>83</v>
      </c>
      <c r="AY221" s="20" t="s">
        <v>169</v>
      </c>
      <c r="BE221" s="241">
        <f>IF(N221="základní",J221,0)</f>
        <v>0</v>
      </c>
      <c r="BF221" s="241">
        <f>IF(N221="snížená",J221,0)</f>
        <v>0</v>
      </c>
      <c r="BG221" s="241">
        <f>IF(N221="zákl. přenesená",J221,0)</f>
        <v>0</v>
      </c>
      <c r="BH221" s="241">
        <f>IF(N221="sníž. přenesená",J221,0)</f>
        <v>0</v>
      </c>
      <c r="BI221" s="241">
        <f>IF(N221="nulová",J221,0)</f>
        <v>0</v>
      </c>
      <c r="BJ221" s="20" t="s">
        <v>81</v>
      </c>
      <c r="BK221" s="241">
        <f>ROUND(I221*H221,2)</f>
        <v>0</v>
      </c>
      <c r="BL221" s="20" t="s">
        <v>176</v>
      </c>
      <c r="BM221" s="240" t="s">
        <v>1538</v>
      </c>
    </row>
    <row r="222" spans="1:51" s="14" customFormat="1" ht="12">
      <c r="A222" s="14"/>
      <c r="B222" s="256"/>
      <c r="C222" s="257"/>
      <c r="D222" s="242" t="s">
        <v>180</v>
      </c>
      <c r="E222" s="258" t="s">
        <v>19</v>
      </c>
      <c r="F222" s="259" t="s">
        <v>1539</v>
      </c>
      <c r="G222" s="257"/>
      <c r="H222" s="260">
        <v>4.205</v>
      </c>
      <c r="I222" s="261"/>
      <c r="J222" s="257"/>
      <c r="K222" s="257"/>
      <c r="L222" s="262"/>
      <c r="M222" s="263"/>
      <c r="N222" s="264"/>
      <c r="O222" s="264"/>
      <c r="P222" s="264"/>
      <c r="Q222" s="264"/>
      <c r="R222" s="264"/>
      <c r="S222" s="264"/>
      <c r="T222" s="265"/>
      <c r="U222" s="14"/>
      <c r="V222" s="14"/>
      <c r="W222" s="14"/>
      <c r="X222" s="14"/>
      <c r="Y222" s="14"/>
      <c r="Z222" s="14"/>
      <c r="AA222" s="14"/>
      <c r="AB222" s="14"/>
      <c r="AC222" s="14"/>
      <c r="AD222" s="14"/>
      <c r="AE222" s="14"/>
      <c r="AT222" s="266" t="s">
        <v>180</v>
      </c>
      <c r="AU222" s="266" t="s">
        <v>83</v>
      </c>
      <c r="AV222" s="14" t="s">
        <v>83</v>
      </c>
      <c r="AW222" s="14" t="s">
        <v>35</v>
      </c>
      <c r="AX222" s="14" t="s">
        <v>81</v>
      </c>
      <c r="AY222" s="266" t="s">
        <v>169</v>
      </c>
    </row>
    <row r="223" spans="1:51" s="14" customFormat="1" ht="12">
      <c r="A223" s="14"/>
      <c r="B223" s="256"/>
      <c r="C223" s="257"/>
      <c r="D223" s="242" t="s">
        <v>180</v>
      </c>
      <c r="E223" s="257"/>
      <c r="F223" s="259" t="s">
        <v>1540</v>
      </c>
      <c r="G223" s="257"/>
      <c r="H223" s="260">
        <v>4.415</v>
      </c>
      <c r="I223" s="261"/>
      <c r="J223" s="257"/>
      <c r="K223" s="257"/>
      <c r="L223" s="262"/>
      <c r="M223" s="263"/>
      <c r="N223" s="264"/>
      <c r="O223" s="264"/>
      <c r="P223" s="264"/>
      <c r="Q223" s="264"/>
      <c r="R223" s="264"/>
      <c r="S223" s="264"/>
      <c r="T223" s="265"/>
      <c r="U223" s="14"/>
      <c r="V223" s="14"/>
      <c r="W223" s="14"/>
      <c r="X223" s="14"/>
      <c r="Y223" s="14"/>
      <c r="Z223" s="14"/>
      <c r="AA223" s="14"/>
      <c r="AB223" s="14"/>
      <c r="AC223" s="14"/>
      <c r="AD223" s="14"/>
      <c r="AE223" s="14"/>
      <c r="AT223" s="266" t="s">
        <v>180</v>
      </c>
      <c r="AU223" s="266" t="s">
        <v>83</v>
      </c>
      <c r="AV223" s="14" t="s">
        <v>83</v>
      </c>
      <c r="AW223" s="14" t="s">
        <v>4</v>
      </c>
      <c r="AX223" s="14" t="s">
        <v>81</v>
      </c>
      <c r="AY223" s="266" t="s">
        <v>169</v>
      </c>
    </row>
    <row r="224" spans="1:65" s="2" customFormat="1" ht="33" customHeight="1">
      <c r="A224" s="41"/>
      <c r="B224" s="42"/>
      <c r="C224" s="229" t="s">
        <v>7</v>
      </c>
      <c r="D224" s="229" t="s">
        <v>171</v>
      </c>
      <c r="E224" s="230" t="s">
        <v>1541</v>
      </c>
      <c r="F224" s="231" t="s">
        <v>1542</v>
      </c>
      <c r="G224" s="232" t="s">
        <v>213</v>
      </c>
      <c r="H224" s="233">
        <v>436.391</v>
      </c>
      <c r="I224" s="234"/>
      <c r="J224" s="235">
        <f>ROUND(I224*H224,2)</f>
        <v>0</v>
      </c>
      <c r="K224" s="231" t="s">
        <v>175</v>
      </c>
      <c r="L224" s="47"/>
      <c r="M224" s="236" t="s">
        <v>19</v>
      </c>
      <c r="N224" s="237" t="s">
        <v>45</v>
      </c>
      <c r="O224" s="87"/>
      <c r="P224" s="238">
        <f>O224*H224</f>
        <v>0</v>
      </c>
      <c r="Q224" s="238">
        <v>2.30948</v>
      </c>
      <c r="R224" s="238">
        <f>Q224*H224</f>
        <v>1007.8362866800002</v>
      </c>
      <c r="S224" s="238">
        <v>0</v>
      </c>
      <c r="T224" s="239">
        <f>S224*H224</f>
        <v>0</v>
      </c>
      <c r="U224" s="41"/>
      <c r="V224" s="41"/>
      <c r="W224" s="41"/>
      <c r="X224" s="41"/>
      <c r="Y224" s="41"/>
      <c r="Z224" s="41"/>
      <c r="AA224" s="41"/>
      <c r="AB224" s="41"/>
      <c r="AC224" s="41"/>
      <c r="AD224" s="41"/>
      <c r="AE224" s="41"/>
      <c r="AR224" s="240" t="s">
        <v>176</v>
      </c>
      <c r="AT224" s="240" t="s">
        <v>171</v>
      </c>
      <c r="AU224" s="240" t="s">
        <v>83</v>
      </c>
      <c r="AY224" s="20" t="s">
        <v>169</v>
      </c>
      <c r="BE224" s="241">
        <f>IF(N224="základní",J224,0)</f>
        <v>0</v>
      </c>
      <c r="BF224" s="241">
        <f>IF(N224="snížená",J224,0)</f>
        <v>0</v>
      </c>
      <c r="BG224" s="241">
        <f>IF(N224="zákl. přenesená",J224,0)</f>
        <v>0</v>
      </c>
      <c r="BH224" s="241">
        <f>IF(N224="sníž. přenesená",J224,0)</f>
        <v>0</v>
      </c>
      <c r="BI224" s="241">
        <f>IF(N224="nulová",J224,0)</f>
        <v>0</v>
      </c>
      <c r="BJ224" s="20" t="s">
        <v>81</v>
      </c>
      <c r="BK224" s="241">
        <f>ROUND(I224*H224,2)</f>
        <v>0</v>
      </c>
      <c r="BL224" s="20" t="s">
        <v>176</v>
      </c>
      <c r="BM224" s="240" t="s">
        <v>1543</v>
      </c>
    </row>
    <row r="225" spans="1:47" s="2" customFormat="1" ht="12">
      <c r="A225" s="41"/>
      <c r="B225" s="42"/>
      <c r="C225" s="43"/>
      <c r="D225" s="242" t="s">
        <v>178</v>
      </c>
      <c r="E225" s="43"/>
      <c r="F225" s="243" t="s">
        <v>1544</v>
      </c>
      <c r="G225" s="43"/>
      <c r="H225" s="43"/>
      <c r="I225" s="149"/>
      <c r="J225" s="43"/>
      <c r="K225" s="43"/>
      <c r="L225" s="47"/>
      <c r="M225" s="244"/>
      <c r="N225" s="245"/>
      <c r="O225" s="87"/>
      <c r="P225" s="87"/>
      <c r="Q225" s="87"/>
      <c r="R225" s="87"/>
      <c r="S225" s="87"/>
      <c r="T225" s="88"/>
      <c r="U225" s="41"/>
      <c r="V225" s="41"/>
      <c r="W225" s="41"/>
      <c r="X225" s="41"/>
      <c r="Y225" s="41"/>
      <c r="Z225" s="41"/>
      <c r="AA225" s="41"/>
      <c r="AB225" s="41"/>
      <c r="AC225" s="41"/>
      <c r="AD225" s="41"/>
      <c r="AE225" s="41"/>
      <c r="AT225" s="20" t="s">
        <v>178</v>
      </c>
      <c r="AU225" s="20" t="s">
        <v>83</v>
      </c>
    </row>
    <row r="226" spans="1:51" s="13" customFormat="1" ht="12">
      <c r="A226" s="13"/>
      <c r="B226" s="246"/>
      <c r="C226" s="247"/>
      <c r="D226" s="242" t="s">
        <v>180</v>
      </c>
      <c r="E226" s="248" t="s">
        <v>19</v>
      </c>
      <c r="F226" s="249" t="s">
        <v>1545</v>
      </c>
      <c r="G226" s="247"/>
      <c r="H226" s="248" t="s">
        <v>19</v>
      </c>
      <c r="I226" s="250"/>
      <c r="J226" s="247"/>
      <c r="K226" s="247"/>
      <c r="L226" s="251"/>
      <c r="M226" s="252"/>
      <c r="N226" s="253"/>
      <c r="O226" s="253"/>
      <c r="P226" s="253"/>
      <c r="Q226" s="253"/>
      <c r="R226" s="253"/>
      <c r="S226" s="253"/>
      <c r="T226" s="254"/>
      <c r="U226" s="13"/>
      <c r="V226" s="13"/>
      <c r="W226" s="13"/>
      <c r="X226" s="13"/>
      <c r="Y226" s="13"/>
      <c r="Z226" s="13"/>
      <c r="AA226" s="13"/>
      <c r="AB226" s="13"/>
      <c r="AC226" s="13"/>
      <c r="AD226" s="13"/>
      <c r="AE226" s="13"/>
      <c r="AT226" s="255" t="s">
        <v>180</v>
      </c>
      <c r="AU226" s="255" t="s">
        <v>83</v>
      </c>
      <c r="AV226" s="13" t="s">
        <v>81</v>
      </c>
      <c r="AW226" s="13" t="s">
        <v>35</v>
      </c>
      <c r="AX226" s="13" t="s">
        <v>74</v>
      </c>
      <c r="AY226" s="255" t="s">
        <v>169</v>
      </c>
    </row>
    <row r="227" spans="1:51" s="14" customFormat="1" ht="12">
      <c r="A227" s="14"/>
      <c r="B227" s="256"/>
      <c r="C227" s="257"/>
      <c r="D227" s="242" t="s">
        <v>180</v>
      </c>
      <c r="E227" s="258" t="s">
        <v>19</v>
      </c>
      <c r="F227" s="259" t="s">
        <v>1546</v>
      </c>
      <c r="G227" s="257"/>
      <c r="H227" s="260">
        <v>174.96</v>
      </c>
      <c r="I227" s="261"/>
      <c r="J227" s="257"/>
      <c r="K227" s="257"/>
      <c r="L227" s="262"/>
      <c r="M227" s="263"/>
      <c r="N227" s="264"/>
      <c r="O227" s="264"/>
      <c r="P227" s="264"/>
      <c r="Q227" s="264"/>
      <c r="R227" s="264"/>
      <c r="S227" s="264"/>
      <c r="T227" s="265"/>
      <c r="U227" s="14"/>
      <c r="V227" s="14"/>
      <c r="W227" s="14"/>
      <c r="X227" s="14"/>
      <c r="Y227" s="14"/>
      <c r="Z227" s="14"/>
      <c r="AA227" s="14"/>
      <c r="AB227" s="14"/>
      <c r="AC227" s="14"/>
      <c r="AD227" s="14"/>
      <c r="AE227" s="14"/>
      <c r="AT227" s="266" t="s">
        <v>180</v>
      </c>
      <c r="AU227" s="266" t="s">
        <v>83</v>
      </c>
      <c r="AV227" s="14" t="s">
        <v>83</v>
      </c>
      <c r="AW227" s="14" t="s">
        <v>35</v>
      </c>
      <c r="AX227" s="14" t="s">
        <v>74</v>
      </c>
      <c r="AY227" s="266" t="s">
        <v>169</v>
      </c>
    </row>
    <row r="228" spans="1:51" s="14" customFormat="1" ht="12">
      <c r="A228" s="14"/>
      <c r="B228" s="256"/>
      <c r="C228" s="257"/>
      <c r="D228" s="242" t="s">
        <v>180</v>
      </c>
      <c r="E228" s="258" t="s">
        <v>19</v>
      </c>
      <c r="F228" s="259" t="s">
        <v>1547</v>
      </c>
      <c r="G228" s="257"/>
      <c r="H228" s="260">
        <v>135.288</v>
      </c>
      <c r="I228" s="261"/>
      <c r="J228" s="257"/>
      <c r="K228" s="257"/>
      <c r="L228" s="262"/>
      <c r="M228" s="263"/>
      <c r="N228" s="264"/>
      <c r="O228" s="264"/>
      <c r="P228" s="264"/>
      <c r="Q228" s="264"/>
      <c r="R228" s="264"/>
      <c r="S228" s="264"/>
      <c r="T228" s="265"/>
      <c r="U228" s="14"/>
      <c r="V228" s="14"/>
      <c r="W228" s="14"/>
      <c r="X228" s="14"/>
      <c r="Y228" s="14"/>
      <c r="Z228" s="14"/>
      <c r="AA228" s="14"/>
      <c r="AB228" s="14"/>
      <c r="AC228" s="14"/>
      <c r="AD228" s="14"/>
      <c r="AE228" s="14"/>
      <c r="AT228" s="266" t="s">
        <v>180</v>
      </c>
      <c r="AU228" s="266" t="s">
        <v>83</v>
      </c>
      <c r="AV228" s="14" t="s">
        <v>83</v>
      </c>
      <c r="AW228" s="14" t="s">
        <v>35</v>
      </c>
      <c r="AX228" s="14" t="s">
        <v>74</v>
      </c>
      <c r="AY228" s="266" t="s">
        <v>169</v>
      </c>
    </row>
    <row r="229" spans="1:51" s="14" customFormat="1" ht="12">
      <c r="A229" s="14"/>
      <c r="B229" s="256"/>
      <c r="C229" s="257"/>
      <c r="D229" s="242" t="s">
        <v>180</v>
      </c>
      <c r="E229" s="258" t="s">
        <v>19</v>
      </c>
      <c r="F229" s="259" t="s">
        <v>1548</v>
      </c>
      <c r="G229" s="257"/>
      <c r="H229" s="260">
        <v>80.7</v>
      </c>
      <c r="I229" s="261"/>
      <c r="J229" s="257"/>
      <c r="K229" s="257"/>
      <c r="L229" s="262"/>
      <c r="M229" s="263"/>
      <c r="N229" s="264"/>
      <c r="O229" s="264"/>
      <c r="P229" s="264"/>
      <c r="Q229" s="264"/>
      <c r="R229" s="264"/>
      <c r="S229" s="264"/>
      <c r="T229" s="265"/>
      <c r="U229" s="14"/>
      <c r="V229" s="14"/>
      <c r="W229" s="14"/>
      <c r="X229" s="14"/>
      <c r="Y229" s="14"/>
      <c r="Z229" s="14"/>
      <c r="AA229" s="14"/>
      <c r="AB229" s="14"/>
      <c r="AC229" s="14"/>
      <c r="AD229" s="14"/>
      <c r="AE229" s="14"/>
      <c r="AT229" s="266" t="s">
        <v>180</v>
      </c>
      <c r="AU229" s="266" t="s">
        <v>83</v>
      </c>
      <c r="AV229" s="14" t="s">
        <v>83</v>
      </c>
      <c r="AW229" s="14" t="s">
        <v>35</v>
      </c>
      <c r="AX229" s="14" t="s">
        <v>74</v>
      </c>
      <c r="AY229" s="266" t="s">
        <v>169</v>
      </c>
    </row>
    <row r="230" spans="1:51" s="14" customFormat="1" ht="12">
      <c r="A230" s="14"/>
      <c r="B230" s="256"/>
      <c r="C230" s="257"/>
      <c r="D230" s="242" t="s">
        <v>180</v>
      </c>
      <c r="E230" s="258" t="s">
        <v>19</v>
      </c>
      <c r="F230" s="259" t="s">
        <v>1549</v>
      </c>
      <c r="G230" s="257"/>
      <c r="H230" s="260">
        <v>45.443</v>
      </c>
      <c r="I230" s="261"/>
      <c r="J230" s="257"/>
      <c r="K230" s="257"/>
      <c r="L230" s="262"/>
      <c r="M230" s="263"/>
      <c r="N230" s="264"/>
      <c r="O230" s="264"/>
      <c r="P230" s="264"/>
      <c r="Q230" s="264"/>
      <c r="R230" s="264"/>
      <c r="S230" s="264"/>
      <c r="T230" s="265"/>
      <c r="U230" s="14"/>
      <c r="V230" s="14"/>
      <c r="W230" s="14"/>
      <c r="X230" s="14"/>
      <c r="Y230" s="14"/>
      <c r="Z230" s="14"/>
      <c r="AA230" s="14"/>
      <c r="AB230" s="14"/>
      <c r="AC230" s="14"/>
      <c r="AD230" s="14"/>
      <c r="AE230" s="14"/>
      <c r="AT230" s="266" t="s">
        <v>180</v>
      </c>
      <c r="AU230" s="266" t="s">
        <v>83</v>
      </c>
      <c r="AV230" s="14" t="s">
        <v>83</v>
      </c>
      <c r="AW230" s="14" t="s">
        <v>35</v>
      </c>
      <c r="AX230" s="14" t="s">
        <v>74</v>
      </c>
      <c r="AY230" s="266" t="s">
        <v>169</v>
      </c>
    </row>
    <row r="231" spans="1:51" s="15" customFormat="1" ht="12">
      <c r="A231" s="15"/>
      <c r="B231" s="267"/>
      <c r="C231" s="268"/>
      <c r="D231" s="242" t="s">
        <v>180</v>
      </c>
      <c r="E231" s="269" t="s">
        <v>19</v>
      </c>
      <c r="F231" s="270" t="s">
        <v>185</v>
      </c>
      <c r="G231" s="268"/>
      <c r="H231" s="271">
        <v>436.391</v>
      </c>
      <c r="I231" s="272"/>
      <c r="J231" s="268"/>
      <c r="K231" s="268"/>
      <c r="L231" s="273"/>
      <c r="M231" s="274"/>
      <c r="N231" s="275"/>
      <c r="O231" s="275"/>
      <c r="P231" s="275"/>
      <c r="Q231" s="275"/>
      <c r="R231" s="275"/>
      <c r="S231" s="275"/>
      <c r="T231" s="276"/>
      <c r="U231" s="15"/>
      <c r="V231" s="15"/>
      <c r="W231" s="15"/>
      <c r="X231" s="15"/>
      <c r="Y231" s="15"/>
      <c r="Z231" s="15"/>
      <c r="AA231" s="15"/>
      <c r="AB231" s="15"/>
      <c r="AC231" s="15"/>
      <c r="AD231" s="15"/>
      <c r="AE231" s="15"/>
      <c r="AT231" s="277" t="s">
        <v>180</v>
      </c>
      <c r="AU231" s="277" t="s">
        <v>83</v>
      </c>
      <c r="AV231" s="15" t="s">
        <v>176</v>
      </c>
      <c r="AW231" s="15" t="s">
        <v>35</v>
      </c>
      <c r="AX231" s="15" t="s">
        <v>81</v>
      </c>
      <c r="AY231" s="277" t="s">
        <v>169</v>
      </c>
    </row>
    <row r="232" spans="1:65" s="2" customFormat="1" ht="16.5" customHeight="1">
      <c r="A232" s="41"/>
      <c r="B232" s="42"/>
      <c r="C232" s="229" t="s">
        <v>467</v>
      </c>
      <c r="D232" s="229" t="s">
        <v>171</v>
      </c>
      <c r="E232" s="230" t="s">
        <v>1550</v>
      </c>
      <c r="F232" s="231" t="s">
        <v>1551</v>
      </c>
      <c r="G232" s="232" t="s">
        <v>174</v>
      </c>
      <c r="H232" s="233">
        <v>561</v>
      </c>
      <c r="I232" s="234"/>
      <c r="J232" s="235">
        <f>ROUND(I232*H232,2)</f>
        <v>0</v>
      </c>
      <c r="K232" s="231" t="s">
        <v>19</v>
      </c>
      <c r="L232" s="47"/>
      <c r="M232" s="236" t="s">
        <v>19</v>
      </c>
      <c r="N232" s="237" t="s">
        <v>45</v>
      </c>
      <c r="O232" s="87"/>
      <c r="P232" s="238">
        <f>O232*H232</f>
        <v>0</v>
      </c>
      <c r="Q232" s="238">
        <v>0</v>
      </c>
      <c r="R232" s="238">
        <f>Q232*H232</f>
        <v>0</v>
      </c>
      <c r="S232" s="238">
        <v>0</v>
      </c>
      <c r="T232" s="239">
        <f>S232*H232</f>
        <v>0</v>
      </c>
      <c r="U232" s="41"/>
      <c r="V232" s="41"/>
      <c r="W232" s="41"/>
      <c r="X232" s="41"/>
      <c r="Y232" s="41"/>
      <c r="Z232" s="41"/>
      <c r="AA232" s="41"/>
      <c r="AB232" s="41"/>
      <c r="AC232" s="41"/>
      <c r="AD232" s="41"/>
      <c r="AE232" s="41"/>
      <c r="AR232" s="240" t="s">
        <v>176</v>
      </c>
      <c r="AT232" s="240" t="s">
        <v>171</v>
      </c>
      <c r="AU232" s="240" t="s">
        <v>83</v>
      </c>
      <c r="AY232" s="20" t="s">
        <v>169</v>
      </c>
      <c r="BE232" s="241">
        <f>IF(N232="základní",J232,0)</f>
        <v>0</v>
      </c>
      <c r="BF232" s="241">
        <f>IF(N232="snížená",J232,0)</f>
        <v>0</v>
      </c>
      <c r="BG232" s="241">
        <f>IF(N232="zákl. přenesená",J232,0)</f>
        <v>0</v>
      </c>
      <c r="BH232" s="241">
        <f>IF(N232="sníž. přenesená",J232,0)</f>
        <v>0</v>
      </c>
      <c r="BI232" s="241">
        <f>IF(N232="nulová",J232,0)</f>
        <v>0</v>
      </c>
      <c r="BJ232" s="20" t="s">
        <v>81</v>
      </c>
      <c r="BK232" s="241">
        <f>ROUND(I232*H232,2)</f>
        <v>0</v>
      </c>
      <c r="BL232" s="20" t="s">
        <v>176</v>
      </c>
      <c r="BM232" s="240" t="s">
        <v>1552</v>
      </c>
    </row>
    <row r="233" spans="1:47" s="2" customFormat="1" ht="12">
      <c r="A233" s="41"/>
      <c r="B233" s="42"/>
      <c r="C233" s="43"/>
      <c r="D233" s="242" t="s">
        <v>178</v>
      </c>
      <c r="E233" s="43"/>
      <c r="F233" s="243" t="s">
        <v>1553</v>
      </c>
      <c r="G233" s="43"/>
      <c r="H233" s="43"/>
      <c r="I233" s="149"/>
      <c r="J233" s="43"/>
      <c r="K233" s="43"/>
      <c r="L233" s="47"/>
      <c r="M233" s="244"/>
      <c r="N233" s="245"/>
      <c r="O233" s="87"/>
      <c r="P233" s="87"/>
      <c r="Q233" s="87"/>
      <c r="R233" s="87"/>
      <c r="S233" s="87"/>
      <c r="T233" s="88"/>
      <c r="U233" s="41"/>
      <c r="V233" s="41"/>
      <c r="W233" s="41"/>
      <c r="X233" s="41"/>
      <c r="Y233" s="41"/>
      <c r="Z233" s="41"/>
      <c r="AA233" s="41"/>
      <c r="AB233" s="41"/>
      <c r="AC233" s="41"/>
      <c r="AD233" s="41"/>
      <c r="AE233" s="41"/>
      <c r="AT233" s="20" t="s">
        <v>178</v>
      </c>
      <c r="AU233" s="20" t="s">
        <v>83</v>
      </c>
    </row>
    <row r="234" spans="1:51" s="13" customFormat="1" ht="12">
      <c r="A234" s="13"/>
      <c r="B234" s="246"/>
      <c r="C234" s="247"/>
      <c r="D234" s="242" t="s">
        <v>180</v>
      </c>
      <c r="E234" s="248" t="s">
        <v>19</v>
      </c>
      <c r="F234" s="249" t="s">
        <v>1545</v>
      </c>
      <c r="G234" s="247"/>
      <c r="H234" s="248" t="s">
        <v>19</v>
      </c>
      <c r="I234" s="250"/>
      <c r="J234" s="247"/>
      <c r="K234" s="247"/>
      <c r="L234" s="251"/>
      <c r="M234" s="252"/>
      <c r="N234" s="253"/>
      <c r="O234" s="253"/>
      <c r="P234" s="253"/>
      <c r="Q234" s="253"/>
      <c r="R234" s="253"/>
      <c r="S234" s="253"/>
      <c r="T234" s="254"/>
      <c r="U234" s="13"/>
      <c r="V234" s="13"/>
      <c r="W234" s="13"/>
      <c r="X234" s="13"/>
      <c r="Y234" s="13"/>
      <c r="Z234" s="13"/>
      <c r="AA234" s="13"/>
      <c r="AB234" s="13"/>
      <c r="AC234" s="13"/>
      <c r="AD234" s="13"/>
      <c r="AE234" s="13"/>
      <c r="AT234" s="255" t="s">
        <v>180</v>
      </c>
      <c r="AU234" s="255" t="s">
        <v>83</v>
      </c>
      <c r="AV234" s="13" t="s">
        <v>81</v>
      </c>
      <c r="AW234" s="13" t="s">
        <v>35</v>
      </c>
      <c r="AX234" s="13" t="s">
        <v>74</v>
      </c>
      <c r="AY234" s="255" t="s">
        <v>169</v>
      </c>
    </row>
    <row r="235" spans="1:51" s="14" customFormat="1" ht="12">
      <c r="A235" s="14"/>
      <c r="B235" s="256"/>
      <c r="C235" s="257"/>
      <c r="D235" s="242" t="s">
        <v>180</v>
      </c>
      <c r="E235" s="258" t="s">
        <v>19</v>
      </c>
      <c r="F235" s="259" t="s">
        <v>1554</v>
      </c>
      <c r="G235" s="257"/>
      <c r="H235" s="260">
        <v>204</v>
      </c>
      <c r="I235" s="261"/>
      <c r="J235" s="257"/>
      <c r="K235" s="257"/>
      <c r="L235" s="262"/>
      <c r="M235" s="263"/>
      <c r="N235" s="264"/>
      <c r="O235" s="264"/>
      <c r="P235" s="264"/>
      <c r="Q235" s="264"/>
      <c r="R235" s="264"/>
      <c r="S235" s="264"/>
      <c r="T235" s="265"/>
      <c r="U235" s="14"/>
      <c r="V235" s="14"/>
      <c r="W235" s="14"/>
      <c r="X235" s="14"/>
      <c r="Y235" s="14"/>
      <c r="Z235" s="14"/>
      <c r="AA235" s="14"/>
      <c r="AB235" s="14"/>
      <c r="AC235" s="14"/>
      <c r="AD235" s="14"/>
      <c r="AE235" s="14"/>
      <c r="AT235" s="266" t="s">
        <v>180</v>
      </c>
      <c r="AU235" s="266" t="s">
        <v>83</v>
      </c>
      <c r="AV235" s="14" t="s">
        <v>83</v>
      </c>
      <c r="AW235" s="14" t="s">
        <v>35</v>
      </c>
      <c r="AX235" s="14" t="s">
        <v>74</v>
      </c>
      <c r="AY235" s="266" t="s">
        <v>169</v>
      </c>
    </row>
    <row r="236" spans="1:51" s="14" customFormat="1" ht="12">
      <c r="A236" s="14"/>
      <c r="B236" s="256"/>
      <c r="C236" s="257"/>
      <c r="D236" s="242" t="s">
        <v>180</v>
      </c>
      <c r="E236" s="258" t="s">
        <v>19</v>
      </c>
      <c r="F236" s="259" t="s">
        <v>1555</v>
      </c>
      <c r="G236" s="257"/>
      <c r="H236" s="260">
        <v>204</v>
      </c>
      <c r="I236" s="261"/>
      <c r="J236" s="257"/>
      <c r="K236" s="257"/>
      <c r="L236" s="262"/>
      <c r="M236" s="263"/>
      <c r="N236" s="264"/>
      <c r="O236" s="264"/>
      <c r="P236" s="264"/>
      <c r="Q236" s="264"/>
      <c r="R236" s="264"/>
      <c r="S236" s="264"/>
      <c r="T236" s="265"/>
      <c r="U236" s="14"/>
      <c r="V236" s="14"/>
      <c r="W236" s="14"/>
      <c r="X236" s="14"/>
      <c r="Y236" s="14"/>
      <c r="Z236" s="14"/>
      <c r="AA236" s="14"/>
      <c r="AB236" s="14"/>
      <c r="AC236" s="14"/>
      <c r="AD236" s="14"/>
      <c r="AE236" s="14"/>
      <c r="AT236" s="266" t="s">
        <v>180</v>
      </c>
      <c r="AU236" s="266" t="s">
        <v>83</v>
      </c>
      <c r="AV236" s="14" t="s">
        <v>83</v>
      </c>
      <c r="AW236" s="14" t="s">
        <v>35</v>
      </c>
      <c r="AX236" s="14" t="s">
        <v>74</v>
      </c>
      <c r="AY236" s="266" t="s">
        <v>169</v>
      </c>
    </row>
    <row r="237" spans="1:51" s="14" customFormat="1" ht="12">
      <c r="A237" s="14"/>
      <c r="B237" s="256"/>
      <c r="C237" s="257"/>
      <c r="D237" s="242" t="s">
        <v>180</v>
      </c>
      <c r="E237" s="258" t="s">
        <v>19</v>
      </c>
      <c r="F237" s="259" t="s">
        <v>1556</v>
      </c>
      <c r="G237" s="257"/>
      <c r="H237" s="260">
        <v>120</v>
      </c>
      <c r="I237" s="261"/>
      <c r="J237" s="257"/>
      <c r="K237" s="257"/>
      <c r="L237" s="262"/>
      <c r="M237" s="263"/>
      <c r="N237" s="264"/>
      <c r="O237" s="264"/>
      <c r="P237" s="264"/>
      <c r="Q237" s="264"/>
      <c r="R237" s="264"/>
      <c r="S237" s="264"/>
      <c r="T237" s="265"/>
      <c r="U237" s="14"/>
      <c r="V237" s="14"/>
      <c r="W237" s="14"/>
      <c r="X237" s="14"/>
      <c r="Y237" s="14"/>
      <c r="Z237" s="14"/>
      <c r="AA237" s="14"/>
      <c r="AB237" s="14"/>
      <c r="AC237" s="14"/>
      <c r="AD237" s="14"/>
      <c r="AE237" s="14"/>
      <c r="AT237" s="266" t="s">
        <v>180</v>
      </c>
      <c r="AU237" s="266" t="s">
        <v>83</v>
      </c>
      <c r="AV237" s="14" t="s">
        <v>83</v>
      </c>
      <c r="AW237" s="14" t="s">
        <v>35</v>
      </c>
      <c r="AX237" s="14" t="s">
        <v>74</v>
      </c>
      <c r="AY237" s="266" t="s">
        <v>169</v>
      </c>
    </row>
    <row r="238" spans="1:51" s="14" customFormat="1" ht="12">
      <c r="A238" s="14"/>
      <c r="B238" s="256"/>
      <c r="C238" s="257"/>
      <c r="D238" s="242" t="s">
        <v>180</v>
      </c>
      <c r="E238" s="258" t="s">
        <v>19</v>
      </c>
      <c r="F238" s="259" t="s">
        <v>1557</v>
      </c>
      <c r="G238" s="257"/>
      <c r="H238" s="260">
        <v>33</v>
      </c>
      <c r="I238" s="261"/>
      <c r="J238" s="257"/>
      <c r="K238" s="257"/>
      <c r="L238" s="262"/>
      <c r="M238" s="263"/>
      <c r="N238" s="264"/>
      <c r="O238" s="264"/>
      <c r="P238" s="264"/>
      <c r="Q238" s="264"/>
      <c r="R238" s="264"/>
      <c r="S238" s="264"/>
      <c r="T238" s="265"/>
      <c r="U238" s="14"/>
      <c r="V238" s="14"/>
      <c r="W238" s="14"/>
      <c r="X238" s="14"/>
      <c r="Y238" s="14"/>
      <c r="Z238" s="14"/>
      <c r="AA238" s="14"/>
      <c r="AB238" s="14"/>
      <c r="AC238" s="14"/>
      <c r="AD238" s="14"/>
      <c r="AE238" s="14"/>
      <c r="AT238" s="266" t="s">
        <v>180</v>
      </c>
      <c r="AU238" s="266" t="s">
        <v>83</v>
      </c>
      <c r="AV238" s="14" t="s">
        <v>83</v>
      </c>
      <c r="AW238" s="14" t="s">
        <v>35</v>
      </c>
      <c r="AX238" s="14" t="s">
        <v>74</v>
      </c>
      <c r="AY238" s="266" t="s">
        <v>169</v>
      </c>
    </row>
    <row r="239" spans="1:51" s="15" customFormat="1" ht="12">
      <c r="A239" s="15"/>
      <c r="B239" s="267"/>
      <c r="C239" s="268"/>
      <c r="D239" s="242" t="s">
        <v>180</v>
      </c>
      <c r="E239" s="269" t="s">
        <v>19</v>
      </c>
      <c r="F239" s="270" t="s">
        <v>185</v>
      </c>
      <c r="G239" s="268"/>
      <c r="H239" s="271">
        <v>561</v>
      </c>
      <c r="I239" s="272"/>
      <c r="J239" s="268"/>
      <c r="K239" s="268"/>
      <c r="L239" s="273"/>
      <c r="M239" s="274"/>
      <c r="N239" s="275"/>
      <c r="O239" s="275"/>
      <c r="P239" s="275"/>
      <c r="Q239" s="275"/>
      <c r="R239" s="275"/>
      <c r="S239" s="275"/>
      <c r="T239" s="276"/>
      <c r="U239" s="15"/>
      <c r="V239" s="15"/>
      <c r="W239" s="15"/>
      <c r="X239" s="15"/>
      <c r="Y239" s="15"/>
      <c r="Z239" s="15"/>
      <c r="AA239" s="15"/>
      <c r="AB239" s="15"/>
      <c r="AC239" s="15"/>
      <c r="AD239" s="15"/>
      <c r="AE239" s="15"/>
      <c r="AT239" s="277" t="s">
        <v>180</v>
      </c>
      <c r="AU239" s="277" t="s">
        <v>83</v>
      </c>
      <c r="AV239" s="15" t="s">
        <v>176</v>
      </c>
      <c r="AW239" s="15" t="s">
        <v>35</v>
      </c>
      <c r="AX239" s="15" t="s">
        <v>81</v>
      </c>
      <c r="AY239" s="277" t="s">
        <v>169</v>
      </c>
    </row>
    <row r="240" spans="1:65" s="2" customFormat="1" ht="16.5" customHeight="1">
      <c r="A240" s="41"/>
      <c r="B240" s="42"/>
      <c r="C240" s="313" t="s">
        <v>471</v>
      </c>
      <c r="D240" s="313" t="s">
        <v>665</v>
      </c>
      <c r="E240" s="314" t="s">
        <v>1558</v>
      </c>
      <c r="F240" s="315" t="s">
        <v>1559</v>
      </c>
      <c r="G240" s="316" t="s">
        <v>174</v>
      </c>
      <c r="H240" s="317">
        <v>617.1</v>
      </c>
      <c r="I240" s="318"/>
      <c r="J240" s="319">
        <f>ROUND(I240*H240,2)</f>
        <v>0</v>
      </c>
      <c r="K240" s="315" t="s">
        <v>175</v>
      </c>
      <c r="L240" s="320"/>
      <c r="M240" s="321" t="s">
        <v>19</v>
      </c>
      <c r="N240" s="322" t="s">
        <v>45</v>
      </c>
      <c r="O240" s="87"/>
      <c r="P240" s="238">
        <f>O240*H240</f>
        <v>0</v>
      </c>
      <c r="Q240" s="238">
        <v>0.0054</v>
      </c>
      <c r="R240" s="238">
        <f>Q240*H240</f>
        <v>3.3323400000000003</v>
      </c>
      <c r="S240" s="238">
        <v>0</v>
      </c>
      <c r="T240" s="239">
        <f>S240*H240</f>
        <v>0</v>
      </c>
      <c r="U240" s="41"/>
      <c r="V240" s="41"/>
      <c r="W240" s="41"/>
      <c r="X240" s="41"/>
      <c r="Y240" s="41"/>
      <c r="Z240" s="41"/>
      <c r="AA240" s="41"/>
      <c r="AB240" s="41"/>
      <c r="AC240" s="41"/>
      <c r="AD240" s="41"/>
      <c r="AE240" s="41"/>
      <c r="AR240" s="240" t="s">
        <v>217</v>
      </c>
      <c r="AT240" s="240" t="s">
        <v>665</v>
      </c>
      <c r="AU240" s="240" t="s">
        <v>83</v>
      </c>
      <c r="AY240" s="20" t="s">
        <v>169</v>
      </c>
      <c r="BE240" s="241">
        <f>IF(N240="základní",J240,0)</f>
        <v>0</v>
      </c>
      <c r="BF240" s="241">
        <f>IF(N240="snížená",J240,0)</f>
        <v>0</v>
      </c>
      <c r="BG240" s="241">
        <f>IF(N240="zákl. přenesená",J240,0)</f>
        <v>0</v>
      </c>
      <c r="BH240" s="241">
        <f>IF(N240="sníž. přenesená",J240,0)</f>
        <v>0</v>
      </c>
      <c r="BI240" s="241">
        <f>IF(N240="nulová",J240,0)</f>
        <v>0</v>
      </c>
      <c r="BJ240" s="20" t="s">
        <v>81</v>
      </c>
      <c r="BK240" s="241">
        <f>ROUND(I240*H240,2)</f>
        <v>0</v>
      </c>
      <c r="BL240" s="20" t="s">
        <v>176</v>
      </c>
      <c r="BM240" s="240" t="s">
        <v>1560</v>
      </c>
    </row>
    <row r="241" spans="1:51" s="13" customFormat="1" ht="12">
      <c r="A241" s="13"/>
      <c r="B241" s="246"/>
      <c r="C241" s="247"/>
      <c r="D241" s="242" t="s">
        <v>180</v>
      </c>
      <c r="E241" s="248" t="s">
        <v>19</v>
      </c>
      <c r="F241" s="249" t="s">
        <v>1545</v>
      </c>
      <c r="G241" s="247"/>
      <c r="H241" s="248" t="s">
        <v>19</v>
      </c>
      <c r="I241" s="250"/>
      <c r="J241" s="247"/>
      <c r="K241" s="247"/>
      <c r="L241" s="251"/>
      <c r="M241" s="252"/>
      <c r="N241" s="253"/>
      <c r="O241" s="253"/>
      <c r="P241" s="253"/>
      <c r="Q241" s="253"/>
      <c r="R241" s="253"/>
      <c r="S241" s="253"/>
      <c r="T241" s="254"/>
      <c r="U241" s="13"/>
      <c r="V241" s="13"/>
      <c r="W241" s="13"/>
      <c r="X241" s="13"/>
      <c r="Y241" s="13"/>
      <c r="Z241" s="13"/>
      <c r="AA241" s="13"/>
      <c r="AB241" s="13"/>
      <c r="AC241" s="13"/>
      <c r="AD241" s="13"/>
      <c r="AE241" s="13"/>
      <c r="AT241" s="255" t="s">
        <v>180</v>
      </c>
      <c r="AU241" s="255" t="s">
        <v>83</v>
      </c>
      <c r="AV241" s="13" t="s">
        <v>81</v>
      </c>
      <c r="AW241" s="13" t="s">
        <v>35</v>
      </c>
      <c r="AX241" s="13" t="s">
        <v>74</v>
      </c>
      <c r="AY241" s="255" t="s">
        <v>169</v>
      </c>
    </row>
    <row r="242" spans="1:51" s="14" customFormat="1" ht="12">
      <c r="A242" s="14"/>
      <c r="B242" s="256"/>
      <c r="C242" s="257"/>
      <c r="D242" s="242" t="s">
        <v>180</v>
      </c>
      <c r="E242" s="258" t="s">
        <v>19</v>
      </c>
      <c r="F242" s="259" t="s">
        <v>1554</v>
      </c>
      <c r="G242" s="257"/>
      <c r="H242" s="260">
        <v>204</v>
      </c>
      <c r="I242" s="261"/>
      <c r="J242" s="257"/>
      <c r="K242" s="257"/>
      <c r="L242" s="262"/>
      <c r="M242" s="263"/>
      <c r="N242" s="264"/>
      <c r="O242" s="264"/>
      <c r="P242" s="264"/>
      <c r="Q242" s="264"/>
      <c r="R242" s="264"/>
      <c r="S242" s="264"/>
      <c r="T242" s="265"/>
      <c r="U242" s="14"/>
      <c r="V242" s="14"/>
      <c r="W242" s="14"/>
      <c r="X242" s="14"/>
      <c r="Y242" s="14"/>
      <c r="Z242" s="14"/>
      <c r="AA242" s="14"/>
      <c r="AB242" s="14"/>
      <c r="AC242" s="14"/>
      <c r="AD242" s="14"/>
      <c r="AE242" s="14"/>
      <c r="AT242" s="266" t="s">
        <v>180</v>
      </c>
      <c r="AU242" s="266" t="s">
        <v>83</v>
      </c>
      <c r="AV242" s="14" t="s">
        <v>83</v>
      </c>
      <c r="AW242" s="14" t="s">
        <v>35</v>
      </c>
      <c r="AX242" s="14" t="s">
        <v>74</v>
      </c>
      <c r="AY242" s="266" t="s">
        <v>169</v>
      </c>
    </row>
    <row r="243" spans="1:51" s="14" customFormat="1" ht="12">
      <c r="A243" s="14"/>
      <c r="B243" s="256"/>
      <c r="C243" s="257"/>
      <c r="D243" s="242" t="s">
        <v>180</v>
      </c>
      <c r="E243" s="258" t="s">
        <v>19</v>
      </c>
      <c r="F243" s="259" t="s">
        <v>1555</v>
      </c>
      <c r="G243" s="257"/>
      <c r="H243" s="260">
        <v>204</v>
      </c>
      <c r="I243" s="261"/>
      <c r="J243" s="257"/>
      <c r="K243" s="257"/>
      <c r="L243" s="262"/>
      <c r="M243" s="263"/>
      <c r="N243" s="264"/>
      <c r="O243" s="264"/>
      <c r="P243" s="264"/>
      <c r="Q243" s="264"/>
      <c r="R243" s="264"/>
      <c r="S243" s="264"/>
      <c r="T243" s="265"/>
      <c r="U243" s="14"/>
      <c r="V243" s="14"/>
      <c r="W243" s="14"/>
      <c r="X243" s="14"/>
      <c r="Y243" s="14"/>
      <c r="Z243" s="14"/>
      <c r="AA243" s="14"/>
      <c r="AB243" s="14"/>
      <c r="AC243" s="14"/>
      <c r="AD243" s="14"/>
      <c r="AE243" s="14"/>
      <c r="AT243" s="266" t="s">
        <v>180</v>
      </c>
      <c r="AU243" s="266" t="s">
        <v>83</v>
      </c>
      <c r="AV243" s="14" t="s">
        <v>83</v>
      </c>
      <c r="AW243" s="14" t="s">
        <v>35</v>
      </c>
      <c r="AX243" s="14" t="s">
        <v>74</v>
      </c>
      <c r="AY243" s="266" t="s">
        <v>169</v>
      </c>
    </row>
    <row r="244" spans="1:51" s="14" customFormat="1" ht="12">
      <c r="A244" s="14"/>
      <c r="B244" s="256"/>
      <c r="C244" s="257"/>
      <c r="D244" s="242" t="s">
        <v>180</v>
      </c>
      <c r="E244" s="258" t="s">
        <v>19</v>
      </c>
      <c r="F244" s="259" t="s">
        <v>1556</v>
      </c>
      <c r="G244" s="257"/>
      <c r="H244" s="260">
        <v>120</v>
      </c>
      <c r="I244" s="261"/>
      <c r="J244" s="257"/>
      <c r="K244" s="257"/>
      <c r="L244" s="262"/>
      <c r="M244" s="263"/>
      <c r="N244" s="264"/>
      <c r="O244" s="264"/>
      <c r="P244" s="264"/>
      <c r="Q244" s="264"/>
      <c r="R244" s="264"/>
      <c r="S244" s="264"/>
      <c r="T244" s="265"/>
      <c r="U244" s="14"/>
      <c r="V244" s="14"/>
      <c r="W244" s="14"/>
      <c r="X244" s="14"/>
      <c r="Y244" s="14"/>
      <c r="Z244" s="14"/>
      <c r="AA244" s="14"/>
      <c r="AB244" s="14"/>
      <c r="AC244" s="14"/>
      <c r="AD244" s="14"/>
      <c r="AE244" s="14"/>
      <c r="AT244" s="266" t="s">
        <v>180</v>
      </c>
      <c r="AU244" s="266" t="s">
        <v>83</v>
      </c>
      <c r="AV244" s="14" t="s">
        <v>83</v>
      </c>
      <c r="AW244" s="14" t="s">
        <v>35</v>
      </c>
      <c r="AX244" s="14" t="s">
        <v>74</v>
      </c>
      <c r="AY244" s="266" t="s">
        <v>169</v>
      </c>
    </row>
    <row r="245" spans="1:51" s="14" customFormat="1" ht="12">
      <c r="A245" s="14"/>
      <c r="B245" s="256"/>
      <c r="C245" s="257"/>
      <c r="D245" s="242" t="s">
        <v>180</v>
      </c>
      <c r="E245" s="258" t="s">
        <v>19</v>
      </c>
      <c r="F245" s="259" t="s">
        <v>1557</v>
      </c>
      <c r="G245" s="257"/>
      <c r="H245" s="260">
        <v>33</v>
      </c>
      <c r="I245" s="261"/>
      <c r="J245" s="257"/>
      <c r="K245" s="257"/>
      <c r="L245" s="262"/>
      <c r="M245" s="263"/>
      <c r="N245" s="264"/>
      <c r="O245" s="264"/>
      <c r="P245" s="264"/>
      <c r="Q245" s="264"/>
      <c r="R245" s="264"/>
      <c r="S245" s="264"/>
      <c r="T245" s="265"/>
      <c r="U245" s="14"/>
      <c r="V245" s="14"/>
      <c r="W245" s="14"/>
      <c r="X245" s="14"/>
      <c r="Y245" s="14"/>
      <c r="Z245" s="14"/>
      <c r="AA245" s="14"/>
      <c r="AB245" s="14"/>
      <c r="AC245" s="14"/>
      <c r="AD245" s="14"/>
      <c r="AE245" s="14"/>
      <c r="AT245" s="266" t="s">
        <v>180</v>
      </c>
      <c r="AU245" s="266" t="s">
        <v>83</v>
      </c>
      <c r="AV245" s="14" t="s">
        <v>83</v>
      </c>
      <c r="AW245" s="14" t="s">
        <v>35</v>
      </c>
      <c r="AX245" s="14" t="s">
        <v>74</v>
      </c>
      <c r="AY245" s="266" t="s">
        <v>169</v>
      </c>
    </row>
    <row r="246" spans="1:51" s="15" customFormat="1" ht="12">
      <c r="A246" s="15"/>
      <c r="B246" s="267"/>
      <c r="C246" s="268"/>
      <c r="D246" s="242" t="s">
        <v>180</v>
      </c>
      <c r="E246" s="269" t="s">
        <v>19</v>
      </c>
      <c r="F246" s="270" t="s">
        <v>185</v>
      </c>
      <c r="G246" s="268"/>
      <c r="H246" s="271">
        <v>561</v>
      </c>
      <c r="I246" s="272"/>
      <c r="J246" s="268"/>
      <c r="K246" s="268"/>
      <c r="L246" s="273"/>
      <c r="M246" s="274"/>
      <c r="N246" s="275"/>
      <c r="O246" s="275"/>
      <c r="P246" s="275"/>
      <c r="Q246" s="275"/>
      <c r="R246" s="275"/>
      <c r="S246" s="275"/>
      <c r="T246" s="276"/>
      <c r="U246" s="15"/>
      <c r="V246" s="15"/>
      <c r="W246" s="15"/>
      <c r="X246" s="15"/>
      <c r="Y246" s="15"/>
      <c r="Z246" s="15"/>
      <c r="AA246" s="15"/>
      <c r="AB246" s="15"/>
      <c r="AC246" s="15"/>
      <c r="AD246" s="15"/>
      <c r="AE246" s="15"/>
      <c r="AT246" s="277" t="s">
        <v>180</v>
      </c>
      <c r="AU246" s="277" t="s">
        <v>83</v>
      </c>
      <c r="AV246" s="15" t="s">
        <v>176</v>
      </c>
      <c r="AW246" s="15" t="s">
        <v>35</v>
      </c>
      <c r="AX246" s="15" t="s">
        <v>81</v>
      </c>
      <c r="AY246" s="277" t="s">
        <v>169</v>
      </c>
    </row>
    <row r="247" spans="1:51" s="14" customFormat="1" ht="12">
      <c r="A247" s="14"/>
      <c r="B247" s="256"/>
      <c r="C247" s="257"/>
      <c r="D247" s="242" t="s">
        <v>180</v>
      </c>
      <c r="E247" s="257"/>
      <c r="F247" s="259" t="s">
        <v>1561</v>
      </c>
      <c r="G247" s="257"/>
      <c r="H247" s="260">
        <v>617.1</v>
      </c>
      <c r="I247" s="261"/>
      <c r="J247" s="257"/>
      <c r="K247" s="257"/>
      <c r="L247" s="262"/>
      <c r="M247" s="263"/>
      <c r="N247" s="264"/>
      <c r="O247" s="264"/>
      <c r="P247" s="264"/>
      <c r="Q247" s="264"/>
      <c r="R247" s="264"/>
      <c r="S247" s="264"/>
      <c r="T247" s="265"/>
      <c r="U247" s="14"/>
      <c r="V247" s="14"/>
      <c r="W247" s="14"/>
      <c r="X247" s="14"/>
      <c r="Y247" s="14"/>
      <c r="Z247" s="14"/>
      <c r="AA247" s="14"/>
      <c r="AB247" s="14"/>
      <c r="AC247" s="14"/>
      <c r="AD247" s="14"/>
      <c r="AE247" s="14"/>
      <c r="AT247" s="266" t="s">
        <v>180</v>
      </c>
      <c r="AU247" s="266" t="s">
        <v>83</v>
      </c>
      <c r="AV247" s="14" t="s">
        <v>83</v>
      </c>
      <c r="AW247" s="14" t="s">
        <v>4</v>
      </c>
      <c r="AX247" s="14" t="s">
        <v>81</v>
      </c>
      <c r="AY247" s="266" t="s">
        <v>169</v>
      </c>
    </row>
    <row r="248" spans="1:63" s="12" customFormat="1" ht="22.8" customHeight="1">
      <c r="A248" s="12"/>
      <c r="B248" s="213"/>
      <c r="C248" s="214"/>
      <c r="D248" s="215" t="s">
        <v>73</v>
      </c>
      <c r="E248" s="227" t="s">
        <v>224</v>
      </c>
      <c r="F248" s="227" t="s">
        <v>252</v>
      </c>
      <c r="G248" s="214"/>
      <c r="H248" s="214"/>
      <c r="I248" s="217"/>
      <c r="J248" s="228">
        <f>BK248</f>
        <v>0</v>
      </c>
      <c r="K248" s="214"/>
      <c r="L248" s="219"/>
      <c r="M248" s="220"/>
      <c r="N248" s="221"/>
      <c r="O248" s="221"/>
      <c r="P248" s="222">
        <f>SUM(P249:P256)</f>
        <v>0</v>
      </c>
      <c r="Q248" s="221"/>
      <c r="R248" s="222">
        <f>SUM(R249:R256)</f>
        <v>0.03974516</v>
      </c>
      <c r="S248" s="221"/>
      <c r="T248" s="223">
        <f>SUM(T249:T256)</f>
        <v>0</v>
      </c>
      <c r="U248" s="12"/>
      <c r="V248" s="12"/>
      <c r="W248" s="12"/>
      <c r="X248" s="12"/>
      <c r="Y248" s="12"/>
      <c r="Z248" s="12"/>
      <c r="AA248" s="12"/>
      <c r="AB248" s="12"/>
      <c r="AC248" s="12"/>
      <c r="AD248" s="12"/>
      <c r="AE248" s="12"/>
      <c r="AR248" s="224" t="s">
        <v>81</v>
      </c>
      <c r="AT248" s="225" t="s">
        <v>73</v>
      </c>
      <c r="AU248" s="225" t="s">
        <v>81</v>
      </c>
      <c r="AY248" s="224" t="s">
        <v>169</v>
      </c>
      <c r="BK248" s="226">
        <f>SUM(BK249:BK256)</f>
        <v>0</v>
      </c>
    </row>
    <row r="249" spans="1:65" s="2" customFormat="1" ht="21.75" customHeight="1">
      <c r="A249" s="41"/>
      <c r="B249" s="42"/>
      <c r="C249" s="229" t="s">
        <v>478</v>
      </c>
      <c r="D249" s="229" t="s">
        <v>171</v>
      </c>
      <c r="E249" s="230" t="s">
        <v>1394</v>
      </c>
      <c r="F249" s="231" t="s">
        <v>1395</v>
      </c>
      <c r="G249" s="232" t="s">
        <v>462</v>
      </c>
      <c r="H249" s="233">
        <v>12.5</v>
      </c>
      <c r="I249" s="234"/>
      <c r="J249" s="235">
        <f>ROUND(I249*H249,2)</f>
        <v>0</v>
      </c>
      <c r="K249" s="231" t="s">
        <v>175</v>
      </c>
      <c r="L249" s="47"/>
      <c r="M249" s="236" t="s">
        <v>19</v>
      </c>
      <c r="N249" s="237" t="s">
        <v>45</v>
      </c>
      <c r="O249" s="87"/>
      <c r="P249" s="238">
        <f>O249*H249</f>
        <v>0</v>
      </c>
      <c r="Q249" s="238">
        <v>0.00208</v>
      </c>
      <c r="R249" s="238">
        <f>Q249*H249</f>
        <v>0.026</v>
      </c>
      <c r="S249" s="238">
        <v>0</v>
      </c>
      <c r="T249" s="239">
        <f>S249*H249</f>
        <v>0</v>
      </c>
      <c r="U249" s="41"/>
      <c r="V249" s="41"/>
      <c r="W249" s="41"/>
      <c r="X249" s="41"/>
      <c r="Y249" s="41"/>
      <c r="Z249" s="41"/>
      <c r="AA249" s="41"/>
      <c r="AB249" s="41"/>
      <c r="AC249" s="41"/>
      <c r="AD249" s="41"/>
      <c r="AE249" s="41"/>
      <c r="AR249" s="240" t="s">
        <v>176</v>
      </c>
      <c r="AT249" s="240" t="s">
        <v>171</v>
      </c>
      <c r="AU249" s="240" t="s">
        <v>83</v>
      </c>
      <c r="AY249" s="20" t="s">
        <v>169</v>
      </c>
      <c r="BE249" s="241">
        <f>IF(N249="základní",J249,0)</f>
        <v>0</v>
      </c>
      <c r="BF249" s="241">
        <f>IF(N249="snížená",J249,0)</f>
        <v>0</v>
      </c>
      <c r="BG249" s="241">
        <f>IF(N249="zákl. přenesená",J249,0)</f>
        <v>0</v>
      </c>
      <c r="BH249" s="241">
        <f>IF(N249="sníž. přenesená",J249,0)</f>
        <v>0</v>
      </c>
      <c r="BI249" s="241">
        <f>IF(N249="nulová",J249,0)</f>
        <v>0</v>
      </c>
      <c r="BJ249" s="20" t="s">
        <v>81</v>
      </c>
      <c r="BK249" s="241">
        <f>ROUND(I249*H249,2)</f>
        <v>0</v>
      </c>
      <c r="BL249" s="20" t="s">
        <v>176</v>
      </c>
      <c r="BM249" s="240" t="s">
        <v>1562</v>
      </c>
    </row>
    <row r="250" spans="1:47" s="2" customFormat="1" ht="12">
      <c r="A250" s="41"/>
      <c r="B250" s="42"/>
      <c r="C250" s="43"/>
      <c r="D250" s="242" t="s">
        <v>178</v>
      </c>
      <c r="E250" s="43"/>
      <c r="F250" s="243" t="s">
        <v>1397</v>
      </c>
      <c r="G250" s="43"/>
      <c r="H250" s="43"/>
      <c r="I250" s="149"/>
      <c r="J250" s="43"/>
      <c r="K250" s="43"/>
      <c r="L250" s="47"/>
      <c r="M250" s="244"/>
      <c r="N250" s="245"/>
      <c r="O250" s="87"/>
      <c r="P250" s="87"/>
      <c r="Q250" s="87"/>
      <c r="R250" s="87"/>
      <c r="S250" s="87"/>
      <c r="T250" s="88"/>
      <c r="U250" s="41"/>
      <c r="V250" s="41"/>
      <c r="W250" s="41"/>
      <c r="X250" s="41"/>
      <c r="Y250" s="41"/>
      <c r="Z250" s="41"/>
      <c r="AA250" s="41"/>
      <c r="AB250" s="41"/>
      <c r="AC250" s="41"/>
      <c r="AD250" s="41"/>
      <c r="AE250" s="41"/>
      <c r="AT250" s="20" t="s">
        <v>178</v>
      </c>
      <c r="AU250" s="20" t="s">
        <v>83</v>
      </c>
    </row>
    <row r="251" spans="1:51" s="13" customFormat="1" ht="12">
      <c r="A251" s="13"/>
      <c r="B251" s="246"/>
      <c r="C251" s="247"/>
      <c r="D251" s="242" t="s">
        <v>180</v>
      </c>
      <c r="E251" s="248" t="s">
        <v>19</v>
      </c>
      <c r="F251" s="249" t="s">
        <v>1533</v>
      </c>
      <c r="G251" s="247"/>
      <c r="H251" s="248" t="s">
        <v>19</v>
      </c>
      <c r="I251" s="250"/>
      <c r="J251" s="247"/>
      <c r="K251" s="247"/>
      <c r="L251" s="251"/>
      <c r="M251" s="252"/>
      <c r="N251" s="253"/>
      <c r="O251" s="253"/>
      <c r="P251" s="253"/>
      <c r="Q251" s="253"/>
      <c r="R251" s="253"/>
      <c r="S251" s="253"/>
      <c r="T251" s="254"/>
      <c r="U251" s="13"/>
      <c r="V251" s="13"/>
      <c r="W251" s="13"/>
      <c r="X251" s="13"/>
      <c r="Y251" s="13"/>
      <c r="Z251" s="13"/>
      <c r="AA251" s="13"/>
      <c r="AB251" s="13"/>
      <c r="AC251" s="13"/>
      <c r="AD251" s="13"/>
      <c r="AE251" s="13"/>
      <c r="AT251" s="255" t="s">
        <v>180</v>
      </c>
      <c r="AU251" s="255" t="s">
        <v>83</v>
      </c>
      <c r="AV251" s="13" t="s">
        <v>81</v>
      </c>
      <c r="AW251" s="13" t="s">
        <v>35</v>
      </c>
      <c r="AX251" s="13" t="s">
        <v>74</v>
      </c>
      <c r="AY251" s="255" t="s">
        <v>169</v>
      </c>
    </row>
    <row r="252" spans="1:51" s="14" customFormat="1" ht="12">
      <c r="A252" s="14"/>
      <c r="B252" s="256"/>
      <c r="C252" s="257"/>
      <c r="D252" s="242" t="s">
        <v>180</v>
      </c>
      <c r="E252" s="258" t="s">
        <v>19</v>
      </c>
      <c r="F252" s="259" t="s">
        <v>1563</v>
      </c>
      <c r="G252" s="257"/>
      <c r="H252" s="260">
        <v>12.5</v>
      </c>
      <c r="I252" s="261"/>
      <c r="J252" s="257"/>
      <c r="K252" s="257"/>
      <c r="L252" s="262"/>
      <c r="M252" s="263"/>
      <c r="N252" s="264"/>
      <c r="O252" s="264"/>
      <c r="P252" s="264"/>
      <c r="Q252" s="264"/>
      <c r="R252" s="264"/>
      <c r="S252" s="264"/>
      <c r="T252" s="265"/>
      <c r="U252" s="14"/>
      <c r="V252" s="14"/>
      <c r="W252" s="14"/>
      <c r="X252" s="14"/>
      <c r="Y252" s="14"/>
      <c r="Z252" s="14"/>
      <c r="AA252" s="14"/>
      <c r="AB252" s="14"/>
      <c r="AC252" s="14"/>
      <c r="AD252" s="14"/>
      <c r="AE252" s="14"/>
      <c r="AT252" s="266" t="s">
        <v>180</v>
      </c>
      <c r="AU252" s="266" t="s">
        <v>83</v>
      </c>
      <c r="AV252" s="14" t="s">
        <v>83</v>
      </c>
      <c r="AW252" s="14" t="s">
        <v>35</v>
      </c>
      <c r="AX252" s="14" t="s">
        <v>81</v>
      </c>
      <c r="AY252" s="266" t="s">
        <v>169</v>
      </c>
    </row>
    <row r="253" spans="1:65" s="2" customFormat="1" ht="16.5" customHeight="1">
      <c r="A253" s="41"/>
      <c r="B253" s="42"/>
      <c r="C253" s="229" t="s">
        <v>483</v>
      </c>
      <c r="D253" s="229" t="s">
        <v>171</v>
      </c>
      <c r="E253" s="230" t="s">
        <v>1409</v>
      </c>
      <c r="F253" s="231" t="s">
        <v>1410</v>
      </c>
      <c r="G253" s="232" t="s">
        <v>174</v>
      </c>
      <c r="H253" s="233">
        <v>13.884</v>
      </c>
      <c r="I253" s="234"/>
      <c r="J253" s="235">
        <f>ROUND(I253*H253,2)</f>
        <v>0</v>
      </c>
      <c r="K253" s="231" t="s">
        <v>175</v>
      </c>
      <c r="L253" s="47"/>
      <c r="M253" s="236" t="s">
        <v>19</v>
      </c>
      <c r="N253" s="237" t="s">
        <v>45</v>
      </c>
      <c r="O253" s="87"/>
      <c r="P253" s="238">
        <f>O253*H253</f>
        <v>0</v>
      </c>
      <c r="Q253" s="238">
        <v>0.00099</v>
      </c>
      <c r="R253" s="238">
        <f>Q253*H253</f>
        <v>0.013745160000000001</v>
      </c>
      <c r="S253" s="238">
        <v>0</v>
      </c>
      <c r="T253" s="239">
        <f>S253*H253</f>
        <v>0</v>
      </c>
      <c r="U253" s="41"/>
      <c r="V253" s="41"/>
      <c r="W253" s="41"/>
      <c r="X253" s="41"/>
      <c r="Y253" s="41"/>
      <c r="Z253" s="41"/>
      <c r="AA253" s="41"/>
      <c r="AB253" s="41"/>
      <c r="AC253" s="41"/>
      <c r="AD253" s="41"/>
      <c r="AE253" s="41"/>
      <c r="AR253" s="240" t="s">
        <v>176</v>
      </c>
      <c r="AT253" s="240" t="s">
        <v>171</v>
      </c>
      <c r="AU253" s="240" t="s">
        <v>83</v>
      </c>
      <c r="AY253" s="20" t="s">
        <v>169</v>
      </c>
      <c r="BE253" s="241">
        <f>IF(N253="základní",J253,0)</f>
        <v>0</v>
      </c>
      <c r="BF253" s="241">
        <f>IF(N253="snížená",J253,0)</f>
        <v>0</v>
      </c>
      <c r="BG253" s="241">
        <f>IF(N253="zákl. přenesená",J253,0)</f>
        <v>0</v>
      </c>
      <c r="BH253" s="241">
        <f>IF(N253="sníž. přenesená",J253,0)</f>
        <v>0</v>
      </c>
      <c r="BI253" s="241">
        <f>IF(N253="nulová",J253,0)</f>
        <v>0</v>
      </c>
      <c r="BJ253" s="20" t="s">
        <v>81</v>
      </c>
      <c r="BK253" s="241">
        <f>ROUND(I253*H253,2)</f>
        <v>0</v>
      </c>
      <c r="BL253" s="20" t="s">
        <v>176</v>
      </c>
      <c r="BM253" s="240" t="s">
        <v>1564</v>
      </c>
    </row>
    <row r="254" spans="1:47" s="2" customFormat="1" ht="12">
      <c r="A254" s="41"/>
      <c r="B254" s="42"/>
      <c r="C254" s="43"/>
      <c r="D254" s="242" t="s">
        <v>178</v>
      </c>
      <c r="E254" s="43"/>
      <c r="F254" s="243" t="s">
        <v>1412</v>
      </c>
      <c r="G254" s="43"/>
      <c r="H254" s="43"/>
      <c r="I254" s="149"/>
      <c r="J254" s="43"/>
      <c r="K254" s="43"/>
      <c r="L254" s="47"/>
      <c r="M254" s="244"/>
      <c r="N254" s="245"/>
      <c r="O254" s="87"/>
      <c r="P254" s="87"/>
      <c r="Q254" s="87"/>
      <c r="R254" s="87"/>
      <c r="S254" s="87"/>
      <c r="T254" s="88"/>
      <c r="U254" s="41"/>
      <c r="V254" s="41"/>
      <c r="W254" s="41"/>
      <c r="X254" s="41"/>
      <c r="Y254" s="41"/>
      <c r="Z254" s="41"/>
      <c r="AA254" s="41"/>
      <c r="AB254" s="41"/>
      <c r="AC254" s="41"/>
      <c r="AD254" s="41"/>
      <c r="AE254" s="41"/>
      <c r="AT254" s="20" t="s">
        <v>178</v>
      </c>
      <c r="AU254" s="20" t="s">
        <v>83</v>
      </c>
    </row>
    <row r="255" spans="1:51" s="13" customFormat="1" ht="12">
      <c r="A255" s="13"/>
      <c r="B255" s="246"/>
      <c r="C255" s="247"/>
      <c r="D255" s="242" t="s">
        <v>180</v>
      </c>
      <c r="E255" s="248" t="s">
        <v>19</v>
      </c>
      <c r="F255" s="249" t="s">
        <v>1533</v>
      </c>
      <c r="G255" s="247"/>
      <c r="H255" s="248" t="s">
        <v>19</v>
      </c>
      <c r="I255" s="250"/>
      <c r="J255" s="247"/>
      <c r="K255" s="247"/>
      <c r="L255" s="251"/>
      <c r="M255" s="252"/>
      <c r="N255" s="253"/>
      <c r="O255" s="253"/>
      <c r="P255" s="253"/>
      <c r="Q255" s="253"/>
      <c r="R255" s="253"/>
      <c r="S255" s="253"/>
      <c r="T255" s="254"/>
      <c r="U255" s="13"/>
      <c r="V255" s="13"/>
      <c r="W255" s="13"/>
      <c r="X255" s="13"/>
      <c r="Y255" s="13"/>
      <c r="Z255" s="13"/>
      <c r="AA255" s="13"/>
      <c r="AB255" s="13"/>
      <c r="AC255" s="13"/>
      <c r="AD255" s="13"/>
      <c r="AE255" s="13"/>
      <c r="AT255" s="255" t="s">
        <v>180</v>
      </c>
      <c r="AU255" s="255" t="s">
        <v>83</v>
      </c>
      <c r="AV255" s="13" t="s">
        <v>81</v>
      </c>
      <c r="AW255" s="13" t="s">
        <v>35</v>
      </c>
      <c r="AX255" s="13" t="s">
        <v>74</v>
      </c>
      <c r="AY255" s="255" t="s">
        <v>169</v>
      </c>
    </row>
    <row r="256" spans="1:51" s="14" customFormat="1" ht="12">
      <c r="A256" s="14"/>
      <c r="B256" s="256"/>
      <c r="C256" s="257"/>
      <c r="D256" s="242" t="s">
        <v>180</v>
      </c>
      <c r="E256" s="258" t="s">
        <v>19</v>
      </c>
      <c r="F256" s="259" t="s">
        <v>1565</v>
      </c>
      <c r="G256" s="257"/>
      <c r="H256" s="260">
        <v>13.884</v>
      </c>
      <c r="I256" s="261"/>
      <c r="J256" s="257"/>
      <c r="K256" s="257"/>
      <c r="L256" s="262"/>
      <c r="M256" s="263"/>
      <c r="N256" s="264"/>
      <c r="O256" s="264"/>
      <c r="P256" s="264"/>
      <c r="Q256" s="264"/>
      <c r="R256" s="264"/>
      <c r="S256" s="264"/>
      <c r="T256" s="265"/>
      <c r="U256" s="14"/>
      <c r="V256" s="14"/>
      <c r="W256" s="14"/>
      <c r="X256" s="14"/>
      <c r="Y256" s="14"/>
      <c r="Z256" s="14"/>
      <c r="AA256" s="14"/>
      <c r="AB256" s="14"/>
      <c r="AC256" s="14"/>
      <c r="AD256" s="14"/>
      <c r="AE256" s="14"/>
      <c r="AT256" s="266" t="s">
        <v>180</v>
      </c>
      <c r="AU256" s="266" t="s">
        <v>83</v>
      </c>
      <c r="AV256" s="14" t="s">
        <v>83</v>
      </c>
      <c r="AW256" s="14" t="s">
        <v>35</v>
      </c>
      <c r="AX256" s="14" t="s">
        <v>81</v>
      </c>
      <c r="AY256" s="266" t="s">
        <v>169</v>
      </c>
    </row>
    <row r="257" spans="1:63" s="12" customFormat="1" ht="22.8" customHeight="1">
      <c r="A257" s="12"/>
      <c r="B257" s="213"/>
      <c r="C257" s="214"/>
      <c r="D257" s="215" t="s">
        <v>73</v>
      </c>
      <c r="E257" s="227" t="s">
        <v>1055</v>
      </c>
      <c r="F257" s="227" t="s">
        <v>254</v>
      </c>
      <c r="G257" s="214"/>
      <c r="H257" s="214"/>
      <c r="I257" s="217"/>
      <c r="J257" s="228">
        <f>BK257</f>
        <v>0</v>
      </c>
      <c r="K257" s="214"/>
      <c r="L257" s="219"/>
      <c r="M257" s="220"/>
      <c r="N257" s="221"/>
      <c r="O257" s="221"/>
      <c r="P257" s="222">
        <f>P258</f>
        <v>0</v>
      </c>
      <c r="Q257" s="221"/>
      <c r="R257" s="222">
        <f>R258</f>
        <v>0</v>
      </c>
      <c r="S257" s="221"/>
      <c r="T257" s="223">
        <f>T258</f>
        <v>0</v>
      </c>
      <c r="U257" s="12"/>
      <c r="V257" s="12"/>
      <c r="W257" s="12"/>
      <c r="X257" s="12"/>
      <c r="Y257" s="12"/>
      <c r="Z257" s="12"/>
      <c r="AA257" s="12"/>
      <c r="AB257" s="12"/>
      <c r="AC257" s="12"/>
      <c r="AD257" s="12"/>
      <c r="AE257" s="12"/>
      <c r="AR257" s="224" t="s">
        <v>81</v>
      </c>
      <c r="AT257" s="225" t="s">
        <v>73</v>
      </c>
      <c r="AU257" s="225" t="s">
        <v>81</v>
      </c>
      <c r="AY257" s="224" t="s">
        <v>169</v>
      </c>
      <c r="BK257" s="226">
        <f>BK258</f>
        <v>0</v>
      </c>
    </row>
    <row r="258" spans="1:65" s="2" customFormat="1" ht="21.75" customHeight="1">
      <c r="A258" s="41"/>
      <c r="B258" s="42"/>
      <c r="C258" s="229" t="s">
        <v>501</v>
      </c>
      <c r="D258" s="229" t="s">
        <v>171</v>
      </c>
      <c r="E258" s="230" t="s">
        <v>1416</v>
      </c>
      <c r="F258" s="231" t="s">
        <v>1417</v>
      </c>
      <c r="G258" s="232" t="s">
        <v>243</v>
      </c>
      <c r="H258" s="233">
        <v>1595.958</v>
      </c>
      <c r="I258" s="234"/>
      <c r="J258" s="235">
        <f>ROUND(I258*H258,2)</f>
        <v>0</v>
      </c>
      <c r="K258" s="231" t="s">
        <v>175</v>
      </c>
      <c r="L258" s="47"/>
      <c r="M258" s="295" t="s">
        <v>19</v>
      </c>
      <c r="N258" s="296" t="s">
        <v>45</v>
      </c>
      <c r="O258" s="293"/>
      <c r="P258" s="297">
        <f>O258*H258</f>
        <v>0</v>
      </c>
      <c r="Q258" s="297">
        <v>0</v>
      </c>
      <c r="R258" s="297">
        <f>Q258*H258</f>
        <v>0</v>
      </c>
      <c r="S258" s="297">
        <v>0</v>
      </c>
      <c r="T258" s="298">
        <f>S258*H258</f>
        <v>0</v>
      </c>
      <c r="U258" s="41"/>
      <c r="V258" s="41"/>
      <c r="W258" s="41"/>
      <c r="X258" s="41"/>
      <c r="Y258" s="41"/>
      <c r="Z258" s="41"/>
      <c r="AA258" s="41"/>
      <c r="AB258" s="41"/>
      <c r="AC258" s="41"/>
      <c r="AD258" s="41"/>
      <c r="AE258" s="41"/>
      <c r="AR258" s="240" t="s">
        <v>176</v>
      </c>
      <c r="AT258" s="240" t="s">
        <v>171</v>
      </c>
      <c r="AU258" s="240" t="s">
        <v>83</v>
      </c>
      <c r="AY258" s="20" t="s">
        <v>169</v>
      </c>
      <c r="BE258" s="241">
        <f>IF(N258="základní",J258,0)</f>
        <v>0</v>
      </c>
      <c r="BF258" s="241">
        <f>IF(N258="snížená",J258,0)</f>
        <v>0</v>
      </c>
      <c r="BG258" s="241">
        <f>IF(N258="zákl. přenesená",J258,0)</f>
        <v>0</v>
      </c>
      <c r="BH258" s="241">
        <f>IF(N258="sníž. přenesená",J258,0)</f>
        <v>0</v>
      </c>
      <c r="BI258" s="241">
        <f>IF(N258="nulová",J258,0)</f>
        <v>0</v>
      </c>
      <c r="BJ258" s="20" t="s">
        <v>81</v>
      </c>
      <c r="BK258" s="241">
        <f>ROUND(I258*H258,2)</f>
        <v>0</v>
      </c>
      <c r="BL258" s="20" t="s">
        <v>176</v>
      </c>
      <c r="BM258" s="240" t="s">
        <v>1566</v>
      </c>
    </row>
    <row r="259" spans="1:31" s="2" customFormat="1" ht="6.95" customHeight="1">
      <c r="A259" s="41"/>
      <c r="B259" s="62"/>
      <c r="C259" s="63"/>
      <c r="D259" s="63"/>
      <c r="E259" s="63"/>
      <c r="F259" s="63"/>
      <c r="G259" s="63"/>
      <c r="H259" s="63"/>
      <c r="I259" s="178"/>
      <c r="J259" s="63"/>
      <c r="K259" s="63"/>
      <c r="L259" s="47"/>
      <c r="M259" s="41"/>
      <c r="O259" s="41"/>
      <c r="P259" s="41"/>
      <c r="Q259" s="41"/>
      <c r="R259" s="41"/>
      <c r="S259" s="41"/>
      <c r="T259" s="41"/>
      <c r="U259" s="41"/>
      <c r="V259" s="41"/>
      <c r="W259" s="41"/>
      <c r="X259" s="41"/>
      <c r="Y259" s="41"/>
      <c r="Z259" s="41"/>
      <c r="AA259" s="41"/>
      <c r="AB259" s="41"/>
      <c r="AC259" s="41"/>
      <c r="AD259" s="41"/>
      <c r="AE259" s="41"/>
    </row>
  </sheetData>
  <sheetProtection password="DD5F" sheet="1" objects="1" scenarios="1" formatColumns="0" formatRows="0" autoFilter="0"/>
  <autoFilter ref="C90:K258"/>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Dejdarová</dc:creator>
  <cp:keywords/>
  <dc:description/>
  <cp:lastModifiedBy>Lenka Dejdarová</cp:lastModifiedBy>
  <dcterms:created xsi:type="dcterms:W3CDTF">2020-08-19T12:06:10Z</dcterms:created>
  <dcterms:modified xsi:type="dcterms:W3CDTF">2020-08-19T12:06:31Z</dcterms:modified>
  <cp:category/>
  <cp:version/>
  <cp:contentType/>
  <cp:contentStatus/>
</cp:coreProperties>
</file>