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1"/>
  </bookViews>
  <sheets>
    <sheet name="Rekapitulace stavby" sheetId="1" r:id="rId1"/>
    <sheet name="D.1 - SANACE OBVODOVÉHO A..." sheetId="2" r:id="rId2"/>
    <sheet name="2 - VEDLEJŠÍ ROZPOČTOVÉ N..." sheetId="3" r:id="rId3"/>
    <sheet name="Pokyny pro vyplnění" sheetId="4" r:id="rId4"/>
  </sheets>
  <definedNames>
    <definedName name="_xlnm._FilterDatabase" localSheetId="2" hidden="1">'2 - VEDLEJŠÍ ROZPOČTOVÉ N...'!$C$83:$K$94</definedName>
    <definedName name="_xlnm._FilterDatabase" localSheetId="1" hidden="1">'D.1 - SANACE OBVODOVÉHO A...'!$C$90:$K$170</definedName>
    <definedName name="_xlnm.Print_Titles" localSheetId="2">'2 - VEDLEJŠÍ ROZPOČTOVÉ N...'!$83:$83</definedName>
    <definedName name="_xlnm.Print_Titles" localSheetId="1">'D.1 - SANACE OBVODOVÉHO A...'!$90:$90</definedName>
    <definedName name="_xlnm.Print_Titles" localSheetId="0">'Rekapitulace stavby'!$52:$52</definedName>
    <definedName name="_xlnm.Print_Area" localSheetId="2">'2 - VEDLEJŠÍ ROZPOČTOVÉ N...'!$C$4:$J$39,'2 - VEDLEJŠÍ ROZPOČTOVÉ N...'!$C$45:$J$65,'2 - VEDLEJŠÍ ROZPOČTOVÉ N...'!$C$71:$K$94</definedName>
    <definedName name="_xlnm.Print_Area" localSheetId="1">'D.1 - SANACE OBVODOVÉHO A...'!$C$4:$J$39,'D.1 - SANACE OBVODOVÉHO A...'!$C$45:$J$72,'D.1 - SANACE OBVODOVÉHO A...'!$C$78:$K$170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<sst xmlns="http://schemas.openxmlformats.org/spreadsheetml/2006/main" count="1795" uniqueCount="498">
  <si>
    <t>Export Komplet</t>
  </si>
  <si>
    <t>VZ</t>
  </si>
  <si>
    <t>2.0</t>
  </si>
  <si>
    <t/>
  </si>
  <si>
    <t>False</t>
  </si>
  <si>
    <t>{ecae5268-6078-4516-9172-5a3b7f003d60}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</si>
  <si>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</si>
  <si>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</si>
  <si>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</si>
  <si>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</si>
  <si>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</si>
  <si>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</si>
  <si>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</si>
  <si>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</si>
  <si>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</si>
  <si>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3806-2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</si>
  <si>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</si>
  <si>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</si>
  <si>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MLADÁ BOLESLAV - GYMNÁZIUM PALACKÉHO 211/3</t>
  </si>
  <si>
    <t>KSO:</t>
  </si>
  <si>
    <t>801 3</t>
  </si>
  <si>
    <t>CC-CZ:</t>
  </si>
  <si>
    <t>Místo:</t>
  </si>
  <si>
    <t>MLADÁ BOLESLAV</t>
  </si>
  <si>
    <t>Datum:</t>
  </si>
  <si>
    <t>24. 6. 2020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</si>
  <si>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</si>
  <si>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</si>
  <si>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</si>
  <si>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</si>
  <si>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</si>
  <si>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</si>
  <si>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</si>
  <si>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ING.ARCH.P.BABÁK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</si>
  <si>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</si>
  <si>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</si>
  <si>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</si>
  <si>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</si>
  <si>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</si>
  <si>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</si>
  <si>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</si>
  <si>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</si>
  <si>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</si>
  <si>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</si>
  <si>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</si>
  <si>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</si>
  <si>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</si>
  <si>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</si>
  <si>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</si>
  <si>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</si>
  <si>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</si>
  <si>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</si>
  <si>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</si>
  <si>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</si>
  <si>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</si>
  <si>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</si>
  <si>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</si>
  <si>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</si>
  <si>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</si>
  <si>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</si>
  <si>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</si>
  <si>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</si>
  <si>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</si>
  <si>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</si>
  <si>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</si>
  <si>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</si>
  <si>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</si>
  <si>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</si>
  <si>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</si>
  <si>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</si>
  <si>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</si>
  <si>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</si>
  <si>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</si>
  <si>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</si>
  <si>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</si>
  <si>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</si>
  <si>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</si>
  <si>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</si>
  <si>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</si>
  <si>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SANACE OBVODOVÉHO A VNITŘNÍHO ZDIVA OBJEKTU GYMNÁZIA Z INTERIÉRŮ</t>
  </si>
  <si>
    <t>STA</t>
  </si>
  <si>
    <t>1</t>
  </si>
  <si>
    <t>{35110440-7b28-43c3-9edd-fd3a632ceb70}</t>
  </si>
  <si>
    <t>2</t>
  </si>
  <si>
    <t>VEDLEJŠÍ ROZPOČTOVÉ NÁKLADY</t>
  </si>
  <si>
    <t>{244b94e1-d64d-4a5d-9c52-e145d42383ce}</t>
  </si>
  <si>
    <t>KRYCÍ LIST SOUPISU PRACÍ</t>
  </si>
  <si>
    <t>Objekt:</t>
  </si>
  <si>
    <t>D.1 - SANACE OBVODOVÉHO A VNITŘNÍHO ZDIVA OBJEKTU GYMNÁZIA Z INTERIÉRŮ</t>
  </si>
  <si>
    <t xml:space="preserve">NEDÍLNOU SOUČÁSTÍ PRO OCENĚNÍ JE PROJEKTOVÁ DOKUMENTACE  VÝMĚRY JSO PŘEVZATY Z PODKLADŮ PROJEKTANTA,  VÝPOČET A POPIS JE UVNITŘ POLOŽKY.                                                                                                                                                    MATERIÁLY  P Ř Í P A D N Ě   UVEDENÉ V ROZPOČTU JSOU  O R I E N T A Č N Í. MOHOU BÝT DODVATELEM V SOULADU SE ZÁKONEM č.134/2016 SB ZAMĚNĚNY ZA PŘEDPOKLADU, ŽE BUDOU SPLŇOVAT SROVNATELNÉ  TECHNICKÉ PARAMETRY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</si>
  <si>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</si>
  <si>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</si>
  <si>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</si>
  <si>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</si>
  <si>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</si>
  <si>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</si>
  <si>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38 - Různé kompletní konstrukce - sanace</t>
  </si>
  <si>
    <t xml:space="preserve">    61 - Úprava povrchů vnitřních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</si>
  <si>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</si>
  <si>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</si>
  <si>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</si>
  <si>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998 - Přesun hmot</t>
  </si>
  <si>
    <t>PSV - Práce a dodávky PSV</t>
  </si>
  <si>
    <t xml:space="preserve">    784 - Dokončovací práce - malby a tapety</t>
  </si>
  <si>
    <t>HZS - Hodinové zúčtovací sazby</t>
  </si>
  <si>
    <t xml:space="preserve">    N00 - Nepojmenované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</si>
  <si>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</si>
  <si>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</si>
  <si>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</si>
  <si>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</si>
  <si>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</si>
  <si>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</si>
  <si>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</si>
  <si>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</si>
  <si>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</si>
  <si>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</si>
  <si>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</si>
  <si>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</si>
  <si>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</si>
  <si>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</si>
  <si>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</si>
  <si>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</si>
  <si>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</si>
  <si>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</si>
  <si>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38</t>
  </si>
  <si>
    <t>Různé kompletní konstrukce - sanace</t>
  </si>
  <si>
    <t>K</t>
  </si>
  <si>
    <t>319202111</t>
  </si>
  <si>
    <t>Dodatečná izolace zdiva injektáží nízkotlakou metodou silikonovou mikroemulzí, tloušťka zdiva do 150 mm</t>
  </si>
  <si>
    <t>m</t>
  </si>
  <si>
    <t>CS ÚRS 2020 01</t>
  </si>
  <si>
    <t>4</t>
  </si>
  <si>
    <t>-1550888519</t>
  </si>
  <si>
    <t>VV</t>
  </si>
  <si>
    <t>INJEKTAZ ZDIVA</t>
  </si>
  <si>
    <t>/viz vypocet mnozstvi projektanta/</t>
  </si>
  <si>
    <t>319202113</t>
  </si>
  <si>
    <t>Dodatečná izolace zdiva injektáží nízkotlakou metodou silikonovou mikroemulzí, tloušťka zdiva přes 300 do 450 mm</t>
  </si>
  <si>
    <t>-875653776</t>
  </si>
  <si>
    <t>319202114</t>
  </si>
  <si>
    <t>Dodatečná izolace zdiva injektáží nízkotlakou metodou silikonovou mikroemulzí, tloušťka zdiva přes 450 do 600 mm</t>
  </si>
  <si>
    <t>1886181593</t>
  </si>
  <si>
    <t>319202115</t>
  </si>
  <si>
    <t>Dodatečná izolace zdiva injektáží nízkotlakou metodou silikonovou mikroemulzí, tloušťka zdiva přes 600 do 900 mm</t>
  </si>
  <si>
    <t>93168368</t>
  </si>
  <si>
    <t>5</t>
  </si>
  <si>
    <t>319202116</t>
  </si>
  <si>
    <t>Dodatečná izolace zdiva injektáží nízkotlakou metodou silikonovou mikroemulzí, tloušťka zdiva přes 900 do 1 200 mm</t>
  </si>
  <si>
    <t>-1492490966</t>
  </si>
  <si>
    <t>7</t>
  </si>
  <si>
    <t>61213111R</t>
  </si>
  <si>
    <t xml:space="preserve">Podkladní a spojovací vrstva vnitřních omítaných ploch hloubková mineralizace podkladu ručně </t>
  </si>
  <si>
    <t>m2</t>
  </si>
  <si>
    <t>1154120141</t>
  </si>
  <si>
    <t>HLOUBKOVA MINERALIZACE</t>
  </si>
  <si>
    <t>175,00</t>
  </si>
  <si>
    <t>8</t>
  </si>
  <si>
    <t>61218100R</t>
  </si>
  <si>
    <t>Síranoodolná podomítková stěrka Sulfatex tl.3 mm vnitřních stěn</t>
  </si>
  <si>
    <t>49240001</t>
  </si>
  <si>
    <t>61</t>
  </si>
  <si>
    <t>Úprava povrchů vnitřních</t>
  </si>
  <si>
    <t>9</t>
  </si>
  <si>
    <t>612821012</t>
  </si>
  <si>
    <t>Sanační omítka vnitřních ploch stěn pro vlhké a zasolené zdivo, prováděná ve dvou vrstvách, tl. jádrové omítky do 30 mm ručně štuková</t>
  </si>
  <si>
    <t>691409828</t>
  </si>
  <si>
    <t>SANACNI OMITKA VC.PODHOZU</t>
  </si>
  <si>
    <t>874,28</t>
  </si>
  <si>
    <t>Ostatní konstrukce a práce, bourání</t>
  </si>
  <si>
    <t>10</t>
  </si>
  <si>
    <t>952901111</t>
  </si>
  <si>
    <t>Vyčištění budov nebo objektů před předáním do užívání budov bytové nebo občanské výstavby, světlé výšky podlaží do 4 m</t>
  </si>
  <si>
    <t>815024029</t>
  </si>
  <si>
    <t>PO UKONCENI STAVEBNICH PRACI</t>
  </si>
  <si>
    <t>CCA 1,50 M KOLEM VNITR.ZDIVA</t>
  </si>
  <si>
    <t>874,28/2,38*1,50</t>
  </si>
  <si>
    <t>11</t>
  </si>
  <si>
    <t>619991011</t>
  </si>
  <si>
    <t>Zakrytí vnitřních ploch před znečištěním včetně pozdějšího odkrytí konstrukcí a prvků obalením fólií a přelepením páskou</t>
  </si>
  <si>
    <t>500344988</t>
  </si>
  <si>
    <t>OCHRANA DOTCENYCH KONSTRUKCI</t>
  </si>
  <si>
    <t>210,00</t>
  </si>
  <si>
    <t>12</t>
  </si>
  <si>
    <t>619991001</t>
  </si>
  <si>
    <t>Zakrytí vnitřních ploch před znečištěním včetně pozdějšího odkrytí podlah fólií přilepenou lepící páskou</t>
  </si>
  <si>
    <t>2106072357</t>
  </si>
  <si>
    <t>OCHRANA DOTCENYCH PODLAH</t>
  </si>
  <si>
    <t>450,00</t>
  </si>
  <si>
    <t>94</t>
  </si>
  <si>
    <t>Lešení a stavební výtahy</t>
  </si>
  <si>
    <t>13</t>
  </si>
  <si>
    <t>949101112</t>
  </si>
  <si>
    <t>Lešení pomocné pracovní pro objekty pozemních staveb pro zatížení do 150 kg/m2, o výšce lešeňové podlahy přes 1,9 do 3,5 m</t>
  </si>
  <si>
    <t>1436388077</t>
  </si>
  <si>
    <t>PRO STAVEBNI PRACE</t>
  </si>
  <si>
    <t>900 MM KOLEM VNITRNIHO ZDIVA</t>
  </si>
  <si>
    <t>874,28/2,38*0,90</t>
  </si>
  <si>
    <t>96</t>
  </si>
  <si>
    <t>Bourání konstrukcí</t>
  </si>
  <si>
    <t>14</t>
  </si>
  <si>
    <t>978013191</t>
  </si>
  <si>
    <t>Otlučení vápenných nebo vápenocementových omítek vnitřních ploch stěn s vyškrabáním spar, s očištěním zdiva, v rozsahu přes 50 do 100 %</t>
  </si>
  <si>
    <t>-326023176</t>
  </si>
  <si>
    <t>STAVAJICI VNITRNI OMITKY PRO NOVE SANACNI</t>
  </si>
  <si>
    <t>/viz udaj projektanta/</t>
  </si>
  <si>
    <t>978023411</t>
  </si>
  <si>
    <t>Vyškrabání cementové malty ze spár zdiva cihelného mimo komínového</t>
  </si>
  <si>
    <t>-475375646</t>
  </si>
  <si>
    <t>16</t>
  </si>
  <si>
    <t>997013211</t>
  </si>
  <si>
    <t>Vnitrostaveništní doprava suti a vybouraných hmot vodorovně do 50 m svisle ručně pro budovy a haly výšky do 6 m</t>
  </si>
  <si>
    <t>t</t>
  </si>
  <si>
    <t>-1836561781</t>
  </si>
  <si>
    <t>52,457</t>
  </si>
  <si>
    <t>17</t>
  </si>
  <si>
    <t>997013511</t>
  </si>
  <si>
    <t>Odvoz suti a vybouraných hmot z meziskládky na skládku s naložením a se složením, na vzdálenost do 1 km</t>
  </si>
  <si>
    <t>426726830</t>
  </si>
  <si>
    <t>18</t>
  </si>
  <si>
    <t>997013509</t>
  </si>
  <si>
    <t>Odvoz suti a vybouraných hmot na skládku nebo meziskládku se složením, na vzdálenost Příplatek k ceně za každý další i započatý 1 km přes 1 km</t>
  </si>
  <si>
    <t>-890405524</t>
  </si>
  <si>
    <t>52,457*19</t>
  </si>
  <si>
    <t>19</t>
  </si>
  <si>
    <t>997013631</t>
  </si>
  <si>
    <t>Poplatek za uložení stavebního odpadu na skládce (skládkovné) směsného stavebního a demoličního zatříděného do Katalogu odpadů pod kódem 17 09 04</t>
  </si>
  <si>
    <t>-2115196862</t>
  </si>
  <si>
    <t>STAVEBNI SUT PO ROZTRIDENI</t>
  </si>
  <si>
    <t>998</t>
  </si>
  <si>
    <t>Přesun hmot</t>
  </si>
  <si>
    <t>20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</si>
  <si>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</si>
  <si>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</si>
  <si>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-1653675304</t>
  </si>
  <si>
    <t>PSV</t>
  </si>
  <si>
    <t>Práce a dodávky PSV</t>
  </si>
  <si>
    <t>784</t>
  </si>
  <si>
    <t>Dokončovací práce - malby a tapety</t>
  </si>
  <si>
    <t>784181001</t>
  </si>
  <si>
    <t>Pačokování jednonásobné v místnostech výšky do 3,80 m</t>
  </si>
  <si>
    <t>-1226988725</t>
  </si>
  <si>
    <t>NOVA VYMALBA VNITR.UPRAVOVANYCH STEN</t>
  </si>
  <si>
    <t>DOTCENE PLOCHY</t>
  </si>
  <si>
    <t>90,00</t>
  </si>
  <si>
    <t>Součet</t>
  </si>
  <si>
    <t>22</t>
  </si>
  <si>
    <t>784181101</t>
  </si>
  <si>
    <t>Penetrace podkladu jednonásobná základní akrylátová v místnostech výšky do 3,80 m</t>
  </si>
  <si>
    <t>-1453439253</t>
  </si>
  <si>
    <t>23</t>
  </si>
  <si>
    <t>784211121</t>
  </si>
  <si>
    <t>Malby z malířských směsí otěruvzdorných za mokra dvojnásobné, bílé za mokra otěruvzdorné středně v místnostech výšky do 3,80 m</t>
  </si>
  <si>
    <t>-1369215107</t>
  </si>
  <si>
    <t>24</t>
  </si>
  <si>
    <t>784171101</t>
  </si>
  <si>
    <t>Zakrytí nemalovaných ploch (materiál ve specifikaci) včetně pozdějšího odkrytí podlah</t>
  </si>
  <si>
    <t>452652837</t>
  </si>
  <si>
    <t>CCA 2,00 M KOLEM ZDIVA</t>
  </si>
  <si>
    <t>874,28/2,38*2,00</t>
  </si>
  <si>
    <t>25</t>
  </si>
  <si>
    <t>M</t>
  </si>
  <si>
    <t>58124844</t>
  </si>
  <si>
    <t>fólie pro malířské potřeby zakrývací tl 25µ 4x5m</t>
  </si>
  <si>
    <t>32</t>
  </si>
  <si>
    <t>1204918051</t>
  </si>
  <si>
    <t>734,689*1,05 'Přepočtené koeficientem množství</t>
  </si>
  <si>
    <t>HZS</t>
  </si>
  <si>
    <t>Hodinové zúčtovací sazby</t>
  </si>
  <si>
    <t>N00</t>
  </si>
  <si>
    <t>Nepojmenované práce</t>
  </si>
  <si>
    <t>26</t>
  </si>
  <si>
    <t>HZS 1</t>
  </si>
  <si>
    <t>Ostatní pomocné práce a zednické výpomoce - přesný počet hodin bude fakturován dle skutečnosti za hodinovou sazbu zhotovitele po odsouhlasení ve stavebním deníku - NUTNÁ KONTROLA VYČERPANÝCH HODIN</t>
  </si>
  <si>
    <t>hod</t>
  </si>
  <si>
    <t>512</t>
  </si>
  <si>
    <t>-2071639127</t>
  </si>
  <si>
    <t>REKONSTRUKCE</t>
  </si>
  <si>
    <t>PRACE A KONSTRUKCE NEODHALITELNE PROJEKTEM</t>
  </si>
  <si>
    <t>40,00</t>
  </si>
  <si>
    <t>2 -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</si>
  <si>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</si>
  <si>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</si>
  <si>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</si>
  <si>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</si>
  <si>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</si>
  <si>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</si>
  <si>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</si>
  <si>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</si>
  <si>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</si>
  <si>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</si>
  <si>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</si>
  <si>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</si>
  <si>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</si>
  <si>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1061475969</t>
  </si>
  <si>
    <t>VRN3</t>
  </si>
  <si>
    <t>Zařízení staveniště</t>
  </si>
  <si>
    <t>030001000</t>
  </si>
  <si>
    <t>Zařízení staveniště - zřízení, provoz, vybavení a zrušení</t>
  </si>
  <si>
    <t>1418474616</t>
  </si>
  <si>
    <t>034002000</t>
  </si>
  <si>
    <t>Zabezpečení staveniště</t>
  </si>
  <si>
    <t>678584286</t>
  </si>
  <si>
    <t>VRN4</t>
  </si>
  <si>
    <t>Inženýrská činnost</t>
  </si>
  <si>
    <t>045002000</t>
  </si>
  <si>
    <t>Kompletační a koordinační činnost</t>
  </si>
  <si>
    <t>-2070248165</t>
  </si>
  <si>
    <t>VRN7</t>
  </si>
  <si>
    <t>Provozní vlivy</t>
  </si>
  <si>
    <t>071002000</t>
  </si>
  <si>
    <t>Provoz investora, třetích osob</t>
  </si>
  <si>
    <t>-1531970821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</si>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</sst>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6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5"/>
      <name val="Arial CE"/>
      <family val="0"/>
    </font>
    <font>
      <b/>
      <sz val="8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8"/>
      <color rgb="FF969696"/>
      <name val="Arial CE"/>
      <family val="0"/>
    </font>
    <font>
      <b/>
      <sz val="10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0" fillId="0" borderId="0" xfId="0" applyFont="1" applyAlignment="1">
      <alignment horizontal="left" vertical="center"/>
    </xf>
    <xf numFmtId="0" fontId="2" fillId="22" borderId="0" xfId="0" applyFont="1" applyFill="1" applyAlignment="1" applyProtection="1">
      <alignment horizontal="left" vertical="center"/>
      <protection locked="0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0" fillId="0" borderId="0" xfId="0" applyFont="1" applyAlignment="1">
      <alignment horizontal="right" vertical="center"/>
    </xf>
    <xf numFmtId="0" fontId="80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90" fillId="0" borderId="23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4" fontId="9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92" fillId="0" borderId="27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66" fontId="92" fillId="0" borderId="0" xfId="0" applyNumberFormat="1" applyFont="1" applyBorder="1" applyAlignment="1">
      <alignment vertical="center"/>
    </xf>
    <xf numFmtId="4" fontId="9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3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96" fillId="0" borderId="27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66" fontId="96" fillId="0" borderId="0" xfId="0" applyNumberFormat="1" applyFont="1" applyBorder="1" applyAlignment="1">
      <alignment vertical="center"/>
    </xf>
    <xf numFmtId="4" fontId="9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6" fillId="0" borderId="28" xfId="0" applyNumberFormat="1" applyFont="1" applyBorder="1" applyAlignment="1">
      <alignment vertical="center"/>
    </xf>
    <xf numFmtId="4" fontId="96" fillId="0" borderId="29" xfId="0" applyNumberFormat="1" applyFont="1" applyBorder="1" applyAlignment="1">
      <alignment vertical="center"/>
    </xf>
    <xf numFmtId="166" fontId="96" fillId="0" borderId="29" xfId="0" applyNumberFormat="1" applyFont="1" applyBorder="1" applyAlignment="1">
      <alignment vertical="center"/>
    </xf>
    <xf numFmtId="4" fontId="96" fillId="0" borderId="30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8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80" fillId="0" borderId="0" xfId="0" applyFont="1" applyAlignment="1" applyProtection="1">
      <alignment horizontal="right" vertical="center"/>
      <protection locked="0"/>
    </xf>
    <xf numFmtId="0" fontId="98" fillId="0" borderId="0" xfId="0" applyFont="1" applyAlignment="1">
      <alignment horizontal="left" vertical="center"/>
    </xf>
    <xf numFmtId="4" fontId="80" fillId="0" borderId="0" xfId="0" applyNumberFormat="1" applyFont="1" applyAlignment="1">
      <alignment vertical="center"/>
    </xf>
    <xf numFmtId="164" fontId="80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 horizontal="right" vertical="center"/>
    </xf>
    <xf numFmtId="0" fontId="99" fillId="0" borderId="0" xfId="0" applyFont="1" applyAlignment="1">
      <alignment horizontal="left" vertical="center"/>
    </xf>
    <xf numFmtId="0" fontId="81" fillId="0" borderId="12" xfId="0" applyFont="1" applyBorder="1" applyAlignment="1">
      <alignment vertical="center"/>
    </xf>
    <xf numFmtId="0" fontId="81" fillId="0" borderId="29" xfId="0" applyFont="1" applyBorder="1" applyAlignment="1">
      <alignment horizontal="left" vertical="center"/>
    </xf>
    <xf numFmtId="0" fontId="81" fillId="0" borderId="29" xfId="0" applyFont="1" applyBorder="1" applyAlignment="1">
      <alignment vertical="center"/>
    </xf>
    <xf numFmtId="0" fontId="81" fillId="0" borderId="29" xfId="0" applyFont="1" applyBorder="1" applyAlignment="1" applyProtection="1">
      <alignment vertical="center"/>
      <protection locked="0"/>
    </xf>
    <xf numFmtId="4" fontId="81" fillId="0" borderId="29" xfId="0" applyNumberFormat="1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29" xfId="0" applyFont="1" applyBorder="1" applyAlignment="1">
      <alignment horizontal="left" vertical="center"/>
    </xf>
    <xf numFmtId="0" fontId="82" fillId="0" borderId="29" xfId="0" applyFont="1" applyBorder="1" applyAlignment="1">
      <alignment vertical="center"/>
    </xf>
    <xf numFmtId="0" fontId="82" fillId="0" borderId="29" xfId="0" applyFont="1" applyBorder="1" applyAlignment="1" applyProtection="1">
      <alignment vertical="center"/>
      <protection locked="0"/>
    </xf>
    <xf numFmtId="4" fontId="82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66" fontId="100" fillId="0" borderId="19" xfId="0" applyNumberFormat="1" applyFont="1" applyBorder="1" applyAlignment="1">
      <alignment/>
    </xf>
    <xf numFmtId="166" fontId="100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83" fillId="0" borderId="12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7" xfId="0" applyFont="1" applyBorder="1" applyAlignment="1">
      <alignment/>
    </xf>
    <xf numFmtId="0" fontId="83" fillId="0" borderId="0" xfId="0" applyFont="1" applyBorder="1" applyAlignment="1">
      <alignment/>
    </xf>
    <xf numFmtId="166" fontId="83" fillId="0" borderId="0" xfId="0" applyNumberFormat="1" applyFont="1" applyBorder="1" applyAlignment="1">
      <alignment/>
    </xf>
    <xf numFmtId="166" fontId="83" fillId="0" borderId="21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2" fillId="0" borderId="0" xfId="0" applyFont="1" applyAlignment="1">
      <alignment horizontal="left"/>
    </xf>
    <xf numFmtId="4" fontId="82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7" fontId="8" fillId="0" borderId="31" xfId="0" applyNumberFormat="1" applyFont="1" applyBorder="1" applyAlignment="1" applyProtection="1">
      <alignment vertical="center"/>
      <protection locked="0"/>
    </xf>
    <xf numFmtId="4" fontId="8" fillId="22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90" fillId="22" borderId="27" xfId="0" applyFont="1" applyFill="1" applyBorder="1" applyAlignment="1" applyProtection="1">
      <alignment horizontal="left" vertical="center"/>
      <protection locked="0"/>
    </xf>
    <xf numFmtId="0" fontId="90" fillId="0" borderId="0" xfId="0" applyFont="1" applyBorder="1" applyAlignment="1">
      <alignment horizontal="center" vertical="center"/>
    </xf>
    <xf numFmtId="166" fontId="90" fillId="0" borderId="0" xfId="0" applyNumberFormat="1" applyFont="1" applyBorder="1" applyAlignment="1">
      <alignment vertical="center"/>
    </xf>
    <xf numFmtId="166" fontId="90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4" fillId="0" borderId="12" xfId="0" applyFont="1" applyBorder="1" applyAlignment="1">
      <alignment vertical="center"/>
    </xf>
    <xf numFmtId="0" fontId="101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 applyProtection="1">
      <alignment vertical="center"/>
      <protection locked="0"/>
    </xf>
    <xf numFmtId="0" fontId="84" fillId="0" borderId="27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67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7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67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7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102" fillId="0" borderId="31" xfId="0" applyFont="1" applyBorder="1" applyAlignment="1" applyProtection="1">
      <alignment horizontal="center" vertical="center"/>
      <protection locked="0"/>
    </xf>
    <xf numFmtId="49" fontId="102" fillId="0" borderId="31" xfId="0" applyNumberFormat="1" applyFont="1" applyBorder="1" applyAlignment="1" applyProtection="1">
      <alignment horizontal="left" vertical="center" wrapText="1"/>
      <protection locked="0"/>
    </xf>
    <xf numFmtId="0" fontId="102" fillId="0" borderId="31" xfId="0" applyFont="1" applyBorder="1" applyAlignment="1" applyProtection="1">
      <alignment horizontal="left" vertical="center" wrapText="1"/>
      <protection locked="0"/>
    </xf>
    <xf numFmtId="0" fontId="102" fillId="0" borderId="31" xfId="0" applyFont="1" applyBorder="1" applyAlignment="1" applyProtection="1">
      <alignment horizontal="center" vertical="center" wrapText="1"/>
      <protection locked="0"/>
    </xf>
    <xf numFmtId="167" fontId="102" fillId="0" borderId="31" xfId="0" applyNumberFormat="1" applyFont="1" applyBorder="1" applyAlignment="1" applyProtection="1">
      <alignment vertical="center"/>
      <protection locked="0"/>
    </xf>
    <xf numFmtId="4" fontId="102" fillId="22" borderId="31" xfId="0" applyNumberFormat="1" applyFont="1" applyFill="1" applyBorder="1" applyAlignment="1" applyProtection="1">
      <alignment vertical="center"/>
      <protection locked="0"/>
    </xf>
    <xf numFmtId="4" fontId="102" fillId="0" borderId="31" xfId="0" applyNumberFormat="1" applyFont="1" applyBorder="1" applyAlignment="1" applyProtection="1">
      <alignment vertical="center"/>
      <protection locked="0"/>
    </xf>
    <xf numFmtId="0" fontId="103" fillId="0" borderId="12" xfId="0" applyFont="1" applyBorder="1" applyAlignment="1">
      <alignment vertical="center"/>
    </xf>
    <xf numFmtId="0" fontId="102" fillId="22" borderId="27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5" fillId="0" borderId="28" xfId="0" applyFont="1" applyBorder="1" applyAlignment="1">
      <alignment vertical="center"/>
    </xf>
    <xf numFmtId="0" fontId="85" fillId="0" borderId="29" xfId="0" applyFont="1" applyBorder="1" applyAlignment="1">
      <alignment vertical="center"/>
    </xf>
    <xf numFmtId="0" fontId="85" fillId="0" borderId="30" xfId="0" applyFont="1" applyBorder="1" applyAlignment="1">
      <alignment vertical="center"/>
    </xf>
    <xf numFmtId="0" fontId="90" fillId="22" borderId="28" xfId="0" applyFont="1" applyFill="1" applyBorder="1" applyAlignment="1" applyProtection="1">
      <alignment horizontal="left" vertical="center"/>
      <protection locked="0"/>
    </xf>
    <xf numFmtId="0" fontId="9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6" fontId="90" fillId="0" borderId="29" xfId="0" applyNumberFormat="1" applyFont="1" applyBorder="1" applyAlignment="1">
      <alignment vertical="center"/>
    </xf>
    <xf numFmtId="166" fontId="90" fillId="0" borderId="3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13" fillId="0" borderId="38" xfId="0" applyFont="1" applyBorder="1" applyAlignment="1">
      <alignment horizontal="left"/>
    </xf>
    <xf numFmtId="0" fontId="16" fillId="0" borderId="38" xfId="0" applyFont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37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88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4" fillId="0" borderId="0" xfId="0" applyFont="1" applyAlignment="1">
      <alignment horizontal="left" vertical="top" wrapText="1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2" fillId="0" borderId="26" xfId="0" applyFont="1" applyBorder="1" applyAlignment="1">
      <alignment horizontal="center" vertical="center"/>
    </xf>
    <xf numFmtId="0" fontId="92" fillId="0" borderId="19" xfId="0" applyFont="1" applyBorder="1" applyAlignment="1">
      <alignment horizontal="left" vertical="center"/>
    </xf>
    <xf numFmtId="0" fontId="98" fillId="0" borderId="27" xfId="0" applyFont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4" fontId="105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64" fontId="80" fillId="0" borderId="0" xfId="0" applyNumberFormat="1" applyFont="1" applyAlignment="1">
      <alignment horizontal="left" vertical="center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2" fillId="22" borderId="0" xfId="0" applyFont="1" applyFill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3" fillId="0" borderId="38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55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75" customHeight="1">
      <c r="AR2" s="285" t="s">
        <v>6</v>
      </c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7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308" t="s">
        <v>15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R5" s="20"/>
      <c r="BE5" s="305" t="s">
        <v>16</v>
      </c>
      <c r="BS5" s="17" t="s">
        <v>7</v>
      </c>
    </row>
    <row r="6" spans="2:71" ht="36.75" customHeight="1">
      <c r="B6" s="20"/>
      <c r="D6" s="26" t="s">
        <v>17</v>
      </c>
      <c r="K6" s="309" t="s">
        <v>18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R6" s="20"/>
      <c r="BE6" s="306"/>
      <c r="BS6" s="17" t="s">
        <v>7</v>
      </c>
    </row>
    <row r="7" spans="2:71" ht="12" customHeight="1">
      <c r="B7" s="20"/>
      <c r="D7" s="27" t="s">
        <v>19</v>
      </c>
      <c r="K7" s="25" t="s">
        <v>20</v>
      </c>
      <c r="AK7" s="27" t="s">
        <v>21</v>
      </c>
      <c r="AN7" s="25" t="s">
        <v>3</v>
      </c>
      <c r="AR7" s="20"/>
      <c r="BE7" s="306"/>
      <c r="BS7" s="17" t="s">
        <v>7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306"/>
      <c r="BS8" s="17" t="s">
        <v>7</v>
      </c>
    </row>
    <row r="9" spans="2:71" ht="14.25" customHeight="1">
      <c r="B9" s="20"/>
      <c r="AR9" s="20"/>
      <c r="BE9" s="306"/>
      <c r="BS9" s="17" t="s">
        <v>7</v>
      </c>
    </row>
    <row r="10" spans="2:71" ht="12" customHeight="1">
      <c r="B10" s="20"/>
      <c r="D10" s="27" t="s">
        <v>26</v>
      </c>
      <c r="AK10" s="27" t="s">
        <v>27</v>
      </c>
      <c r="AN10" s="25" t="s">
        <v>3</v>
      </c>
      <c r="AR10" s="20"/>
      <c r="BE10" s="306"/>
      <c r="BS10" s="17" t="s">
        <v>7</v>
      </c>
    </row>
    <row r="11" spans="2:71" ht="18" customHeight="1">
      <c r="B11" s="20"/>
      <c r="E11" s="25" t="s">
        <v>28</v>
      </c>
      <c r="AK11" s="27" t="s">
        <v>29</v>
      </c>
      <c r="AN11" s="25" t="s">
        <v>3</v>
      </c>
      <c r="AR11" s="20"/>
      <c r="BE11" s="306"/>
      <c r="BS11" s="17" t="s">
        <v>7</v>
      </c>
    </row>
    <row r="12" spans="2:71" ht="6.75" customHeight="1">
      <c r="B12" s="20"/>
      <c r="AR12" s="20"/>
      <c r="BE12" s="306"/>
      <c r="BS12" s="17" t="s">
        <v>7</v>
      </c>
    </row>
    <row r="13" spans="2:71" ht="12" customHeight="1">
      <c r="B13" s="20"/>
      <c r="D13" s="27" t="s">
        <v>30</v>
      </c>
      <c r="AK13" s="27" t="s">
        <v>27</v>
      </c>
      <c r="AN13" s="29" t="s">
        <v>31</v>
      </c>
      <c r="AR13" s="20"/>
      <c r="BE13" s="306"/>
      <c r="BS13" s="17" t="s">
        <v>7</v>
      </c>
    </row>
    <row r="14" spans="2:71" ht="12.75">
      <c r="B14" s="20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7" t="s">
        <v>29</v>
      </c>
      <c r="AN14" s="29" t="s">
        <v>31</v>
      </c>
      <c r="AR14" s="20"/>
      <c r="BE14" s="306"/>
      <c r="BS14" s="17" t="s">
        <v>7</v>
      </c>
    </row>
    <row r="15" spans="2:71" ht="6.75" customHeight="1">
      <c r="B15" s="20"/>
      <c r="AR15" s="20"/>
      <c r="BE15" s="306"/>
      <c r="BS15" s="17" t="s">
        <v>4</v>
      </c>
    </row>
    <row r="16" spans="2:71" ht="12" customHeight="1">
      <c r="B16" s="20"/>
      <c r="D16" s="27" t="s">
        <v>32</v>
      </c>
      <c r="AK16" s="27" t="s">
        <v>27</v>
      </c>
      <c r="AN16" s="25" t="s">
        <v>3</v>
      </c>
      <c r="AR16" s="20"/>
      <c r="BE16" s="306"/>
      <c r="BS16" s="17" t="s">
        <v>4</v>
      </c>
    </row>
    <row r="17" spans="2:71" ht="18" customHeight="1">
      <c r="B17" s="20"/>
      <c r="E17" s="25" t="s">
        <v>33</v>
      </c>
      <c r="AK17" s="27" t="s">
        <v>29</v>
      </c>
      <c r="AN17" s="25" t="s">
        <v>3</v>
      </c>
      <c r="AR17" s="20"/>
      <c r="BE17" s="306"/>
      <c r="BS17" s="17" t="s">
        <v>34</v>
      </c>
    </row>
    <row r="18" spans="2:71" ht="6.75" customHeight="1">
      <c r="B18" s="20"/>
      <c r="AR18" s="20"/>
      <c r="BE18" s="306"/>
      <c r="BS18" s="17" t="s">
        <v>7</v>
      </c>
    </row>
    <row r="19" spans="2:71" ht="12" customHeight="1">
      <c r="B19" s="20"/>
      <c r="D19" s="27" t="s">
        <v>35</v>
      </c>
      <c r="AK19" s="27" t="s">
        <v>27</v>
      </c>
      <c r="AN19" s="25" t="s">
        <v>3</v>
      </c>
      <c r="AR19" s="20"/>
      <c r="BE19" s="306"/>
      <c r="BS19" s="17" t="s">
        <v>7</v>
      </c>
    </row>
    <row r="20" spans="2:71" ht="18" customHeight="1">
      <c r="B20" s="20"/>
      <c r="E20" s="25" t="s">
        <v>36</v>
      </c>
      <c r="AK20" s="27" t="s">
        <v>29</v>
      </c>
      <c r="AN20" s="25" t="s">
        <v>3</v>
      </c>
      <c r="AR20" s="20"/>
      <c r="BE20" s="306"/>
      <c r="BS20" s="17" t="s">
        <v>4</v>
      </c>
    </row>
    <row r="21" spans="2:57" ht="6.75" customHeight="1">
      <c r="B21" s="20"/>
      <c r="AR21" s="20"/>
      <c r="BE21" s="306"/>
    </row>
    <row r="22" spans="2:57" ht="12" customHeight="1">
      <c r="B22" s="20"/>
      <c r="D22" s="27" t="s">
        <v>37</v>
      </c>
      <c r="AR22" s="20"/>
      <c r="BE22" s="306"/>
    </row>
    <row r="23" spans="2:57" ht="47.25" customHeight="1">
      <c r="B23" s="20"/>
      <c r="E23" s="312" t="s">
        <v>38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R23" s="20"/>
      <c r="BE23" s="306"/>
    </row>
    <row r="24" spans="2:57" ht="6.75" customHeight="1">
      <c r="B24" s="20"/>
      <c r="AR24" s="20"/>
      <c r="BE24" s="306"/>
    </row>
    <row r="25" spans="2:57" ht="6.7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06"/>
    </row>
    <row r="26" spans="1:57" s="1" customFormat="1" ht="25.5" customHeight="1">
      <c r="A26" s="32"/>
      <c r="B26" s="33"/>
      <c r="C26" s="32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20">
        <f>ROUND(AG54,2)</f>
        <v>0</v>
      </c>
      <c r="AL26" s="321"/>
      <c r="AM26" s="321"/>
      <c r="AN26" s="321"/>
      <c r="AO26" s="321"/>
      <c r="AP26" s="32"/>
      <c r="AQ26" s="32"/>
      <c r="AR26" s="33"/>
      <c r="BE26" s="306"/>
    </row>
    <row r="27" spans="1:57" s="1" customFormat="1" ht="6.7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306"/>
    </row>
    <row r="28" spans="1:57" s="1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2" t="s">
        <v>40</v>
      </c>
      <c r="M28" s="322"/>
      <c r="N28" s="322"/>
      <c r="O28" s="322"/>
      <c r="P28" s="322"/>
      <c r="Q28" s="32"/>
      <c r="R28" s="32"/>
      <c r="S28" s="32"/>
      <c r="T28" s="32"/>
      <c r="U28" s="32"/>
      <c r="V28" s="32"/>
      <c r="W28" s="322" t="s">
        <v>41</v>
      </c>
      <c r="X28" s="322"/>
      <c r="Y28" s="322"/>
      <c r="Z28" s="322"/>
      <c r="AA28" s="322"/>
      <c r="AB28" s="322"/>
      <c r="AC28" s="322"/>
      <c r="AD28" s="322"/>
      <c r="AE28" s="322"/>
      <c r="AF28" s="32"/>
      <c r="AG28" s="32"/>
      <c r="AH28" s="32"/>
      <c r="AI28" s="32"/>
      <c r="AJ28" s="32"/>
      <c r="AK28" s="322" t="s">
        <v>42</v>
      </c>
      <c r="AL28" s="322"/>
      <c r="AM28" s="322"/>
      <c r="AN28" s="322"/>
      <c r="AO28" s="322"/>
      <c r="AP28" s="32"/>
      <c r="AQ28" s="32"/>
      <c r="AR28" s="33"/>
      <c r="BE28" s="306"/>
    </row>
    <row r="29" spans="2:57" s="2" customFormat="1" ht="14.25" customHeight="1">
      <c r="B29" s="37"/>
      <c r="D29" s="27" t="s">
        <v>43</v>
      </c>
      <c r="F29" s="27" t="s">
        <v>44</v>
      </c>
      <c r="L29" s="319">
        <v>0.21</v>
      </c>
      <c r="M29" s="318"/>
      <c r="N29" s="318"/>
      <c r="O29" s="318"/>
      <c r="P29" s="318"/>
      <c r="W29" s="317">
        <f>ROUND(AZ54,2)</f>
        <v>0</v>
      </c>
      <c r="X29" s="318"/>
      <c r="Y29" s="318"/>
      <c r="Z29" s="318"/>
      <c r="AA29" s="318"/>
      <c r="AB29" s="318"/>
      <c r="AC29" s="318"/>
      <c r="AD29" s="318"/>
      <c r="AE29" s="318"/>
      <c r="AK29" s="317">
        <f>ROUND(AV54,2)</f>
        <v>0</v>
      </c>
      <c r="AL29" s="318"/>
      <c r="AM29" s="318"/>
      <c r="AN29" s="318"/>
      <c r="AO29" s="318"/>
      <c r="AR29" s="37"/>
      <c r="BE29" s="307"/>
    </row>
    <row r="30" spans="2:57" s="2" customFormat="1" ht="14.25" customHeight="1">
      <c r="B30" s="37"/>
      <c r="F30" s="27" t="s">
        <v>45</v>
      </c>
      <c r="L30" s="319">
        <v>0.15</v>
      </c>
      <c r="M30" s="318"/>
      <c r="N30" s="318"/>
      <c r="O30" s="318"/>
      <c r="P30" s="318"/>
      <c r="W30" s="317">
        <f>ROUND(BA54,2)</f>
        <v>0</v>
      </c>
      <c r="X30" s="318"/>
      <c r="Y30" s="318"/>
      <c r="Z30" s="318"/>
      <c r="AA30" s="318"/>
      <c r="AB30" s="318"/>
      <c r="AC30" s="318"/>
      <c r="AD30" s="318"/>
      <c r="AE30" s="318"/>
      <c r="AK30" s="317">
        <f>ROUND(AW54,2)</f>
        <v>0</v>
      </c>
      <c r="AL30" s="318"/>
      <c r="AM30" s="318"/>
      <c r="AN30" s="318"/>
      <c r="AO30" s="318"/>
      <c r="AR30" s="37"/>
      <c r="BE30" s="307"/>
    </row>
    <row r="31" spans="2:57" s="2" customFormat="1" ht="14.25" customHeight="1" hidden="1">
      <c r="B31" s="37"/>
      <c r="F31" s="27" t="s">
        <v>46</v>
      </c>
      <c r="L31" s="319">
        <v>0.21</v>
      </c>
      <c r="M31" s="318"/>
      <c r="N31" s="318"/>
      <c r="O31" s="318"/>
      <c r="P31" s="318"/>
      <c r="W31" s="317">
        <f>ROUND(BB54,2)</f>
        <v>0</v>
      </c>
      <c r="X31" s="318"/>
      <c r="Y31" s="318"/>
      <c r="Z31" s="318"/>
      <c r="AA31" s="318"/>
      <c r="AB31" s="318"/>
      <c r="AC31" s="318"/>
      <c r="AD31" s="318"/>
      <c r="AE31" s="318"/>
      <c r="AK31" s="317">
        <v>0</v>
      </c>
      <c r="AL31" s="318"/>
      <c r="AM31" s="318"/>
      <c r="AN31" s="318"/>
      <c r="AO31" s="318"/>
      <c r="AR31" s="37"/>
      <c r="BE31" s="307"/>
    </row>
    <row r="32" spans="2:57" s="2" customFormat="1" ht="14.25" customHeight="1" hidden="1">
      <c r="B32" s="37"/>
      <c r="F32" s="27" t="s">
        <v>47</v>
      </c>
      <c r="L32" s="319">
        <v>0.15</v>
      </c>
      <c r="M32" s="318"/>
      <c r="N32" s="318"/>
      <c r="O32" s="318"/>
      <c r="P32" s="318"/>
      <c r="W32" s="317">
        <f>ROUND(BC54,2)</f>
        <v>0</v>
      </c>
      <c r="X32" s="318"/>
      <c r="Y32" s="318"/>
      <c r="Z32" s="318"/>
      <c r="AA32" s="318"/>
      <c r="AB32" s="318"/>
      <c r="AC32" s="318"/>
      <c r="AD32" s="318"/>
      <c r="AE32" s="318"/>
      <c r="AK32" s="317">
        <v>0</v>
      </c>
      <c r="AL32" s="318"/>
      <c r="AM32" s="318"/>
      <c r="AN32" s="318"/>
      <c r="AO32" s="318"/>
      <c r="AR32" s="37"/>
      <c r="BE32" s="307"/>
    </row>
    <row r="33" spans="2:44" s="2" customFormat="1" ht="14.25" customHeight="1" hidden="1">
      <c r="B33" s="37"/>
      <c r="F33" s="27" t="s">
        <v>48</v>
      </c>
      <c r="L33" s="319">
        <v>0</v>
      </c>
      <c r="M33" s="318"/>
      <c r="N33" s="318"/>
      <c r="O33" s="318"/>
      <c r="P33" s="318"/>
      <c r="W33" s="317">
        <f>ROUND(BD54,2)</f>
        <v>0</v>
      </c>
      <c r="X33" s="318"/>
      <c r="Y33" s="318"/>
      <c r="Z33" s="318"/>
      <c r="AA33" s="318"/>
      <c r="AB33" s="318"/>
      <c r="AC33" s="318"/>
      <c r="AD33" s="318"/>
      <c r="AE33" s="318"/>
      <c r="AK33" s="317">
        <v>0</v>
      </c>
      <c r="AL33" s="318"/>
      <c r="AM33" s="318"/>
      <c r="AN33" s="318"/>
      <c r="AO33" s="318"/>
      <c r="AR33" s="37"/>
    </row>
    <row r="34" spans="1:57" s="1" customFormat="1" ht="6.7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1" customFormat="1" ht="25.5" customHeight="1">
      <c r="A35" s="32"/>
      <c r="B35" s="33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296" t="s">
        <v>51</v>
      </c>
      <c r="Y35" s="297"/>
      <c r="Z35" s="297"/>
      <c r="AA35" s="297"/>
      <c r="AB35" s="297"/>
      <c r="AC35" s="40"/>
      <c r="AD35" s="40"/>
      <c r="AE35" s="40"/>
      <c r="AF35" s="40"/>
      <c r="AG35" s="40"/>
      <c r="AH35" s="40"/>
      <c r="AI35" s="40"/>
      <c r="AJ35" s="40"/>
      <c r="AK35" s="298">
        <f>SUM(AK26:AK33)</f>
        <v>0</v>
      </c>
      <c r="AL35" s="297"/>
      <c r="AM35" s="297"/>
      <c r="AN35" s="297"/>
      <c r="AO35" s="299"/>
      <c r="AP35" s="38"/>
      <c r="AQ35" s="38"/>
      <c r="AR35" s="33"/>
      <c r="BE35" s="32"/>
    </row>
    <row r="36" spans="1:57" s="1" customFormat="1" ht="6.7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1" customFormat="1" ht="6.7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1" customFormat="1" ht="6.7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1" customFormat="1" ht="24.75" customHeight="1">
      <c r="A42" s="32"/>
      <c r="B42" s="33"/>
      <c r="C42" s="21" t="s">
        <v>52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1" customFormat="1" ht="6.7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3" customFormat="1" ht="12" customHeight="1">
      <c r="B44" s="46"/>
      <c r="C44" s="27" t="s">
        <v>14</v>
      </c>
      <c r="L44" s="3" t="str">
        <f>K5</f>
        <v>3806-2</v>
      </c>
      <c r="AR44" s="46"/>
    </row>
    <row r="45" spans="2:44" s="4" customFormat="1" ht="36.75" customHeight="1">
      <c r="B45" s="47"/>
      <c r="C45" s="48" t="s">
        <v>17</v>
      </c>
      <c r="L45" s="300" t="str">
        <f>K6</f>
        <v>MLADÁ BOLESLAV - GYMNÁZIUM PALACKÉHO 211/3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R45" s="47"/>
    </row>
    <row r="46" spans="1:57" s="1" customFormat="1" ht="6.7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1" customFormat="1" ht="12" customHeight="1">
      <c r="A47" s="32"/>
      <c r="B47" s="33"/>
      <c r="C47" s="27" t="s">
        <v>22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MLADÁ BOLESLAV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24</v>
      </c>
      <c r="AJ47" s="32"/>
      <c r="AK47" s="32"/>
      <c r="AL47" s="32"/>
      <c r="AM47" s="302" t="str">
        <f>IF(AN8="","",AN8)</f>
        <v>24. 6. 2020</v>
      </c>
      <c r="AN47" s="302"/>
      <c r="AO47" s="32"/>
      <c r="AP47" s="32"/>
      <c r="AQ47" s="32"/>
      <c r="AR47" s="33"/>
      <c r="BE47" s="32"/>
    </row>
    <row r="48" spans="1:57" s="1" customFormat="1" ht="6.7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1" customFormat="1" ht="15" customHeight="1">
      <c r="A49" s="32"/>
      <c r="B49" s="33"/>
      <c r="C49" s="27" t="s">
        <v>26</v>
      </c>
      <c r="D49" s="32"/>
      <c r="E49" s="32"/>
      <c r="F49" s="32"/>
      <c r="G49" s="32"/>
      <c r="H49" s="32"/>
      <c r="I49" s="32"/>
      <c r="J49" s="32"/>
      <c r="K49" s="32"/>
      <c r="L49" s="3" t="str">
        <f>IF(E11="","",E11)</f>
        <v>STŘEDOČESKÝ KRAJ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32</v>
      </c>
      <c r="AJ49" s="32"/>
      <c r="AK49" s="32"/>
      <c r="AL49" s="32"/>
      <c r="AM49" s="303" t="str">
        <f>IF(E17="","",E17)</f>
        <v>ING.ARCH.P.BABÁK</v>
      </c>
      <c r="AN49" s="304"/>
      <c r="AO49" s="304"/>
      <c r="AP49" s="304"/>
      <c r="AQ49" s="32"/>
      <c r="AR49" s="33"/>
      <c r="AS49" s="313" t="s">
        <v>53</v>
      </c>
      <c r="AT49" s="314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1" customFormat="1" ht="15" customHeight="1">
      <c r="A50" s="32"/>
      <c r="B50" s="33"/>
      <c r="C50" s="27" t="s">
        <v>30</v>
      </c>
      <c r="D50" s="32"/>
      <c r="E50" s="32"/>
      <c r="F50" s="32"/>
      <c r="G50" s="32"/>
      <c r="H50" s="32"/>
      <c r="I50" s="32"/>
      <c r="J50" s="32"/>
      <c r="K50" s="32"/>
      <c r="L50" s="3">
        <f>IF(E14="Vyplň údaj","",E14)</f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35</v>
      </c>
      <c r="AJ50" s="32"/>
      <c r="AK50" s="32"/>
      <c r="AL50" s="32"/>
      <c r="AM50" s="303" t="str">
        <f>IF(E20="","",E20)</f>
        <v>V.RENČOVÁ</v>
      </c>
      <c r="AN50" s="304"/>
      <c r="AO50" s="304"/>
      <c r="AP50" s="304"/>
      <c r="AQ50" s="32"/>
      <c r="AR50" s="33"/>
      <c r="AS50" s="315"/>
      <c r="AT50" s="316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1" customFormat="1" ht="10.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315"/>
      <c r="AT51" s="316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1" customFormat="1" ht="29.25" customHeight="1">
      <c r="A52" s="32"/>
      <c r="B52" s="33"/>
      <c r="C52" s="292" t="s">
        <v>54</v>
      </c>
      <c r="D52" s="293"/>
      <c r="E52" s="293"/>
      <c r="F52" s="293"/>
      <c r="G52" s="293"/>
      <c r="H52" s="55"/>
      <c r="I52" s="294" t="s">
        <v>55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5" t="s">
        <v>56</v>
      </c>
      <c r="AH52" s="293"/>
      <c r="AI52" s="293"/>
      <c r="AJ52" s="293"/>
      <c r="AK52" s="293"/>
      <c r="AL52" s="293"/>
      <c r="AM52" s="293"/>
      <c r="AN52" s="294" t="s">
        <v>57</v>
      </c>
      <c r="AO52" s="293"/>
      <c r="AP52" s="293"/>
      <c r="AQ52" s="56" t="s">
        <v>58</v>
      </c>
      <c r="AR52" s="33"/>
      <c r="AS52" s="57" t="s">
        <v>59</v>
      </c>
      <c r="AT52" s="58" t="s">
        <v>60</v>
      </c>
      <c r="AU52" s="58" t="s">
        <v>61</v>
      </c>
      <c r="AV52" s="58" t="s">
        <v>62</v>
      </c>
      <c r="AW52" s="58" t="s">
        <v>63</v>
      </c>
      <c r="AX52" s="58" t="s">
        <v>64</v>
      </c>
      <c r="AY52" s="58" t="s">
        <v>65</v>
      </c>
      <c r="AZ52" s="58" t="s">
        <v>66</v>
      </c>
      <c r="BA52" s="58" t="s">
        <v>67</v>
      </c>
      <c r="BB52" s="58" t="s">
        <v>68</v>
      </c>
      <c r="BC52" s="58" t="s">
        <v>69</v>
      </c>
      <c r="BD52" s="59" t="s">
        <v>70</v>
      </c>
      <c r="BE52" s="32"/>
    </row>
    <row r="53" spans="1:57" s="1" customFormat="1" ht="10.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5" customFormat="1" ht="32.25" customHeight="1">
      <c r="B54" s="63"/>
      <c r="C54" s="64" t="s">
        <v>71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90">
        <f>ROUND(SUM(AG55:AG56),2)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67" t="s">
        <v>3</v>
      </c>
      <c r="AR54" s="63"/>
      <c r="AS54" s="68">
        <f>ROUND(SUM(AS55:AS56),2)</f>
        <v>0</v>
      </c>
      <c r="AT54" s="69">
        <f>ROUND(SUM(AV54:AW54),2)</f>
        <v>0</v>
      </c>
      <c r="AU54" s="70">
        <f>ROUND(SUM(AU55:AU56),5)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ROUND(SUM(AZ55:AZ56),2)</f>
        <v>0</v>
      </c>
      <c r="BA54" s="69">
        <f>ROUND(SUM(BA55:BA56),2)</f>
        <v>0</v>
      </c>
      <c r="BB54" s="69">
        <f>ROUND(SUM(BB55:BB56),2)</f>
        <v>0</v>
      </c>
      <c r="BC54" s="69">
        <f>ROUND(SUM(BC55:BC56),2)</f>
        <v>0</v>
      </c>
      <c r="BD54" s="71">
        <f>ROUND(SUM(BD55:BD56),2)</f>
        <v>0</v>
      </c>
      <c r="BS54" s="72" t="s">
        <v>72</v>
      </c>
      <c r="BT54" s="72" t="s">
        <v>73</v>
      </c>
      <c r="BU54" s="73" t="s">
        <v>74</v>
      </c>
      <c r="BV54" s="72" t="s">
        <v>75</v>
      </c>
      <c r="BW54" s="72" t="s">
        <v>5</v>
      </c>
      <c r="BX54" s="72" t="s">
        <v>76</v>
      </c>
      <c r="CL54" s="72" t="s">
        <v>20</v>
      </c>
    </row>
    <row r="55" spans="1:91" s="6" customFormat="1" ht="37.5" customHeight="1">
      <c r="A55" s="74" t="s">
        <v>77</v>
      </c>
      <c r="B55" s="75"/>
      <c r="C55" s="76"/>
      <c r="D55" s="289" t="s">
        <v>78</v>
      </c>
      <c r="E55" s="289"/>
      <c r="F55" s="289"/>
      <c r="G55" s="289"/>
      <c r="H55" s="289"/>
      <c r="I55" s="77"/>
      <c r="J55" s="289" t="s">
        <v>79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'D.1 - SANACE OBVODOVÉHO A...'!J30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78" t="s">
        <v>80</v>
      </c>
      <c r="AR55" s="75"/>
      <c r="AS55" s="79">
        <v>0</v>
      </c>
      <c r="AT55" s="80">
        <f>ROUND(SUM(AV55:AW55),2)</f>
        <v>0</v>
      </c>
      <c r="AU55" s="81">
        <f>'D.1 - SANACE OBVODOVÉHO A...'!P91</f>
        <v>0</v>
      </c>
      <c r="AV55" s="80">
        <f>'D.1 - SANACE OBVODOVÉHO A...'!J33</f>
        <v>0</v>
      </c>
      <c r="AW55" s="80">
        <f>'D.1 - SANACE OBVODOVÉHO A...'!J34</f>
        <v>0</v>
      </c>
      <c r="AX55" s="80">
        <f>'D.1 - SANACE OBVODOVÉHO A...'!J35</f>
        <v>0</v>
      </c>
      <c r="AY55" s="80">
        <f>'D.1 - SANACE OBVODOVÉHO A...'!J36</f>
        <v>0</v>
      </c>
      <c r="AZ55" s="80">
        <f>'D.1 - SANACE OBVODOVÉHO A...'!F33</f>
        <v>0</v>
      </c>
      <c r="BA55" s="80">
        <f>'D.1 - SANACE OBVODOVÉHO A...'!F34</f>
        <v>0</v>
      </c>
      <c r="BB55" s="80">
        <f>'D.1 - SANACE OBVODOVÉHO A...'!F35</f>
        <v>0</v>
      </c>
      <c r="BC55" s="80">
        <f>'D.1 - SANACE OBVODOVÉHO A...'!F36</f>
        <v>0</v>
      </c>
      <c r="BD55" s="82">
        <f>'D.1 - SANACE OBVODOVÉHO A...'!F37</f>
        <v>0</v>
      </c>
      <c r="BT55" s="83" t="s">
        <v>81</v>
      </c>
      <c r="BV55" s="83" t="s">
        <v>75</v>
      </c>
      <c r="BW55" s="83" t="s">
        <v>82</v>
      </c>
      <c r="BX55" s="83" t="s">
        <v>5</v>
      </c>
      <c r="CL55" s="83" t="s">
        <v>20</v>
      </c>
      <c r="CM55" s="83" t="s">
        <v>83</v>
      </c>
    </row>
    <row r="56" spans="1:91" s="6" customFormat="1" ht="16.5" customHeight="1">
      <c r="A56" s="74" t="s">
        <v>77</v>
      </c>
      <c r="B56" s="75"/>
      <c r="C56" s="76"/>
      <c r="D56" s="289" t="s">
        <v>83</v>
      </c>
      <c r="E56" s="289"/>
      <c r="F56" s="289"/>
      <c r="G56" s="289"/>
      <c r="H56" s="289"/>
      <c r="I56" s="77"/>
      <c r="J56" s="289" t="s">
        <v>84</v>
      </c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7">
        <f>'2 - VEDLEJŠÍ ROZPOČTOVÉ N...'!J30</f>
        <v>0</v>
      </c>
      <c r="AH56" s="288"/>
      <c r="AI56" s="288"/>
      <c r="AJ56" s="288"/>
      <c r="AK56" s="288"/>
      <c r="AL56" s="288"/>
      <c r="AM56" s="288"/>
      <c r="AN56" s="287">
        <f>SUM(AG56,AT56)</f>
        <v>0</v>
      </c>
      <c r="AO56" s="288"/>
      <c r="AP56" s="288"/>
      <c r="AQ56" s="78" t="s">
        <v>80</v>
      </c>
      <c r="AR56" s="75"/>
      <c r="AS56" s="84">
        <v>0</v>
      </c>
      <c r="AT56" s="85">
        <f>ROUND(SUM(AV56:AW56),2)</f>
        <v>0</v>
      </c>
      <c r="AU56" s="86">
        <f>'2 - VEDLEJŠÍ ROZPOČTOVÉ N...'!P84</f>
        <v>0</v>
      </c>
      <c r="AV56" s="85">
        <f>'2 - VEDLEJŠÍ ROZPOČTOVÉ N...'!J33</f>
        <v>0</v>
      </c>
      <c r="AW56" s="85">
        <f>'2 - VEDLEJŠÍ ROZPOČTOVÉ N...'!J34</f>
        <v>0</v>
      </c>
      <c r="AX56" s="85">
        <f>'2 - VEDLEJŠÍ ROZPOČTOVÉ N...'!J35</f>
        <v>0</v>
      </c>
      <c r="AY56" s="85">
        <f>'2 - VEDLEJŠÍ ROZPOČTOVÉ N...'!J36</f>
        <v>0</v>
      </c>
      <c r="AZ56" s="85">
        <f>'2 - VEDLEJŠÍ ROZPOČTOVÉ N...'!F33</f>
        <v>0</v>
      </c>
      <c r="BA56" s="85">
        <f>'2 - VEDLEJŠÍ ROZPOČTOVÉ N...'!F34</f>
        <v>0</v>
      </c>
      <c r="BB56" s="85">
        <f>'2 - VEDLEJŠÍ ROZPOČTOVÉ N...'!F35</f>
        <v>0</v>
      </c>
      <c r="BC56" s="85">
        <f>'2 - VEDLEJŠÍ ROZPOČTOVÉ N...'!F36</f>
        <v>0</v>
      </c>
      <c r="BD56" s="87">
        <f>'2 - VEDLEJŠÍ ROZPOČTOVÉ N...'!F37</f>
        <v>0</v>
      </c>
      <c r="BT56" s="83" t="s">
        <v>81</v>
      </c>
      <c r="BV56" s="83" t="s">
        <v>75</v>
      </c>
      <c r="BW56" s="83" t="s">
        <v>85</v>
      </c>
      <c r="BX56" s="83" t="s">
        <v>5</v>
      </c>
      <c r="CL56" s="83" t="s">
        <v>20</v>
      </c>
      <c r="CM56" s="83" t="s">
        <v>83</v>
      </c>
    </row>
    <row r="57" spans="1:57" s="1" customFormat="1" ht="30" customHeight="1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1" customFormat="1" ht="6.75" customHeight="1">
      <c r="A58" s="32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33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sheetProtection/>
  <mergeCells count="46">
    <mergeCell ref="AK26:AO26"/>
    <mergeCell ref="L28:P28"/>
    <mergeCell ref="W28:AE28"/>
    <mergeCell ref="AK28:AO28"/>
    <mergeCell ref="W29:AE29"/>
    <mergeCell ref="AK29:AO29"/>
    <mergeCell ref="L29:P29"/>
    <mergeCell ref="AK31:AO31"/>
    <mergeCell ref="L31:P31"/>
    <mergeCell ref="W32:AE32"/>
    <mergeCell ref="AK32:AO32"/>
    <mergeCell ref="L32:P32"/>
    <mergeCell ref="W30:AE30"/>
    <mergeCell ref="AK30:AO30"/>
    <mergeCell ref="L30:P30"/>
    <mergeCell ref="W31:AE31"/>
    <mergeCell ref="BE5:BE32"/>
    <mergeCell ref="K5:AO5"/>
    <mergeCell ref="K6:AO6"/>
    <mergeCell ref="E14:AJ14"/>
    <mergeCell ref="E23:AN23"/>
    <mergeCell ref="AS49:AT51"/>
    <mergeCell ref="AM50:AP50"/>
    <mergeCell ref="W33:AE33"/>
    <mergeCell ref="AK33:AO33"/>
    <mergeCell ref="L33:P33"/>
    <mergeCell ref="X35:AB35"/>
    <mergeCell ref="AK35:AO35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</mergeCells>
  <hyperlinks>
    <hyperlink ref="A55" location="'D.1 - SANACE OBVODOVÉHO A...'!C2" display="/"/>
    <hyperlink ref="A56" location="'2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tabSelected="1" zoomScalePageLayoutView="0" workbookViewId="0" topLeftCell="A92">
      <selection activeCell="J100" sqref="J10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85" t="s">
        <v>6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82</v>
      </c>
    </row>
    <row r="3" spans="2:46" ht="6.7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83</v>
      </c>
    </row>
    <row r="4" spans="2:46" ht="24.75" customHeight="1">
      <c r="B4" s="20"/>
      <c r="D4" s="21" t="s">
        <v>86</v>
      </c>
      <c r="L4" s="20"/>
      <c r="M4" s="90" t="s">
        <v>11</v>
      </c>
      <c r="AT4" s="17" t="s">
        <v>4</v>
      </c>
    </row>
    <row r="5" spans="2:12" ht="6.7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4" t="str">
        <f>'Rekapitulace stavby'!K6</f>
        <v>MLADÁ BOLESLAV - GYMNÁZIUM PALACKÉHO 211/3</v>
      </c>
      <c r="F7" s="325"/>
      <c r="G7" s="325"/>
      <c r="H7" s="325"/>
      <c r="L7" s="20"/>
    </row>
    <row r="8" spans="1:31" s="1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1"/>
      <c r="J8" s="32"/>
      <c r="K8" s="32"/>
      <c r="L8" s="9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1" customFormat="1" ht="16.5" customHeight="1">
      <c r="A9" s="32"/>
      <c r="B9" s="33"/>
      <c r="C9" s="32"/>
      <c r="D9" s="32"/>
      <c r="E9" s="300" t="s">
        <v>88</v>
      </c>
      <c r="F9" s="323"/>
      <c r="G9" s="323"/>
      <c r="H9" s="323"/>
      <c r="I9" s="91"/>
      <c r="J9" s="32"/>
      <c r="K9" s="32"/>
      <c r="L9" s="9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1" customFormat="1" ht="11.25">
      <c r="A10" s="32"/>
      <c r="B10" s="33"/>
      <c r="C10" s="32"/>
      <c r="D10" s="32"/>
      <c r="E10" s="32"/>
      <c r="F10" s="32"/>
      <c r="G10" s="32"/>
      <c r="H10" s="32"/>
      <c r="I10" s="91"/>
      <c r="J10" s="32"/>
      <c r="K10" s="32"/>
      <c r="L10" s="9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1" customFormat="1" ht="12" customHeight="1">
      <c r="A11" s="32"/>
      <c r="B11" s="33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3</v>
      </c>
      <c r="K11" s="32"/>
      <c r="L11" s="9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1" customFormat="1" ht="12" customHeight="1">
      <c r="A12" s="32"/>
      <c r="B12" s="33"/>
      <c r="C12" s="32"/>
      <c r="D12" s="27" t="s">
        <v>22</v>
      </c>
      <c r="E12" s="32"/>
      <c r="F12" s="25" t="s">
        <v>23</v>
      </c>
      <c r="G12" s="32"/>
      <c r="H12" s="32"/>
      <c r="I12" s="93" t="s">
        <v>24</v>
      </c>
      <c r="J12" s="50" t="str">
        <f>'Rekapitulace stavby'!AN8</f>
        <v>24. 6. 2020</v>
      </c>
      <c r="K12" s="32"/>
      <c r="L12" s="9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1" customFormat="1" ht="10.5" customHeight="1">
      <c r="A13" s="32"/>
      <c r="B13" s="33"/>
      <c r="C13" s="32"/>
      <c r="D13" s="32"/>
      <c r="E13" s="32"/>
      <c r="F13" s="32"/>
      <c r="G13" s="32"/>
      <c r="H13" s="32"/>
      <c r="I13" s="91"/>
      <c r="J13" s="32"/>
      <c r="K13" s="32"/>
      <c r="L13" s="9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1" customFormat="1" ht="12" customHeight="1">
      <c r="A14" s="32"/>
      <c r="B14" s="33"/>
      <c r="C14" s="32"/>
      <c r="D14" s="27" t="s">
        <v>26</v>
      </c>
      <c r="E14" s="32"/>
      <c r="F14" s="32"/>
      <c r="G14" s="32"/>
      <c r="H14" s="32"/>
      <c r="I14" s="93" t="s">
        <v>27</v>
      </c>
      <c r="J14" s="25" t="s">
        <v>3</v>
      </c>
      <c r="K14" s="32"/>
      <c r="L14" s="9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1" customFormat="1" ht="18" customHeight="1">
      <c r="A15" s="32"/>
      <c r="B15" s="33"/>
      <c r="C15" s="32"/>
      <c r="D15" s="32"/>
      <c r="E15" s="25" t="s">
        <v>28</v>
      </c>
      <c r="F15" s="32"/>
      <c r="G15" s="32"/>
      <c r="H15" s="32"/>
      <c r="I15" s="93" t="s">
        <v>29</v>
      </c>
      <c r="J15" s="25" t="s">
        <v>3</v>
      </c>
      <c r="K15" s="32"/>
      <c r="L15" s="9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1" customFormat="1" ht="6.75" customHeight="1">
      <c r="A16" s="32"/>
      <c r="B16" s="33"/>
      <c r="C16" s="32"/>
      <c r="D16" s="32"/>
      <c r="E16" s="32"/>
      <c r="F16" s="32"/>
      <c r="G16" s="32"/>
      <c r="H16" s="32"/>
      <c r="I16" s="91"/>
      <c r="J16" s="32"/>
      <c r="K16" s="32"/>
      <c r="L16" s="9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1" customFormat="1" ht="12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93" t="s">
        <v>27</v>
      </c>
      <c r="J17" s="28" t="str">
        <f>'Rekapitulace stavby'!AN13</f>
        <v>Vyplň údaj</v>
      </c>
      <c r="K17" s="32"/>
      <c r="L17" s="9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1" customFormat="1" ht="18" customHeight="1">
      <c r="A18" s="32"/>
      <c r="B18" s="33"/>
      <c r="C18" s="32"/>
      <c r="D18" s="32"/>
      <c r="E18" s="326" t="str">
        <f>'Rekapitulace stavby'!E14</f>
        <v>Vyplň údaj</v>
      </c>
      <c r="F18" s="308"/>
      <c r="G18" s="308"/>
      <c r="H18" s="308"/>
      <c r="I18" s="93" t="s">
        <v>29</v>
      </c>
      <c r="J18" s="28" t="str">
        <f>'Rekapitulace stavby'!AN14</f>
        <v>Vyplň údaj</v>
      </c>
      <c r="K18" s="32"/>
      <c r="L18" s="9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1" customFormat="1" ht="6.75" customHeight="1">
      <c r="A19" s="32"/>
      <c r="B19" s="33"/>
      <c r="C19" s="32"/>
      <c r="D19" s="32"/>
      <c r="E19" s="32"/>
      <c r="F19" s="32"/>
      <c r="G19" s="32"/>
      <c r="H19" s="32"/>
      <c r="I19" s="91"/>
      <c r="J19" s="32"/>
      <c r="K19" s="32"/>
      <c r="L19" s="9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1" customFormat="1" ht="12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93" t="s">
        <v>27</v>
      </c>
      <c r="J20" s="25" t="s">
        <v>3</v>
      </c>
      <c r="K20" s="32"/>
      <c r="L20" s="9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1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3" t="s">
        <v>29</v>
      </c>
      <c r="J21" s="25" t="s">
        <v>3</v>
      </c>
      <c r="K21" s="32"/>
      <c r="L21" s="9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1" customFormat="1" ht="6.75" customHeight="1">
      <c r="A22" s="32"/>
      <c r="B22" s="33"/>
      <c r="C22" s="32"/>
      <c r="D22" s="32"/>
      <c r="E22" s="32"/>
      <c r="F22" s="32"/>
      <c r="G22" s="32"/>
      <c r="H22" s="32"/>
      <c r="I22" s="91"/>
      <c r="J22" s="32"/>
      <c r="K22" s="32"/>
      <c r="L22" s="9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1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3" t="s">
        <v>27</v>
      </c>
      <c r="J23" s="25" t="s">
        <v>3</v>
      </c>
      <c r="K23" s="32"/>
      <c r="L23" s="9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1" customFormat="1" ht="18" customHeight="1">
      <c r="A24" s="32"/>
      <c r="B24" s="33"/>
      <c r="C24" s="32"/>
      <c r="D24" s="32"/>
      <c r="E24" s="25" t="s">
        <v>36</v>
      </c>
      <c r="F24" s="32"/>
      <c r="G24" s="32"/>
      <c r="H24" s="32"/>
      <c r="I24" s="93" t="s">
        <v>29</v>
      </c>
      <c r="J24" s="25" t="s">
        <v>3</v>
      </c>
      <c r="K24" s="32"/>
      <c r="L24" s="9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1" customFormat="1" ht="6.75" customHeight="1">
      <c r="A25" s="32"/>
      <c r="B25" s="33"/>
      <c r="C25" s="32"/>
      <c r="D25" s="32"/>
      <c r="E25" s="32"/>
      <c r="F25" s="32"/>
      <c r="G25" s="32"/>
      <c r="H25" s="32"/>
      <c r="I25" s="91"/>
      <c r="J25" s="32"/>
      <c r="K25" s="32"/>
      <c r="L25" s="9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1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1"/>
      <c r="J26" s="32"/>
      <c r="K26" s="32"/>
      <c r="L26" s="9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7" customFormat="1" ht="83.25" customHeight="1">
      <c r="A27" s="94"/>
      <c r="B27" s="95"/>
      <c r="C27" s="94"/>
      <c r="D27" s="94"/>
      <c r="E27" s="312" t="s">
        <v>89</v>
      </c>
      <c r="F27" s="312"/>
      <c r="G27" s="312"/>
      <c r="H27" s="312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1" customFormat="1" ht="6.75" customHeight="1">
      <c r="A28" s="32"/>
      <c r="B28" s="33"/>
      <c r="C28" s="32"/>
      <c r="D28" s="32"/>
      <c r="E28" s="32"/>
      <c r="F28" s="32"/>
      <c r="G28" s="32"/>
      <c r="H28" s="32"/>
      <c r="I28" s="91"/>
      <c r="J28" s="32"/>
      <c r="K28" s="32"/>
      <c r="L28" s="9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" customFormat="1" ht="6.75" customHeight="1">
      <c r="A29" s="32"/>
      <c r="B29" s="33"/>
      <c r="C29" s="32"/>
      <c r="D29" s="61"/>
      <c r="E29" s="61"/>
      <c r="F29" s="61"/>
      <c r="G29" s="61"/>
      <c r="H29" s="61"/>
      <c r="I29" s="98"/>
      <c r="J29" s="61"/>
      <c r="K29" s="61"/>
      <c r="L29" s="9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1" customFormat="1" ht="24.75" customHeight="1">
      <c r="A30" s="32"/>
      <c r="B30" s="33"/>
      <c r="C30" s="32"/>
      <c r="D30" s="99" t="s">
        <v>39</v>
      </c>
      <c r="E30" s="32"/>
      <c r="F30" s="32"/>
      <c r="G30" s="32"/>
      <c r="H30" s="32"/>
      <c r="I30" s="91"/>
      <c r="J30" s="66">
        <f>ROUND(J91,2)</f>
        <v>0</v>
      </c>
      <c r="K30" s="32"/>
      <c r="L30" s="9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1" customFormat="1" ht="6.75" customHeight="1">
      <c r="A31" s="32"/>
      <c r="B31" s="33"/>
      <c r="C31" s="32"/>
      <c r="D31" s="61"/>
      <c r="E31" s="61"/>
      <c r="F31" s="61"/>
      <c r="G31" s="61"/>
      <c r="H31" s="61"/>
      <c r="I31" s="98"/>
      <c r="J31" s="61"/>
      <c r="K31" s="61"/>
      <c r="L31" s="9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1" customFormat="1" ht="14.25" customHeight="1">
      <c r="A32" s="32"/>
      <c r="B32" s="33"/>
      <c r="C32" s="32"/>
      <c r="D32" s="32"/>
      <c r="E32" s="32"/>
      <c r="F32" s="36" t="s">
        <v>41</v>
      </c>
      <c r="G32" s="32"/>
      <c r="H32" s="32"/>
      <c r="I32" s="100" t="s">
        <v>40</v>
      </c>
      <c r="J32" s="36" t="s">
        <v>42</v>
      </c>
      <c r="K32" s="32"/>
      <c r="L32" s="9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" customFormat="1" ht="14.25" customHeight="1">
      <c r="A33" s="32"/>
      <c r="B33" s="33"/>
      <c r="C33" s="32"/>
      <c r="D33" s="101" t="s">
        <v>43</v>
      </c>
      <c r="E33" s="27" t="s">
        <v>44</v>
      </c>
      <c r="F33" s="102">
        <f>ROUND((SUM(BE91:BE170)),2)</f>
        <v>0</v>
      </c>
      <c r="G33" s="32"/>
      <c r="H33" s="32"/>
      <c r="I33" s="103">
        <v>0.21</v>
      </c>
      <c r="J33" s="102">
        <f>ROUND(((SUM(BE91:BE170))*I33),2)</f>
        <v>0</v>
      </c>
      <c r="K33" s="32"/>
      <c r="L33" s="9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1" customFormat="1" ht="14.25" customHeight="1">
      <c r="A34" s="32"/>
      <c r="B34" s="33"/>
      <c r="C34" s="32"/>
      <c r="D34" s="32"/>
      <c r="E34" s="27" t="s">
        <v>45</v>
      </c>
      <c r="F34" s="102">
        <f>ROUND((SUM(BF91:BF170)),2)</f>
        <v>0</v>
      </c>
      <c r="G34" s="32"/>
      <c r="H34" s="32"/>
      <c r="I34" s="103">
        <v>0.15</v>
      </c>
      <c r="J34" s="102">
        <f>ROUND(((SUM(BF91:BF170))*I34),2)</f>
        <v>0</v>
      </c>
      <c r="K34" s="32"/>
      <c r="L34" s="9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1" customFormat="1" ht="14.25" customHeight="1" hidden="1">
      <c r="A35" s="32"/>
      <c r="B35" s="33"/>
      <c r="C35" s="32"/>
      <c r="D35" s="32"/>
      <c r="E35" s="27" t="s">
        <v>46</v>
      </c>
      <c r="F35" s="102">
        <f>ROUND((SUM(BG91:BG170)),2)</f>
        <v>0</v>
      </c>
      <c r="G35" s="32"/>
      <c r="H35" s="32"/>
      <c r="I35" s="103">
        <v>0.21</v>
      </c>
      <c r="J35" s="102">
        <f>0</f>
        <v>0</v>
      </c>
      <c r="K35" s="32"/>
      <c r="L35" s="9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1" customFormat="1" ht="14.25" customHeight="1" hidden="1">
      <c r="A36" s="32"/>
      <c r="B36" s="33"/>
      <c r="C36" s="32"/>
      <c r="D36" s="32"/>
      <c r="E36" s="27" t="s">
        <v>47</v>
      </c>
      <c r="F36" s="102">
        <f>ROUND((SUM(BH91:BH170)),2)</f>
        <v>0</v>
      </c>
      <c r="G36" s="32"/>
      <c r="H36" s="32"/>
      <c r="I36" s="103">
        <v>0.15</v>
      </c>
      <c r="J36" s="102">
        <f>0</f>
        <v>0</v>
      </c>
      <c r="K36" s="32"/>
      <c r="L36" s="9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1" customFormat="1" ht="14.25" customHeight="1" hidden="1">
      <c r="A37" s="32"/>
      <c r="B37" s="33"/>
      <c r="C37" s="32"/>
      <c r="D37" s="32"/>
      <c r="E37" s="27" t="s">
        <v>48</v>
      </c>
      <c r="F37" s="102">
        <f>ROUND((SUM(BI91:BI170)),2)</f>
        <v>0</v>
      </c>
      <c r="G37" s="32"/>
      <c r="H37" s="32"/>
      <c r="I37" s="103">
        <v>0</v>
      </c>
      <c r="J37" s="102">
        <f>0</f>
        <v>0</v>
      </c>
      <c r="K37" s="32"/>
      <c r="L37" s="9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1" customFormat="1" ht="6.75" customHeight="1">
      <c r="A38" s="32"/>
      <c r="B38" s="33"/>
      <c r="C38" s="32"/>
      <c r="D38" s="32"/>
      <c r="E38" s="32"/>
      <c r="F38" s="32"/>
      <c r="G38" s="32"/>
      <c r="H38" s="32"/>
      <c r="I38" s="91"/>
      <c r="J38" s="32"/>
      <c r="K38" s="32"/>
      <c r="L38" s="9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24.75" customHeight="1">
      <c r="A39" s="32"/>
      <c r="B39" s="33"/>
      <c r="C39" s="104"/>
      <c r="D39" s="105" t="s">
        <v>49</v>
      </c>
      <c r="E39" s="55"/>
      <c r="F39" s="55"/>
      <c r="G39" s="106" t="s">
        <v>50</v>
      </c>
      <c r="H39" s="107" t="s">
        <v>51</v>
      </c>
      <c r="I39" s="108"/>
      <c r="J39" s="109">
        <f>SUM(J30:J37)</f>
        <v>0</v>
      </c>
      <c r="K39" s="110"/>
      <c r="L39" s="9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1" customFormat="1" ht="14.25" customHeight="1">
      <c r="A40" s="32"/>
      <c r="B40" s="42"/>
      <c r="C40" s="43"/>
      <c r="D40" s="43"/>
      <c r="E40" s="43"/>
      <c r="F40" s="43"/>
      <c r="G40" s="43"/>
      <c r="H40" s="43"/>
      <c r="I40" s="111"/>
      <c r="J40" s="43"/>
      <c r="K40" s="43"/>
      <c r="L40" s="9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1" customFormat="1" ht="6.75" customHeight="1">
      <c r="A44" s="32"/>
      <c r="B44" s="44"/>
      <c r="C44" s="45"/>
      <c r="D44" s="45"/>
      <c r="E44" s="45"/>
      <c r="F44" s="45"/>
      <c r="G44" s="45"/>
      <c r="H44" s="45"/>
      <c r="I44" s="112"/>
      <c r="J44" s="45"/>
      <c r="K44" s="45"/>
      <c r="L44" s="9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24.75" customHeight="1">
      <c r="A45" s="32"/>
      <c r="B45" s="33"/>
      <c r="C45" s="21" t="s">
        <v>90</v>
      </c>
      <c r="D45" s="32"/>
      <c r="E45" s="32"/>
      <c r="F45" s="32"/>
      <c r="G45" s="32"/>
      <c r="H45" s="32"/>
      <c r="I45" s="91"/>
      <c r="J45" s="32"/>
      <c r="K45" s="32"/>
      <c r="L45" s="9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1" customFormat="1" ht="6.75" customHeight="1">
      <c r="A46" s="32"/>
      <c r="B46" s="33"/>
      <c r="C46" s="32"/>
      <c r="D46" s="32"/>
      <c r="E46" s="32"/>
      <c r="F46" s="32"/>
      <c r="G46" s="32"/>
      <c r="H46" s="32"/>
      <c r="I46" s="91"/>
      <c r="J46" s="32"/>
      <c r="K46" s="32"/>
      <c r="L46" s="9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1"/>
      <c r="J47" s="32"/>
      <c r="K47" s="32"/>
      <c r="L47" s="9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1" customFormat="1" ht="16.5" customHeight="1">
      <c r="A48" s="32"/>
      <c r="B48" s="33"/>
      <c r="C48" s="32"/>
      <c r="D48" s="32"/>
      <c r="E48" s="324" t="str">
        <f>E7</f>
        <v>MLADÁ BOLESLAV - GYMNÁZIUM PALACKÉHO 211/3</v>
      </c>
      <c r="F48" s="325"/>
      <c r="G48" s="325"/>
      <c r="H48" s="325"/>
      <c r="I48" s="91"/>
      <c r="J48" s="32"/>
      <c r="K48" s="32"/>
      <c r="L48" s="9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1" customFormat="1" ht="12" customHeight="1">
      <c r="A49" s="32"/>
      <c r="B49" s="33"/>
      <c r="C49" s="27" t="s">
        <v>87</v>
      </c>
      <c r="D49" s="32"/>
      <c r="E49" s="32"/>
      <c r="F49" s="32"/>
      <c r="G49" s="32"/>
      <c r="H49" s="32"/>
      <c r="I49" s="91"/>
      <c r="J49" s="32"/>
      <c r="K49" s="32"/>
      <c r="L49" s="9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1" customFormat="1" ht="16.5" customHeight="1">
      <c r="A50" s="32"/>
      <c r="B50" s="33"/>
      <c r="C50" s="32"/>
      <c r="D50" s="32"/>
      <c r="E50" s="300" t="str">
        <f>E9</f>
        <v>D.1 - SANACE OBVODOVÉHO A VNITŘNÍHO ZDIVA OBJEKTU GYMNÁZIA Z INTERIÉRŮ</v>
      </c>
      <c r="F50" s="323"/>
      <c r="G50" s="323"/>
      <c r="H50" s="323"/>
      <c r="I50" s="91"/>
      <c r="J50" s="32"/>
      <c r="K50" s="32"/>
      <c r="L50" s="9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1" customFormat="1" ht="6.75" customHeight="1">
      <c r="A51" s="32"/>
      <c r="B51" s="33"/>
      <c r="C51" s="32"/>
      <c r="D51" s="32"/>
      <c r="E51" s="32"/>
      <c r="F51" s="32"/>
      <c r="G51" s="32"/>
      <c r="H51" s="32"/>
      <c r="I51" s="91"/>
      <c r="J51" s="32"/>
      <c r="K51" s="32"/>
      <c r="L51" s="9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1" customFormat="1" ht="12" customHeight="1">
      <c r="A52" s="32"/>
      <c r="B52" s="33"/>
      <c r="C52" s="27" t="s">
        <v>22</v>
      </c>
      <c r="D52" s="32"/>
      <c r="E52" s="32"/>
      <c r="F52" s="25" t="str">
        <f>F12</f>
        <v>MLADÁ BOLESLAV</v>
      </c>
      <c r="G52" s="32"/>
      <c r="H52" s="32"/>
      <c r="I52" s="93" t="s">
        <v>24</v>
      </c>
      <c r="J52" s="50" t="str">
        <f>IF(J12="","",J12)</f>
        <v>24. 6. 2020</v>
      </c>
      <c r="K52" s="32"/>
      <c r="L52" s="9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1" customFormat="1" ht="6.75" customHeight="1">
      <c r="A53" s="32"/>
      <c r="B53" s="33"/>
      <c r="C53" s="32"/>
      <c r="D53" s="32"/>
      <c r="E53" s="32"/>
      <c r="F53" s="32"/>
      <c r="G53" s="32"/>
      <c r="H53" s="32"/>
      <c r="I53" s="91"/>
      <c r="J53" s="32"/>
      <c r="K53" s="32"/>
      <c r="L53" s="9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1" customFormat="1" ht="25.5" customHeight="1">
      <c r="A54" s="32"/>
      <c r="B54" s="33"/>
      <c r="C54" s="27" t="s">
        <v>26</v>
      </c>
      <c r="D54" s="32"/>
      <c r="E54" s="32"/>
      <c r="F54" s="25" t="str">
        <f>E15</f>
        <v>STŘEDOČESKÝ KRAJ</v>
      </c>
      <c r="G54" s="32"/>
      <c r="H54" s="32"/>
      <c r="I54" s="93" t="s">
        <v>32</v>
      </c>
      <c r="J54" s="30" t="str">
        <f>E21</f>
        <v>ING.ARCH.P.BABÁK</v>
      </c>
      <c r="K54" s="32"/>
      <c r="L54" s="9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1" customFormat="1" ht="15" customHeight="1">
      <c r="A55" s="32"/>
      <c r="B55" s="33"/>
      <c r="C55" s="27" t="s">
        <v>30</v>
      </c>
      <c r="D55" s="32"/>
      <c r="E55" s="32"/>
      <c r="F55" s="25" t="str">
        <f>IF(E18="","",E18)</f>
        <v>Vyplň údaj</v>
      </c>
      <c r="G55" s="32"/>
      <c r="H55" s="32"/>
      <c r="I55" s="93" t="s">
        <v>35</v>
      </c>
      <c r="J55" s="30" t="str">
        <f>E24</f>
        <v>V.RENČOVÁ</v>
      </c>
      <c r="K55" s="32"/>
      <c r="L55" s="9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1" customFormat="1" ht="9.75" customHeight="1">
      <c r="A56" s="32"/>
      <c r="B56" s="33"/>
      <c r="C56" s="32"/>
      <c r="D56" s="32"/>
      <c r="E56" s="32"/>
      <c r="F56" s="32"/>
      <c r="G56" s="32"/>
      <c r="H56" s="32"/>
      <c r="I56" s="91"/>
      <c r="J56" s="32"/>
      <c r="K56" s="32"/>
      <c r="L56" s="9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1" customFormat="1" ht="29.25" customHeight="1">
      <c r="A57" s="32"/>
      <c r="B57" s="33"/>
      <c r="C57" s="113" t="s">
        <v>91</v>
      </c>
      <c r="D57" s="104"/>
      <c r="E57" s="104"/>
      <c r="F57" s="104"/>
      <c r="G57" s="104"/>
      <c r="H57" s="104"/>
      <c r="I57" s="114"/>
      <c r="J57" s="115" t="s">
        <v>92</v>
      </c>
      <c r="K57" s="104"/>
      <c r="L57" s="9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1" customFormat="1" ht="9.75" customHeight="1">
      <c r="A58" s="32"/>
      <c r="B58" s="33"/>
      <c r="C58" s="32"/>
      <c r="D58" s="32"/>
      <c r="E58" s="32"/>
      <c r="F58" s="32"/>
      <c r="G58" s="32"/>
      <c r="H58" s="32"/>
      <c r="I58" s="91"/>
      <c r="J58" s="32"/>
      <c r="K58" s="32"/>
      <c r="L58" s="9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1" customFormat="1" ht="22.5" customHeight="1">
      <c r="A59" s="32"/>
      <c r="B59" s="33"/>
      <c r="C59" s="116" t="s">
        <v>71</v>
      </c>
      <c r="D59" s="32"/>
      <c r="E59" s="32"/>
      <c r="F59" s="32"/>
      <c r="G59" s="32"/>
      <c r="H59" s="32"/>
      <c r="I59" s="91"/>
      <c r="J59" s="66">
        <f>J91</f>
        <v>0</v>
      </c>
      <c r="K59" s="32"/>
      <c r="L59" s="9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93</v>
      </c>
    </row>
    <row r="60" spans="2:12" s="8" customFormat="1" ht="24.75" customHeight="1">
      <c r="B60" s="117"/>
      <c r="D60" s="118" t="s">
        <v>94</v>
      </c>
      <c r="E60" s="119"/>
      <c r="F60" s="119"/>
      <c r="G60" s="119"/>
      <c r="H60" s="119"/>
      <c r="I60" s="120"/>
      <c r="J60" s="121">
        <f>J92</f>
        <v>0</v>
      </c>
      <c r="L60" s="117"/>
    </row>
    <row r="61" spans="2:12" s="9" customFormat="1" ht="19.5" customHeight="1">
      <c r="B61" s="122"/>
      <c r="D61" s="123" t="s">
        <v>95</v>
      </c>
      <c r="E61" s="124"/>
      <c r="F61" s="124"/>
      <c r="G61" s="124"/>
      <c r="H61" s="124"/>
      <c r="I61" s="125"/>
      <c r="J61" s="126">
        <f>J93</f>
        <v>0</v>
      </c>
      <c r="L61" s="122"/>
    </row>
    <row r="62" spans="2:12" s="9" customFormat="1" ht="19.5" customHeight="1">
      <c r="B62" s="122"/>
      <c r="D62" s="123" t="s">
        <v>96</v>
      </c>
      <c r="E62" s="124"/>
      <c r="F62" s="124"/>
      <c r="G62" s="124"/>
      <c r="H62" s="124"/>
      <c r="I62" s="125"/>
      <c r="J62" s="126">
        <f>J94</f>
        <v>0</v>
      </c>
      <c r="L62" s="122"/>
    </row>
    <row r="63" spans="2:12" s="9" customFormat="1" ht="19.5" customHeight="1">
      <c r="B63" s="122"/>
      <c r="D63" s="123" t="s">
        <v>97</v>
      </c>
      <c r="E63" s="124"/>
      <c r="F63" s="124"/>
      <c r="G63" s="124"/>
      <c r="H63" s="124"/>
      <c r="I63" s="125"/>
      <c r="J63" s="126">
        <f>J112</f>
        <v>0</v>
      </c>
      <c r="L63" s="122"/>
    </row>
    <row r="64" spans="2:12" s="9" customFormat="1" ht="19.5" customHeight="1">
      <c r="B64" s="122"/>
      <c r="D64" s="123" t="s">
        <v>98</v>
      </c>
      <c r="E64" s="124"/>
      <c r="F64" s="124"/>
      <c r="G64" s="124"/>
      <c r="H64" s="124"/>
      <c r="I64" s="125"/>
      <c r="J64" s="126">
        <f>J117</f>
        <v>0</v>
      </c>
      <c r="L64" s="122"/>
    </row>
    <row r="65" spans="2:12" s="9" customFormat="1" ht="19.5" customHeight="1">
      <c r="B65" s="122"/>
      <c r="D65" s="123" t="s">
        <v>99</v>
      </c>
      <c r="E65" s="124"/>
      <c r="F65" s="124"/>
      <c r="G65" s="124"/>
      <c r="H65" s="124"/>
      <c r="I65" s="125"/>
      <c r="J65" s="126">
        <f>J128</f>
        <v>0</v>
      </c>
      <c r="L65" s="122"/>
    </row>
    <row r="66" spans="2:12" s="9" customFormat="1" ht="19.5" customHeight="1">
      <c r="B66" s="122"/>
      <c r="D66" s="123" t="s">
        <v>100</v>
      </c>
      <c r="E66" s="124"/>
      <c r="F66" s="124"/>
      <c r="G66" s="124"/>
      <c r="H66" s="124"/>
      <c r="I66" s="125"/>
      <c r="J66" s="126">
        <f>J133</f>
        <v>0</v>
      </c>
      <c r="L66" s="122"/>
    </row>
    <row r="67" spans="2:12" s="9" customFormat="1" ht="19.5" customHeight="1">
      <c r="B67" s="122"/>
      <c r="D67" s="123" t="s">
        <v>101</v>
      </c>
      <c r="E67" s="124"/>
      <c r="F67" s="124"/>
      <c r="G67" s="124"/>
      <c r="H67" s="124"/>
      <c r="I67" s="125"/>
      <c r="J67" s="126">
        <f>J147</f>
        <v>0</v>
      </c>
      <c r="L67" s="122"/>
    </row>
    <row r="68" spans="2:12" s="8" customFormat="1" ht="24.75" customHeight="1">
      <c r="B68" s="117"/>
      <c r="D68" s="118" t="s">
        <v>102</v>
      </c>
      <c r="E68" s="119"/>
      <c r="F68" s="119"/>
      <c r="G68" s="119"/>
      <c r="H68" s="119"/>
      <c r="I68" s="120"/>
      <c r="J68" s="121">
        <f>J149</f>
        <v>0</v>
      </c>
      <c r="L68" s="117"/>
    </row>
    <row r="69" spans="2:12" s="9" customFormat="1" ht="19.5" customHeight="1">
      <c r="B69" s="122"/>
      <c r="D69" s="123" t="s">
        <v>103</v>
      </c>
      <c r="E69" s="124"/>
      <c r="F69" s="124"/>
      <c r="G69" s="124"/>
      <c r="H69" s="124"/>
      <c r="I69" s="125"/>
      <c r="J69" s="126">
        <f>J150</f>
        <v>0</v>
      </c>
      <c r="L69" s="122"/>
    </row>
    <row r="70" spans="2:12" s="8" customFormat="1" ht="24.75" customHeight="1">
      <c r="B70" s="117"/>
      <c r="D70" s="118" t="s">
        <v>104</v>
      </c>
      <c r="E70" s="119"/>
      <c r="F70" s="119"/>
      <c r="G70" s="119"/>
      <c r="H70" s="119"/>
      <c r="I70" s="120"/>
      <c r="J70" s="121">
        <f>J165</f>
        <v>0</v>
      </c>
      <c r="L70" s="117"/>
    </row>
    <row r="71" spans="2:12" s="9" customFormat="1" ht="19.5" customHeight="1">
      <c r="B71" s="122"/>
      <c r="D71" s="123" t="s">
        <v>105</v>
      </c>
      <c r="E71" s="124"/>
      <c r="F71" s="124"/>
      <c r="G71" s="124"/>
      <c r="H71" s="124"/>
      <c r="I71" s="125"/>
      <c r="J71" s="126">
        <f>J166</f>
        <v>0</v>
      </c>
      <c r="L71" s="122"/>
    </row>
    <row r="72" spans="1:31" s="1" customFormat="1" ht="21.75" customHeight="1">
      <c r="A72" s="32"/>
      <c r="B72" s="33"/>
      <c r="C72" s="32"/>
      <c r="D72" s="32"/>
      <c r="E72" s="32"/>
      <c r="F72" s="32"/>
      <c r="G72" s="32"/>
      <c r="H72" s="32"/>
      <c r="I72" s="91"/>
      <c r="J72" s="32"/>
      <c r="K72" s="32"/>
      <c r="L72" s="9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1" customFormat="1" ht="6.75" customHeight="1">
      <c r="A73" s="32"/>
      <c r="B73" s="42"/>
      <c r="C73" s="43"/>
      <c r="D73" s="43"/>
      <c r="E73" s="43"/>
      <c r="F73" s="43"/>
      <c r="G73" s="43"/>
      <c r="H73" s="43"/>
      <c r="I73" s="111"/>
      <c r="J73" s="43"/>
      <c r="K73" s="43"/>
      <c r="L73" s="9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7" spans="1:31" s="1" customFormat="1" ht="6.75" customHeight="1">
      <c r="A77" s="32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9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24.75" customHeight="1">
      <c r="A78" s="32"/>
      <c r="B78" s="33"/>
      <c r="C78" s="21" t="s">
        <v>106</v>
      </c>
      <c r="D78" s="32"/>
      <c r="E78" s="32"/>
      <c r="F78" s="32"/>
      <c r="G78" s="32"/>
      <c r="H78" s="32"/>
      <c r="I78" s="91"/>
      <c r="J78" s="32"/>
      <c r="K78" s="32"/>
      <c r="L78" s="9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6.75" customHeight="1">
      <c r="A79" s="32"/>
      <c r="B79" s="33"/>
      <c r="C79" s="32"/>
      <c r="D79" s="32"/>
      <c r="E79" s="32"/>
      <c r="F79" s="32"/>
      <c r="G79" s="32"/>
      <c r="H79" s="32"/>
      <c r="I79" s="91"/>
      <c r="J79" s="32"/>
      <c r="K79" s="32"/>
      <c r="L79" s="9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" customFormat="1" ht="12" customHeight="1">
      <c r="A80" s="32"/>
      <c r="B80" s="33"/>
      <c r="C80" s="27" t="s">
        <v>17</v>
      </c>
      <c r="D80" s="32"/>
      <c r="E80" s="32"/>
      <c r="F80" s="32"/>
      <c r="G80" s="32"/>
      <c r="H80" s="32"/>
      <c r="I80" s="91"/>
      <c r="J80" s="32"/>
      <c r="K80" s="32"/>
      <c r="L80" s="9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" customFormat="1" ht="16.5" customHeight="1">
      <c r="A81" s="32"/>
      <c r="B81" s="33"/>
      <c r="C81" s="32"/>
      <c r="D81" s="32"/>
      <c r="E81" s="324" t="str">
        <f>E7</f>
        <v>MLADÁ BOLESLAV - GYMNÁZIUM PALACKÉHO 211/3</v>
      </c>
      <c r="F81" s="325"/>
      <c r="G81" s="325"/>
      <c r="H81" s="325"/>
      <c r="I81" s="91"/>
      <c r="J81" s="32"/>
      <c r="K81" s="32"/>
      <c r="L81" s="9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" customFormat="1" ht="12" customHeight="1">
      <c r="A82" s="32"/>
      <c r="B82" s="33"/>
      <c r="C82" s="27" t="s">
        <v>87</v>
      </c>
      <c r="D82" s="32"/>
      <c r="E82" s="32"/>
      <c r="F82" s="32"/>
      <c r="G82" s="32"/>
      <c r="H82" s="32"/>
      <c r="I82" s="91"/>
      <c r="J82" s="32"/>
      <c r="K82" s="32"/>
      <c r="L82" s="9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" customFormat="1" ht="16.5" customHeight="1">
      <c r="A83" s="32"/>
      <c r="B83" s="33"/>
      <c r="C83" s="32"/>
      <c r="D83" s="32"/>
      <c r="E83" s="300" t="str">
        <f>E9</f>
        <v>D.1 - SANACE OBVODOVÉHO A VNITŘNÍHO ZDIVA OBJEKTU GYMNÁZIA Z INTERIÉRŮ</v>
      </c>
      <c r="F83" s="323"/>
      <c r="G83" s="323"/>
      <c r="H83" s="323"/>
      <c r="I83" s="91"/>
      <c r="J83" s="32"/>
      <c r="K83" s="32"/>
      <c r="L83" s="9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1" customFormat="1" ht="6.75" customHeight="1">
      <c r="A84" s="32"/>
      <c r="B84" s="33"/>
      <c r="C84" s="32"/>
      <c r="D84" s="32"/>
      <c r="E84" s="32"/>
      <c r="F84" s="32"/>
      <c r="G84" s="32"/>
      <c r="H84" s="32"/>
      <c r="I84" s="91"/>
      <c r="J84" s="32"/>
      <c r="K84" s="32"/>
      <c r="L84" s="9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A85" s="32"/>
      <c r="B85" s="33"/>
      <c r="C85" s="27" t="s">
        <v>22</v>
      </c>
      <c r="D85" s="32"/>
      <c r="E85" s="32"/>
      <c r="F85" s="25" t="str">
        <f>F12</f>
        <v>MLADÁ BOLESLAV</v>
      </c>
      <c r="G85" s="32"/>
      <c r="H85" s="32"/>
      <c r="I85" s="93" t="s">
        <v>24</v>
      </c>
      <c r="J85" s="50" t="str">
        <f>IF(J12="","",J12)</f>
        <v>24. 6. 2020</v>
      </c>
      <c r="K85" s="32"/>
      <c r="L85" s="9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6.75" customHeight="1">
      <c r="A86" s="32"/>
      <c r="B86" s="33"/>
      <c r="C86" s="32"/>
      <c r="D86" s="32"/>
      <c r="E86" s="32"/>
      <c r="F86" s="32"/>
      <c r="G86" s="32"/>
      <c r="H86" s="32"/>
      <c r="I86" s="91"/>
      <c r="J86" s="32"/>
      <c r="K86" s="32"/>
      <c r="L86" s="9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" customFormat="1" ht="25.5" customHeight="1">
      <c r="A87" s="32"/>
      <c r="B87" s="33"/>
      <c r="C87" s="27" t="s">
        <v>26</v>
      </c>
      <c r="D87" s="32"/>
      <c r="E87" s="32"/>
      <c r="F87" s="25" t="str">
        <f>E15</f>
        <v>STŘEDOČESKÝ KRAJ</v>
      </c>
      <c r="G87" s="32"/>
      <c r="H87" s="32"/>
      <c r="I87" s="93" t="s">
        <v>32</v>
      </c>
      <c r="J87" s="30" t="str">
        <f>E21</f>
        <v>ING.ARCH.P.BABÁK</v>
      </c>
      <c r="K87" s="32"/>
      <c r="L87" s="9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1" customFormat="1" ht="15" customHeight="1">
      <c r="A88" s="32"/>
      <c r="B88" s="33"/>
      <c r="C88" s="27" t="s">
        <v>30</v>
      </c>
      <c r="D88" s="32"/>
      <c r="E88" s="32"/>
      <c r="F88" s="25" t="str">
        <f>IF(E18="","",E18)</f>
        <v>Vyplň údaj</v>
      </c>
      <c r="G88" s="32"/>
      <c r="H88" s="32"/>
      <c r="I88" s="93" t="s">
        <v>35</v>
      </c>
      <c r="J88" s="30" t="str">
        <f>E24</f>
        <v>V.RENČOVÁ</v>
      </c>
      <c r="K88" s="32"/>
      <c r="L88" s="9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1" customFormat="1" ht="9.75" customHeight="1">
      <c r="A89" s="32"/>
      <c r="B89" s="33"/>
      <c r="C89" s="32"/>
      <c r="D89" s="32"/>
      <c r="E89" s="32"/>
      <c r="F89" s="32"/>
      <c r="G89" s="32"/>
      <c r="H89" s="32"/>
      <c r="I89" s="91"/>
      <c r="J89" s="32"/>
      <c r="K89" s="32"/>
      <c r="L89" s="9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10" customFormat="1" ht="29.25" customHeight="1">
      <c r="A90" s="127"/>
      <c r="B90" s="128"/>
      <c r="C90" s="129" t="s">
        <v>107</v>
      </c>
      <c r="D90" s="130" t="s">
        <v>58</v>
      </c>
      <c r="E90" s="130" t="s">
        <v>54</v>
      </c>
      <c r="F90" s="130" t="s">
        <v>55</v>
      </c>
      <c r="G90" s="130" t="s">
        <v>108</v>
      </c>
      <c r="H90" s="130" t="s">
        <v>109</v>
      </c>
      <c r="I90" s="131" t="s">
        <v>110</v>
      </c>
      <c r="J90" s="130" t="s">
        <v>92</v>
      </c>
      <c r="K90" s="132" t="s">
        <v>111</v>
      </c>
      <c r="L90" s="133"/>
      <c r="M90" s="57" t="s">
        <v>3</v>
      </c>
      <c r="N90" s="58" t="s">
        <v>43</v>
      </c>
      <c r="O90" s="58" t="s">
        <v>112</v>
      </c>
      <c r="P90" s="58" t="s">
        <v>113</v>
      </c>
      <c r="Q90" s="58" t="s">
        <v>114</v>
      </c>
      <c r="R90" s="58" t="s">
        <v>115</v>
      </c>
      <c r="S90" s="58" t="s">
        <v>116</v>
      </c>
      <c r="T90" s="59" t="s">
        <v>117</v>
      </c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1:63" s="1" customFormat="1" ht="22.5" customHeight="1">
      <c r="A91" s="32"/>
      <c r="B91" s="33"/>
      <c r="C91" s="64" t="s">
        <v>118</v>
      </c>
      <c r="D91" s="32"/>
      <c r="E91" s="32"/>
      <c r="F91" s="32"/>
      <c r="G91" s="32"/>
      <c r="H91" s="32"/>
      <c r="I91" s="91"/>
      <c r="J91" s="134">
        <f>BK91</f>
        <v>0</v>
      </c>
      <c r="K91" s="32"/>
      <c r="L91" s="33"/>
      <c r="M91" s="60"/>
      <c r="N91" s="51"/>
      <c r="O91" s="61"/>
      <c r="P91" s="135">
        <f>P92+P149+P165</f>
        <v>0</v>
      </c>
      <c r="Q91" s="61"/>
      <c r="R91" s="135">
        <f>R92+R149+R165</f>
        <v>32.18857518</v>
      </c>
      <c r="S91" s="61"/>
      <c r="T91" s="136">
        <f>T92+T149+T165</f>
        <v>52.45889879999999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7" t="s">
        <v>72</v>
      </c>
      <c r="AU91" s="17" t="s">
        <v>93</v>
      </c>
      <c r="BK91" s="137">
        <f>BK92+BK149+BK165</f>
        <v>0</v>
      </c>
    </row>
    <row r="92" spans="2:63" s="11" customFormat="1" ht="25.5" customHeight="1">
      <c r="B92" s="138"/>
      <c r="D92" s="139" t="s">
        <v>72</v>
      </c>
      <c r="E92" s="140" t="s">
        <v>119</v>
      </c>
      <c r="F92" s="140" t="s">
        <v>120</v>
      </c>
      <c r="I92" s="141"/>
      <c r="J92" s="142">
        <f>BK92</f>
        <v>0</v>
      </c>
      <c r="L92" s="138"/>
      <c r="M92" s="143"/>
      <c r="N92" s="144"/>
      <c r="O92" s="144"/>
      <c r="P92" s="145">
        <f>P93+P94+P112+P117+P128+P133+P147</f>
        <v>0</v>
      </c>
      <c r="Q92" s="144"/>
      <c r="R92" s="145">
        <f>R93+R94+R112+R117+R128+R133+R147</f>
        <v>31.523221980000002</v>
      </c>
      <c r="S92" s="144"/>
      <c r="T92" s="146">
        <f>T93+T94+T112+T117+T128+T133+T147</f>
        <v>52.45889879999999</v>
      </c>
      <c r="AR92" s="139" t="s">
        <v>81</v>
      </c>
      <c r="AT92" s="147" t="s">
        <v>72</v>
      </c>
      <c r="AU92" s="147" t="s">
        <v>73</v>
      </c>
      <c r="AY92" s="139" t="s">
        <v>121</v>
      </c>
      <c r="BK92" s="148">
        <f>BK93+BK94+BK112+BK117+BK128+BK133+BK147</f>
        <v>0</v>
      </c>
    </row>
    <row r="93" spans="2:63" s="11" customFormat="1" ht="22.5" customHeight="1">
      <c r="B93" s="138"/>
      <c r="D93" s="139" t="s">
        <v>72</v>
      </c>
      <c r="E93" s="149" t="s">
        <v>122</v>
      </c>
      <c r="F93" s="149" t="s">
        <v>123</v>
      </c>
      <c r="I93" s="141"/>
      <c r="J93" s="150">
        <f>BK93</f>
        <v>0</v>
      </c>
      <c r="L93" s="138"/>
      <c r="M93" s="143"/>
      <c r="N93" s="144"/>
      <c r="O93" s="144"/>
      <c r="P93" s="145">
        <v>0</v>
      </c>
      <c r="Q93" s="144"/>
      <c r="R93" s="145">
        <v>0</v>
      </c>
      <c r="S93" s="144"/>
      <c r="T93" s="146">
        <v>0</v>
      </c>
      <c r="AR93" s="139" t="s">
        <v>81</v>
      </c>
      <c r="AT93" s="147" t="s">
        <v>72</v>
      </c>
      <c r="AU93" s="147" t="s">
        <v>81</v>
      </c>
      <c r="AY93" s="139" t="s">
        <v>121</v>
      </c>
      <c r="BK93" s="148">
        <v>0</v>
      </c>
    </row>
    <row r="94" spans="2:63" s="11" customFormat="1" ht="22.5" customHeight="1">
      <c r="B94" s="138"/>
      <c r="D94" s="139" t="s">
        <v>72</v>
      </c>
      <c r="E94" s="149" t="s">
        <v>124</v>
      </c>
      <c r="F94" s="149" t="s">
        <v>125</v>
      </c>
      <c r="I94" s="141"/>
      <c r="J94" s="150">
        <f>BK94</f>
        <v>0</v>
      </c>
      <c r="L94" s="138"/>
      <c r="M94" s="143"/>
      <c r="N94" s="144"/>
      <c r="O94" s="144"/>
      <c r="P94" s="145">
        <f>SUM(P95:P111)</f>
        <v>0</v>
      </c>
      <c r="Q94" s="144"/>
      <c r="R94" s="145">
        <f>SUM(R95:R111)</f>
        <v>1.2690932</v>
      </c>
      <c r="S94" s="144"/>
      <c r="T94" s="146">
        <f>SUM(T95:T111)</f>
        <v>0.0020988000000000005</v>
      </c>
      <c r="AR94" s="139" t="s">
        <v>81</v>
      </c>
      <c r="AT94" s="147" t="s">
        <v>72</v>
      </c>
      <c r="AU94" s="147" t="s">
        <v>81</v>
      </c>
      <c r="AY94" s="139" t="s">
        <v>121</v>
      </c>
      <c r="BK94" s="148">
        <f>SUM(BK95:BK111)</f>
        <v>0</v>
      </c>
    </row>
    <row r="95" spans="1:65" s="1" customFormat="1" ht="16.5" customHeight="1">
      <c r="A95" s="32"/>
      <c r="B95" s="151"/>
      <c r="C95" s="152" t="s">
        <v>81</v>
      </c>
      <c r="D95" s="152" t="s">
        <v>126</v>
      </c>
      <c r="E95" s="153" t="s">
        <v>127</v>
      </c>
      <c r="F95" s="154" t="s">
        <v>128</v>
      </c>
      <c r="G95" s="155" t="s">
        <v>129</v>
      </c>
      <c r="H95" s="156">
        <v>1.9</v>
      </c>
      <c r="I95" s="157"/>
      <c r="J95" s="158">
        <f>ROUND(I95*H95,2)</f>
        <v>0</v>
      </c>
      <c r="K95" s="154" t="s">
        <v>130</v>
      </c>
      <c r="L95" s="33"/>
      <c r="M95" s="159" t="s">
        <v>3</v>
      </c>
      <c r="N95" s="160" t="s">
        <v>44</v>
      </c>
      <c r="O95" s="53"/>
      <c r="P95" s="161">
        <f>O95*H95</f>
        <v>0</v>
      </c>
      <c r="Q95" s="161">
        <v>0.00029</v>
      </c>
      <c r="R95" s="161">
        <f>Q95*H95</f>
        <v>0.000551</v>
      </c>
      <c r="S95" s="161">
        <v>1E-05</v>
      </c>
      <c r="T95" s="162">
        <f>S95*H95</f>
        <v>1.9E-05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3" t="s">
        <v>131</v>
      </c>
      <c r="AT95" s="163" t="s">
        <v>126</v>
      </c>
      <c r="AU95" s="163" t="s">
        <v>83</v>
      </c>
      <c r="AY95" s="17" t="s">
        <v>121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17" t="s">
        <v>81</v>
      </c>
      <c r="BK95" s="164">
        <f>ROUND(I95*H95,2)</f>
        <v>0</v>
      </c>
      <c r="BL95" s="17" t="s">
        <v>131</v>
      </c>
      <c r="BM95" s="163" t="s">
        <v>132</v>
      </c>
    </row>
    <row r="96" spans="2:51" s="12" customFormat="1" ht="11.25">
      <c r="B96" s="165"/>
      <c r="D96" s="166" t="s">
        <v>133</v>
      </c>
      <c r="E96" s="167" t="s">
        <v>3</v>
      </c>
      <c r="F96" s="168" t="s">
        <v>134</v>
      </c>
      <c r="H96" s="167" t="s">
        <v>3</v>
      </c>
      <c r="I96" s="169"/>
      <c r="L96" s="165"/>
      <c r="M96" s="170"/>
      <c r="N96" s="171"/>
      <c r="O96" s="171"/>
      <c r="P96" s="171"/>
      <c r="Q96" s="171"/>
      <c r="R96" s="171"/>
      <c r="S96" s="171"/>
      <c r="T96" s="172"/>
      <c r="AT96" s="167" t="s">
        <v>133</v>
      </c>
      <c r="AU96" s="167" t="s">
        <v>83</v>
      </c>
      <c r="AV96" s="12" t="s">
        <v>81</v>
      </c>
      <c r="AW96" s="12" t="s">
        <v>34</v>
      </c>
      <c r="AX96" s="12" t="s">
        <v>73</v>
      </c>
      <c r="AY96" s="167" t="s">
        <v>121</v>
      </c>
    </row>
    <row r="97" spans="2:51" s="12" customFormat="1" ht="11.25">
      <c r="B97" s="165"/>
      <c r="D97" s="166" t="s">
        <v>133</v>
      </c>
      <c r="E97" s="167" t="s">
        <v>3</v>
      </c>
      <c r="F97" s="168" t="s">
        <v>135</v>
      </c>
      <c r="H97" s="167" t="s">
        <v>3</v>
      </c>
      <c r="I97" s="169"/>
      <c r="L97" s="165"/>
      <c r="M97" s="170"/>
      <c r="N97" s="171"/>
      <c r="O97" s="171"/>
      <c r="P97" s="171"/>
      <c r="Q97" s="171"/>
      <c r="R97" s="171"/>
      <c r="S97" s="171"/>
      <c r="T97" s="172"/>
      <c r="AT97" s="167" t="s">
        <v>133</v>
      </c>
      <c r="AU97" s="167" t="s">
        <v>83</v>
      </c>
      <c r="AV97" s="12" t="s">
        <v>81</v>
      </c>
      <c r="AW97" s="12" t="s">
        <v>34</v>
      </c>
      <c r="AX97" s="12" t="s">
        <v>73</v>
      </c>
      <c r="AY97" s="167" t="s">
        <v>121</v>
      </c>
    </row>
    <row r="98" spans="2:51" s="13" customFormat="1" ht="11.25">
      <c r="B98" s="173"/>
      <c r="D98" s="166" t="s">
        <v>133</v>
      </c>
      <c r="E98" s="174" t="s">
        <v>3</v>
      </c>
      <c r="F98" s="175">
        <v>1.9</v>
      </c>
      <c r="H98" s="176">
        <v>1.9</v>
      </c>
      <c r="I98" s="177"/>
      <c r="L98" s="173"/>
      <c r="M98" s="178"/>
      <c r="N98" s="179"/>
      <c r="O98" s="179"/>
      <c r="P98" s="179"/>
      <c r="Q98" s="179"/>
      <c r="R98" s="179"/>
      <c r="S98" s="179"/>
      <c r="T98" s="180"/>
      <c r="AT98" s="174" t="s">
        <v>133</v>
      </c>
      <c r="AU98" s="174" t="s">
        <v>83</v>
      </c>
      <c r="AV98" s="13" t="s">
        <v>83</v>
      </c>
      <c r="AW98" s="13" t="s">
        <v>34</v>
      </c>
      <c r="AX98" s="13" t="s">
        <v>81</v>
      </c>
      <c r="AY98" s="174" t="s">
        <v>121</v>
      </c>
    </row>
    <row r="99" spans="1:65" s="1" customFormat="1" ht="21.75" customHeight="1">
      <c r="A99" s="32"/>
      <c r="B99" s="151"/>
      <c r="C99" s="152" t="s">
        <v>83</v>
      </c>
      <c r="D99" s="152" t="s">
        <v>126</v>
      </c>
      <c r="E99" s="153" t="s">
        <v>136</v>
      </c>
      <c r="F99" s="154" t="s">
        <v>137</v>
      </c>
      <c r="G99" s="155" t="s">
        <v>129</v>
      </c>
      <c r="H99" s="156">
        <v>10.36</v>
      </c>
      <c r="I99" s="157"/>
      <c r="J99" s="158">
        <f>ROUND(I99*H99,2)</f>
        <v>0</v>
      </c>
      <c r="K99" s="154" t="s">
        <v>130</v>
      </c>
      <c r="L99" s="33"/>
      <c r="M99" s="159" t="s">
        <v>3</v>
      </c>
      <c r="N99" s="160" t="s">
        <v>44</v>
      </c>
      <c r="O99" s="53"/>
      <c r="P99" s="161">
        <f>O99*H99</f>
        <v>0</v>
      </c>
      <c r="Q99" s="161">
        <v>0.00079</v>
      </c>
      <c r="R99" s="161">
        <f>Q99*H99</f>
        <v>0.0081844</v>
      </c>
      <c r="S99" s="161">
        <v>1E-05</v>
      </c>
      <c r="T99" s="162">
        <f>S99*H99</f>
        <v>0.0001036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3" t="s">
        <v>131</v>
      </c>
      <c r="AT99" s="163" t="s">
        <v>126</v>
      </c>
      <c r="AU99" s="163" t="s">
        <v>83</v>
      </c>
      <c r="AY99" s="17" t="s">
        <v>121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17" t="s">
        <v>81</v>
      </c>
      <c r="BK99" s="164">
        <f>ROUND(I99*H99,2)</f>
        <v>0</v>
      </c>
      <c r="BL99" s="17" t="s">
        <v>131</v>
      </c>
      <c r="BM99" s="163" t="s">
        <v>138</v>
      </c>
    </row>
    <row r="100" spans="2:51" s="13" customFormat="1" ht="11.25">
      <c r="B100" s="173"/>
      <c r="D100" s="166" t="s">
        <v>133</v>
      </c>
      <c r="E100" s="174" t="s">
        <v>3</v>
      </c>
      <c r="F100" s="175">
        <v>10.36</v>
      </c>
      <c r="H100" s="176">
        <v>10.36</v>
      </c>
      <c r="I100" s="17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4" t="s">
        <v>133</v>
      </c>
      <c r="AU100" s="174" t="s">
        <v>83</v>
      </c>
      <c r="AV100" s="13" t="s">
        <v>83</v>
      </c>
      <c r="AW100" s="13" t="s">
        <v>34</v>
      </c>
      <c r="AX100" s="13" t="s">
        <v>81</v>
      </c>
      <c r="AY100" s="174" t="s">
        <v>121</v>
      </c>
    </row>
    <row r="101" spans="1:65" s="1" customFormat="1" ht="21.75" customHeight="1">
      <c r="A101" s="32"/>
      <c r="B101" s="151"/>
      <c r="C101" s="152" t="s">
        <v>122</v>
      </c>
      <c r="D101" s="152" t="s">
        <v>126</v>
      </c>
      <c r="E101" s="153" t="s">
        <v>139</v>
      </c>
      <c r="F101" s="154" t="s">
        <v>140</v>
      </c>
      <c r="G101" s="155" t="s">
        <v>129</v>
      </c>
      <c r="H101" s="156">
        <v>78.31</v>
      </c>
      <c r="I101" s="157"/>
      <c r="J101" s="158">
        <f>ROUND(I101*H101,2)</f>
        <v>0</v>
      </c>
      <c r="K101" s="154" t="s">
        <v>130</v>
      </c>
      <c r="L101" s="33"/>
      <c r="M101" s="159" t="s">
        <v>3</v>
      </c>
      <c r="N101" s="160" t="s">
        <v>44</v>
      </c>
      <c r="O101" s="53"/>
      <c r="P101" s="161">
        <f>O101*H101</f>
        <v>0</v>
      </c>
      <c r="Q101" s="161">
        <v>0.00119</v>
      </c>
      <c r="R101" s="161">
        <f>Q101*H101</f>
        <v>0.0931889</v>
      </c>
      <c r="S101" s="161">
        <v>1E-05</v>
      </c>
      <c r="T101" s="162">
        <f>S101*H101</f>
        <v>0.0007831000000000001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3" t="s">
        <v>131</v>
      </c>
      <c r="AT101" s="163" t="s">
        <v>126</v>
      </c>
      <c r="AU101" s="163" t="s">
        <v>83</v>
      </c>
      <c r="AY101" s="17" t="s">
        <v>121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17" t="s">
        <v>81</v>
      </c>
      <c r="BK101" s="164">
        <f>ROUND(I101*H101,2)</f>
        <v>0</v>
      </c>
      <c r="BL101" s="17" t="s">
        <v>131</v>
      </c>
      <c r="BM101" s="163" t="s">
        <v>141</v>
      </c>
    </row>
    <row r="102" spans="2:51" s="13" customFormat="1" ht="11.25">
      <c r="B102" s="173"/>
      <c r="D102" s="166" t="s">
        <v>133</v>
      </c>
      <c r="E102" s="174" t="s">
        <v>3</v>
      </c>
      <c r="F102" s="175">
        <v>78.31</v>
      </c>
      <c r="H102" s="176">
        <v>78.31</v>
      </c>
      <c r="I102" s="177"/>
      <c r="L102" s="173"/>
      <c r="M102" s="178"/>
      <c r="N102" s="179"/>
      <c r="O102" s="179"/>
      <c r="P102" s="179"/>
      <c r="Q102" s="179"/>
      <c r="R102" s="179"/>
      <c r="S102" s="179"/>
      <c r="T102" s="180"/>
      <c r="AT102" s="174" t="s">
        <v>133</v>
      </c>
      <c r="AU102" s="174" t="s">
        <v>83</v>
      </c>
      <c r="AV102" s="13" t="s">
        <v>83</v>
      </c>
      <c r="AW102" s="13" t="s">
        <v>34</v>
      </c>
      <c r="AX102" s="13" t="s">
        <v>81</v>
      </c>
      <c r="AY102" s="174" t="s">
        <v>121</v>
      </c>
    </row>
    <row r="103" spans="1:65" s="1" customFormat="1" ht="21.75" customHeight="1">
      <c r="A103" s="32"/>
      <c r="B103" s="151"/>
      <c r="C103" s="152" t="s">
        <v>131</v>
      </c>
      <c r="D103" s="152" t="s">
        <v>126</v>
      </c>
      <c r="E103" s="153" t="s">
        <v>142</v>
      </c>
      <c r="F103" s="154" t="s">
        <v>143</v>
      </c>
      <c r="G103" s="155" t="s">
        <v>129</v>
      </c>
      <c r="H103" s="156">
        <v>57</v>
      </c>
      <c r="I103" s="157"/>
      <c r="J103" s="158">
        <f>ROUND(I103*H103,2)</f>
        <v>0</v>
      </c>
      <c r="K103" s="154" t="s">
        <v>130</v>
      </c>
      <c r="L103" s="33"/>
      <c r="M103" s="159" t="s">
        <v>3</v>
      </c>
      <c r="N103" s="160" t="s">
        <v>44</v>
      </c>
      <c r="O103" s="53"/>
      <c r="P103" s="161">
        <f>O103*H103</f>
        <v>0</v>
      </c>
      <c r="Q103" s="161">
        <v>0.00178</v>
      </c>
      <c r="R103" s="161">
        <f>Q103*H103</f>
        <v>0.10146</v>
      </c>
      <c r="S103" s="161">
        <v>1E-05</v>
      </c>
      <c r="T103" s="162">
        <f>S103*H103</f>
        <v>0.0005700000000000001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3" t="s">
        <v>131</v>
      </c>
      <c r="AT103" s="163" t="s">
        <v>126</v>
      </c>
      <c r="AU103" s="163" t="s">
        <v>83</v>
      </c>
      <c r="AY103" s="17" t="s">
        <v>121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17" t="s">
        <v>81</v>
      </c>
      <c r="BK103" s="164">
        <f>ROUND(I103*H103,2)</f>
        <v>0</v>
      </c>
      <c r="BL103" s="17" t="s">
        <v>131</v>
      </c>
      <c r="BM103" s="163" t="s">
        <v>144</v>
      </c>
    </row>
    <row r="104" spans="2:51" s="13" customFormat="1" ht="11.25">
      <c r="B104" s="173"/>
      <c r="D104" s="166" t="s">
        <v>133</v>
      </c>
      <c r="E104" s="174" t="s">
        <v>3</v>
      </c>
      <c r="F104" s="175">
        <v>57</v>
      </c>
      <c r="H104" s="176">
        <v>57</v>
      </c>
      <c r="I104" s="177"/>
      <c r="L104" s="173"/>
      <c r="M104" s="178"/>
      <c r="N104" s="179"/>
      <c r="O104" s="179"/>
      <c r="P104" s="179"/>
      <c r="Q104" s="179"/>
      <c r="R104" s="179"/>
      <c r="S104" s="179"/>
      <c r="T104" s="180"/>
      <c r="AT104" s="174" t="s">
        <v>133</v>
      </c>
      <c r="AU104" s="174" t="s">
        <v>83</v>
      </c>
      <c r="AV104" s="13" t="s">
        <v>83</v>
      </c>
      <c r="AW104" s="13" t="s">
        <v>34</v>
      </c>
      <c r="AX104" s="13" t="s">
        <v>81</v>
      </c>
      <c r="AY104" s="174" t="s">
        <v>121</v>
      </c>
    </row>
    <row r="105" spans="1:65" s="1" customFormat="1" ht="21.75" customHeight="1">
      <c r="A105" s="32"/>
      <c r="B105" s="151"/>
      <c r="C105" s="152" t="s">
        <v>145</v>
      </c>
      <c r="D105" s="152" t="s">
        <v>126</v>
      </c>
      <c r="E105" s="153" t="s">
        <v>146</v>
      </c>
      <c r="F105" s="154" t="s">
        <v>147</v>
      </c>
      <c r="G105" s="155" t="s">
        <v>129</v>
      </c>
      <c r="H105" s="156">
        <v>62.31</v>
      </c>
      <c r="I105" s="157"/>
      <c r="J105" s="158">
        <f>ROUND(I105*H105,2)</f>
        <v>0</v>
      </c>
      <c r="K105" s="154" t="s">
        <v>130</v>
      </c>
      <c r="L105" s="33"/>
      <c r="M105" s="159" t="s">
        <v>3</v>
      </c>
      <c r="N105" s="160" t="s">
        <v>44</v>
      </c>
      <c r="O105" s="53"/>
      <c r="P105" s="161">
        <f>O105*H105</f>
        <v>0</v>
      </c>
      <c r="Q105" s="161">
        <v>0.00219</v>
      </c>
      <c r="R105" s="161">
        <f>Q105*H105</f>
        <v>0.13645890000000002</v>
      </c>
      <c r="S105" s="161">
        <v>1E-05</v>
      </c>
      <c r="T105" s="162">
        <f>S105*H105</f>
        <v>0.0006231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3" t="s">
        <v>131</v>
      </c>
      <c r="AT105" s="163" t="s">
        <v>126</v>
      </c>
      <c r="AU105" s="163" t="s">
        <v>83</v>
      </c>
      <c r="AY105" s="17" t="s">
        <v>121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17" t="s">
        <v>81</v>
      </c>
      <c r="BK105" s="164">
        <f>ROUND(I105*H105,2)</f>
        <v>0</v>
      </c>
      <c r="BL105" s="17" t="s">
        <v>131</v>
      </c>
      <c r="BM105" s="163" t="s">
        <v>148</v>
      </c>
    </row>
    <row r="106" spans="2:51" s="13" customFormat="1" ht="11.25">
      <c r="B106" s="173"/>
      <c r="D106" s="166" t="s">
        <v>133</v>
      </c>
      <c r="E106" s="174" t="s">
        <v>3</v>
      </c>
      <c r="F106" s="175">
        <v>62.31</v>
      </c>
      <c r="H106" s="176">
        <v>54.51</v>
      </c>
      <c r="I106" s="17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4" t="s">
        <v>133</v>
      </c>
      <c r="AU106" s="174" t="s">
        <v>83</v>
      </c>
      <c r="AV106" s="13" t="s">
        <v>83</v>
      </c>
      <c r="AW106" s="13" t="s">
        <v>34</v>
      </c>
      <c r="AX106" s="13" t="s">
        <v>81</v>
      </c>
      <c r="AY106" s="174" t="s">
        <v>121</v>
      </c>
    </row>
    <row r="107" spans="1:65" s="1" customFormat="1" ht="16.5" customHeight="1">
      <c r="A107" s="32"/>
      <c r="B107" s="151"/>
      <c r="C107" s="152" t="s">
        <v>149</v>
      </c>
      <c r="D107" s="152" t="s">
        <v>126</v>
      </c>
      <c r="E107" s="153" t="s">
        <v>150</v>
      </c>
      <c r="F107" s="154" t="s">
        <v>151</v>
      </c>
      <c r="G107" s="155" t="s">
        <v>152</v>
      </c>
      <c r="H107" s="156">
        <v>175</v>
      </c>
      <c r="I107" s="157"/>
      <c r="J107" s="158">
        <f>ROUND(I107*H107,2)</f>
        <v>0</v>
      </c>
      <c r="K107" s="154" t="s">
        <v>3</v>
      </c>
      <c r="L107" s="33"/>
      <c r="M107" s="159" t="s">
        <v>3</v>
      </c>
      <c r="N107" s="160" t="s">
        <v>44</v>
      </c>
      <c r="O107" s="53"/>
      <c r="P107" s="161">
        <f>O107*H107</f>
        <v>0</v>
      </c>
      <c r="Q107" s="161">
        <v>0.0014</v>
      </c>
      <c r="R107" s="161">
        <f>Q107*H107</f>
        <v>0.245</v>
      </c>
      <c r="S107" s="161">
        <v>0</v>
      </c>
      <c r="T107" s="162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3" t="s">
        <v>131</v>
      </c>
      <c r="AT107" s="163" t="s">
        <v>126</v>
      </c>
      <c r="AU107" s="163" t="s">
        <v>83</v>
      </c>
      <c r="AY107" s="17" t="s">
        <v>121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17" t="s">
        <v>81</v>
      </c>
      <c r="BK107" s="164">
        <f>ROUND(I107*H107,2)</f>
        <v>0</v>
      </c>
      <c r="BL107" s="17" t="s">
        <v>131</v>
      </c>
      <c r="BM107" s="163" t="s">
        <v>153</v>
      </c>
    </row>
    <row r="108" spans="2:51" s="12" customFormat="1" ht="11.25">
      <c r="B108" s="165"/>
      <c r="D108" s="166" t="s">
        <v>133</v>
      </c>
      <c r="E108" s="167" t="s">
        <v>3</v>
      </c>
      <c r="F108" s="168" t="s">
        <v>154</v>
      </c>
      <c r="H108" s="167" t="s">
        <v>3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7" t="s">
        <v>133</v>
      </c>
      <c r="AU108" s="167" t="s">
        <v>83</v>
      </c>
      <c r="AV108" s="12" t="s">
        <v>81</v>
      </c>
      <c r="AW108" s="12" t="s">
        <v>34</v>
      </c>
      <c r="AX108" s="12" t="s">
        <v>73</v>
      </c>
      <c r="AY108" s="167" t="s">
        <v>121</v>
      </c>
    </row>
    <row r="109" spans="2:51" s="12" customFormat="1" ht="11.25">
      <c r="B109" s="165"/>
      <c r="D109" s="166" t="s">
        <v>133</v>
      </c>
      <c r="E109" s="167" t="s">
        <v>3</v>
      </c>
      <c r="F109" s="168" t="s">
        <v>135</v>
      </c>
      <c r="H109" s="167" t="s">
        <v>3</v>
      </c>
      <c r="I109" s="169"/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133</v>
      </c>
      <c r="AU109" s="167" t="s">
        <v>83</v>
      </c>
      <c r="AV109" s="12" t="s">
        <v>81</v>
      </c>
      <c r="AW109" s="12" t="s">
        <v>34</v>
      </c>
      <c r="AX109" s="12" t="s">
        <v>73</v>
      </c>
      <c r="AY109" s="167" t="s">
        <v>121</v>
      </c>
    </row>
    <row r="110" spans="2:51" s="13" customFormat="1" ht="11.25">
      <c r="B110" s="173"/>
      <c r="D110" s="166" t="s">
        <v>133</v>
      </c>
      <c r="E110" s="174" t="s">
        <v>3</v>
      </c>
      <c r="F110" s="175" t="s">
        <v>155</v>
      </c>
      <c r="H110" s="176">
        <v>175</v>
      </c>
      <c r="I110" s="177"/>
      <c r="L110" s="173"/>
      <c r="M110" s="178"/>
      <c r="N110" s="179"/>
      <c r="O110" s="179"/>
      <c r="P110" s="179"/>
      <c r="Q110" s="179"/>
      <c r="R110" s="179"/>
      <c r="S110" s="179"/>
      <c r="T110" s="180"/>
      <c r="AT110" s="174" t="s">
        <v>133</v>
      </c>
      <c r="AU110" s="174" t="s">
        <v>83</v>
      </c>
      <c r="AV110" s="13" t="s">
        <v>83</v>
      </c>
      <c r="AW110" s="13" t="s">
        <v>34</v>
      </c>
      <c r="AX110" s="13" t="s">
        <v>81</v>
      </c>
      <c r="AY110" s="174" t="s">
        <v>121</v>
      </c>
    </row>
    <row r="111" spans="1:65" s="1" customFormat="1" ht="16.5" customHeight="1">
      <c r="A111" s="32"/>
      <c r="B111" s="151"/>
      <c r="C111" s="152" t="s">
        <v>156</v>
      </c>
      <c r="D111" s="152" t="s">
        <v>126</v>
      </c>
      <c r="E111" s="153" t="s">
        <v>157</v>
      </c>
      <c r="F111" s="154" t="s">
        <v>158</v>
      </c>
      <c r="G111" s="155" t="s">
        <v>152</v>
      </c>
      <c r="H111" s="156">
        <v>175</v>
      </c>
      <c r="I111" s="157"/>
      <c r="J111" s="158">
        <f>ROUND(I111*H111,2)</f>
        <v>0</v>
      </c>
      <c r="K111" s="154" t="s">
        <v>3</v>
      </c>
      <c r="L111" s="33"/>
      <c r="M111" s="159" t="s">
        <v>3</v>
      </c>
      <c r="N111" s="160" t="s">
        <v>44</v>
      </c>
      <c r="O111" s="53"/>
      <c r="P111" s="161">
        <f>O111*H111</f>
        <v>0</v>
      </c>
      <c r="Q111" s="161">
        <v>0.00391</v>
      </c>
      <c r="R111" s="161">
        <f>Q111*H111</f>
        <v>0.68425</v>
      </c>
      <c r="S111" s="161">
        <v>0</v>
      </c>
      <c r="T111" s="162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3" t="s">
        <v>131</v>
      </c>
      <c r="AT111" s="163" t="s">
        <v>126</v>
      </c>
      <c r="AU111" s="163" t="s">
        <v>83</v>
      </c>
      <c r="AY111" s="17" t="s">
        <v>121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17" t="s">
        <v>81</v>
      </c>
      <c r="BK111" s="164">
        <f>ROUND(I111*H111,2)</f>
        <v>0</v>
      </c>
      <c r="BL111" s="17" t="s">
        <v>131</v>
      </c>
      <c r="BM111" s="163" t="s">
        <v>159</v>
      </c>
    </row>
    <row r="112" spans="2:63" s="11" customFormat="1" ht="22.5" customHeight="1">
      <c r="B112" s="138"/>
      <c r="D112" s="139" t="s">
        <v>72</v>
      </c>
      <c r="E112" s="149" t="s">
        <v>160</v>
      </c>
      <c r="F112" s="149" t="s">
        <v>161</v>
      </c>
      <c r="I112" s="141"/>
      <c r="J112" s="150">
        <f>BK112</f>
        <v>0</v>
      </c>
      <c r="L112" s="138"/>
      <c r="M112" s="143"/>
      <c r="N112" s="144"/>
      <c r="O112" s="144"/>
      <c r="P112" s="145">
        <f>SUM(P113:P116)</f>
        <v>0</v>
      </c>
      <c r="Q112" s="144"/>
      <c r="R112" s="145">
        <f>SUM(R113:R116)</f>
        <v>30.162660000000002</v>
      </c>
      <c r="S112" s="144"/>
      <c r="T112" s="146">
        <f>SUM(T113:T116)</f>
        <v>0</v>
      </c>
      <c r="AR112" s="139" t="s">
        <v>81</v>
      </c>
      <c r="AT112" s="147" t="s">
        <v>72</v>
      </c>
      <c r="AU112" s="147" t="s">
        <v>81</v>
      </c>
      <c r="AY112" s="139" t="s">
        <v>121</v>
      </c>
      <c r="BK112" s="148">
        <f>SUM(BK113:BK116)</f>
        <v>0</v>
      </c>
    </row>
    <row r="113" spans="1:65" s="1" customFormat="1" ht="21.75" customHeight="1">
      <c r="A113" s="32"/>
      <c r="B113" s="151"/>
      <c r="C113" s="152" t="s">
        <v>162</v>
      </c>
      <c r="D113" s="152" t="s">
        <v>126</v>
      </c>
      <c r="E113" s="153" t="s">
        <v>163</v>
      </c>
      <c r="F113" s="154" t="s">
        <v>164</v>
      </c>
      <c r="G113" s="155" t="s">
        <v>152</v>
      </c>
      <c r="H113" s="156">
        <v>874.28</v>
      </c>
      <c r="I113" s="157"/>
      <c r="J113" s="158">
        <f>ROUND(I113*H113,2)</f>
        <v>0</v>
      </c>
      <c r="K113" s="154" t="s">
        <v>130</v>
      </c>
      <c r="L113" s="33"/>
      <c r="M113" s="159" t="s">
        <v>3</v>
      </c>
      <c r="N113" s="160" t="s">
        <v>44</v>
      </c>
      <c r="O113" s="53"/>
      <c r="P113" s="161">
        <f>O113*H113</f>
        <v>0</v>
      </c>
      <c r="Q113" s="161">
        <v>0.0345</v>
      </c>
      <c r="R113" s="161">
        <f>Q113*H113</f>
        <v>30.162660000000002</v>
      </c>
      <c r="S113" s="161">
        <v>0</v>
      </c>
      <c r="T113" s="162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3" t="s">
        <v>131</v>
      </c>
      <c r="AT113" s="163" t="s">
        <v>126</v>
      </c>
      <c r="AU113" s="163" t="s">
        <v>83</v>
      </c>
      <c r="AY113" s="17" t="s">
        <v>121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7" t="s">
        <v>81</v>
      </c>
      <c r="BK113" s="164">
        <f>ROUND(I113*H113,2)</f>
        <v>0</v>
      </c>
      <c r="BL113" s="17" t="s">
        <v>131</v>
      </c>
      <c r="BM113" s="163" t="s">
        <v>165</v>
      </c>
    </row>
    <row r="114" spans="2:51" s="12" customFormat="1" ht="11.25">
      <c r="B114" s="165"/>
      <c r="D114" s="166" t="s">
        <v>133</v>
      </c>
      <c r="E114" s="167" t="s">
        <v>3</v>
      </c>
      <c r="F114" s="168" t="s">
        <v>166</v>
      </c>
      <c r="H114" s="167" t="s">
        <v>3</v>
      </c>
      <c r="I114" s="169"/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133</v>
      </c>
      <c r="AU114" s="167" t="s">
        <v>83</v>
      </c>
      <c r="AV114" s="12" t="s">
        <v>81</v>
      </c>
      <c r="AW114" s="12" t="s">
        <v>34</v>
      </c>
      <c r="AX114" s="12" t="s">
        <v>73</v>
      </c>
      <c r="AY114" s="167" t="s">
        <v>121</v>
      </c>
    </row>
    <row r="115" spans="2:51" s="12" customFormat="1" ht="11.25">
      <c r="B115" s="165"/>
      <c r="D115" s="166" t="s">
        <v>133</v>
      </c>
      <c r="E115" s="167" t="s">
        <v>3</v>
      </c>
      <c r="F115" s="168" t="s">
        <v>135</v>
      </c>
      <c r="H115" s="167" t="s">
        <v>3</v>
      </c>
      <c r="I115" s="169"/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133</v>
      </c>
      <c r="AU115" s="167" t="s">
        <v>83</v>
      </c>
      <c r="AV115" s="12" t="s">
        <v>81</v>
      </c>
      <c r="AW115" s="12" t="s">
        <v>34</v>
      </c>
      <c r="AX115" s="12" t="s">
        <v>73</v>
      </c>
      <c r="AY115" s="167" t="s">
        <v>121</v>
      </c>
    </row>
    <row r="116" spans="2:51" s="13" customFormat="1" ht="11.25">
      <c r="B116" s="173"/>
      <c r="D116" s="166" t="s">
        <v>133</v>
      </c>
      <c r="E116" s="174" t="s">
        <v>3</v>
      </c>
      <c r="F116" s="175" t="s">
        <v>167</v>
      </c>
      <c r="H116" s="176">
        <v>874.28</v>
      </c>
      <c r="I116" s="177"/>
      <c r="L116" s="173"/>
      <c r="M116" s="178"/>
      <c r="N116" s="179"/>
      <c r="O116" s="179"/>
      <c r="P116" s="179"/>
      <c r="Q116" s="179"/>
      <c r="R116" s="179"/>
      <c r="S116" s="179"/>
      <c r="T116" s="180"/>
      <c r="AT116" s="174" t="s">
        <v>133</v>
      </c>
      <c r="AU116" s="174" t="s">
        <v>83</v>
      </c>
      <c r="AV116" s="13" t="s">
        <v>83</v>
      </c>
      <c r="AW116" s="13" t="s">
        <v>34</v>
      </c>
      <c r="AX116" s="13" t="s">
        <v>81</v>
      </c>
      <c r="AY116" s="174" t="s">
        <v>121</v>
      </c>
    </row>
    <row r="117" spans="2:63" s="11" customFormat="1" ht="22.5" customHeight="1">
      <c r="B117" s="138"/>
      <c r="D117" s="139" t="s">
        <v>72</v>
      </c>
      <c r="E117" s="149" t="s">
        <v>162</v>
      </c>
      <c r="F117" s="149" t="s">
        <v>168</v>
      </c>
      <c r="I117" s="141"/>
      <c r="J117" s="150">
        <f>BK117</f>
        <v>0</v>
      </c>
      <c r="L117" s="138"/>
      <c r="M117" s="143"/>
      <c r="N117" s="144"/>
      <c r="O117" s="144"/>
      <c r="P117" s="145">
        <f>SUM(P118:P127)</f>
        <v>0</v>
      </c>
      <c r="Q117" s="144"/>
      <c r="R117" s="145">
        <f>SUM(R118:R127)</f>
        <v>0.022040680000000003</v>
      </c>
      <c r="S117" s="144"/>
      <c r="T117" s="146">
        <f>SUM(T118:T127)</f>
        <v>0</v>
      </c>
      <c r="AR117" s="139" t="s">
        <v>81</v>
      </c>
      <c r="AT117" s="147" t="s">
        <v>72</v>
      </c>
      <c r="AU117" s="147" t="s">
        <v>81</v>
      </c>
      <c r="AY117" s="139" t="s">
        <v>121</v>
      </c>
      <c r="BK117" s="148">
        <f>SUM(BK118:BK127)</f>
        <v>0</v>
      </c>
    </row>
    <row r="118" spans="1:65" s="1" customFormat="1" ht="21.75" customHeight="1">
      <c r="A118" s="32"/>
      <c r="B118" s="151"/>
      <c r="C118" s="152" t="s">
        <v>169</v>
      </c>
      <c r="D118" s="152" t="s">
        <v>126</v>
      </c>
      <c r="E118" s="153" t="s">
        <v>170</v>
      </c>
      <c r="F118" s="154" t="s">
        <v>171</v>
      </c>
      <c r="G118" s="155" t="s">
        <v>152</v>
      </c>
      <c r="H118" s="156">
        <v>551.017</v>
      </c>
      <c r="I118" s="157"/>
      <c r="J118" s="158">
        <f>ROUND(I118*H118,2)</f>
        <v>0</v>
      </c>
      <c r="K118" s="154" t="s">
        <v>130</v>
      </c>
      <c r="L118" s="33"/>
      <c r="M118" s="159" t="s">
        <v>3</v>
      </c>
      <c r="N118" s="160" t="s">
        <v>44</v>
      </c>
      <c r="O118" s="53"/>
      <c r="P118" s="161">
        <f>O118*H118</f>
        <v>0</v>
      </c>
      <c r="Q118" s="161">
        <v>4E-05</v>
      </c>
      <c r="R118" s="161">
        <f>Q118*H118</f>
        <v>0.022040680000000003</v>
      </c>
      <c r="S118" s="161">
        <v>0</v>
      </c>
      <c r="T118" s="162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63" t="s">
        <v>131</v>
      </c>
      <c r="AT118" s="163" t="s">
        <v>126</v>
      </c>
      <c r="AU118" s="163" t="s">
        <v>83</v>
      </c>
      <c r="AY118" s="17" t="s">
        <v>121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17" t="s">
        <v>81</v>
      </c>
      <c r="BK118" s="164">
        <f>ROUND(I118*H118,2)</f>
        <v>0</v>
      </c>
      <c r="BL118" s="17" t="s">
        <v>131</v>
      </c>
      <c r="BM118" s="163" t="s">
        <v>172</v>
      </c>
    </row>
    <row r="119" spans="2:51" s="12" customFormat="1" ht="11.25">
      <c r="B119" s="165"/>
      <c r="D119" s="166" t="s">
        <v>133</v>
      </c>
      <c r="E119" s="167" t="s">
        <v>3</v>
      </c>
      <c r="F119" s="168" t="s">
        <v>173</v>
      </c>
      <c r="H119" s="167" t="s">
        <v>3</v>
      </c>
      <c r="I119" s="169"/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133</v>
      </c>
      <c r="AU119" s="167" t="s">
        <v>83</v>
      </c>
      <c r="AV119" s="12" t="s">
        <v>81</v>
      </c>
      <c r="AW119" s="12" t="s">
        <v>34</v>
      </c>
      <c r="AX119" s="12" t="s">
        <v>73</v>
      </c>
      <c r="AY119" s="167" t="s">
        <v>121</v>
      </c>
    </row>
    <row r="120" spans="2:51" s="12" customFormat="1" ht="11.25">
      <c r="B120" s="165"/>
      <c r="D120" s="166" t="s">
        <v>133</v>
      </c>
      <c r="E120" s="167" t="s">
        <v>3</v>
      </c>
      <c r="F120" s="168" t="s">
        <v>174</v>
      </c>
      <c r="H120" s="167" t="s">
        <v>3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133</v>
      </c>
      <c r="AU120" s="167" t="s">
        <v>83</v>
      </c>
      <c r="AV120" s="12" t="s">
        <v>81</v>
      </c>
      <c r="AW120" s="12" t="s">
        <v>34</v>
      </c>
      <c r="AX120" s="12" t="s">
        <v>73</v>
      </c>
      <c r="AY120" s="167" t="s">
        <v>121</v>
      </c>
    </row>
    <row r="121" spans="2:51" s="13" customFormat="1" ht="11.25">
      <c r="B121" s="173"/>
      <c r="D121" s="166" t="s">
        <v>133</v>
      </c>
      <c r="E121" s="174" t="s">
        <v>3</v>
      </c>
      <c r="F121" s="175" t="s">
        <v>175</v>
      </c>
      <c r="H121" s="176">
        <v>551.017</v>
      </c>
      <c r="I121" s="177"/>
      <c r="L121" s="173"/>
      <c r="M121" s="178"/>
      <c r="N121" s="179"/>
      <c r="O121" s="179"/>
      <c r="P121" s="179"/>
      <c r="Q121" s="179"/>
      <c r="R121" s="179"/>
      <c r="S121" s="179"/>
      <c r="T121" s="180"/>
      <c r="AT121" s="174" t="s">
        <v>133</v>
      </c>
      <c r="AU121" s="174" t="s">
        <v>83</v>
      </c>
      <c r="AV121" s="13" t="s">
        <v>83</v>
      </c>
      <c r="AW121" s="13" t="s">
        <v>34</v>
      </c>
      <c r="AX121" s="13" t="s">
        <v>81</v>
      </c>
      <c r="AY121" s="174" t="s">
        <v>121</v>
      </c>
    </row>
    <row r="122" spans="1:65" s="1" customFormat="1" ht="21.75" customHeight="1">
      <c r="A122" s="32"/>
      <c r="B122" s="151"/>
      <c r="C122" s="152" t="s">
        <v>176</v>
      </c>
      <c r="D122" s="152" t="s">
        <v>126</v>
      </c>
      <c r="E122" s="153" t="s">
        <v>177</v>
      </c>
      <c r="F122" s="154" t="s">
        <v>178</v>
      </c>
      <c r="G122" s="155" t="s">
        <v>152</v>
      </c>
      <c r="H122" s="156">
        <v>210</v>
      </c>
      <c r="I122" s="157"/>
      <c r="J122" s="158">
        <f>ROUND(I122*H122,2)</f>
        <v>0</v>
      </c>
      <c r="K122" s="154" t="s">
        <v>130</v>
      </c>
      <c r="L122" s="33"/>
      <c r="M122" s="159" t="s">
        <v>3</v>
      </c>
      <c r="N122" s="160" t="s">
        <v>44</v>
      </c>
      <c r="O122" s="53"/>
      <c r="P122" s="161">
        <f>O122*H122</f>
        <v>0</v>
      </c>
      <c r="Q122" s="161">
        <v>0</v>
      </c>
      <c r="R122" s="161">
        <f>Q122*H122</f>
        <v>0</v>
      </c>
      <c r="S122" s="161">
        <v>0</v>
      </c>
      <c r="T122" s="162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3" t="s">
        <v>131</v>
      </c>
      <c r="AT122" s="163" t="s">
        <v>126</v>
      </c>
      <c r="AU122" s="163" t="s">
        <v>83</v>
      </c>
      <c r="AY122" s="17" t="s">
        <v>121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17" t="s">
        <v>81</v>
      </c>
      <c r="BK122" s="164">
        <f>ROUND(I122*H122,2)</f>
        <v>0</v>
      </c>
      <c r="BL122" s="17" t="s">
        <v>131</v>
      </c>
      <c r="BM122" s="163" t="s">
        <v>179</v>
      </c>
    </row>
    <row r="123" spans="2:51" s="12" customFormat="1" ht="11.25">
      <c r="B123" s="165"/>
      <c r="D123" s="166" t="s">
        <v>133</v>
      </c>
      <c r="E123" s="167" t="s">
        <v>3</v>
      </c>
      <c r="F123" s="168" t="s">
        <v>180</v>
      </c>
      <c r="H123" s="167" t="s">
        <v>3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133</v>
      </c>
      <c r="AU123" s="167" t="s">
        <v>83</v>
      </c>
      <c r="AV123" s="12" t="s">
        <v>81</v>
      </c>
      <c r="AW123" s="12" t="s">
        <v>34</v>
      </c>
      <c r="AX123" s="12" t="s">
        <v>73</v>
      </c>
      <c r="AY123" s="167" t="s">
        <v>121</v>
      </c>
    </row>
    <row r="124" spans="2:51" s="13" customFormat="1" ht="11.25">
      <c r="B124" s="173"/>
      <c r="D124" s="166" t="s">
        <v>133</v>
      </c>
      <c r="E124" s="174" t="s">
        <v>3</v>
      </c>
      <c r="F124" s="175" t="s">
        <v>181</v>
      </c>
      <c r="H124" s="176">
        <v>210</v>
      </c>
      <c r="I124" s="177"/>
      <c r="L124" s="173"/>
      <c r="M124" s="178"/>
      <c r="N124" s="179"/>
      <c r="O124" s="179"/>
      <c r="P124" s="179"/>
      <c r="Q124" s="179"/>
      <c r="R124" s="179"/>
      <c r="S124" s="179"/>
      <c r="T124" s="180"/>
      <c r="AT124" s="174" t="s">
        <v>133</v>
      </c>
      <c r="AU124" s="174" t="s">
        <v>83</v>
      </c>
      <c r="AV124" s="13" t="s">
        <v>83</v>
      </c>
      <c r="AW124" s="13" t="s">
        <v>34</v>
      </c>
      <c r="AX124" s="13" t="s">
        <v>81</v>
      </c>
      <c r="AY124" s="174" t="s">
        <v>121</v>
      </c>
    </row>
    <row r="125" spans="1:65" s="1" customFormat="1" ht="16.5" customHeight="1">
      <c r="A125" s="32"/>
      <c r="B125" s="151"/>
      <c r="C125" s="152" t="s">
        <v>182</v>
      </c>
      <c r="D125" s="152" t="s">
        <v>126</v>
      </c>
      <c r="E125" s="153" t="s">
        <v>183</v>
      </c>
      <c r="F125" s="154" t="s">
        <v>184</v>
      </c>
      <c r="G125" s="155" t="s">
        <v>152</v>
      </c>
      <c r="H125" s="156">
        <v>450</v>
      </c>
      <c r="I125" s="157"/>
      <c r="J125" s="158">
        <f>ROUND(I125*H125,2)</f>
        <v>0</v>
      </c>
      <c r="K125" s="154" t="s">
        <v>130</v>
      </c>
      <c r="L125" s="33"/>
      <c r="M125" s="159" t="s">
        <v>3</v>
      </c>
      <c r="N125" s="160" t="s">
        <v>44</v>
      </c>
      <c r="O125" s="53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3" t="s">
        <v>131</v>
      </c>
      <c r="AT125" s="163" t="s">
        <v>126</v>
      </c>
      <c r="AU125" s="163" t="s">
        <v>83</v>
      </c>
      <c r="AY125" s="17" t="s">
        <v>121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17" t="s">
        <v>81</v>
      </c>
      <c r="BK125" s="164">
        <f>ROUND(I125*H125,2)</f>
        <v>0</v>
      </c>
      <c r="BL125" s="17" t="s">
        <v>131</v>
      </c>
      <c r="BM125" s="163" t="s">
        <v>185</v>
      </c>
    </row>
    <row r="126" spans="2:51" s="12" customFormat="1" ht="11.25">
      <c r="B126" s="165"/>
      <c r="D126" s="166" t="s">
        <v>133</v>
      </c>
      <c r="E126" s="167" t="s">
        <v>3</v>
      </c>
      <c r="F126" s="168" t="s">
        <v>186</v>
      </c>
      <c r="H126" s="167" t="s">
        <v>3</v>
      </c>
      <c r="I126" s="169"/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133</v>
      </c>
      <c r="AU126" s="167" t="s">
        <v>83</v>
      </c>
      <c r="AV126" s="12" t="s">
        <v>81</v>
      </c>
      <c r="AW126" s="12" t="s">
        <v>34</v>
      </c>
      <c r="AX126" s="12" t="s">
        <v>73</v>
      </c>
      <c r="AY126" s="167" t="s">
        <v>121</v>
      </c>
    </row>
    <row r="127" spans="2:51" s="13" customFormat="1" ht="11.25">
      <c r="B127" s="173"/>
      <c r="D127" s="166" t="s">
        <v>133</v>
      </c>
      <c r="E127" s="174" t="s">
        <v>3</v>
      </c>
      <c r="F127" s="175" t="s">
        <v>187</v>
      </c>
      <c r="H127" s="176">
        <v>450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133</v>
      </c>
      <c r="AU127" s="174" t="s">
        <v>83</v>
      </c>
      <c r="AV127" s="13" t="s">
        <v>83</v>
      </c>
      <c r="AW127" s="13" t="s">
        <v>34</v>
      </c>
      <c r="AX127" s="13" t="s">
        <v>81</v>
      </c>
      <c r="AY127" s="174" t="s">
        <v>121</v>
      </c>
    </row>
    <row r="128" spans="2:63" s="11" customFormat="1" ht="22.5" customHeight="1">
      <c r="B128" s="138"/>
      <c r="D128" s="139" t="s">
        <v>72</v>
      </c>
      <c r="E128" s="149" t="s">
        <v>188</v>
      </c>
      <c r="F128" s="149" t="s">
        <v>189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SUM(P129:P132)</f>
        <v>0</v>
      </c>
      <c r="Q128" s="144"/>
      <c r="R128" s="145">
        <f>SUM(R129:R132)</f>
        <v>0.0694281</v>
      </c>
      <c r="S128" s="144"/>
      <c r="T128" s="146">
        <f>SUM(T129:T132)</f>
        <v>0</v>
      </c>
      <c r="AR128" s="139" t="s">
        <v>81</v>
      </c>
      <c r="AT128" s="147" t="s">
        <v>72</v>
      </c>
      <c r="AU128" s="147" t="s">
        <v>81</v>
      </c>
      <c r="AY128" s="139" t="s">
        <v>121</v>
      </c>
      <c r="BK128" s="148">
        <f>SUM(BK129:BK132)</f>
        <v>0</v>
      </c>
    </row>
    <row r="129" spans="1:65" s="1" customFormat="1" ht="21.75" customHeight="1">
      <c r="A129" s="32"/>
      <c r="B129" s="151"/>
      <c r="C129" s="152" t="s">
        <v>190</v>
      </c>
      <c r="D129" s="152" t="s">
        <v>126</v>
      </c>
      <c r="E129" s="153" t="s">
        <v>191</v>
      </c>
      <c r="F129" s="154" t="s">
        <v>192</v>
      </c>
      <c r="G129" s="155" t="s">
        <v>152</v>
      </c>
      <c r="H129" s="156">
        <v>330.61</v>
      </c>
      <c r="I129" s="157"/>
      <c r="J129" s="158">
        <f>ROUND(I129*H129,2)</f>
        <v>0</v>
      </c>
      <c r="K129" s="154" t="s">
        <v>130</v>
      </c>
      <c r="L129" s="33"/>
      <c r="M129" s="159" t="s">
        <v>3</v>
      </c>
      <c r="N129" s="160" t="s">
        <v>44</v>
      </c>
      <c r="O129" s="53"/>
      <c r="P129" s="161">
        <f>O129*H129</f>
        <v>0</v>
      </c>
      <c r="Q129" s="161">
        <v>0.00021</v>
      </c>
      <c r="R129" s="161">
        <f>Q129*H129</f>
        <v>0.0694281</v>
      </c>
      <c r="S129" s="161">
        <v>0</v>
      </c>
      <c r="T129" s="16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3" t="s">
        <v>131</v>
      </c>
      <c r="AT129" s="163" t="s">
        <v>126</v>
      </c>
      <c r="AU129" s="163" t="s">
        <v>83</v>
      </c>
      <c r="AY129" s="17" t="s">
        <v>121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17" t="s">
        <v>81</v>
      </c>
      <c r="BK129" s="164">
        <f>ROUND(I129*H129,2)</f>
        <v>0</v>
      </c>
      <c r="BL129" s="17" t="s">
        <v>131</v>
      </c>
      <c r="BM129" s="163" t="s">
        <v>193</v>
      </c>
    </row>
    <row r="130" spans="2:51" s="12" customFormat="1" ht="11.25">
      <c r="B130" s="165"/>
      <c r="D130" s="166" t="s">
        <v>133</v>
      </c>
      <c r="E130" s="167" t="s">
        <v>3</v>
      </c>
      <c r="F130" s="168" t="s">
        <v>194</v>
      </c>
      <c r="H130" s="167" t="s">
        <v>3</v>
      </c>
      <c r="I130" s="169"/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133</v>
      </c>
      <c r="AU130" s="167" t="s">
        <v>83</v>
      </c>
      <c r="AV130" s="12" t="s">
        <v>81</v>
      </c>
      <c r="AW130" s="12" t="s">
        <v>34</v>
      </c>
      <c r="AX130" s="12" t="s">
        <v>73</v>
      </c>
      <c r="AY130" s="167" t="s">
        <v>121</v>
      </c>
    </row>
    <row r="131" spans="2:51" s="12" customFormat="1" ht="11.25">
      <c r="B131" s="165"/>
      <c r="D131" s="166" t="s">
        <v>133</v>
      </c>
      <c r="E131" s="167" t="s">
        <v>3</v>
      </c>
      <c r="F131" s="168" t="s">
        <v>195</v>
      </c>
      <c r="H131" s="167" t="s">
        <v>3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133</v>
      </c>
      <c r="AU131" s="167" t="s">
        <v>83</v>
      </c>
      <c r="AV131" s="12" t="s">
        <v>81</v>
      </c>
      <c r="AW131" s="12" t="s">
        <v>34</v>
      </c>
      <c r="AX131" s="12" t="s">
        <v>73</v>
      </c>
      <c r="AY131" s="167" t="s">
        <v>121</v>
      </c>
    </row>
    <row r="132" spans="2:51" s="13" customFormat="1" ht="11.25">
      <c r="B132" s="173"/>
      <c r="D132" s="166" t="s">
        <v>133</v>
      </c>
      <c r="E132" s="174" t="s">
        <v>3</v>
      </c>
      <c r="F132" s="175" t="s">
        <v>196</v>
      </c>
      <c r="H132" s="176">
        <v>330.61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133</v>
      </c>
      <c r="AU132" s="174" t="s">
        <v>83</v>
      </c>
      <c r="AV132" s="13" t="s">
        <v>83</v>
      </c>
      <c r="AW132" s="13" t="s">
        <v>34</v>
      </c>
      <c r="AX132" s="13" t="s">
        <v>81</v>
      </c>
      <c r="AY132" s="174" t="s">
        <v>121</v>
      </c>
    </row>
    <row r="133" spans="2:63" s="11" customFormat="1" ht="22.5" customHeight="1">
      <c r="B133" s="138"/>
      <c r="D133" s="139" t="s">
        <v>72</v>
      </c>
      <c r="E133" s="149" t="s">
        <v>197</v>
      </c>
      <c r="F133" s="149" t="s">
        <v>198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SUM(P134:P146)</f>
        <v>0</v>
      </c>
      <c r="Q133" s="144"/>
      <c r="R133" s="145">
        <f>SUM(R134:R146)</f>
        <v>0</v>
      </c>
      <c r="S133" s="144"/>
      <c r="T133" s="146">
        <f>SUM(T134:T146)</f>
        <v>52.456799999999994</v>
      </c>
      <c r="AR133" s="139" t="s">
        <v>81</v>
      </c>
      <c r="AT133" s="147" t="s">
        <v>72</v>
      </c>
      <c r="AU133" s="147" t="s">
        <v>81</v>
      </c>
      <c r="AY133" s="139" t="s">
        <v>121</v>
      </c>
      <c r="BK133" s="148">
        <f>SUM(BK134:BK146)</f>
        <v>0</v>
      </c>
    </row>
    <row r="134" spans="1:65" s="1" customFormat="1" ht="21.75" customHeight="1">
      <c r="A134" s="32"/>
      <c r="B134" s="151"/>
      <c r="C134" s="152" t="s">
        <v>199</v>
      </c>
      <c r="D134" s="152" t="s">
        <v>126</v>
      </c>
      <c r="E134" s="153" t="s">
        <v>200</v>
      </c>
      <c r="F134" s="154" t="s">
        <v>201</v>
      </c>
      <c r="G134" s="155" t="s">
        <v>152</v>
      </c>
      <c r="H134" s="156">
        <v>874.28</v>
      </c>
      <c r="I134" s="157"/>
      <c r="J134" s="158">
        <f>ROUND(I134*H134,2)</f>
        <v>0</v>
      </c>
      <c r="K134" s="154" t="s">
        <v>130</v>
      </c>
      <c r="L134" s="33"/>
      <c r="M134" s="159" t="s">
        <v>3</v>
      </c>
      <c r="N134" s="160" t="s">
        <v>44</v>
      </c>
      <c r="O134" s="53"/>
      <c r="P134" s="161">
        <f>O134*H134</f>
        <v>0</v>
      </c>
      <c r="Q134" s="161">
        <v>0</v>
      </c>
      <c r="R134" s="161">
        <f>Q134*H134</f>
        <v>0</v>
      </c>
      <c r="S134" s="161">
        <v>0.046</v>
      </c>
      <c r="T134" s="162">
        <f>S134*H134</f>
        <v>40.216879999999996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3" t="s">
        <v>131</v>
      </c>
      <c r="AT134" s="163" t="s">
        <v>126</v>
      </c>
      <c r="AU134" s="163" t="s">
        <v>83</v>
      </c>
      <c r="AY134" s="17" t="s">
        <v>121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7" t="s">
        <v>81</v>
      </c>
      <c r="BK134" s="164">
        <f>ROUND(I134*H134,2)</f>
        <v>0</v>
      </c>
      <c r="BL134" s="17" t="s">
        <v>131</v>
      </c>
      <c r="BM134" s="163" t="s">
        <v>202</v>
      </c>
    </row>
    <row r="135" spans="2:51" s="12" customFormat="1" ht="11.25">
      <c r="B135" s="165"/>
      <c r="D135" s="166" t="s">
        <v>133</v>
      </c>
      <c r="E135" s="167" t="s">
        <v>3</v>
      </c>
      <c r="F135" s="168" t="s">
        <v>203</v>
      </c>
      <c r="H135" s="167" t="s">
        <v>3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133</v>
      </c>
      <c r="AU135" s="167" t="s">
        <v>83</v>
      </c>
      <c r="AV135" s="12" t="s">
        <v>81</v>
      </c>
      <c r="AW135" s="12" t="s">
        <v>34</v>
      </c>
      <c r="AX135" s="12" t="s">
        <v>73</v>
      </c>
      <c r="AY135" s="167" t="s">
        <v>121</v>
      </c>
    </row>
    <row r="136" spans="2:51" s="12" customFormat="1" ht="11.25">
      <c r="B136" s="165"/>
      <c r="D136" s="166" t="s">
        <v>133</v>
      </c>
      <c r="E136" s="167" t="s">
        <v>3</v>
      </c>
      <c r="F136" s="168" t="s">
        <v>204</v>
      </c>
      <c r="H136" s="167" t="s">
        <v>3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133</v>
      </c>
      <c r="AU136" s="167" t="s">
        <v>83</v>
      </c>
      <c r="AV136" s="12" t="s">
        <v>81</v>
      </c>
      <c r="AW136" s="12" t="s">
        <v>34</v>
      </c>
      <c r="AX136" s="12" t="s">
        <v>73</v>
      </c>
      <c r="AY136" s="167" t="s">
        <v>121</v>
      </c>
    </row>
    <row r="137" spans="2:51" s="13" customFormat="1" ht="11.25">
      <c r="B137" s="173"/>
      <c r="D137" s="166" t="s">
        <v>133</v>
      </c>
      <c r="E137" s="174" t="s">
        <v>3</v>
      </c>
      <c r="F137" s="175" t="s">
        <v>167</v>
      </c>
      <c r="H137" s="176">
        <v>874.28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133</v>
      </c>
      <c r="AU137" s="174" t="s">
        <v>83</v>
      </c>
      <c r="AV137" s="13" t="s">
        <v>83</v>
      </c>
      <c r="AW137" s="13" t="s">
        <v>34</v>
      </c>
      <c r="AX137" s="13" t="s">
        <v>81</v>
      </c>
      <c r="AY137" s="174" t="s">
        <v>121</v>
      </c>
    </row>
    <row r="138" spans="1:65" s="1" customFormat="1" ht="16.5" customHeight="1">
      <c r="A138" s="32"/>
      <c r="B138" s="151"/>
      <c r="C138" s="152" t="s">
        <v>9</v>
      </c>
      <c r="D138" s="152" t="s">
        <v>126</v>
      </c>
      <c r="E138" s="153" t="s">
        <v>205</v>
      </c>
      <c r="F138" s="154" t="s">
        <v>206</v>
      </c>
      <c r="G138" s="155" t="s">
        <v>152</v>
      </c>
      <c r="H138" s="156">
        <v>874.28</v>
      </c>
      <c r="I138" s="157"/>
      <c r="J138" s="158">
        <f>ROUND(I138*H138,2)</f>
        <v>0</v>
      </c>
      <c r="K138" s="154" t="s">
        <v>130</v>
      </c>
      <c r="L138" s="33"/>
      <c r="M138" s="159" t="s">
        <v>3</v>
      </c>
      <c r="N138" s="160" t="s">
        <v>44</v>
      </c>
      <c r="O138" s="53"/>
      <c r="P138" s="161">
        <f>O138*H138</f>
        <v>0</v>
      </c>
      <c r="Q138" s="161">
        <v>0</v>
      </c>
      <c r="R138" s="161">
        <f>Q138*H138</f>
        <v>0</v>
      </c>
      <c r="S138" s="161">
        <v>0.014</v>
      </c>
      <c r="T138" s="162">
        <f>S138*H138</f>
        <v>12.23992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3" t="s">
        <v>131</v>
      </c>
      <c r="AT138" s="163" t="s">
        <v>126</v>
      </c>
      <c r="AU138" s="163" t="s">
        <v>83</v>
      </c>
      <c r="AY138" s="17" t="s">
        <v>121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7" t="s">
        <v>81</v>
      </c>
      <c r="BK138" s="164">
        <f>ROUND(I138*H138,2)</f>
        <v>0</v>
      </c>
      <c r="BL138" s="17" t="s">
        <v>131</v>
      </c>
      <c r="BM138" s="163" t="s">
        <v>207</v>
      </c>
    </row>
    <row r="139" spans="1:65" s="1" customFormat="1" ht="21.75" customHeight="1">
      <c r="A139" s="32"/>
      <c r="B139" s="151"/>
      <c r="C139" s="152" t="s">
        <v>208</v>
      </c>
      <c r="D139" s="152" t="s">
        <v>126</v>
      </c>
      <c r="E139" s="153" t="s">
        <v>209</v>
      </c>
      <c r="F139" s="154" t="s">
        <v>210</v>
      </c>
      <c r="G139" s="155" t="s">
        <v>211</v>
      </c>
      <c r="H139" s="156">
        <v>52.457</v>
      </c>
      <c r="I139" s="157"/>
      <c r="J139" s="158">
        <f>ROUND(I139*H139,2)</f>
        <v>0</v>
      </c>
      <c r="K139" s="154" t="s">
        <v>130</v>
      </c>
      <c r="L139" s="33"/>
      <c r="M139" s="159" t="s">
        <v>3</v>
      </c>
      <c r="N139" s="160" t="s">
        <v>44</v>
      </c>
      <c r="O139" s="53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131</v>
      </c>
      <c r="AT139" s="163" t="s">
        <v>126</v>
      </c>
      <c r="AU139" s="163" t="s">
        <v>83</v>
      </c>
      <c r="AY139" s="17" t="s">
        <v>121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7" t="s">
        <v>81</v>
      </c>
      <c r="BK139" s="164">
        <f>ROUND(I139*H139,2)</f>
        <v>0</v>
      </c>
      <c r="BL139" s="17" t="s">
        <v>131</v>
      </c>
      <c r="BM139" s="163" t="s">
        <v>212</v>
      </c>
    </row>
    <row r="140" spans="2:51" s="13" customFormat="1" ht="11.25">
      <c r="B140" s="173"/>
      <c r="D140" s="166" t="s">
        <v>133</v>
      </c>
      <c r="E140" s="174" t="s">
        <v>3</v>
      </c>
      <c r="F140" s="175" t="s">
        <v>213</v>
      </c>
      <c r="H140" s="176">
        <v>52.457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133</v>
      </c>
      <c r="AU140" s="174" t="s">
        <v>83</v>
      </c>
      <c r="AV140" s="13" t="s">
        <v>83</v>
      </c>
      <c r="AW140" s="13" t="s">
        <v>34</v>
      </c>
      <c r="AX140" s="13" t="s">
        <v>81</v>
      </c>
      <c r="AY140" s="174" t="s">
        <v>121</v>
      </c>
    </row>
    <row r="141" spans="1:65" s="1" customFormat="1" ht="16.5" customHeight="1">
      <c r="A141" s="32"/>
      <c r="B141" s="151"/>
      <c r="C141" s="152" t="s">
        <v>214</v>
      </c>
      <c r="D141" s="152" t="s">
        <v>126</v>
      </c>
      <c r="E141" s="153" t="s">
        <v>215</v>
      </c>
      <c r="F141" s="154" t="s">
        <v>216</v>
      </c>
      <c r="G141" s="155" t="s">
        <v>211</v>
      </c>
      <c r="H141" s="156">
        <v>52.457</v>
      </c>
      <c r="I141" s="157"/>
      <c r="J141" s="158">
        <f>ROUND(I141*H141,2)</f>
        <v>0</v>
      </c>
      <c r="K141" s="154" t="s">
        <v>130</v>
      </c>
      <c r="L141" s="33"/>
      <c r="M141" s="159" t="s">
        <v>3</v>
      </c>
      <c r="N141" s="160" t="s">
        <v>44</v>
      </c>
      <c r="O141" s="53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3" t="s">
        <v>131</v>
      </c>
      <c r="AT141" s="163" t="s">
        <v>126</v>
      </c>
      <c r="AU141" s="163" t="s">
        <v>83</v>
      </c>
      <c r="AY141" s="17" t="s">
        <v>121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7" t="s">
        <v>81</v>
      </c>
      <c r="BK141" s="164">
        <f>ROUND(I141*H141,2)</f>
        <v>0</v>
      </c>
      <c r="BL141" s="17" t="s">
        <v>131</v>
      </c>
      <c r="BM141" s="163" t="s">
        <v>217</v>
      </c>
    </row>
    <row r="142" spans="1:65" s="1" customFormat="1" ht="21.75" customHeight="1">
      <c r="A142" s="32"/>
      <c r="B142" s="151"/>
      <c r="C142" s="152" t="s">
        <v>218</v>
      </c>
      <c r="D142" s="152" t="s">
        <v>126</v>
      </c>
      <c r="E142" s="153" t="s">
        <v>219</v>
      </c>
      <c r="F142" s="154" t="s">
        <v>220</v>
      </c>
      <c r="G142" s="155" t="s">
        <v>211</v>
      </c>
      <c r="H142" s="156">
        <v>996.683</v>
      </c>
      <c r="I142" s="157"/>
      <c r="J142" s="158">
        <f>ROUND(I142*H142,2)</f>
        <v>0</v>
      </c>
      <c r="K142" s="154" t="s">
        <v>130</v>
      </c>
      <c r="L142" s="33"/>
      <c r="M142" s="159" t="s">
        <v>3</v>
      </c>
      <c r="N142" s="160" t="s">
        <v>44</v>
      </c>
      <c r="O142" s="53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3" t="s">
        <v>131</v>
      </c>
      <c r="AT142" s="163" t="s">
        <v>126</v>
      </c>
      <c r="AU142" s="163" t="s">
        <v>83</v>
      </c>
      <c r="AY142" s="17" t="s">
        <v>121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7" t="s">
        <v>81</v>
      </c>
      <c r="BK142" s="164">
        <f>ROUND(I142*H142,2)</f>
        <v>0</v>
      </c>
      <c r="BL142" s="17" t="s">
        <v>131</v>
      </c>
      <c r="BM142" s="163" t="s">
        <v>221</v>
      </c>
    </row>
    <row r="143" spans="2:51" s="13" customFormat="1" ht="11.25">
      <c r="B143" s="173"/>
      <c r="D143" s="166" t="s">
        <v>133</v>
      </c>
      <c r="E143" s="174" t="s">
        <v>3</v>
      </c>
      <c r="F143" s="175" t="s">
        <v>222</v>
      </c>
      <c r="H143" s="176">
        <v>996.683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133</v>
      </c>
      <c r="AU143" s="174" t="s">
        <v>83</v>
      </c>
      <c r="AV143" s="13" t="s">
        <v>83</v>
      </c>
      <c r="AW143" s="13" t="s">
        <v>34</v>
      </c>
      <c r="AX143" s="13" t="s">
        <v>81</v>
      </c>
      <c r="AY143" s="174" t="s">
        <v>121</v>
      </c>
    </row>
    <row r="144" spans="1:65" s="1" customFormat="1" ht="21.75" customHeight="1">
      <c r="A144" s="32"/>
      <c r="B144" s="151"/>
      <c r="C144" s="152" t="s">
        <v>223</v>
      </c>
      <c r="D144" s="152" t="s">
        <v>126</v>
      </c>
      <c r="E144" s="153" t="s">
        <v>224</v>
      </c>
      <c r="F144" s="154" t="s">
        <v>225</v>
      </c>
      <c r="G144" s="155" t="s">
        <v>211</v>
      </c>
      <c r="H144" s="156">
        <v>52.457</v>
      </c>
      <c r="I144" s="157"/>
      <c r="J144" s="158">
        <f>ROUND(I144*H144,2)</f>
        <v>0</v>
      </c>
      <c r="K144" s="154" t="s">
        <v>130</v>
      </c>
      <c r="L144" s="33"/>
      <c r="M144" s="159" t="s">
        <v>3</v>
      </c>
      <c r="N144" s="160" t="s">
        <v>44</v>
      </c>
      <c r="O144" s="53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3" t="s">
        <v>131</v>
      </c>
      <c r="AT144" s="163" t="s">
        <v>126</v>
      </c>
      <c r="AU144" s="163" t="s">
        <v>83</v>
      </c>
      <c r="AY144" s="17" t="s">
        <v>121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7" t="s">
        <v>81</v>
      </c>
      <c r="BK144" s="164">
        <f>ROUND(I144*H144,2)</f>
        <v>0</v>
      </c>
      <c r="BL144" s="17" t="s">
        <v>131</v>
      </c>
      <c r="BM144" s="163" t="s">
        <v>226</v>
      </c>
    </row>
    <row r="145" spans="2:51" s="12" customFormat="1" ht="11.25">
      <c r="B145" s="165"/>
      <c r="D145" s="166" t="s">
        <v>133</v>
      </c>
      <c r="E145" s="167" t="s">
        <v>3</v>
      </c>
      <c r="F145" s="168" t="s">
        <v>227</v>
      </c>
      <c r="H145" s="167" t="s">
        <v>3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7" t="s">
        <v>133</v>
      </c>
      <c r="AU145" s="167" t="s">
        <v>83</v>
      </c>
      <c r="AV145" s="12" t="s">
        <v>81</v>
      </c>
      <c r="AW145" s="12" t="s">
        <v>34</v>
      </c>
      <c r="AX145" s="12" t="s">
        <v>73</v>
      </c>
      <c r="AY145" s="167" t="s">
        <v>121</v>
      </c>
    </row>
    <row r="146" spans="2:51" s="13" customFormat="1" ht="11.25">
      <c r="B146" s="173"/>
      <c r="D146" s="166" t="s">
        <v>133</v>
      </c>
      <c r="E146" s="174" t="s">
        <v>3</v>
      </c>
      <c r="F146" s="175" t="s">
        <v>213</v>
      </c>
      <c r="H146" s="176">
        <v>52.457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133</v>
      </c>
      <c r="AU146" s="174" t="s">
        <v>83</v>
      </c>
      <c r="AV146" s="13" t="s">
        <v>83</v>
      </c>
      <c r="AW146" s="13" t="s">
        <v>34</v>
      </c>
      <c r="AX146" s="13" t="s">
        <v>81</v>
      </c>
      <c r="AY146" s="174" t="s">
        <v>121</v>
      </c>
    </row>
    <row r="147" spans="2:63" s="11" customFormat="1" ht="22.5" customHeight="1">
      <c r="B147" s="138"/>
      <c r="D147" s="139" t="s">
        <v>72</v>
      </c>
      <c r="E147" s="149" t="s">
        <v>228</v>
      </c>
      <c r="F147" s="149" t="s">
        <v>229</v>
      </c>
      <c r="I147" s="141"/>
      <c r="J147" s="150">
        <f>BK147</f>
        <v>0</v>
      </c>
      <c r="L147" s="138"/>
      <c r="M147" s="143"/>
      <c r="N147" s="144"/>
      <c r="O147" s="144"/>
      <c r="P147" s="145">
        <f>P148</f>
        <v>0</v>
      </c>
      <c r="Q147" s="144"/>
      <c r="R147" s="145">
        <f>R148</f>
        <v>0</v>
      </c>
      <c r="S147" s="144"/>
      <c r="T147" s="146">
        <f>T148</f>
        <v>0</v>
      </c>
      <c r="AR147" s="139" t="s">
        <v>81</v>
      </c>
      <c r="AT147" s="147" t="s">
        <v>72</v>
      </c>
      <c r="AU147" s="147" t="s">
        <v>81</v>
      </c>
      <c r="AY147" s="139" t="s">
        <v>121</v>
      </c>
      <c r="BK147" s="148">
        <f>BK148</f>
        <v>0</v>
      </c>
    </row>
    <row r="148" spans="1:65" s="1" customFormat="1" ht="21.75" customHeight="1">
      <c r="A148" s="32"/>
      <c r="B148" s="151"/>
      <c r="C148" s="152" t="s">
        <v>230</v>
      </c>
      <c r="D148" s="152" t="s">
        <v>126</v>
      </c>
      <c r="E148" s="153" t="s">
        <v>231</v>
      </c>
      <c r="F148" s="154" t="s">
        <v>232</v>
      </c>
      <c r="G148" s="155" t="s">
        <v>211</v>
      </c>
      <c r="H148" s="156">
        <v>31.99</v>
      </c>
      <c r="I148" s="157"/>
      <c r="J148" s="158">
        <f>ROUND(I148*H148,2)</f>
        <v>0</v>
      </c>
      <c r="K148" s="154" t="s">
        <v>130</v>
      </c>
      <c r="L148" s="33"/>
      <c r="M148" s="159" t="s">
        <v>3</v>
      </c>
      <c r="N148" s="160" t="s">
        <v>44</v>
      </c>
      <c r="O148" s="53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3" t="s">
        <v>131</v>
      </c>
      <c r="AT148" s="163" t="s">
        <v>126</v>
      </c>
      <c r="AU148" s="163" t="s">
        <v>83</v>
      </c>
      <c r="AY148" s="17" t="s">
        <v>121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7" t="s">
        <v>81</v>
      </c>
      <c r="BK148" s="164">
        <f>ROUND(I148*H148,2)</f>
        <v>0</v>
      </c>
      <c r="BL148" s="17" t="s">
        <v>131</v>
      </c>
      <c r="BM148" s="163" t="s">
        <v>233</v>
      </c>
    </row>
    <row r="149" spans="2:63" s="11" customFormat="1" ht="25.5" customHeight="1">
      <c r="B149" s="138"/>
      <c r="D149" s="139" t="s">
        <v>72</v>
      </c>
      <c r="E149" s="140" t="s">
        <v>234</v>
      </c>
      <c r="F149" s="140" t="s">
        <v>235</v>
      </c>
      <c r="I149" s="141"/>
      <c r="J149" s="142">
        <f>BK149</f>
        <v>0</v>
      </c>
      <c r="L149" s="138"/>
      <c r="M149" s="143"/>
      <c r="N149" s="144"/>
      <c r="O149" s="144"/>
      <c r="P149" s="145">
        <f>P150</f>
        <v>0</v>
      </c>
      <c r="Q149" s="144"/>
      <c r="R149" s="145">
        <f>R150</f>
        <v>0.6653532</v>
      </c>
      <c r="S149" s="144"/>
      <c r="T149" s="146">
        <f>T150</f>
        <v>0</v>
      </c>
      <c r="AR149" s="139" t="s">
        <v>83</v>
      </c>
      <c r="AT149" s="147" t="s">
        <v>72</v>
      </c>
      <c r="AU149" s="147" t="s">
        <v>73</v>
      </c>
      <c r="AY149" s="139" t="s">
        <v>121</v>
      </c>
      <c r="BK149" s="148">
        <f>BK150</f>
        <v>0</v>
      </c>
    </row>
    <row r="150" spans="2:63" s="11" customFormat="1" ht="22.5" customHeight="1">
      <c r="B150" s="138"/>
      <c r="D150" s="139" t="s">
        <v>72</v>
      </c>
      <c r="E150" s="149" t="s">
        <v>236</v>
      </c>
      <c r="F150" s="149" t="s">
        <v>237</v>
      </c>
      <c r="I150" s="141"/>
      <c r="J150" s="150">
        <f>BK150</f>
        <v>0</v>
      </c>
      <c r="L150" s="138"/>
      <c r="M150" s="143"/>
      <c r="N150" s="144"/>
      <c r="O150" s="144"/>
      <c r="P150" s="145">
        <f>SUM(P151:P164)</f>
        <v>0</v>
      </c>
      <c r="Q150" s="144"/>
      <c r="R150" s="145">
        <f>SUM(R151:R164)</f>
        <v>0.6653532</v>
      </c>
      <c r="S150" s="144"/>
      <c r="T150" s="146">
        <f>SUM(T151:T164)</f>
        <v>0</v>
      </c>
      <c r="AR150" s="139" t="s">
        <v>83</v>
      </c>
      <c r="AT150" s="147" t="s">
        <v>72</v>
      </c>
      <c r="AU150" s="147" t="s">
        <v>81</v>
      </c>
      <c r="AY150" s="139" t="s">
        <v>121</v>
      </c>
      <c r="BK150" s="148">
        <f>SUM(BK151:BK164)</f>
        <v>0</v>
      </c>
    </row>
    <row r="151" spans="1:65" s="1" customFormat="1" ht="16.5" customHeight="1">
      <c r="A151" s="32"/>
      <c r="B151" s="151"/>
      <c r="C151" s="152" t="s">
        <v>8</v>
      </c>
      <c r="D151" s="152" t="s">
        <v>126</v>
      </c>
      <c r="E151" s="153" t="s">
        <v>238</v>
      </c>
      <c r="F151" s="154" t="s">
        <v>239</v>
      </c>
      <c r="G151" s="155" t="s">
        <v>152</v>
      </c>
      <c r="H151" s="156">
        <v>964.28</v>
      </c>
      <c r="I151" s="157"/>
      <c r="J151" s="158">
        <f>ROUND(I151*H151,2)</f>
        <v>0</v>
      </c>
      <c r="K151" s="154" t="s">
        <v>130</v>
      </c>
      <c r="L151" s="33"/>
      <c r="M151" s="159" t="s">
        <v>3</v>
      </c>
      <c r="N151" s="160" t="s">
        <v>44</v>
      </c>
      <c r="O151" s="53"/>
      <c r="P151" s="161">
        <f>O151*H151</f>
        <v>0</v>
      </c>
      <c r="Q151" s="161">
        <v>0.00021</v>
      </c>
      <c r="R151" s="161">
        <f>Q151*H151</f>
        <v>0.2024988</v>
      </c>
      <c r="S151" s="161">
        <v>0</v>
      </c>
      <c r="T151" s="162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3" t="s">
        <v>208</v>
      </c>
      <c r="AT151" s="163" t="s">
        <v>126</v>
      </c>
      <c r="AU151" s="163" t="s">
        <v>83</v>
      </c>
      <c r="AY151" s="17" t="s">
        <v>121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7" t="s">
        <v>81</v>
      </c>
      <c r="BK151" s="164">
        <f>ROUND(I151*H151,2)</f>
        <v>0</v>
      </c>
      <c r="BL151" s="17" t="s">
        <v>208</v>
      </c>
      <c r="BM151" s="163" t="s">
        <v>240</v>
      </c>
    </row>
    <row r="152" spans="2:51" s="12" customFormat="1" ht="11.25">
      <c r="B152" s="165"/>
      <c r="D152" s="166" t="s">
        <v>133</v>
      </c>
      <c r="E152" s="167" t="s">
        <v>3</v>
      </c>
      <c r="F152" s="168" t="s">
        <v>241</v>
      </c>
      <c r="H152" s="167" t="s">
        <v>3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133</v>
      </c>
      <c r="AU152" s="167" t="s">
        <v>83</v>
      </c>
      <c r="AV152" s="12" t="s">
        <v>81</v>
      </c>
      <c r="AW152" s="12" t="s">
        <v>34</v>
      </c>
      <c r="AX152" s="12" t="s">
        <v>73</v>
      </c>
      <c r="AY152" s="167" t="s">
        <v>121</v>
      </c>
    </row>
    <row r="153" spans="2:51" s="12" customFormat="1" ht="11.25">
      <c r="B153" s="165"/>
      <c r="D153" s="166" t="s">
        <v>133</v>
      </c>
      <c r="E153" s="167" t="s">
        <v>3</v>
      </c>
      <c r="F153" s="168" t="s">
        <v>135</v>
      </c>
      <c r="H153" s="167" t="s">
        <v>3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133</v>
      </c>
      <c r="AU153" s="167" t="s">
        <v>83</v>
      </c>
      <c r="AV153" s="12" t="s">
        <v>81</v>
      </c>
      <c r="AW153" s="12" t="s">
        <v>34</v>
      </c>
      <c r="AX153" s="12" t="s">
        <v>73</v>
      </c>
      <c r="AY153" s="167" t="s">
        <v>121</v>
      </c>
    </row>
    <row r="154" spans="2:51" s="13" customFormat="1" ht="11.25">
      <c r="B154" s="173"/>
      <c r="D154" s="166" t="s">
        <v>133</v>
      </c>
      <c r="E154" s="174" t="s">
        <v>3</v>
      </c>
      <c r="F154" s="175" t="s">
        <v>167</v>
      </c>
      <c r="H154" s="176">
        <v>874.28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133</v>
      </c>
      <c r="AU154" s="174" t="s">
        <v>83</v>
      </c>
      <c r="AV154" s="13" t="s">
        <v>83</v>
      </c>
      <c r="AW154" s="13" t="s">
        <v>34</v>
      </c>
      <c r="AX154" s="13" t="s">
        <v>73</v>
      </c>
      <c r="AY154" s="174" t="s">
        <v>121</v>
      </c>
    </row>
    <row r="155" spans="2:51" s="12" customFormat="1" ht="11.25">
      <c r="B155" s="165"/>
      <c r="D155" s="166" t="s">
        <v>133</v>
      </c>
      <c r="E155" s="167" t="s">
        <v>3</v>
      </c>
      <c r="F155" s="168" t="s">
        <v>242</v>
      </c>
      <c r="H155" s="167" t="s">
        <v>3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7" t="s">
        <v>133</v>
      </c>
      <c r="AU155" s="167" t="s">
        <v>83</v>
      </c>
      <c r="AV155" s="12" t="s">
        <v>81</v>
      </c>
      <c r="AW155" s="12" t="s">
        <v>34</v>
      </c>
      <c r="AX155" s="12" t="s">
        <v>73</v>
      </c>
      <c r="AY155" s="167" t="s">
        <v>121</v>
      </c>
    </row>
    <row r="156" spans="2:51" s="13" customFormat="1" ht="11.25">
      <c r="B156" s="173"/>
      <c r="D156" s="166" t="s">
        <v>133</v>
      </c>
      <c r="E156" s="174" t="s">
        <v>3</v>
      </c>
      <c r="F156" s="175" t="s">
        <v>243</v>
      </c>
      <c r="H156" s="176">
        <v>90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133</v>
      </c>
      <c r="AU156" s="174" t="s">
        <v>83</v>
      </c>
      <c r="AV156" s="13" t="s">
        <v>83</v>
      </c>
      <c r="AW156" s="13" t="s">
        <v>34</v>
      </c>
      <c r="AX156" s="13" t="s">
        <v>73</v>
      </c>
      <c r="AY156" s="174" t="s">
        <v>121</v>
      </c>
    </row>
    <row r="157" spans="2:51" s="14" customFormat="1" ht="11.25">
      <c r="B157" s="181"/>
      <c r="D157" s="166" t="s">
        <v>133</v>
      </c>
      <c r="E157" s="182" t="s">
        <v>3</v>
      </c>
      <c r="F157" s="183" t="s">
        <v>244</v>
      </c>
      <c r="H157" s="184">
        <v>964.28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2" t="s">
        <v>133</v>
      </c>
      <c r="AU157" s="182" t="s">
        <v>83</v>
      </c>
      <c r="AV157" s="14" t="s">
        <v>131</v>
      </c>
      <c r="AW157" s="14" t="s">
        <v>34</v>
      </c>
      <c r="AX157" s="14" t="s">
        <v>81</v>
      </c>
      <c r="AY157" s="182" t="s">
        <v>121</v>
      </c>
    </row>
    <row r="158" spans="1:65" s="1" customFormat="1" ht="16.5" customHeight="1">
      <c r="A158" s="32"/>
      <c r="B158" s="151"/>
      <c r="C158" s="152" t="s">
        <v>245</v>
      </c>
      <c r="D158" s="152" t="s">
        <v>126</v>
      </c>
      <c r="E158" s="153" t="s">
        <v>246</v>
      </c>
      <c r="F158" s="154" t="s">
        <v>247</v>
      </c>
      <c r="G158" s="155" t="s">
        <v>152</v>
      </c>
      <c r="H158" s="156">
        <v>964.28</v>
      </c>
      <c r="I158" s="157"/>
      <c r="J158" s="158">
        <f>ROUND(I158*H158,2)</f>
        <v>0</v>
      </c>
      <c r="K158" s="154" t="s">
        <v>130</v>
      </c>
      <c r="L158" s="33"/>
      <c r="M158" s="159" t="s">
        <v>3</v>
      </c>
      <c r="N158" s="160" t="s">
        <v>44</v>
      </c>
      <c r="O158" s="53"/>
      <c r="P158" s="161">
        <f>O158*H158</f>
        <v>0</v>
      </c>
      <c r="Q158" s="161">
        <v>0.0002</v>
      </c>
      <c r="R158" s="161">
        <f>Q158*H158</f>
        <v>0.192856</v>
      </c>
      <c r="S158" s="161">
        <v>0</v>
      </c>
      <c r="T158" s="16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3" t="s">
        <v>208</v>
      </c>
      <c r="AT158" s="163" t="s">
        <v>126</v>
      </c>
      <c r="AU158" s="163" t="s">
        <v>83</v>
      </c>
      <c r="AY158" s="17" t="s">
        <v>121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7" t="s">
        <v>81</v>
      </c>
      <c r="BK158" s="164">
        <f>ROUND(I158*H158,2)</f>
        <v>0</v>
      </c>
      <c r="BL158" s="17" t="s">
        <v>208</v>
      </c>
      <c r="BM158" s="163" t="s">
        <v>248</v>
      </c>
    </row>
    <row r="159" spans="1:65" s="1" customFormat="1" ht="21.75" customHeight="1">
      <c r="A159" s="32"/>
      <c r="B159" s="151"/>
      <c r="C159" s="152" t="s">
        <v>249</v>
      </c>
      <c r="D159" s="152" t="s">
        <v>126</v>
      </c>
      <c r="E159" s="153" t="s">
        <v>250</v>
      </c>
      <c r="F159" s="154" t="s">
        <v>251</v>
      </c>
      <c r="G159" s="155" t="s">
        <v>152</v>
      </c>
      <c r="H159" s="156">
        <v>964.28</v>
      </c>
      <c r="I159" s="157"/>
      <c r="J159" s="158">
        <f>ROUND(I159*H159,2)</f>
        <v>0</v>
      </c>
      <c r="K159" s="154" t="s">
        <v>130</v>
      </c>
      <c r="L159" s="33"/>
      <c r="M159" s="159" t="s">
        <v>3</v>
      </c>
      <c r="N159" s="160" t="s">
        <v>44</v>
      </c>
      <c r="O159" s="53"/>
      <c r="P159" s="161">
        <f>O159*H159</f>
        <v>0</v>
      </c>
      <c r="Q159" s="161">
        <v>0.00028</v>
      </c>
      <c r="R159" s="161">
        <f>Q159*H159</f>
        <v>0.26999839999999997</v>
      </c>
      <c r="S159" s="161">
        <v>0</v>
      </c>
      <c r="T159" s="162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3" t="s">
        <v>208</v>
      </c>
      <c r="AT159" s="163" t="s">
        <v>126</v>
      </c>
      <c r="AU159" s="163" t="s">
        <v>83</v>
      </c>
      <c r="AY159" s="17" t="s">
        <v>121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7" t="s">
        <v>81</v>
      </c>
      <c r="BK159" s="164">
        <f>ROUND(I159*H159,2)</f>
        <v>0</v>
      </c>
      <c r="BL159" s="17" t="s">
        <v>208</v>
      </c>
      <c r="BM159" s="163" t="s">
        <v>252</v>
      </c>
    </row>
    <row r="160" spans="1:65" s="1" customFormat="1" ht="16.5" customHeight="1">
      <c r="A160" s="32"/>
      <c r="B160" s="151"/>
      <c r="C160" s="152" t="s">
        <v>253</v>
      </c>
      <c r="D160" s="152" t="s">
        <v>126</v>
      </c>
      <c r="E160" s="153" t="s">
        <v>254</v>
      </c>
      <c r="F160" s="154" t="s">
        <v>255</v>
      </c>
      <c r="G160" s="155" t="s">
        <v>152</v>
      </c>
      <c r="H160" s="156">
        <v>734.689</v>
      </c>
      <c r="I160" s="157"/>
      <c r="J160" s="158">
        <f>ROUND(I160*H160,2)</f>
        <v>0</v>
      </c>
      <c r="K160" s="154" t="s">
        <v>130</v>
      </c>
      <c r="L160" s="33"/>
      <c r="M160" s="159" t="s">
        <v>3</v>
      </c>
      <c r="N160" s="160" t="s">
        <v>44</v>
      </c>
      <c r="O160" s="53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208</v>
      </c>
      <c r="AT160" s="163" t="s">
        <v>126</v>
      </c>
      <c r="AU160" s="163" t="s">
        <v>83</v>
      </c>
      <c r="AY160" s="17" t="s">
        <v>121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7" t="s">
        <v>81</v>
      </c>
      <c r="BK160" s="164">
        <f>ROUND(I160*H160,2)</f>
        <v>0</v>
      </c>
      <c r="BL160" s="17" t="s">
        <v>208</v>
      </c>
      <c r="BM160" s="163" t="s">
        <v>256</v>
      </c>
    </row>
    <row r="161" spans="2:51" s="12" customFormat="1" ht="11.25">
      <c r="B161" s="165"/>
      <c r="D161" s="166" t="s">
        <v>133</v>
      </c>
      <c r="E161" s="167" t="s">
        <v>3</v>
      </c>
      <c r="F161" s="168" t="s">
        <v>257</v>
      </c>
      <c r="H161" s="167" t="s">
        <v>3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133</v>
      </c>
      <c r="AU161" s="167" t="s">
        <v>83</v>
      </c>
      <c r="AV161" s="12" t="s">
        <v>81</v>
      </c>
      <c r="AW161" s="12" t="s">
        <v>34</v>
      </c>
      <c r="AX161" s="12" t="s">
        <v>73</v>
      </c>
      <c r="AY161" s="167" t="s">
        <v>121</v>
      </c>
    </row>
    <row r="162" spans="2:51" s="13" customFormat="1" ht="11.25">
      <c r="B162" s="173"/>
      <c r="D162" s="166" t="s">
        <v>133</v>
      </c>
      <c r="E162" s="174" t="s">
        <v>3</v>
      </c>
      <c r="F162" s="175" t="s">
        <v>258</v>
      </c>
      <c r="H162" s="176">
        <v>734.689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133</v>
      </c>
      <c r="AU162" s="174" t="s">
        <v>83</v>
      </c>
      <c r="AV162" s="13" t="s">
        <v>83</v>
      </c>
      <c r="AW162" s="13" t="s">
        <v>34</v>
      </c>
      <c r="AX162" s="13" t="s">
        <v>81</v>
      </c>
      <c r="AY162" s="174" t="s">
        <v>121</v>
      </c>
    </row>
    <row r="163" spans="1:65" s="1" customFormat="1" ht="16.5" customHeight="1">
      <c r="A163" s="32"/>
      <c r="B163" s="151"/>
      <c r="C163" s="189" t="s">
        <v>259</v>
      </c>
      <c r="D163" s="189" t="s">
        <v>260</v>
      </c>
      <c r="E163" s="190" t="s">
        <v>261</v>
      </c>
      <c r="F163" s="191" t="s">
        <v>262</v>
      </c>
      <c r="G163" s="192" t="s">
        <v>152</v>
      </c>
      <c r="H163" s="193">
        <v>771.423</v>
      </c>
      <c r="I163" s="194"/>
      <c r="J163" s="195">
        <f>ROUND(I163*H163,2)</f>
        <v>0</v>
      </c>
      <c r="K163" s="191" t="s">
        <v>130</v>
      </c>
      <c r="L163" s="196"/>
      <c r="M163" s="197" t="s">
        <v>3</v>
      </c>
      <c r="N163" s="198" t="s">
        <v>44</v>
      </c>
      <c r="O163" s="53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3" t="s">
        <v>263</v>
      </c>
      <c r="AT163" s="163" t="s">
        <v>260</v>
      </c>
      <c r="AU163" s="163" t="s">
        <v>83</v>
      </c>
      <c r="AY163" s="17" t="s">
        <v>121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7" t="s">
        <v>81</v>
      </c>
      <c r="BK163" s="164">
        <f>ROUND(I163*H163,2)</f>
        <v>0</v>
      </c>
      <c r="BL163" s="17" t="s">
        <v>208</v>
      </c>
      <c r="BM163" s="163" t="s">
        <v>264</v>
      </c>
    </row>
    <row r="164" spans="2:51" s="13" customFormat="1" ht="11.25">
      <c r="B164" s="173"/>
      <c r="D164" s="166" t="s">
        <v>133</v>
      </c>
      <c r="F164" s="175" t="s">
        <v>265</v>
      </c>
      <c r="H164" s="176">
        <v>771.423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133</v>
      </c>
      <c r="AU164" s="174" t="s">
        <v>83</v>
      </c>
      <c r="AV164" s="13" t="s">
        <v>83</v>
      </c>
      <c r="AW164" s="13" t="s">
        <v>4</v>
      </c>
      <c r="AX164" s="13" t="s">
        <v>81</v>
      </c>
      <c r="AY164" s="174" t="s">
        <v>121</v>
      </c>
    </row>
    <row r="165" spans="2:63" s="11" customFormat="1" ht="25.5" customHeight="1">
      <c r="B165" s="138"/>
      <c r="D165" s="139" t="s">
        <v>72</v>
      </c>
      <c r="E165" s="140" t="s">
        <v>266</v>
      </c>
      <c r="F165" s="140" t="s">
        <v>267</v>
      </c>
      <c r="I165" s="141"/>
      <c r="J165" s="142">
        <f>BK165</f>
        <v>0</v>
      </c>
      <c r="L165" s="138"/>
      <c r="M165" s="143"/>
      <c r="N165" s="144"/>
      <c r="O165" s="144"/>
      <c r="P165" s="145">
        <f>P166</f>
        <v>0</v>
      </c>
      <c r="Q165" s="144"/>
      <c r="R165" s="145">
        <f>R166</f>
        <v>0</v>
      </c>
      <c r="S165" s="144"/>
      <c r="T165" s="146">
        <f>T166</f>
        <v>0</v>
      </c>
      <c r="AR165" s="139" t="s">
        <v>131</v>
      </c>
      <c r="AT165" s="147" t="s">
        <v>72</v>
      </c>
      <c r="AU165" s="147" t="s">
        <v>73</v>
      </c>
      <c r="AY165" s="139" t="s">
        <v>121</v>
      </c>
      <c r="BK165" s="148">
        <f>BK166</f>
        <v>0</v>
      </c>
    </row>
    <row r="166" spans="2:63" s="11" customFormat="1" ht="22.5" customHeight="1">
      <c r="B166" s="138"/>
      <c r="D166" s="139" t="s">
        <v>72</v>
      </c>
      <c r="E166" s="149" t="s">
        <v>268</v>
      </c>
      <c r="F166" s="149" t="s">
        <v>269</v>
      </c>
      <c r="I166" s="141"/>
      <c r="J166" s="150">
        <f>BK166</f>
        <v>0</v>
      </c>
      <c r="L166" s="138"/>
      <c r="M166" s="143"/>
      <c r="N166" s="144"/>
      <c r="O166" s="144"/>
      <c r="P166" s="145">
        <f>SUM(P167:P170)</f>
        <v>0</v>
      </c>
      <c r="Q166" s="144"/>
      <c r="R166" s="145">
        <f>SUM(R167:R170)</f>
        <v>0</v>
      </c>
      <c r="S166" s="144"/>
      <c r="T166" s="146">
        <f>SUM(T167:T170)</f>
        <v>0</v>
      </c>
      <c r="AR166" s="139" t="s">
        <v>131</v>
      </c>
      <c r="AT166" s="147" t="s">
        <v>72</v>
      </c>
      <c r="AU166" s="147" t="s">
        <v>81</v>
      </c>
      <c r="AY166" s="139" t="s">
        <v>121</v>
      </c>
      <c r="BK166" s="148">
        <f>SUM(BK167:BK170)</f>
        <v>0</v>
      </c>
    </row>
    <row r="167" spans="1:65" s="1" customFormat="1" ht="33" customHeight="1">
      <c r="A167" s="32"/>
      <c r="B167" s="151"/>
      <c r="C167" s="152" t="s">
        <v>270</v>
      </c>
      <c r="D167" s="152" t="s">
        <v>126</v>
      </c>
      <c r="E167" s="153" t="s">
        <v>271</v>
      </c>
      <c r="F167" s="154" t="s">
        <v>272</v>
      </c>
      <c r="G167" s="155" t="s">
        <v>273</v>
      </c>
      <c r="H167" s="156">
        <v>40</v>
      </c>
      <c r="I167" s="157"/>
      <c r="J167" s="158">
        <f>ROUND(I167*H167,2)</f>
        <v>0</v>
      </c>
      <c r="K167" s="154" t="s">
        <v>3</v>
      </c>
      <c r="L167" s="33"/>
      <c r="M167" s="159" t="s">
        <v>3</v>
      </c>
      <c r="N167" s="160" t="s">
        <v>44</v>
      </c>
      <c r="O167" s="53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3" t="s">
        <v>274</v>
      </c>
      <c r="AT167" s="163" t="s">
        <v>126</v>
      </c>
      <c r="AU167" s="163" t="s">
        <v>83</v>
      </c>
      <c r="AY167" s="17" t="s">
        <v>121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7" t="s">
        <v>81</v>
      </c>
      <c r="BK167" s="164">
        <f>ROUND(I167*H167,2)</f>
        <v>0</v>
      </c>
      <c r="BL167" s="17" t="s">
        <v>274</v>
      </c>
      <c r="BM167" s="163" t="s">
        <v>275</v>
      </c>
    </row>
    <row r="168" spans="2:51" s="12" customFormat="1" ht="11.25">
      <c r="B168" s="165"/>
      <c r="D168" s="166" t="s">
        <v>133</v>
      </c>
      <c r="E168" s="167" t="s">
        <v>3</v>
      </c>
      <c r="F168" s="168" t="s">
        <v>276</v>
      </c>
      <c r="H168" s="167" t="s">
        <v>3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133</v>
      </c>
      <c r="AU168" s="167" t="s">
        <v>83</v>
      </c>
      <c r="AV168" s="12" t="s">
        <v>81</v>
      </c>
      <c r="AW168" s="12" t="s">
        <v>34</v>
      </c>
      <c r="AX168" s="12" t="s">
        <v>73</v>
      </c>
      <c r="AY168" s="167" t="s">
        <v>121</v>
      </c>
    </row>
    <row r="169" spans="2:51" s="12" customFormat="1" ht="11.25">
      <c r="B169" s="165"/>
      <c r="D169" s="166" t="s">
        <v>133</v>
      </c>
      <c r="E169" s="167" t="s">
        <v>3</v>
      </c>
      <c r="F169" s="168" t="s">
        <v>277</v>
      </c>
      <c r="H169" s="167" t="s">
        <v>3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133</v>
      </c>
      <c r="AU169" s="167" t="s">
        <v>83</v>
      </c>
      <c r="AV169" s="12" t="s">
        <v>81</v>
      </c>
      <c r="AW169" s="12" t="s">
        <v>34</v>
      </c>
      <c r="AX169" s="12" t="s">
        <v>73</v>
      </c>
      <c r="AY169" s="167" t="s">
        <v>121</v>
      </c>
    </row>
    <row r="170" spans="2:51" s="13" customFormat="1" ht="11.25">
      <c r="B170" s="173"/>
      <c r="D170" s="166" t="s">
        <v>133</v>
      </c>
      <c r="E170" s="174" t="s">
        <v>3</v>
      </c>
      <c r="F170" s="175" t="s">
        <v>278</v>
      </c>
      <c r="H170" s="176">
        <v>40</v>
      </c>
      <c r="I170" s="177"/>
      <c r="L170" s="173"/>
      <c r="M170" s="199"/>
      <c r="N170" s="200"/>
      <c r="O170" s="200"/>
      <c r="P170" s="200"/>
      <c r="Q170" s="200"/>
      <c r="R170" s="200"/>
      <c r="S170" s="200"/>
      <c r="T170" s="201"/>
      <c r="AT170" s="174" t="s">
        <v>133</v>
      </c>
      <c r="AU170" s="174" t="s">
        <v>83</v>
      </c>
      <c r="AV170" s="13" t="s">
        <v>83</v>
      </c>
      <c r="AW170" s="13" t="s">
        <v>34</v>
      </c>
      <c r="AX170" s="13" t="s">
        <v>81</v>
      </c>
      <c r="AY170" s="174" t="s">
        <v>121</v>
      </c>
    </row>
    <row r="171" spans="1:31" s="1" customFormat="1" ht="6.75" customHeight="1">
      <c r="A171" s="32"/>
      <c r="B171" s="42"/>
      <c r="C171" s="43"/>
      <c r="D171" s="43"/>
      <c r="E171" s="43"/>
      <c r="F171" s="43"/>
      <c r="G171" s="43"/>
      <c r="H171" s="43"/>
      <c r="I171" s="111"/>
      <c r="J171" s="43"/>
      <c r="K171" s="43"/>
      <c r="L171" s="33"/>
      <c r="M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</sheetData>
  <sheetProtection/>
  <autoFilter ref="C90:K170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85" t="s">
        <v>6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ht="6.7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83</v>
      </c>
    </row>
    <row r="4" spans="2:46" ht="24.75" customHeight="1">
      <c r="B4" s="20"/>
      <c r="D4" s="21" t="s">
        <v>86</v>
      </c>
      <c r="L4" s="20"/>
      <c r="M4" s="90" t="s">
        <v>11</v>
      </c>
      <c r="AT4" s="17" t="s">
        <v>4</v>
      </c>
    </row>
    <row r="5" spans="2:12" ht="6.7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4" t="str">
        <f>'Rekapitulace stavby'!K6</f>
        <v>MLADÁ BOLESLAV - GYMNÁZIUM PALACKÉHO 211/3</v>
      </c>
      <c r="F7" s="325"/>
      <c r="G7" s="325"/>
      <c r="H7" s="325"/>
      <c r="L7" s="20"/>
    </row>
    <row r="8" spans="1:31" s="1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1"/>
      <c r="J8" s="32"/>
      <c r="K8" s="32"/>
      <c r="L8" s="9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1" customFormat="1" ht="16.5" customHeight="1">
      <c r="A9" s="32"/>
      <c r="B9" s="33"/>
      <c r="C9" s="32"/>
      <c r="D9" s="32"/>
      <c r="E9" s="300" t="s">
        <v>279</v>
      </c>
      <c r="F9" s="323"/>
      <c r="G9" s="323"/>
      <c r="H9" s="323"/>
      <c r="I9" s="91"/>
      <c r="J9" s="32"/>
      <c r="K9" s="32"/>
      <c r="L9" s="9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1" customFormat="1" ht="11.25">
      <c r="A10" s="32"/>
      <c r="B10" s="33"/>
      <c r="C10" s="32"/>
      <c r="D10" s="32"/>
      <c r="E10" s="32"/>
      <c r="F10" s="32"/>
      <c r="G10" s="32"/>
      <c r="H10" s="32"/>
      <c r="I10" s="91"/>
      <c r="J10" s="32"/>
      <c r="K10" s="32"/>
      <c r="L10" s="9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1" customFormat="1" ht="12" customHeight="1">
      <c r="A11" s="32"/>
      <c r="B11" s="33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3</v>
      </c>
      <c r="K11" s="32"/>
      <c r="L11" s="9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1" customFormat="1" ht="12" customHeight="1">
      <c r="A12" s="32"/>
      <c r="B12" s="33"/>
      <c r="C12" s="32"/>
      <c r="D12" s="27" t="s">
        <v>22</v>
      </c>
      <c r="E12" s="32"/>
      <c r="F12" s="25" t="s">
        <v>23</v>
      </c>
      <c r="G12" s="32"/>
      <c r="H12" s="32"/>
      <c r="I12" s="93" t="s">
        <v>24</v>
      </c>
      <c r="J12" s="50" t="str">
        <f>'Rekapitulace stavby'!AN8</f>
        <v>24. 6. 2020</v>
      </c>
      <c r="K12" s="32"/>
      <c r="L12" s="9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1" customFormat="1" ht="10.5" customHeight="1">
      <c r="A13" s="32"/>
      <c r="B13" s="33"/>
      <c r="C13" s="32"/>
      <c r="D13" s="32"/>
      <c r="E13" s="32"/>
      <c r="F13" s="32"/>
      <c r="G13" s="32"/>
      <c r="H13" s="32"/>
      <c r="I13" s="91"/>
      <c r="J13" s="32"/>
      <c r="K13" s="32"/>
      <c r="L13" s="9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1" customFormat="1" ht="12" customHeight="1">
      <c r="A14" s="32"/>
      <c r="B14" s="33"/>
      <c r="C14" s="32"/>
      <c r="D14" s="27" t="s">
        <v>26</v>
      </c>
      <c r="E14" s="32"/>
      <c r="F14" s="32"/>
      <c r="G14" s="32"/>
      <c r="H14" s="32"/>
      <c r="I14" s="93" t="s">
        <v>27</v>
      </c>
      <c r="J14" s="25" t="s">
        <v>3</v>
      </c>
      <c r="K14" s="32"/>
      <c r="L14" s="9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1" customFormat="1" ht="18" customHeight="1">
      <c r="A15" s="32"/>
      <c r="B15" s="33"/>
      <c r="C15" s="32"/>
      <c r="D15" s="32"/>
      <c r="E15" s="25" t="s">
        <v>28</v>
      </c>
      <c r="F15" s="32"/>
      <c r="G15" s="32"/>
      <c r="H15" s="32"/>
      <c r="I15" s="93" t="s">
        <v>29</v>
      </c>
      <c r="J15" s="25" t="s">
        <v>3</v>
      </c>
      <c r="K15" s="32"/>
      <c r="L15" s="9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1" customFormat="1" ht="6.75" customHeight="1">
      <c r="A16" s="32"/>
      <c r="B16" s="33"/>
      <c r="C16" s="32"/>
      <c r="D16" s="32"/>
      <c r="E16" s="32"/>
      <c r="F16" s="32"/>
      <c r="G16" s="32"/>
      <c r="H16" s="32"/>
      <c r="I16" s="91"/>
      <c r="J16" s="32"/>
      <c r="K16" s="32"/>
      <c r="L16" s="9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1" customFormat="1" ht="12" customHeight="1">
      <c r="A17" s="32"/>
      <c r="B17" s="33"/>
      <c r="C17" s="32"/>
      <c r="D17" s="27" t="s">
        <v>30</v>
      </c>
      <c r="E17" s="32"/>
      <c r="F17" s="32"/>
      <c r="G17" s="32"/>
      <c r="H17" s="32"/>
      <c r="I17" s="93" t="s">
        <v>27</v>
      </c>
      <c r="J17" s="28" t="str">
        <f>'Rekapitulace stavby'!AN13</f>
        <v>Vyplň údaj</v>
      </c>
      <c r="K17" s="32"/>
      <c r="L17" s="9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1" customFormat="1" ht="18" customHeight="1">
      <c r="A18" s="32"/>
      <c r="B18" s="33"/>
      <c r="C18" s="32"/>
      <c r="D18" s="32"/>
      <c r="E18" s="326" t="str">
        <f>'Rekapitulace stavby'!E14</f>
        <v>Vyplň údaj</v>
      </c>
      <c r="F18" s="308"/>
      <c r="G18" s="308"/>
      <c r="H18" s="308"/>
      <c r="I18" s="93" t="s">
        <v>29</v>
      </c>
      <c r="J18" s="28" t="str">
        <f>'Rekapitulace stavby'!AN14</f>
        <v>Vyplň údaj</v>
      </c>
      <c r="K18" s="32"/>
      <c r="L18" s="9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1" customFormat="1" ht="6.75" customHeight="1">
      <c r="A19" s="32"/>
      <c r="B19" s="33"/>
      <c r="C19" s="32"/>
      <c r="D19" s="32"/>
      <c r="E19" s="32"/>
      <c r="F19" s="32"/>
      <c r="G19" s="32"/>
      <c r="H19" s="32"/>
      <c r="I19" s="91"/>
      <c r="J19" s="32"/>
      <c r="K19" s="32"/>
      <c r="L19" s="9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1" customFormat="1" ht="12" customHeight="1">
      <c r="A20" s="32"/>
      <c r="B20" s="33"/>
      <c r="C20" s="32"/>
      <c r="D20" s="27" t="s">
        <v>32</v>
      </c>
      <c r="E20" s="32"/>
      <c r="F20" s="32"/>
      <c r="G20" s="32"/>
      <c r="H20" s="32"/>
      <c r="I20" s="93" t="s">
        <v>27</v>
      </c>
      <c r="J20" s="25" t="s">
        <v>3</v>
      </c>
      <c r="K20" s="32"/>
      <c r="L20" s="9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1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3" t="s">
        <v>29</v>
      </c>
      <c r="J21" s="25" t="s">
        <v>3</v>
      </c>
      <c r="K21" s="32"/>
      <c r="L21" s="9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1" customFormat="1" ht="6.75" customHeight="1">
      <c r="A22" s="32"/>
      <c r="B22" s="33"/>
      <c r="C22" s="32"/>
      <c r="D22" s="32"/>
      <c r="E22" s="32"/>
      <c r="F22" s="32"/>
      <c r="G22" s="32"/>
      <c r="H22" s="32"/>
      <c r="I22" s="91"/>
      <c r="J22" s="32"/>
      <c r="K22" s="32"/>
      <c r="L22" s="9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1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3" t="s">
        <v>27</v>
      </c>
      <c r="J23" s="25" t="s">
        <v>3</v>
      </c>
      <c r="K23" s="32"/>
      <c r="L23" s="9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1" customFormat="1" ht="18" customHeight="1">
      <c r="A24" s="32"/>
      <c r="B24" s="33"/>
      <c r="C24" s="32"/>
      <c r="D24" s="32"/>
      <c r="E24" s="25" t="s">
        <v>36</v>
      </c>
      <c r="F24" s="32"/>
      <c r="G24" s="32"/>
      <c r="H24" s="32"/>
      <c r="I24" s="93" t="s">
        <v>29</v>
      </c>
      <c r="J24" s="25" t="s">
        <v>3</v>
      </c>
      <c r="K24" s="32"/>
      <c r="L24" s="9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1" customFormat="1" ht="6.75" customHeight="1">
      <c r="A25" s="32"/>
      <c r="B25" s="33"/>
      <c r="C25" s="32"/>
      <c r="D25" s="32"/>
      <c r="E25" s="32"/>
      <c r="F25" s="32"/>
      <c r="G25" s="32"/>
      <c r="H25" s="32"/>
      <c r="I25" s="91"/>
      <c r="J25" s="32"/>
      <c r="K25" s="32"/>
      <c r="L25" s="9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1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1"/>
      <c r="J26" s="32"/>
      <c r="K26" s="32"/>
      <c r="L26" s="9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7" customFormat="1" ht="16.5" customHeight="1">
      <c r="A27" s="94"/>
      <c r="B27" s="95"/>
      <c r="C27" s="94"/>
      <c r="D27" s="94"/>
      <c r="E27" s="312" t="s">
        <v>3</v>
      </c>
      <c r="F27" s="312"/>
      <c r="G27" s="312"/>
      <c r="H27" s="312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1" customFormat="1" ht="6.75" customHeight="1">
      <c r="A28" s="32"/>
      <c r="B28" s="33"/>
      <c r="C28" s="32"/>
      <c r="D28" s="32"/>
      <c r="E28" s="32"/>
      <c r="F28" s="32"/>
      <c r="G28" s="32"/>
      <c r="H28" s="32"/>
      <c r="I28" s="91"/>
      <c r="J28" s="32"/>
      <c r="K28" s="32"/>
      <c r="L28" s="9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" customFormat="1" ht="6.75" customHeight="1">
      <c r="A29" s="32"/>
      <c r="B29" s="33"/>
      <c r="C29" s="32"/>
      <c r="D29" s="61"/>
      <c r="E29" s="61"/>
      <c r="F29" s="61"/>
      <c r="G29" s="61"/>
      <c r="H29" s="61"/>
      <c r="I29" s="98"/>
      <c r="J29" s="61"/>
      <c r="K29" s="61"/>
      <c r="L29" s="9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1" customFormat="1" ht="24.75" customHeight="1">
      <c r="A30" s="32"/>
      <c r="B30" s="33"/>
      <c r="C30" s="32"/>
      <c r="D30" s="99" t="s">
        <v>39</v>
      </c>
      <c r="E30" s="32"/>
      <c r="F30" s="32"/>
      <c r="G30" s="32"/>
      <c r="H30" s="32"/>
      <c r="I30" s="91"/>
      <c r="J30" s="66">
        <f>ROUND(J84,2)</f>
        <v>0</v>
      </c>
      <c r="K30" s="32"/>
      <c r="L30" s="9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1" customFormat="1" ht="6.75" customHeight="1">
      <c r="A31" s="32"/>
      <c r="B31" s="33"/>
      <c r="C31" s="32"/>
      <c r="D31" s="61"/>
      <c r="E31" s="61"/>
      <c r="F31" s="61"/>
      <c r="G31" s="61"/>
      <c r="H31" s="61"/>
      <c r="I31" s="98"/>
      <c r="J31" s="61"/>
      <c r="K31" s="61"/>
      <c r="L31" s="9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1" customFormat="1" ht="14.25" customHeight="1">
      <c r="A32" s="32"/>
      <c r="B32" s="33"/>
      <c r="C32" s="32"/>
      <c r="D32" s="32"/>
      <c r="E32" s="32"/>
      <c r="F32" s="36" t="s">
        <v>41</v>
      </c>
      <c r="G32" s="32"/>
      <c r="H32" s="32"/>
      <c r="I32" s="100" t="s">
        <v>40</v>
      </c>
      <c r="J32" s="36" t="s">
        <v>42</v>
      </c>
      <c r="K32" s="32"/>
      <c r="L32" s="9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" customFormat="1" ht="14.25" customHeight="1">
      <c r="A33" s="32"/>
      <c r="B33" s="33"/>
      <c r="C33" s="32"/>
      <c r="D33" s="101" t="s">
        <v>43</v>
      </c>
      <c r="E33" s="27" t="s">
        <v>44</v>
      </c>
      <c r="F33" s="102">
        <f>ROUND((SUM(BE84:BE94)),2)</f>
        <v>0</v>
      </c>
      <c r="G33" s="32"/>
      <c r="H33" s="32"/>
      <c r="I33" s="103">
        <v>0.21</v>
      </c>
      <c r="J33" s="102">
        <f>ROUND(((SUM(BE84:BE94))*I33),2)</f>
        <v>0</v>
      </c>
      <c r="K33" s="32"/>
      <c r="L33" s="9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1" customFormat="1" ht="14.25" customHeight="1">
      <c r="A34" s="32"/>
      <c r="B34" s="33"/>
      <c r="C34" s="32"/>
      <c r="D34" s="32"/>
      <c r="E34" s="27" t="s">
        <v>45</v>
      </c>
      <c r="F34" s="102">
        <f>ROUND((SUM(BF84:BF94)),2)</f>
        <v>0</v>
      </c>
      <c r="G34" s="32"/>
      <c r="H34" s="32"/>
      <c r="I34" s="103">
        <v>0.15</v>
      </c>
      <c r="J34" s="102">
        <f>ROUND(((SUM(BF84:BF94))*I34),2)</f>
        <v>0</v>
      </c>
      <c r="K34" s="32"/>
      <c r="L34" s="9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1" customFormat="1" ht="14.25" customHeight="1" hidden="1">
      <c r="A35" s="32"/>
      <c r="B35" s="33"/>
      <c r="C35" s="32"/>
      <c r="D35" s="32"/>
      <c r="E35" s="27" t="s">
        <v>46</v>
      </c>
      <c r="F35" s="102">
        <f>ROUND((SUM(BG84:BG94)),2)</f>
        <v>0</v>
      </c>
      <c r="G35" s="32"/>
      <c r="H35" s="32"/>
      <c r="I35" s="103">
        <v>0.21</v>
      </c>
      <c r="J35" s="102">
        <f>0</f>
        <v>0</v>
      </c>
      <c r="K35" s="32"/>
      <c r="L35" s="9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1" customFormat="1" ht="14.25" customHeight="1" hidden="1">
      <c r="A36" s="32"/>
      <c r="B36" s="33"/>
      <c r="C36" s="32"/>
      <c r="D36" s="32"/>
      <c r="E36" s="27" t="s">
        <v>47</v>
      </c>
      <c r="F36" s="102">
        <f>ROUND((SUM(BH84:BH94)),2)</f>
        <v>0</v>
      </c>
      <c r="G36" s="32"/>
      <c r="H36" s="32"/>
      <c r="I36" s="103">
        <v>0.15</v>
      </c>
      <c r="J36" s="102">
        <f>0</f>
        <v>0</v>
      </c>
      <c r="K36" s="32"/>
      <c r="L36" s="9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1" customFormat="1" ht="14.25" customHeight="1" hidden="1">
      <c r="A37" s="32"/>
      <c r="B37" s="33"/>
      <c r="C37" s="32"/>
      <c r="D37" s="32"/>
      <c r="E37" s="27" t="s">
        <v>48</v>
      </c>
      <c r="F37" s="102">
        <f>ROUND((SUM(BI84:BI94)),2)</f>
        <v>0</v>
      </c>
      <c r="G37" s="32"/>
      <c r="H37" s="32"/>
      <c r="I37" s="103">
        <v>0</v>
      </c>
      <c r="J37" s="102">
        <f>0</f>
        <v>0</v>
      </c>
      <c r="K37" s="32"/>
      <c r="L37" s="9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1" customFormat="1" ht="6.75" customHeight="1">
      <c r="A38" s="32"/>
      <c r="B38" s="33"/>
      <c r="C38" s="32"/>
      <c r="D38" s="32"/>
      <c r="E38" s="32"/>
      <c r="F38" s="32"/>
      <c r="G38" s="32"/>
      <c r="H38" s="32"/>
      <c r="I38" s="91"/>
      <c r="J38" s="32"/>
      <c r="K38" s="32"/>
      <c r="L38" s="9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24.75" customHeight="1">
      <c r="A39" s="32"/>
      <c r="B39" s="33"/>
      <c r="C39" s="104"/>
      <c r="D39" s="105" t="s">
        <v>49</v>
      </c>
      <c r="E39" s="55"/>
      <c r="F39" s="55"/>
      <c r="G39" s="106" t="s">
        <v>50</v>
      </c>
      <c r="H39" s="107" t="s">
        <v>51</v>
      </c>
      <c r="I39" s="108"/>
      <c r="J39" s="109">
        <f>SUM(J30:J37)</f>
        <v>0</v>
      </c>
      <c r="K39" s="110"/>
      <c r="L39" s="9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1" customFormat="1" ht="14.25" customHeight="1">
      <c r="A40" s="32"/>
      <c r="B40" s="42"/>
      <c r="C40" s="43"/>
      <c r="D40" s="43"/>
      <c r="E40" s="43"/>
      <c r="F40" s="43"/>
      <c r="G40" s="43"/>
      <c r="H40" s="43"/>
      <c r="I40" s="111"/>
      <c r="J40" s="43"/>
      <c r="K40" s="43"/>
      <c r="L40" s="9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1" customFormat="1" ht="6.75" customHeight="1">
      <c r="A44" s="32"/>
      <c r="B44" s="44"/>
      <c r="C44" s="45"/>
      <c r="D44" s="45"/>
      <c r="E44" s="45"/>
      <c r="F44" s="45"/>
      <c r="G44" s="45"/>
      <c r="H44" s="45"/>
      <c r="I44" s="112"/>
      <c r="J44" s="45"/>
      <c r="K44" s="45"/>
      <c r="L44" s="9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24.75" customHeight="1">
      <c r="A45" s="32"/>
      <c r="B45" s="33"/>
      <c r="C45" s="21" t="s">
        <v>90</v>
      </c>
      <c r="D45" s="32"/>
      <c r="E45" s="32"/>
      <c r="F45" s="32"/>
      <c r="G45" s="32"/>
      <c r="H45" s="32"/>
      <c r="I45" s="91"/>
      <c r="J45" s="32"/>
      <c r="K45" s="32"/>
      <c r="L45" s="9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1" customFormat="1" ht="6.75" customHeight="1">
      <c r="A46" s="32"/>
      <c r="B46" s="33"/>
      <c r="C46" s="32"/>
      <c r="D46" s="32"/>
      <c r="E46" s="32"/>
      <c r="F46" s="32"/>
      <c r="G46" s="32"/>
      <c r="H46" s="32"/>
      <c r="I46" s="91"/>
      <c r="J46" s="32"/>
      <c r="K46" s="32"/>
      <c r="L46" s="9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1"/>
      <c r="J47" s="32"/>
      <c r="K47" s="32"/>
      <c r="L47" s="9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1" customFormat="1" ht="16.5" customHeight="1">
      <c r="A48" s="32"/>
      <c r="B48" s="33"/>
      <c r="C48" s="32"/>
      <c r="D48" s="32"/>
      <c r="E48" s="324" t="str">
        <f>E7</f>
        <v>MLADÁ BOLESLAV - GYMNÁZIUM PALACKÉHO 211/3</v>
      </c>
      <c r="F48" s="325"/>
      <c r="G48" s="325"/>
      <c r="H48" s="325"/>
      <c r="I48" s="91"/>
      <c r="J48" s="32"/>
      <c r="K48" s="32"/>
      <c r="L48" s="9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1" customFormat="1" ht="12" customHeight="1">
      <c r="A49" s="32"/>
      <c r="B49" s="33"/>
      <c r="C49" s="27" t="s">
        <v>87</v>
      </c>
      <c r="D49" s="32"/>
      <c r="E49" s="32"/>
      <c r="F49" s="32"/>
      <c r="G49" s="32"/>
      <c r="H49" s="32"/>
      <c r="I49" s="91"/>
      <c r="J49" s="32"/>
      <c r="K49" s="32"/>
      <c r="L49" s="9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1" customFormat="1" ht="16.5" customHeight="1">
      <c r="A50" s="32"/>
      <c r="B50" s="33"/>
      <c r="C50" s="32"/>
      <c r="D50" s="32"/>
      <c r="E50" s="300" t="str">
        <f>E9</f>
        <v>2 - VEDLEJŠÍ ROZPOČTOVÉ NÁKLADY</v>
      </c>
      <c r="F50" s="323"/>
      <c r="G50" s="323"/>
      <c r="H50" s="323"/>
      <c r="I50" s="91"/>
      <c r="J50" s="32"/>
      <c r="K50" s="32"/>
      <c r="L50" s="9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1" customFormat="1" ht="6.75" customHeight="1">
      <c r="A51" s="32"/>
      <c r="B51" s="33"/>
      <c r="C51" s="32"/>
      <c r="D51" s="32"/>
      <c r="E51" s="32"/>
      <c r="F51" s="32"/>
      <c r="G51" s="32"/>
      <c r="H51" s="32"/>
      <c r="I51" s="91"/>
      <c r="J51" s="32"/>
      <c r="K51" s="32"/>
      <c r="L51" s="9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1" customFormat="1" ht="12" customHeight="1">
      <c r="A52" s="32"/>
      <c r="B52" s="33"/>
      <c r="C52" s="27" t="s">
        <v>22</v>
      </c>
      <c r="D52" s="32"/>
      <c r="E52" s="32"/>
      <c r="F52" s="25" t="str">
        <f>F12</f>
        <v>MLADÁ BOLESLAV</v>
      </c>
      <c r="G52" s="32"/>
      <c r="H52" s="32"/>
      <c r="I52" s="93" t="s">
        <v>24</v>
      </c>
      <c r="J52" s="50" t="str">
        <f>IF(J12="","",J12)</f>
        <v>24. 6. 2020</v>
      </c>
      <c r="K52" s="32"/>
      <c r="L52" s="9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1" customFormat="1" ht="6.75" customHeight="1">
      <c r="A53" s="32"/>
      <c r="B53" s="33"/>
      <c r="C53" s="32"/>
      <c r="D53" s="32"/>
      <c r="E53" s="32"/>
      <c r="F53" s="32"/>
      <c r="G53" s="32"/>
      <c r="H53" s="32"/>
      <c r="I53" s="91"/>
      <c r="J53" s="32"/>
      <c r="K53" s="32"/>
      <c r="L53" s="9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1" customFormat="1" ht="25.5" customHeight="1">
      <c r="A54" s="32"/>
      <c r="B54" s="33"/>
      <c r="C54" s="27" t="s">
        <v>26</v>
      </c>
      <c r="D54" s="32"/>
      <c r="E54" s="32"/>
      <c r="F54" s="25" t="str">
        <f>E15</f>
        <v>STŘEDOČESKÝ KRAJ</v>
      </c>
      <c r="G54" s="32"/>
      <c r="H54" s="32"/>
      <c r="I54" s="93" t="s">
        <v>32</v>
      </c>
      <c r="J54" s="30" t="str">
        <f>E21</f>
        <v>ING.ARCH.P.BABÁK</v>
      </c>
      <c r="K54" s="32"/>
      <c r="L54" s="9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1" customFormat="1" ht="15" customHeight="1">
      <c r="A55" s="32"/>
      <c r="B55" s="33"/>
      <c r="C55" s="27" t="s">
        <v>30</v>
      </c>
      <c r="D55" s="32"/>
      <c r="E55" s="32"/>
      <c r="F55" s="25" t="str">
        <f>IF(E18="","",E18)</f>
        <v>Vyplň údaj</v>
      </c>
      <c r="G55" s="32"/>
      <c r="H55" s="32"/>
      <c r="I55" s="93" t="s">
        <v>35</v>
      </c>
      <c r="J55" s="30" t="str">
        <f>E24</f>
        <v>V.RENČOVÁ</v>
      </c>
      <c r="K55" s="32"/>
      <c r="L55" s="9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1" customFormat="1" ht="9.75" customHeight="1">
      <c r="A56" s="32"/>
      <c r="B56" s="33"/>
      <c r="C56" s="32"/>
      <c r="D56" s="32"/>
      <c r="E56" s="32"/>
      <c r="F56" s="32"/>
      <c r="G56" s="32"/>
      <c r="H56" s="32"/>
      <c r="I56" s="91"/>
      <c r="J56" s="32"/>
      <c r="K56" s="32"/>
      <c r="L56" s="9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1" customFormat="1" ht="29.25" customHeight="1">
      <c r="A57" s="32"/>
      <c r="B57" s="33"/>
      <c r="C57" s="113" t="s">
        <v>91</v>
      </c>
      <c r="D57" s="104"/>
      <c r="E57" s="104"/>
      <c r="F57" s="104"/>
      <c r="G57" s="104"/>
      <c r="H57" s="104"/>
      <c r="I57" s="114"/>
      <c r="J57" s="115" t="s">
        <v>92</v>
      </c>
      <c r="K57" s="104"/>
      <c r="L57" s="9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1" customFormat="1" ht="9.75" customHeight="1">
      <c r="A58" s="32"/>
      <c r="B58" s="33"/>
      <c r="C58" s="32"/>
      <c r="D58" s="32"/>
      <c r="E58" s="32"/>
      <c r="F58" s="32"/>
      <c r="G58" s="32"/>
      <c r="H58" s="32"/>
      <c r="I58" s="91"/>
      <c r="J58" s="32"/>
      <c r="K58" s="32"/>
      <c r="L58" s="9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1" customFormat="1" ht="22.5" customHeight="1">
      <c r="A59" s="32"/>
      <c r="B59" s="33"/>
      <c r="C59" s="116" t="s">
        <v>71</v>
      </c>
      <c r="D59" s="32"/>
      <c r="E59" s="32"/>
      <c r="F59" s="32"/>
      <c r="G59" s="32"/>
      <c r="H59" s="32"/>
      <c r="I59" s="91"/>
      <c r="J59" s="66">
        <f>J84</f>
        <v>0</v>
      </c>
      <c r="K59" s="32"/>
      <c r="L59" s="9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93</v>
      </c>
    </row>
    <row r="60" spans="2:12" s="8" customFormat="1" ht="24.75" customHeight="1">
      <c r="B60" s="117"/>
      <c r="D60" s="118" t="s">
        <v>280</v>
      </c>
      <c r="E60" s="119"/>
      <c r="F60" s="119"/>
      <c r="G60" s="119"/>
      <c r="H60" s="119"/>
      <c r="I60" s="120"/>
      <c r="J60" s="121">
        <f>J85</f>
        <v>0</v>
      </c>
      <c r="L60" s="117"/>
    </row>
    <row r="61" spans="2:12" s="9" customFormat="1" ht="19.5" customHeight="1">
      <c r="B61" s="122"/>
      <c r="D61" s="123" t="s">
        <v>281</v>
      </c>
      <c r="E61" s="124"/>
      <c r="F61" s="124"/>
      <c r="G61" s="124"/>
      <c r="H61" s="124"/>
      <c r="I61" s="125"/>
      <c r="J61" s="126">
        <f>J86</f>
        <v>0</v>
      </c>
      <c r="L61" s="122"/>
    </row>
    <row r="62" spans="2:12" s="9" customFormat="1" ht="19.5" customHeight="1">
      <c r="B62" s="122"/>
      <c r="D62" s="123" t="s">
        <v>282</v>
      </c>
      <c r="E62" s="124"/>
      <c r="F62" s="124"/>
      <c r="G62" s="124"/>
      <c r="H62" s="124"/>
      <c r="I62" s="125"/>
      <c r="J62" s="126">
        <f>J88</f>
        <v>0</v>
      </c>
      <c r="L62" s="122"/>
    </row>
    <row r="63" spans="2:12" s="9" customFormat="1" ht="19.5" customHeight="1">
      <c r="B63" s="122"/>
      <c r="D63" s="123" t="s">
        <v>283</v>
      </c>
      <c r="E63" s="124"/>
      <c r="F63" s="124"/>
      <c r="G63" s="124"/>
      <c r="H63" s="124"/>
      <c r="I63" s="125"/>
      <c r="J63" s="126">
        <f>J91</f>
        <v>0</v>
      </c>
      <c r="L63" s="122"/>
    </row>
    <row r="64" spans="2:12" s="9" customFormat="1" ht="19.5" customHeight="1">
      <c r="B64" s="122"/>
      <c r="D64" s="123" t="s">
        <v>284</v>
      </c>
      <c r="E64" s="124"/>
      <c r="F64" s="124"/>
      <c r="G64" s="124"/>
      <c r="H64" s="124"/>
      <c r="I64" s="125"/>
      <c r="J64" s="126">
        <f>J93</f>
        <v>0</v>
      </c>
      <c r="L64" s="122"/>
    </row>
    <row r="65" spans="1:31" s="1" customFormat="1" ht="21.75" customHeight="1">
      <c r="A65" s="32"/>
      <c r="B65" s="33"/>
      <c r="C65" s="32"/>
      <c r="D65" s="32"/>
      <c r="E65" s="32"/>
      <c r="F65" s="32"/>
      <c r="G65" s="32"/>
      <c r="H65" s="32"/>
      <c r="I65" s="91"/>
      <c r="J65" s="32"/>
      <c r="K65" s="32"/>
      <c r="L65" s="9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1" customFormat="1" ht="6.75" customHeight="1">
      <c r="A66" s="32"/>
      <c r="B66" s="42"/>
      <c r="C66" s="43"/>
      <c r="D66" s="43"/>
      <c r="E66" s="43"/>
      <c r="F66" s="43"/>
      <c r="G66" s="43"/>
      <c r="H66" s="43"/>
      <c r="I66" s="111"/>
      <c r="J66" s="43"/>
      <c r="K66" s="43"/>
      <c r="L66" s="9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70" spans="1:31" s="1" customFormat="1" ht="6.75" customHeight="1">
      <c r="A70" s="32"/>
      <c r="B70" s="44"/>
      <c r="C70" s="45"/>
      <c r="D70" s="45"/>
      <c r="E70" s="45"/>
      <c r="F70" s="45"/>
      <c r="G70" s="45"/>
      <c r="H70" s="45"/>
      <c r="I70" s="112"/>
      <c r="J70" s="45"/>
      <c r="K70" s="45"/>
      <c r="L70" s="9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1" customFormat="1" ht="24.75" customHeight="1">
      <c r="A71" s="32"/>
      <c r="B71" s="33"/>
      <c r="C71" s="21" t="s">
        <v>106</v>
      </c>
      <c r="D71" s="32"/>
      <c r="E71" s="32"/>
      <c r="F71" s="32"/>
      <c r="G71" s="32"/>
      <c r="H71" s="32"/>
      <c r="I71" s="91"/>
      <c r="J71" s="32"/>
      <c r="K71" s="32"/>
      <c r="L71" s="9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1" customFormat="1" ht="6.75" customHeight="1">
      <c r="A72" s="32"/>
      <c r="B72" s="33"/>
      <c r="C72" s="32"/>
      <c r="D72" s="32"/>
      <c r="E72" s="32"/>
      <c r="F72" s="32"/>
      <c r="G72" s="32"/>
      <c r="H72" s="32"/>
      <c r="I72" s="91"/>
      <c r="J72" s="32"/>
      <c r="K72" s="32"/>
      <c r="L72" s="9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1" customFormat="1" ht="12" customHeight="1">
      <c r="A73" s="32"/>
      <c r="B73" s="33"/>
      <c r="C73" s="27" t="s">
        <v>17</v>
      </c>
      <c r="D73" s="32"/>
      <c r="E73" s="32"/>
      <c r="F73" s="32"/>
      <c r="G73" s="32"/>
      <c r="H73" s="32"/>
      <c r="I73" s="91"/>
      <c r="J73" s="32"/>
      <c r="K73" s="32"/>
      <c r="L73" s="9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1" customFormat="1" ht="16.5" customHeight="1">
      <c r="A74" s="32"/>
      <c r="B74" s="33"/>
      <c r="C74" s="32"/>
      <c r="D74" s="32"/>
      <c r="E74" s="324" t="str">
        <f>E7</f>
        <v>MLADÁ BOLESLAV - GYMNÁZIUM PALACKÉHO 211/3</v>
      </c>
      <c r="F74" s="325"/>
      <c r="G74" s="325"/>
      <c r="H74" s="325"/>
      <c r="I74" s="91"/>
      <c r="J74" s="32"/>
      <c r="K74" s="32"/>
      <c r="L74" s="9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1" customFormat="1" ht="12" customHeight="1">
      <c r="A75" s="32"/>
      <c r="B75" s="33"/>
      <c r="C75" s="27" t="s">
        <v>87</v>
      </c>
      <c r="D75" s="32"/>
      <c r="E75" s="32"/>
      <c r="F75" s="32"/>
      <c r="G75" s="32"/>
      <c r="H75" s="32"/>
      <c r="I75" s="91"/>
      <c r="J75" s="32"/>
      <c r="K75" s="32"/>
      <c r="L75" s="9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1" customFormat="1" ht="16.5" customHeight="1">
      <c r="A76" s="32"/>
      <c r="B76" s="33"/>
      <c r="C76" s="32"/>
      <c r="D76" s="32"/>
      <c r="E76" s="300" t="str">
        <f>E9</f>
        <v>2 - VEDLEJŠÍ ROZPOČTOVÉ NÁKLADY</v>
      </c>
      <c r="F76" s="323"/>
      <c r="G76" s="323"/>
      <c r="H76" s="323"/>
      <c r="I76" s="91"/>
      <c r="J76" s="32"/>
      <c r="K76" s="32"/>
      <c r="L76" s="9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1" customFormat="1" ht="6.75" customHeight="1">
      <c r="A77" s="32"/>
      <c r="B77" s="33"/>
      <c r="C77" s="32"/>
      <c r="D77" s="32"/>
      <c r="E77" s="32"/>
      <c r="F77" s="32"/>
      <c r="G77" s="32"/>
      <c r="H77" s="32"/>
      <c r="I77" s="91"/>
      <c r="J77" s="32"/>
      <c r="K77" s="32"/>
      <c r="L77" s="9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2" customHeight="1">
      <c r="A78" s="32"/>
      <c r="B78" s="33"/>
      <c r="C78" s="27" t="s">
        <v>22</v>
      </c>
      <c r="D78" s="32"/>
      <c r="E78" s="32"/>
      <c r="F78" s="25" t="str">
        <f>F12</f>
        <v>MLADÁ BOLESLAV</v>
      </c>
      <c r="G78" s="32"/>
      <c r="H78" s="32"/>
      <c r="I78" s="93" t="s">
        <v>24</v>
      </c>
      <c r="J78" s="50" t="str">
        <f>IF(J12="","",J12)</f>
        <v>24. 6. 2020</v>
      </c>
      <c r="K78" s="32"/>
      <c r="L78" s="9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6.75" customHeight="1">
      <c r="A79" s="32"/>
      <c r="B79" s="33"/>
      <c r="C79" s="32"/>
      <c r="D79" s="32"/>
      <c r="E79" s="32"/>
      <c r="F79" s="32"/>
      <c r="G79" s="32"/>
      <c r="H79" s="32"/>
      <c r="I79" s="91"/>
      <c r="J79" s="32"/>
      <c r="K79" s="32"/>
      <c r="L79" s="9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" customFormat="1" ht="25.5" customHeight="1">
      <c r="A80" s="32"/>
      <c r="B80" s="33"/>
      <c r="C80" s="27" t="s">
        <v>26</v>
      </c>
      <c r="D80" s="32"/>
      <c r="E80" s="32"/>
      <c r="F80" s="25" t="str">
        <f>E15</f>
        <v>STŘEDOČESKÝ KRAJ</v>
      </c>
      <c r="G80" s="32"/>
      <c r="H80" s="32"/>
      <c r="I80" s="93" t="s">
        <v>32</v>
      </c>
      <c r="J80" s="30" t="str">
        <f>E21</f>
        <v>ING.ARCH.P.BABÁK</v>
      </c>
      <c r="K80" s="32"/>
      <c r="L80" s="9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" customFormat="1" ht="15" customHeight="1">
      <c r="A81" s="32"/>
      <c r="B81" s="33"/>
      <c r="C81" s="27" t="s">
        <v>30</v>
      </c>
      <c r="D81" s="32"/>
      <c r="E81" s="32"/>
      <c r="F81" s="25" t="str">
        <f>IF(E18="","",E18)</f>
        <v>Vyplň údaj</v>
      </c>
      <c r="G81" s="32"/>
      <c r="H81" s="32"/>
      <c r="I81" s="93" t="s">
        <v>35</v>
      </c>
      <c r="J81" s="30" t="str">
        <f>E24</f>
        <v>V.RENČOVÁ</v>
      </c>
      <c r="K81" s="32"/>
      <c r="L81" s="9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" customFormat="1" ht="9.75" customHeight="1">
      <c r="A82" s="32"/>
      <c r="B82" s="33"/>
      <c r="C82" s="32"/>
      <c r="D82" s="32"/>
      <c r="E82" s="32"/>
      <c r="F82" s="32"/>
      <c r="G82" s="32"/>
      <c r="H82" s="32"/>
      <c r="I82" s="91"/>
      <c r="J82" s="32"/>
      <c r="K82" s="32"/>
      <c r="L82" s="9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0" customFormat="1" ht="29.25" customHeight="1">
      <c r="A83" s="127"/>
      <c r="B83" s="128"/>
      <c r="C83" s="129" t="s">
        <v>107</v>
      </c>
      <c r="D83" s="130" t="s">
        <v>58</v>
      </c>
      <c r="E83" s="130" t="s">
        <v>54</v>
      </c>
      <c r="F83" s="130" t="s">
        <v>55</v>
      </c>
      <c r="G83" s="130" t="s">
        <v>108</v>
      </c>
      <c r="H83" s="130" t="s">
        <v>109</v>
      </c>
      <c r="I83" s="131" t="s">
        <v>110</v>
      </c>
      <c r="J83" s="130" t="s">
        <v>92</v>
      </c>
      <c r="K83" s="132" t="s">
        <v>111</v>
      </c>
      <c r="L83" s="133"/>
      <c r="M83" s="57" t="s">
        <v>3</v>
      </c>
      <c r="N83" s="58" t="s">
        <v>43</v>
      </c>
      <c r="O83" s="58" t="s">
        <v>112</v>
      </c>
      <c r="P83" s="58" t="s">
        <v>113</v>
      </c>
      <c r="Q83" s="58" t="s">
        <v>114</v>
      </c>
      <c r="R83" s="58" t="s">
        <v>115</v>
      </c>
      <c r="S83" s="58" t="s">
        <v>116</v>
      </c>
      <c r="T83" s="59" t="s">
        <v>117</v>
      </c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1:63" s="1" customFormat="1" ht="22.5" customHeight="1">
      <c r="A84" s="32"/>
      <c r="B84" s="33"/>
      <c r="C84" s="64" t="s">
        <v>118</v>
      </c>
      <c r="D84" s="32"/>
      <c r="E84" s="32"/>
      <c r="F84" s="32"/>
      <c r="G84" s="32"/>
      <c r="H84" s="32"/>
      <c r="I84" s="91"/>
      <c r="J84" s="134">
        <f>BK84</f>
        <v>0</v>
      </c>
      <c r="K84" s="32"/>
      <c r="L84" s="33"/>
      <c r="M84" s="60"/>
      <c r="N84" s="51"/>
      <c r="O84" s="61"/>
      <c r="P84" s="135">
        <f>P85</f>
        <v>0</v>
      </c>
      <c r="Q84" s="61"/>
      <c r="R84" s="135">
        <f>R85</f>
        <v>0</v>
      </c>
      <c r="S84" s="61"/>
      <c r="T84" s="136">
        <f>T85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7" t="s">
        <v>72</v>
      </c>
      <c r="AU84" s="17" t="s">
        <v>93</v>
      </c>
      <c r="BK84" s="137">
        <f>BK85</f>
        <v>0</v>
      </c>
    </row>
    <row r="85" spans="2:63" s="11" customFormat="1" ht="25.5" customHeight="1">
      <c r="B85" s="138"/>
      <c r="D85" s="139" t="s">
        <v>72</v>
      </c>
      <c r="E85" s="140" t="s">
        <v>285</v>
      </c>
      <c r="F85" s="140" t="s">
        <v>286</v>
      </c>
      <c r="I85" s="141"/>
      <c r="J85" s="142">
        <f>BK85</f>
        <v>0</v>
      </c>
      <c r="L85" s="138"/>
      <c r="M85" s="143"/>
      <c r="N85" s="144"/>
      <c r="O85" s="144"/>
      <c r="P85" s="145">
        <f>P86+P88+P91+P93</f>
        <v>0</v>
      </c>
      <c r="Q85" s="144"/>
      <c r="R85" s="145">
        <f>R86+R88+R91+R93</f>
        <v>0</v>
      </c>
      <c r="S85" s="144"/>
      <c r="T85" s="146">
        <f>T86+T88+T91+T93</f>
        <v>0</v>
      </c>
      <c r="AR85" s="139" t="s">
        <v>145</v>
      </c>
      <c r="AT85" s="147" t="s">
        <v>72</v>
      </c>
      <c r="AU85" s="147" t="s">
        <v>73</v>
      </c>
      <c r="AY85" s="139" t="s">
        <v>121</v>
      </c>
      <c r="BK85" s="148">
        <f>BK86+BK88+BK91+BK93</f>
        <v>0</v>
      </c>
    </row>
    <row r="86" spans="2:63" s="11" customFormat="1" ht="22.5" customHeight="1">
      <c r="B86" s="138"/>
      <c r="D86" s="139" t="s">
        <v>72</v>
      </c>
      <c r="E86" s="149" t="s">
        <v>287</v>
      </c>
      <c r="F86" s="149" t="s">
        <v>288</v>
      </c>
      <c r="I86" s="141"/>
      <c r="J86" s="150">
        <f>BK86</f>
        <v>0</v>
      </c>
      <c r="L86" s="138"/>
      <c r="M86" s="143"/>
      <c r="N86" s="144"/>
      <c r="O86" s="144"/>
      <c r="P86" s="145">
        <f>P87</f>
        <v>0</v>
      </c>
      <c r="Q86" s="144"/>
      <c r="R86" s="145">
        <f>R87</f>
        <v>0</v>
      </c>
      <c r="S86" s="144"/>
      <c r="T86" s="146">
        <f>T87</f>
        <v>0</v>
      </c>
      <c r="AR86" s="139" t="s">
        <v>145</v>
      </c>
      <c r="AT86" s="147" t="s">
        <v>72</v>
      </c>
      <c r="AU86" s="147" t="s">
        <v>81</v>
      </c>
      <c r="AY86" s="139" t="s">
        <v>121</v>
      </c>
      <c r="BK86" s="148">
        <f>BK87</f>
        <v>0</v>
      </c>
    </row>
    <row r="87" spans="1:65" s="1" customFormat="1" ht="16.5" customHeight="1">
      <c r="A87" s="32"/>
      <c r="B87" s="151"/>
      <c r="C87" s="152" t="s">
        <v>81</v>
      </c>
      <c r="D87" s="152" t="s">
        <v>126</v>
      </c>
      <c r="E87" s="153" t="s">
        <v>289</v>
      </c>
      <c r="F87" s="154" t="s">
        <v>290</v>
      </c>
      <c r="G87" s="155" t="s">
        <v>291</v>
      </c>
      <c r="H87" s="156">
        <v>1</v>
      </c>
      <c r="I87" s="157"/>
      <c r="J87" s="158">
        <f>ROUND(I87*H87,2)</f>
        <v>0</v>
      </c>
      <c r="K87" s="154" t="s">
        <v>130</v>
      </c>
      <c r="L87" s="33"/>
      <c r="M87" s="159" t="s">
        <v>3</v>
      </c>
      <c r="N87" s="160" t="s">
        <v>44</v>
      </c>
      <c r="O87" s="53"/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63" t="s">
        <v>292</v>
      </c>
      <c r="AT87" s="163" t="s">
        <v>126</v>
      </c>
      <c r="AU87" s="163" t="s">
        <v>83</v>
      </c>
      <c r="AY87" s="17" t="s">
        <v>121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17" t="s">
        <v>81</v>
      </c>
      <c r="BK87" s="164">
        <f>ROUND(I87*H87,2)</f>
        <v>0</v>
      </c>
      <c r="BL87" s="17" t="s">
        <v>292</v>
      </c>
      <c r="BM87" s="163" t="s">
        <v>293</v>
      </c>
    </row>
    <row r="88" spans="2:63" s="11" customFormat="1" ht="22.5" customHeight="1">
      <c r="B88" s="138"/>
      <c r="D88" s="139" t="s">
        <v>72</v>
      </c>
      <c r="E88" s="149" t="s">
        <v>294</v>
      </c>
      <c r="F88" s="149" t="s">
        <v>295</v>
      </c>
      <c r="I88" s="141"/>
      <c r="J88" s="150">
        <f>BK88</f>
        <v>0</v>
      </c>
      <c r="L88" s="138"/>
      <c r="M88" s="143"/>
      <c r="N88" s="144"/>
      <c r="O88" s="144"/>
      <c r="P88" s="145">
        <f>SUM(P89:P90)</f>
        <v>0</v>
      </c>
      <c r="Q88" s="144"/>
      <c r="R88" s="145">
        <f>SUM(R89:R90)</f>
        <v>0</v>
      </c>
      <c r="S88" s="144"/>
      <c r="T88" s="146">
        <f>SUM(T89:T90)</f>
        <v>0</v>
      </c>
      <c r="AR88" s="139" t="s">
        <v>145</v>
      </c>
      <c r="AT88" s="147" t="s">
        <v>72</v>
      </c>
      <c r="AU88" s="147" t="s">
        <v>81</v>
      </c>
      <c r="AY88" s="139" t="s">
        <v>121</v>
      </c>
      <c r="BK88" s="148">
        <f>SUM(BK89:BK90)</f>
        <v>0</v>
      </c>
    </row>
    <row r="89" spans="1:65" s="1" customFormat="1" ht="16.5" customHeight="1">
      <c r="A89" s="32"/>
      <c r="B89" s="151"/>
      <c r="C89" s="152" t="s">
        <v>83</v>
      </c>
      <c r="D89" s="152" t="s">
        <v>126</v>
      </c>
      <c r="E89" s="153" t="s">
        <v>296</v>
      </c>
      <c r="F89" s="154" t="s">
        <v>297</v>
      </c>
      <c r="G89" s="155" t="s">
        <v>291</v>
      </c>
      <c r="H89" s="156">
        <v>1</v>
      </c>
      <c r="I89" s="157"/>
      <c r="J89" s="158">
        <f>ROUND(I89*H89,2)</f>
        <v>0</v>
      </c>
      <c r="K89" s="154" t="s">
        <v>130</v>
      </c>
      <c r="L89" s="33"/>
      <c r="M89" s="159" t="s">
        <v>3</v>
      </c>
      <c r="N89" s="160" t="s">
        <v>44</v>
      </c>
      <c r="O89" s="53"/>
      <c r="P89" s="161">
        <f>O89*H89</f>
        <v>0</v>
      </c>
      <c r="Q89" s="161">
        <v>0</v>
      </c>
      <c r="R89" s="161">
        <f>Q89*H89</f>
        <v>0</v>
      </c>
      <c r="S89" s="161">
        <v>0</v>
      </c>
      <c r="T89" s="162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63" t="s">
        <v>292</v>
      </c>
      <c r="AT89" s="163" t="s">
        <v>126</v>
      </c>
      <c r="AU89" s="163" t="s">
        <v>83</v>
      </c>
      <c r="AY89" s="17" t="s">
        <v>121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17" t="s">
        <v>81</v>
      </c>
      <c r="BK89" s="164">
        <f>ROUND(I89*H89,2)</f>
        <v>0</v>
      </c>
      <c r="BL89" s="17" t="s">
        <v>292</v>
      </c>
      <c r="BM89" s="163" t="s">
        <v>298</v>
      </c>
    </row>
    <row r="90" spans="1:65" s="1" customFormat="1" ht="16.5" customHeight="1">
      <c r="A90" s="32"/>
      <c r="B90" s="151"/>
      <c r="C90" s="152" t="s">
        <v>122</v>
      </c>
      <c r="D90" s="152" t="s">
        <v>126</v>
      </c>
      <c r="E90" s="153" t="s">
        <v>299</v>
      </c>
      <c r="F90" s="154" t="s">
        <v>300</v>
      </c>
      <c r="G90" s="155" t="s">
        <v>291</v>
      </c>
      <c r="H90" s="156">
        <v>1</v>
      </c>
      <c r="I90" s="157"/>
      <c r="J90" s="158">
        <f>ROUND(I90*H90,2)</f>
        <v>0</v>
      </c>
      <c r="K90" s="154" t="s">
        <v>130</v>
      </c>
      <c r="L90" s="33"/>
      <c r="M90" s="159" t="s">
        <v>3</v>
      </c>
      <c r="N90" s="160" t="s">
        <v>44</v>
      </c>
      <c r="O90" s="53"/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3" t="s">
        <v>292</v>
      </c>
      <c r="AT90" s="163" t="s">
        <v>126</v>
      </c>
      <c r="AU90" s="163" t="s">
        <v>83</v>
      </c>
      <c r="AY90" s="17" t="s">
        <v>121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17" t="s">
        <v>81</v>
      </c>
      <c r="BK90" s="164">
        <f>ROUND(I90*H90,2)</f>
        <v>0</v>
      </c>
      <c r="BL90" s="17" t="s">
        <v>292</v>
      </c>
      <c r="BM90" s="163" t="s">
        <v>301</v>
      </c>
    </row>
    <row r="91" spans="2:63" s="11" customFormat="1" ht="22.5" customHeight="1">
      <c r="B91" s="138"/>
      <c r="D91" s="139" t="s">
        <v>72</v>
      </c>
      <c r="E91" s="149" t="s">
        <v>302</v>
      </c>
      <c r="F91" s="149" t="s">
        <v>303</v>
      </c>
      <c r="I91" s="141"/>
      <c r="J91" s="150">
        <f>BK91</f>
        <v>0</v>
      </c>
      <c r="L91" s="138"/>
      <c r="M91" s="143"/>
      <c r="N91" s="144"/>
      <c r="O91" s="144"/>
      <c r="P91" s="145">
        <f>P92</f>
        <v>0</v>
      </c>
      <c r="Q91" s="144"/>
      <c r="R91" s="145">
        <f>R92</f>
        <v>0</v>
      </c>
      <c r="S91" s="144"/>
      <c r="T91" s="146">
        <f>T92</f>
        <v>0</v>
      </c>
      <c r="AR91" s="139" t="s">
        <v>145</v>
      </c>
      <c r="AT91" s="147" t="s">
        <v>72</v>
      </c>
      <c r="AU91" s="147" t="s">
        <v>81</v>
      </c>
      <c r="AY91" s="139" t="s">
        <v>121</v>
      </c>
      <c r="BK91" s="148">
        <f>BK92</f>
        <v>0</v>
      </c>
    </row>
    <row r="92" spans="1:65" s="1" customFormat="1" ht="16.5" customHeight="1">
      <c r="A92" s="32"/>
      <c r="B92" s="151"/>
      <c r="C92" s="152" t="s">
        <v>131</v>
      </c>
      <c r="D92" s="152" t="s">
        <v>126</v>
      </c>
      <c r="E92" s="153" t="s">
        <v>304</v>
      </c>
      <c r="F92" s="154" t="s">
        <v>305</v>
      </c>
      <c r="G92" s="155" t="s">
        <v>291</v>
      </c>
      <c r="H92" s="156">
        <v>1</v>
      </c>
      <c r="I92" s="157"/>
      <c r="J92" s="158">
        <f>ROUND(I92*H92,2)</f>
        <v>0</v>
      </c>
      <c r="K92" s="154" t="s">
        <v>130</v>
      </c>
      <c r="L92" s="33"/>
      <c r="M92" s="159" t="s">
        <v>3</v>
      </c>
      <c r="N92" s="160" t="s">
        <v>44</v>
      </c>
      <c r="O92" s="53"/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3" t="s">
        <v>292</v>
      </c>
      <c r="AT92" s="163" t="s">
        <v>126</v>
      </c>
      <c r="AU92" s="163" t="s">
        <v>83</v>
      </c>
      <c r="AY92" s="17" t="s">
        <v>121</v>
      </c>
      <c r="BE92" s="164">
        <f>IF(N92="základní",J92,0)</f>
        <v>0</v>
      </c>
      <c r="BF92" s="164">
        <f>IF(N92="snížená",J92,0)</f>
        <v>0</v>
      </c>
      <c r="BG92" s="164">
        <f>IF(N92="zákl. přenesená",J92,0)</f>
        <v>0</v>
      </c>
      <c r="BH92" s="164">
        <f>IF(N92="sníž. přenesená",J92,0)</f>
        <v>0</v>
      </c>
      <c r="BI92" s="164">
        <f>IF(N92="nulová",J92,0)</f>
        <v>0</v>
      </c>
      <c r="BJ92" s="17" t="s">
        <v>81</v>
      </c>
      <c r="BK92" s="164">
        <f>ROUND(I92*H92,2)</f>
        <v>0</v>
      </c>
      <c r="BL92" s="17" t="s">
        <v>292</v>
      </c>
      <c r="BM92" s="163" t="s">
        <v>306</v>
      </c>
    </row>
    <row r="93" spans="2:63" s="11" customFormat="1" ht="22.5" customHeight="1">
      <c r="B93" s="138"/>
      <c r="D93" s="139" t="s">
        <v>72</v>
      </c>
      <c r="E93" s="149" t="s">
        <v>307</v>
      </c>
      <c r="F93" s="149" t="s">
        <v>308</v>
      </c>
      <c r="I93" s="141"/>
      <c r="J93" s="150">
        <f>BK93</f>
        <v>0</v>
      </c>
      <c r="L93" s="138"/>
      <c r="M93" s="143"/>
      <c r="N93" s="144"/>
      <c r="O93" s="144"/>
      <c r="P93" s="145">
        <f>P94</f>
        <v>0</v>
      </c>
      <c r="Q93" s="144"/>
      <c r="R93" s="145">
        <f>R94</f>
        <v>0</v>
      </c>
      <c r="S93" s="144"/>
      <c r="T93" s="146">
        <f>T94</f>
        <v>0</v>
      </c>
      <c r="AR93" s="139" t="s">
        <v>145</v>
      </c>
      <c r="AT93" s="147" t="s">
        <v>72</v>
      </c>
      <c r="AU93" s="147" t="s">
        <v>81</v>
      </c>
      <c r="AY93" s="139" t="s">
        <v>121</v>
      </c>
      <c r="BK93" s="148">
        <f>BK94</f>
        <v>0</v>
      </c>
    </row>
    <row r="94" spans="1:65" s="1" customFormat="1" ht="16.5" customHeight="1">
      <c r="A94" s="32"/>
      <c r="B94" s="151"/>
      <c r="C94" s="152" t="s">
        <v>145</v>
      </c>
      <c r="D94" s="152" t="s">
        <v>126</v>
      </c>
      <c r="E94" s="153" t="s">
        <v>309</v>
      </c>
      <c r="F94" s="154" t="s">
        <v>310</v>
      </c>
      <c r="G94" s="155" t="s">
        <v>291</v>
      </c>
      <c r="H94" s="156">
        <v>1</v>
      </c>
      <c r="I94" s="157"/>
      <c r="J94" s="158">
        <f>ROUND(I94*H94,2)</f>
        <v>0</v>
      </c>
      <c r="K94" s="154" t="s">
        <v>130</v>
      </c>
      <c r="L94" s="33"/>
      <c r="M94" s="202" t="s">
        <v>3</v>
      </c>
      <c r="N94" s="203" t="s">
        <v>44</v>
      </c>
      <c r="O94" s="20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3" t="s">
        <v>292</v>
      </c>
      <c r="AT94" s="163" t="s">
        <v>126</v>
      </c>
      <c r="AU94" s="163" t="s">
        <v>83</v>
      </c>
      <c r="AY94" s="17" t="s">
        <v>121</v>
      </c>
      <c r="BE94" s="164">
        <f>IF(N94="základní",J94,0)</f>
        <v>0</v>
      </c>
      <c r="BF94" s="164">
        <f>IF(N94="snížená",J94,0)</f>
        <v>0</v>
      </c>
      <c r="BG94" s="164">
        <f>IF(N94="zákl. přenesená",J94,0)</f>
        <v>0</v>
      </c>
      <c r="BH94" s="164">
        <f>IF(N94="sníž. přenesená",J94,0)</f>
        <v>0</v>
      </c>
      <c r="BI94" s="164">
        <f>IF(N94="nulová",J94,0)</f>
        <v>0</v>
      </c>
      <c r="BJ94" s="17" t="s">
        <v>81</v>
      </c>
      <c r="BK94" s="164">
        <f>ROUND(I94*H94,2)</f>
        <v>0</v>
      </c>
      <c r="BL94" s="17" t="s">
        <v>292</v>
      </c>
      <c r="BM94" s="163" t="s">
        <v>311</v>
      </c>
    </row>
    <row r="95" spans="1:31" s="1" customFormat="1" ht="6.75" customHeight="1">
      <c r="A95" s="32"/>
      <c r="B95" s="42"/>
      <c r="C95" s="43"/>
      <c r="D95" s="43"/>
      <c r="E95" s="43"/>
      <c r="F95" s="43"/>
      <c r="G95" s="43"/>
      <c r="H95" s="43"/>
      <c r="I95" s="111"/>
      <c r="J95" s="43"/>
      <c r="K95" s="43"/>
      <c r="L95" s="33"/>
      <c r="M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</sheetData>
  <sheetProtection/>
  <autoFilter ref="C83:K9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5" customFormat="1" ht="45" customHeight="1">
      <c r="B3" s="211"/>
      <c r="C3" s="328" t="s">
        <v>312</v>
      </c>
      <c r="D3" s="328"/>
      <c r="E3" s="328"/>
      <c r="F3" s="328"/>
      <c r="G3" s="328"/>
      <c r="H3" s="328"/>
      <c r="I3" s="328"/>
      <c r="J3" s="328"/>
      <c r="K3" s="212"/>
    </row>
    <row r="4" spans="2:11" ht="25.5" customHeight="1">
      <c r="B4" s="213"/>
      <c r="C4" s="329" t="s">
        <v>313</v>
      </c>
      <c r="D4" s="329"/>
      <c r="E4" s="329"/>
      <c r="F4" s="329"/>
      <c r="G4" s="329"/>
      <c r="H4" s="329"/>
      <c r="I4" s="329"/>
      <c r="J4" s="329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27" t="s">
        <v>314</v>
      </c>
      <c r="D6" s="327"/>
      <c r="E6" s="327"/>
      <c r="F6" s="327"/>
      <c r="G6" s="327"/>
      <c r="H6" s="327"/>
      <c r="I6" s="327"/>
      <c r="J6" s="327"/>
      <c r="K6" s="214"/>
    </row>
    <row r="7" spans="2:11" ht="15" customHeight="1">
      <c r="B7" s="217"/>
      <c r="C7" s="327" t="s">
        <v>315</v>
      </c>
      <c r="D7" s="327"/>
      <c r="E7" s="327"/>
      <c r="F7" s="327"/>
      <c r="G7" s="327"/>
      <c r="H7" s="327"/>
      <c r="I7" s="327"/>
      <c r="J7" s="327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27" t="s">
        <v>316</v>
      </c>
      <c r="D9" s="327"/>
      <c r="E9" s="327"/>
      <c r="F9" s="327"/>
      <c r="G9" s="327"/>
      <c r="H9" s="327"/>
      <c r="I9" s="327"/>
      <c r="J9" s="327"/>
      <c r="K9" s="214"/>
    </row>
    <row r="10" spans="2:11" ht="15" customHeight="1">
      <c r="B10" s="217"/>
      <c r="C10" s="216"/>
      <c r="D10" s="327" t="s">
        <v>317</v>
      </c>
      <c r="E10" s="327"/>
      <c r="F10" s="327"/>
      <c r="G10" s="327"/>
      <c r="H10" s="327"/>
      <c r="I10" s="327"/>
      <c r="J10" s="327"/>
      <c r="K10" s="214"/>
    </row>
    <row r="11" spans="2:11" ht="15" customHeight="1">
      <c r="B11" s="217"/>
      <c r="C11" s="218"/>
      <c r="D11" s="327" t="s">
        <v>318</v>
      </c>
      <c r="E11" s="327"/>
      <c r="F11" s="327"/>
      <c r="G11" s="327"/>
      <c r="H11" s="327"/>
      <c r="I11" s="327"/>
      <c r="J11" s="327"/>
      <c r="K11" s="214"/>
    </row>
    <row r="12" spans="2:1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ht="15" customHeight="1">
      <c r="B13" s="217"/>
      <c r="C13" s="218"/>
      <c r="D13" s="219" t="s">
        <v>319</v>
      </c>
      <c r="E13" s="216"/>
      <c r="F13" s="216"/>
      <c r="G13" s="216"/>
      <c r="H13" s="216"/>
      <c r="I13" s="216"/>
      <c r="J13" s="216"/>
      <c r="K13" s="214"/>
    </row>
    <row r="14" spans="2:1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ht="15" customHeight="1">
      <c r="B15" s="217"/>
      <c r="C15" s="218"/>
      <c r="D15" s="327" t="s">
        <v>320</v>
      </c>
      <c r="E15" s="327"/>
      <c r="F15" s="327"/>
      <c r="G15" s="327"/>
      <c r="H15" s="327"/>
      <c r="I15" s="327"/>
      <c r="J15" s="327"/>
      <c r="K15" s="214"/>
    </row>
    <row r="16" spans="2:11" ht="15" customHeight="1">
      <c r="B16" s="217"/>
      <c r="C16" s="218"/>
      <c r="D16" s="327" t="s">
        <v>321</v>
      </c>
      <c r="E16" s="327"/>
      <c r="F16" s="327"/>
      <c r="G16" s="327"/>
      <c r="H16" s="327"/>
      <c r="I16" s="327"/>
      <c r="J16" s="327"/>
      <c r="K16" s="214"/>
    </row>
    <row r="17" spans="2:11" ht="15" customHeight="1">
      <c r="B17" s="217"/>
      <c r="C17" s="218"/>
      <c r="D17" s="327" t="s">
        <v>322</v>
      </c>
      <c r="E17" s="327"/>
      <c r="F17" s="327"/>
      <c r="G17" s="327"/>
      <c r="H17" s="327"/>
      <c r="I17" s="327"/>
      <c r="J17" s="327"/>
      <c r="K17" s="214"/>
    </row>
    <row r="18" spans="2:11" ht="15" customHeight="1">
      <c r="B18" s="217"/>
      <c r="C18" s="218"/>
      <c r="D18" s="218"/>
      <c r="E18" s="220" t="s">
        <v>80</v>
      </c>
      <c r="F18" s="327" t="s">
        <v>323</v>
      </c>
      <c r="G18" s="327"/>
      <c r="H18" s="327"/>
      <c r="I18" s="327"/>
      <c r="J18" s="327"/>
      <c r="K18" s="214"/>
    </row>
    <row r="19" spans="2:11" ht="15" customHeight="1">
      <c r="B19" s="217"/>
      <c r="C19" s="218"/>
      <c r="D19" s="218"/>
      <c r="E19" s="220" t="s">
        <v>324</v>
      </c>
      <c r="F19" s="327" t="s">
        <v>325</v>
      </c>
      <c r="G19" s="327"/>
      <c r="H19" s="327"/>
      <c r="I19" s="327"/>
      <c r="J19" s="327"/>
      <c r="K19" s="214"/>
    </row>
    <row r="20" spans="2:11" ht="15" customHeight="1">
      <c r="B20" s="217"/>
      <c r="C20" s="218"/>
      <c r="D20" s="218"/>
      <c r="E20" s="220" t="s">
        <v>326</v>
      </c>
      <c r="F20" s="327" t="s">
        <v>327</v>
      </c>
      <c r="G20" s="327"/>
      <c r="H20" s="327"/>
      <c r="I20" s="327"/>
      <c r="J20" s="327"/>
      <c r="K20" s="214"/>
    </row>
    <row r="21" spans="2:11" ht="15" customHeight="1">
      <c r="B21" s="217"/>
      <c r="C21" s="218"/>
      <c r="D21" s="218"/>
      <c r="E21" s="220" t="s">
        <v>328</v>
      </c>
      <c r="F21" s="327" t="s">
        <v>329</v>
      </c>
      <c r="G21" s="327"/>
      <c r="H21" s="327"/>
      <c r="I21" s="327"/>
      <c r="J21" s="327"/>
      <c r="K21" s="214"/>
    </row>
    <row r="22" spans="2:11" ht="15" customHeight="1">
      <c r="B22" s="217"/>
      <c r="C22" s="218"/>
      <c r="D22" s="218"/>
      <c r="E22" s="220" t="s">
        <v>330</v>
      </c>
      <c r="F22" s="327" t="s">
        <v>331</v>
      </c>
      <c r="G22" s="327"/>
      <c r="H22" s="327"/>
      <c r="I22" s="327"/>
      <c r="J22" s="327"/>
      <c r="K22" s="214"/>
    </row>
    <row r="23" spans="2:11" ht="15" customHeight="1">
      <c r="B23" s="217"/>
      <c r="C23" s="218"/>
      <c r="D23" s="218"/>
      <c r="E23" s="220" t="s">
        <v>332</v>
      </c>
      <c r="F23" s="327" t="s">
        <v>333</v>
      </c>
      <c r="G23" s="327"/>
      <c r="H23" s="327"/>
      <c r="I23" s="327"/>
      <c r="J23" s="327"/>
      <c r="K23" s="214"/>
    </row>
    <row r="24" spans="2:1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ht="15" customHeight="1">
      <c r="B25" s="217"/>
      <c r="C25" s="327" t="s">
        <v>334</v>
      </c>
      <c r="D25" s="327"/>
      <c r="E25" s="327"/>
      <c r="F25" s="327"/>
      <c r="G25" s="327"/>
      <c r="H25" s="327"/>
      <c r="I25" s="327"/>
      <c r="J25" s="327"/>
      <c r="K25" s="214"/>
    </row>
    <row r="26" spans="2:11" ht="15" customHeight="1">
      <c r="B26" s="217"/>
      <c r="C26" s="327" t="s">
        <v>335</v>
      </c>
      <c r="D26" s="327"/>
      <c r="E26" s="327"/>
      <c r="F26" s="327"/>
      <c r="G26" s="327"/>
      <c r="H26" s="327"/>
      <c r="I26" s="327"/>
      <c r="J26" s="327"/>
      <c r="K26" s="214"/>
    </row>
    <row r="27" spans="2:11" ht="15" customHeight="1">
      <c r="B27" s="217"/>
      <c r="C27" s="216"/>
      <c r="D27" s="327" t="s">
        <v>336</v>
      </c>
      <c r="E27" s="327"/>
      <c r="F27" s="327"/>
      <c r="G27" s="327"/>
      <c r="H27" s="327"/>
      <c r="I27" s="327"/>
      <c r="J27" s="327"/>
      <c r="K27" s="214"/>
    </row>
    <row r="28" spans="2:11" ht="15" customHeight="1">
      <c r="B28" s="217"/>
      <c r="C28" s="218"/>
      <c r="D28" s="327" t="s">
        <v>337</v>
      </c>
      <c r="E28" s="327"/>
      <c r="F28" s="327"/>
      <c r="G28" s="327"/>
      <c r="H28" s="327"/>
      <c r="I28" s="327"/>
      <c r="J28" s="327"/>
      <c r="K28" s="214"/>
    </row>
    <row r="29" spans="2:1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ht="15" customHeight="1">
      <c r="B30" s="217"/>
      <c r="C30" s="218"/>
      <c r="D30" s="327" t="s">
        <v>338</v>
      </c>
      <c r="E30" s="327"/>
      <c r="F30" s="327"/>
      <c r="G30" s="327"/>
      <c r="H30" s="327"/>
      <c r="I30" s="327"/>
      <c r="J30" s="327"/>
      <c r="K30" s="214"/>
    </row>
    <row r="31" spans="2:11" ht="15" customHeight="1">
      <c r="B31" s="217"/>
      <c r="C31" s="218"/>
      <c r="D31" s="327" t="s">
        <v>339</v>
      </c>
      <c r="E31" s="327"/>
      <c r="F31" s="327"/>
      <c r="G31" s="327"/>
      <c r="H31" s="327"/>
      <c r="I31" s="327"/>
      <c r="J31" s="327"/>
      <c r="K31" s="214"/>
    </row>
    <row r="32" spans="2:1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ht="15" customHeight="1">
      <c r="B33" s="217"/>
      <c r="C33" s="218"/>
      <c r="D33" s="327" t="s">
        <v>340</v>
      </c>
      <c r="E33" s="327"/>
      <c r="F33" s="327"/>
      <c r="G33" s="327"/>
      <c r="H33" s="327"/>
      <c r="I33" s="327"/>
      <c r="J33" s="327"/>
      <c r="K33" s="214"/>
    </row>
    <row r="34" spans="2:11" ht="15" customHeight="1">
      <c r="B34" s="217"/>
      <c r="C34" s="218"/>
      <c r="D34" s="327" t="s">
        <v>341</v>
      </c>
      <c r="E34" s="327"/>
      <c r="F34" s="327"/>
      <c r="G34" s="327"/>
      <c r="H34" s="327"/>
      <c r="I34" s="327"/>
      <c r="J34" s="327"/>
      <c r="K34" s="214"/>
    </row>
    <row r="35" spans="2:11" ht="15" customHeight="1">
      <c r="B35" s="217"/>
      <c r="C35" s="218"/>
      <c r="D35" s="327" t="s">
        <v>342</v>
      </c>
      <c r="E35" s="327"/>
      <c r="F35" s="327"/>
      <c r="G35" s="327"/>
      <c r="H35" s="327"/>
      <c r="I35" s="327"/>
      <c r="J35" s="327"/>
      <c r="K35" s="214"/>
    </row>
    <row r="36" spans="2:11" ht="15" customHeight="1">
      <c r="B36" s="217"/>
      <c r="C36" s="218"/>
      <c r="D36" s="216"/>
      <c r="E36" s="219" t="s">
        <v>107</v>
      </c>
      <c r="F36" s="216"/>
      <c r="G36" s="327" t="s">
        <v>343</v>
      </c>
      <c r="H36" s="327"/>
      <c r="I36" s="327"/>
      <c r="J36" s="327"/>
      <c r="K36" s="214"/>
    </row>
    <row r="37" spans="2:11" ht="30.75" customHeight="1">
      <c r="B37" s="217"/>
      <c r="C37" s="218"/>
      <c r="D37" s="216"/>
      <c r="E37" s="219" t="s">
        <v>344</v>
      </c>
      <c r="F37" s="216"/>
      <c r="G37" s="327" t="s">
        <v>345</v>
      </c>
      <c r="H37" s="327"/>
      <c r="I37" s="327"/>
      <c r="J37" s="327"/>
      <c r="K37" s="214"/>
    </row>
    <row r="38" spans="2:11" ht="15" customHeight="1">
      <c r="B38" s="217"/>
      <c r="C38" s="218"/>
      <c r="D38" s="216"/>
      <c r="E38" s="219" t="s">
        <v>54</v>
      </c>
      <c r="F38" s="216"/>
      <c r="G38" s="327" t="s">
        <v>346</v>
      </c>
      <c r="H38" s="327"/>
      <c r="I38" s="327"/>
      <c r="J38" s="327"/>
      <c r="K38" s="214"/>
    </row>
    <row r="39" spans="2:11" ht="15" customHeight="1">
      <c r="B39" s="217"/>
      <c r="C39" s="218"/>
      <c r="D39" s="216"/>
      <c r="E39" s="219" t="s">
        <v>55</v>
      </c>
      <c r="F39" s="216"/>
      <c r="G39" s="327" t="s">
        <v>347</v>
      </c>
      <c r="H39" s="327"/>
      <c r="I39" s="327"/>
      <c r="J39" s="327"/>
      <c r="K39" s="214"/>
    </row>
    <row r="40" spans="2:11" ht="15" customHeight="1">
      <c r="B40" s="217"/>
      <c r="C40" s="218"/>
      <c r="D40" s="216"/>
      <c r="E40" s="219" t="s">
        <v>108</v>
      </c>
      <c r="F40" s="216"/>
      <c r="G40" s="327" t="s">
        <v>348</v>
      </c>
      <c r="H40" s="327"/>
      <c r="I40" s="327"/>
      <c r="J40" s="327"/>
      <c r="K40" s="214"/>
    </row>
    <row r="41" spans="2:11" ht="15" customHeight="1">
      <c r="B41" s="217"/>
      <c r="C41" s="218"/>
      <c r="D41" s="216"/>
      <c r="E41" s="219" t="s">
        <v>109</v>
      </c>
      <c r="F41" s="216"/>
      <c r="G41" s="327" t="s">
        <v>349</v>
      </c>
      <c r="H41" s="327"/>
      <c r="I41" s="327"/>
      <c r="J41" s="327"/>
      <c r="K41" s="214"/>
    </row>
    <row r="42" spans="2:11" ht="15" customHeight="1">
      <c r="B42" s="217"/>
      <c r="C42" s="218"/>
      <c r="D42" s="216"/>
      <c r="E42" s="219" t="s">
        <v>350</v>
      </c>
      <c r="F42" s="216"/>
      <c r="G42" s="327" t="s">
        <v>351</v>
      </c>
      <c r="H42" s="327"/>
      <c r="I42" s="327"/>
      <c r="J42" s="327"/>
      <c r="K42" s="214"/>
    </row>
    <row r="43" spans="2:11" ht="15" customHeight="1">
      <c r="B43" s="217"/>
      <c r="C43" s="218"/>
      <c r="D43" s="216"/>
      <c r="E43" s="219"/>
      <c r="F43" s="216"/>
      <c r="G43" s="327" t="s">
        <v>352</v>
      </c>
      <c r="H43" s="327"/>
      <c r="I43" s="327"/>
      <c r="J43" s="327"/>
      <c r="K43" s="214"/>
    </row>
    <row r="44" spans="2:11" ht="15" customHeight="1">
      <c r="B44" s="217"/>
      <c r="C44" s="218"/>
      <c r="D44" s="216"/>
      <c r="E44" s="219" t="s">
        <v>353</v>
      </c>
      <c r="F44" s="216"/>
      <c r="G44" s="327" t="s">
        <v>354</v>
      </c>
      <c r="H44" s="327"/>
      <c r="I44" s="327"/>
      <c r="J44" s="327"/>
      <c r="K44" s="214"/>
    </row>
    <row r="45" spans="2:11" ht="15" customHeight="1">
      <c r="B45" s="217"/>
      <c r="C45" s="218"/>
      <c r="D45" s="216"/>
      <c r="E45" s="219" t="s">
        <v>111</v>
      </c>
      <c r="F45" s="216"/>
      <c r="G45" s="327" t="s">
        <v>355</v>
      </c>
      <c r="H45" s="327"/>
      <c r="I45" s="327"/>
      <c r="J45" s="327"/>
      <c r="K45" s="214"/>
    </row>
    <row r="46" spans="2:1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ht="15" customHeight="1">
      <c r="B47" s="217"/>
      <c r="C47" s="218"/>
      <c r="D47" s="327" t="s">
        <v>356</v>
      </c>
      <c r="E47" s="327"/>
      <c r="F47" s="327"/>
      <c r="G47" s="327"/>
      <c r="H47" s="327"/>
      <c r="I47" s="327"/>
      <c r="J47" s="327"/>
      <c r="K47" s="214"/>
    </row>
    <row r="48" spans="2:11" ht="15" customHeight="1">
      <c r="B48" s="217"/>
      <c r="C48" s="218"/>
      <c r="D48" s="218"/>
      <c r="E48" s="327" t="s">
        <v>357</v>
      </c>
      <c r="F48" s="327"/>
      <c r="G48" s="327"/>
      <c r="H48" s="327"/>
      <c r="I48" s="327"/>
      <c r="J48" s="327"/>
      <c r="K48" s="214"/>
    </row>
    <row r="49" spans="2:11" ht="15" customHeight="1">
      <c r="B49" s="217"/>
      <c r="C49" s="218"/>
      <c r="D49" s="218"/>
      <c r="E49" s="327" t="s">
        <v>358</v>
      </c>
      <c r="F49" s="327"/>
      <c r="G49" s="327"/>
      <c r="H49" s="327"/>
      <c r="I49" s="327"/>
      <c r="J49" s="327"/>
      <c r="K49" s="214"/>
    </row>
    <row r="50" spans="2:11" ht="15" customHeight="1">
      <c r="B50" s="217"/>
      <c r="C50" s="218"/>
      <c r="D50" s="218"/>
      <c r="E50" s="327" t="s">
        <v>359</v>
      </c>
      <c r="F50" s="327"/>
      <c r="G50" s="327"/>
      <c r="H50" s="327"/>
      <c r="I50" s="327"/>
      <c r="J50" s="327"/>
      <c r="K50" s="214"/>
    </row>
    <row r="51" spans="2:11" ht="15" customHeight="1">
      <c r="B51" s="217"/>
      <c r="C51" s="218"/>
      <c r="D51" s="327" t="s">
        <v>360</v>
      </c>
      <c r="E51" s="327"/>
      <c r="F51" s="327"/>
      <c r="G51" s="327"/>
      <c r="H51" s="327"/>
      <c r="I51" s="327"/>
      <c r="J51" s="327"/>
      <c r="K51" s="214"/>
    </row>
    <row r="52" spans="2:11" ht="25.5" customHeight="1">
      <c r="B52" s="213"/>
      <c r="C52" s="329" t="s">
        <v>361</v>
      </c>
      <c r="D52" s="329"/>
      <c r="E52" s="329"/>
      <c r="F52" s="329"/>
      <c r="G52" s="329"/>
      <c r="H52" s="329"/>
      <c r="I52" s="329"/>
      <c r="J52" s="329"/>
      <c r="K52" s="214"/>
    </row>
    <row r="53" spans="2:1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ht="15" customHeight="1">
      <c r="B54" s="213"/>
      <c r="C54" s="327" t="s">
        <v>362</v>
      </c>
      <c r="D54" s="327"/>
      <c r="E54" s="327"/>
      <c r="F54" s="327"/>
      <c r="G54" s="327"/>
      <c r="H54" s="327"/>
      <c r="I54" s="327"/>
      <c r="J54" s="327"/>
      <c r="K54" s="214"/>
    </row>
    <row r="55" spans="2:11" ht="15" customHeight="1">
      <c r="B55" s="213"/>
      <c r="C55" s="327" t="s">
        <v>363</v>
      </c>
      <c r="D55" s="327"/>
      <c r="E55" s="327"/>
      <c r="F55" s="327"/>
      <c r="G55" s="327"/>
      <c r="H55" s="327"/>
      <c r="I55" s="327"/>
      <c r="J55" s="327"/>
      <c r="K55" s="214"/>
    </row>
    <row r="56" spans="2:1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ht="15" customHeight="1">
      <c r="B57" s="213"/>
      <c r="C57" s="327" t="s">
        <v>364</v>
      </c>
      <c r="D57" s="327"/>
      <c r="E57" s="327"/>
      <c r="F57" s="327"/>
      <c r="G57" s="327"/>
      <c r="H57" s="327"/>
      <c r="I57" s="327"/>
      <c r="J57" s="327"/>
      <c r="K57" s="214"/>
    </row>
    <row r="58" spans="2:11" ht="15" customHeight="1">
      <c r="B58" s="213"/>
      <c r="C58" s="218"/>
      <c r="D58" s="327" t="s">
        <v>365</v>
      </c>
      <c r="E58" s="327"/>
      <c r="F58" s="327"/>
      <c r="G58" s="327"/>
      <c r="H58" s="327"/>
      <c r="I58" s="327"/>
      <c r="J58" s="327"/>
      <c r="K58" s="214"/>
    </row>
    <row r="59" spans="2:11" ht="15" customHeight="1">
      <c r="B59" s="213"/>
      <c r="C59" s="218"/>
      <c r="D59" s="327" t="s">
        <v>366</v>
      </c>
      <c r="E59" s="327"/>
      <c r="F59" s="327"/>
      <c r="G59" s="327"/>
      <c r="H59" s="327"/>
      <c r="I59" s="327"/>
      <c r="J59" s="327"/>
      <c r="K59" s="214"/>
    </row>
    <row r="60" spans="2:11" ht="15" customHeight="1">
      <c r="B60" s="213"/>
      <c r="C60" s="218"/>
      <c r="D60" s="327" t="s">
        <v>367</v>
      </c>
      <c r="E60" s="327"/>
      <c r="F60" s="327"/>
      <c r="G60" s="327"/>
      <c r="H60" s="327"/>
      <c r="I60" s="327"/>
      <c r="J60" s="327"/>
      <c r="K60" s="214"/>
    </row>
    <row r="61" spans="2:11" ht="15" customHeight="1">
      <c r="B61" s="213"/>
      <c r="C61" s="218"/>
      <c r="D61" s="327" t="s">
        <v>368</v>
      </c>
      <c r="E61" s="327"/>
      <c r="F61" s="327"/>
      <c r="G61" s="327"/>
      <c r="H61" s="327"/>
      <c r="I61" s="327"/>
      <c r="J61" s="327"/>
      <c r="K61" s="214"/>
    </row>
    <row r="62" spans="2:11" ht="15" customHeight="1">
      <c r="B62" s="213"/>
      <c r="C62" s="218"/>
      <c r="D62" s="330" t="s">
        <v>369</v>
      </c>
      <c r="E62" s="330"/>
      <c r="F62" s="330"/>
      <c r="G62" s="330"/>
      <c r="H62" s="330"/>
      <c r="I62" s="330"/>
      <c r="J62" s="330"/>
      <c r="K62" s="214"/>
    </row>
    <row r="63" spans="2:11" ht="15" customHeight="1">
      <c r="B63" s="213"/>
      <c r="C63" s="218"/>
      <c r="D63" s="327" t="s">
        <v>370</v>
      </c>
      <c r="E63" s="327"/>
      <c r="F63" s="327"/>
      <c r="G63" s="327"/>
      <c r="H63" s="327"/>
      <c r="I63" s="327"/>
      <c r="J63" s="327"/>
      <c r="K63" s="214"/>
    </row>
    <row r="64" spans="2:1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ht="15" customHeight="1">
      <c r="B65" s="213"/>
      <c r="C65" s="218"/>
      <c r="D65" s="327" t="s">
        <v>371</v>
      </c>
      <c r="E65" s="327"/>
      <c r="F65" s="327"/>
      <c r="G65" s="327"/>
      <c r="H65" s="327"/>
      <c r="I65" s="327"/>
      <c r="J65" s="327"/>
      <c r="K65" s="214"/>
    </row>
    <row r="66" spans="2:11" ht="15" customHeight="1">
      <c r="B66" s="213"/>
      <c r="C66" s="218"/>
      <c r="D66" s="330" t="s">
        <v>372</v>
      </c>
      <c r="E66" s="330"/>
      <c r="F66" s="330"/>
      <c r="G66" s="330"/>
      <c r="H66" s="330"/>
      <c r="I66" s="330"/>
      <c r="J66" s="330"/>
      <c r="K66" s="214"/>
    </row>
    <row r="67" spans="2:11" ht="15" customHeight="1">
      <c r="B67" s="213"/>
      <c r="C67" s="218"/>
      <c r="D67" s="327" t="s">
        <v>373</v>
      </c>
      <c r="E67" s="327"/>
      <c r="F67" s="327"/>
      <c r="G67" s="327"/>
      <c r="H67" s="327"/>
      <c r="I67" s="327"/>
      <c r="J67" s="327"/>
      <c r="K67" s="214"/>
    </row>
    <row r="68" spans="2:11" ht="15" customHeight="1">
      <c r="B68" s="213"/>
      <c r="C68" s="218"/>
      <c r="D68" s="327" t="s">
        <v>374</v>
      </c>
      <c r="E68" s="327"/>
      <c r="F68" s="327"/>
      <c r="G68" s="327"/>
      <c r="H68" s="327"/>
      <c r="I68" s="327"/>
      <c r="J68" s="327"/>
      <c r="K68" s="214"/>
    </row>
    <row r="69" spans="2:11" ht="15" customHeight="1">
      <c r="B69" s="213"/>
      <c r="C69" s="218"/>
      <c r="D69" s="327" t="s">
        <v>375</v>
      </c>
      <c r="E69" s="327"/>
      <c r="F69" s="327"/>
      <c r="G69" s="327"/>
      <c r="H69" s="327"/>
      <c r="I69" s="327"/>
      <c r="J69" s="327"/>
      <c r="K69" s="214"/>
    </row>
    <row r="70" spans="2:11" ht="15" customHeight="1">
      <c r="B70" s="213"/>
      <c r="C70" s="218"/>
      <c r="D70" s="327" t="s">
        <v>376</v>
      </c>
      <c r="E70" s="327"/>
      <c r="F70" s="327"/>
      <c r="G70" s="327"/>
      <c r="H70" s="327"/>
      <c r="I70" s="327"/>
      <c r="J70" s="327"/>
      <c r="K70" s="214"/>
    </row>
    <row r="71" spans="2:1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ht="45" customHeight="1">
      <c r="B75" s="230"/>
      <c r="C75" s="331" t="s">
        <v>377</v>
      </c>
      <c r="D75" s="331"/>
      <c r="E75" s="331"/>
      <c r="F75" s="331"/>
      <c r="G75" s="331"/>
      <c r="H75" s="331"/>
      <c r="I75" s="331"/>
      <c r="J75" s="331"/>
      <c r="K75" s="231"/>
    </row>
    <row r="76" spans="2:11" ht="17.25" customHeight="1">
      <c r="B76" s="230"/>
      <c r="C76" s="232" t="s">
        <v>378</v>
      </c>
      <c r="D76" s="232"/>
      <c r="E76" s="232"/>
      <c r="F76" s="232" t="s">
        <v>379</v>
      </c>
      <c r="G76" s="233"/>
      <c r="H76" s="232" t="s">
        <v>55</v>
      </c>
      <c r="I76" s="232" t="s">
        <v>58</v>
      </c>
      <c r="J76" s="232" t="s">
        <v>380</v>
      </c>
      <c r="K76" s="231"/>
    </row>
    <row r="77" spans="2:11" ht="17.25" customHeight="1">
      <c r="B77" s="230"/>
      <c r="C77" s="234" t="s">
        <v>381</v>
      </c>
      <c r="D77" s="234"/>
      <c r="E77" s="234"/>
      <c r="F77" s="235" t="s">
        <v>382</v>
      </c>
      <c r="G77" s="236"/>
      <c r="H77" s="234"/>
      <c r="I77" s="234"/>
      <c r="J77" s="234" t="s">
        <v>383</v>
      </c>
      <c r="K77" s="231"/>
    </row>
    <row r="78" spans="2:1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ht="15" customHeight="1">
      <c r="B79" s="230"/>
      <c r="C79" s="219" t="s">
        <v>54</v>
      </c>
      <c r="D79" s="237"/>
      <c r="E79" s="237"/>
      <c r="F79" s="239" t="s">
        <v>384</v>
      </c>
      <c r="G79" s="238"/>
      <c r="H79" s="219" t="s">
        <v>385</v>
      </c>
      <c r="I79" s="219" t="s">
        <v>386</v>
      </c>
      <c r="J79" s="219">
        <v>20</v>
      </c>
      <c r="K79" s="231"/>
    </row>
    <row r="80" spans="2:11" ht="15" customHeight="1">
      <c r="B80" s="230"/>
      <c r="C80" s="219" t="s">
        <v>387</v>
      </c>
      <c r="D80" s="219"/>
      <c r="E80" s="219"/>
      <c r="F80" s="239" t="s">
        <v>384</v>
      </c>
      <c r="G80" s="238"/>
      <c r="H80" s="219" t="s">
        <v>388</v>
      </c>
      <c r="I80" s="219" t="s">
        <v>386</v>
      </c>
      <c r="J80" s="219">
        <v>120</v>
      </c>
      <c r="K80" s="231"/>
    </row>
    <row r="81" spans="2:11" ht="15" customHeight="1">
      <c r="B81" s="240"/>
      <c r="C81" s="219" t="s">
        <v>389</v>
      </c>
      <c r="D81" s="219"/>
      <c r="E81" s="219"/>
      <c r="F81" s="239" t="s">
        <v>390</v>
      </c>
      <c r="G81" s="238"/>
      <c r="H81" s="219" t="s">
        <v>391</v>
      </c>
      <c r="I81" s="219" t="s">
        <v>386</v>
      </c>
      <c r="J81" s="219">
        <v>50</v>
      </c>
      <c r="K81" s="231"/>
    </row>
    <row r="82" spans="2:11" ht="15" customHeight="1">
      <c r="B82" s="240"/>
      <c r="C82" s="219" t="s">
        <v>392</v>
      </c>
      <c r="D82" s="219"/>
      <c r="E82" s="219"/>
      <c r="F82" s="239" t="s">
        <v>384</v>
      </c>
      <c r="G82" s="238"/>
      <c r="H82" s="219" t="s">
        <v>393</v>
      </c>
      <c r="I82" s="219" t="s">
        <v>394</v>
      </c>
      <c r="J82" s="219"/>
      <c r="K82" s="231"/>
    </row>
    <row r="83" spans="2:11" ht="15" customHeight="1">
      <c r="B83" s="240"/>
      <c r="C83" s="241" t="s">
        <v>395</v>
      </c>
      <c r="D83" s="241"/>
      <c r="E83" s="241"/>
      <c r="F83" s="242" t="s">
        <v>390</v>
      </c>
      <c r="G83" s="241"/>
      <c r="H83" s="241" t="s">
        <v>396</v>
      </c>
      <c r="I83" s="241" t="s">
        <v>386</v>
      </c>
      <c r="J83" s="241">
        <v>15</v>
      </c>
      <c r="K83" s="231"/>
    </row>
    <row r="84" spans="2:11" ht="15" customHeight="1">
      <c r="B84" s="240"/>
      <c r="C84" s="241" t="s">
        <v>397</v>
      </c>
      <c r="D84" s="241"/>
      <c r="E84" s="241"/>
      <c r="F84" s="242" t="s">
        <v>390</v>
      </c>
      <c r="G84" s="241"/>
      <c r="H84" s="241" t="s">
        <v>398</v>
      </c>
      <c r="I84" s="241" t="s">
        <v>386</v>
      </c>
      <c r="J84" s="241">
        <v>15</v>
      </c>
      <c r="K84" s="231"/>
    </row>
    <row r="85" spans="2:11" ht="15" customHeight="1">
      <c r="B85" s="240"/>
      <c r="C85" s="241" t="s">
        <v>399</v>
      </c>
      <c r="D85" s="241"/>
      <c r="E85" s="241"/>
      <c r="F85" s="242" t="s">
        <v>390</v>
      </c>
      <c r="G85" s="241"/>
      <c r="H85" s="241" t="s">
        <v>400</v>
      </c>
      <c r="I85" s="241" t="s">
        <v>386</v>
      </c>
      <c r="J85" s="241">
        <v>20</v>
      </c>
      <c r="K85" s="231"/>
    </row>
    <row r="86" spans="2:11" ht="15" customHeight="1">
      <c r="B86" s="240"/>
      <c r="C86" s="241" t="s">
        <v>401</v>
      </c>
      <c r="D86" s="241"/>
      <c r="E86" s="241"/>
      <c r="F86" s="242" t="s">
        <v>390</v>
      </c>
      <c r="G86" s="241"/>
      <c r="H86" s="241" t="s">
        <v>402</v>
      </c>
      <c r="I86" s="241" t="s">
        <v>386</v>
      </c>
      <c r="J86" s="241">
        <v>20</v>
      </c>
      <c r="K86" s="231"/>
    </row>
    <row r="87" spans="2:11" ht="15" customHeight="1">
      <c r="B87" s="240"/>
      <c r="C87" s="219" t="s">
        <v>403</v>
      </c>
      <c r="D87" s="219"/>
      <c r="E87" s="219"/>
      <c r="F87" s="239" t="s">
        <v>390</v>
      </c>
      <c r="G87" s="238"/>
      <c r="H87" s="219" t="s">
        <v>404</v>
      </c>
      <c r="I87" s="219" t="s">
        <v>386</v>
      </c>
      <c r="J87" s="219">
        <v>50</v>
      </c>
      <c r="K87" s="231"/>
    </row>
    <row r="88" spans="2:11" ht="15" customHeight="1">
      <c r="B88" s="240"/>
      <c r="C88" s="219" t="s">
        <v>405</v>
      </c>
      <c r="D88" s="219"/>
      <c r="E88" s="219"/>
      <c r="F88" s="239" t="s">
        <v>390</v>
      </c>
      <c r="G88" s="238"/>
      <c r="H88" s="219" t="s">
        <v>406</v>
      </c>
      <c r="I88" s="219" t="s">
        <v>386</v>
      </c>
      <c r="J88" s="219">
        <v>20</v>
      </c>
      <c r="K88" s="231"/>
    </row>
    <row r="89" spans="2:11" ht="15" customHeight="1">
      <c r="B89" s="240"/>
      <c r="C89" s="219" t="s">
        <v>407</v>
      </c>
      <c r="D89" s="219"/>
      <c r="E89" s="219"/>
      <c r="F89" s="239" t="s">
        <v>390</v>
      </c>
      <c r="G89" s="238"/>
      <c r="H89" s="219" t="s">
        <v>408</v>
      </c>
      <c r="I89" s="219" t="s">
        <v>386</v>
      </c>
      <c r="J89" s="219">
        <v>20</v>
      </c>
      <c r="K89" s="231"/>
    </row>
    <row r="90" spans="2:11" ht="15" customHeight="1">
      <c r="B90" s="240"/>
      <c r="C90" s="219" t="s">
        <v>409</v>
      </c>
      <c r="D90" s="219"/>
      <c r="E90" s="219"/>
      <c r="F90" s="239" t="s">
        <v>390</v>
      </c>
      <c r="G90" s="238"/>
      <c r="H90" s="219" t="s">
        <v>410</v>
      </c>
      <c r="I90" s="219" t="s">
        <v>386</v>
      </c>
      <c r="J90" s="219">
        <v>50</v>
      </c>
      <c r="K90" s="231"/>
    </row>
    <row r="91" spans="2:11" ht="15" customHeight="1">
      <c r="B91" s="240"/>
      <c r="C91" s="219" t="s">
        <v>411</v>
      </c>
      <c r="D91" s="219"/>
      <c r="E91" s="219"/>
      <c r="F91" s="239" t="s">
        <v>390</v>
      </c>
      <c r="G91" s="238"/>
      <c r="H91" s="219" t="s">
        <v>411</v>
      </c>
      <c r="I91" s="219" t="s">
        <v>386</v>
      </c>
      <c r="J91" s="219">
        <v>50</v>
      </c>
      <c r="K91" s="231"/>
    </row>
    <row r="92" spans="2:11" ht="15" customHeight="1">
      <c r="B92" s="240"/>
      <c r="C92" s="219" t="s">
        <v>412</v>
      </c>
      <c r="D92" s="219"/>
      <c r="E92" s="219"/>
      <c r="F92" s="239" t="s">
        <v>390</v>
      </c>
      <c r="G92" s="238"/>
      <c r="H92" s="219" t="s">
        <v>413</v>
      </c>
      <c r="I92" s="219" t="s">
        <v>386</v>
      </c>
      <c r="J92" s="219">
        <v>255</v>
      </c>
      <c r="K92" s="231"/>
    </row>
    <row r="93" spans="2:11" ht="15" customHeight="1">
      <c r="B93" s="240"/>
      <c r="C93" s="219" t="s">
        <v>414</v>
      </c>
      <c r="D93" s="219"/>
      <c r="E93" s="219"/>
      <c r="F93" s="239" t="s">
        <v>384</v>
      </c>
      <c r="G93" s="238"/>
      <c r="H93" s="219" t="s">
        <v>415</v>
      </c>
      <c r="I93" s="219" t="s">
        <v>416</v>
      </c>
      <c r="J93" s="219"/>
      <c r="K93" s="231"/>
    </row>
    <row r="94" spans="2:11" ht="15" customHeight="1">
      <c r="B94" s="240"/>
      <c r="C94" s="219" t="s">
        <v>417</v>
      </c>
      <c r="D94" s="219"/>
      <c r="E94" s="219"/>
      <c r="F94" s="239" t="s">
        <v>384</v>
      </c>
      <c r="G94" s="238"/>
      <c r="H94" s="219" t="s">
        <v>418</v>
      </c>
      <c r="I94" s="219" t="s">
        <v>419</v>
      </c>
      <c r="J94" s="219"/>
      <c r="K94" s="231"/>
    </row>
    <row r="95" spans="2:11" ht="15" customHeight="1">
      <c r="B95" s="240"/>
      <c r="C95" s="219" t="s">
        <v>420</v>
      </c>
      <c r="D95" s="219"/>
      <c r="E95" s="219"/>
      <c r="F95" s="239" t="s">
        <v>384</v>
      </c>
      <c r="G95" s="238"/>
      <c r="H95" s="219" t="s">
        <v>420</v>
      </c>
      <c r="I95" s="219" t="s">
        <v>419</v>
      </c>
      <c r="J95" s="219"/>
      <c r="K95" s="231"/>
    </row>
    <row r="96" spans="2:11" ht="15" customHeight="1">
      <c r="B96" s="240"/>
      <c r="C96" s="219" t="s">
        <v>39</v>
      </c>
      <c r="D96" s="219"/>
      <c r="E96" s="219"/>
      <c r="F96" s="239" t="s">
        <v>384</v>
      </c>
      <c r="G96" s="238"/>
      <c r="H96" s="219" t="s">
        <v>421</v>
      </c>
      <c r="I96" s="219" t="s">
        <v>419</v>
      </c>
      <c r="J96" s="219"/>
      <c r="K96" s="231"/>
    </row>
    <row r="97" spans="2:11" ht="15" customHeight="1">
      <c r="B97" s="240"/>
      <c r="C97" s="219" t="s">
        <v>49</v>
      </c>
      <c r="D97" s="219"/>
      <c r="E97" s="219"/>
      <c r="F97" s="239" t="s">
        <v>384</v>
      </c>
      <c r="G97" s="238"/>
      <c r="H97" s="219" t="s">
        <v>422</v>
      </c>
      <c r="I97" s="219" t="s">
        <v>419</v>
      </c>
      <c r="J97" s="219"/>
      <c r="K97" s="231"/>
    </row>
    <row r="98" spans="2:11" ht="15" customHeight="1">
      <c r="B98" s="243"/>
      <c r="C98" s="244"/>
      <c r="D98" s="244"/>
      <c r="E98" s="244"/>
      <c r="F98" s="244"/>
      <c r="G98" s="244"/>
      <c r="H98" s="244"/>
      <c r="I98" s="244"/>
      <c r="J98" s="244"/>
      <c r="K98" s="245"/>
    </row>
    <row r="99" spans="2:11" ht="18.7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6"/>
    </row>
    <row r="100" spans="2:1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ht="45" customHeight="1">
      <c r="B102" s="230"/>
      <c r="C102" s="331" t="s">
        <v>423</v>
      </c>
      <c r="D102" s="331"/>
      <c r="E102" s="331"/>
      <c r="F102" s="331"/>
      <c r="G102" s="331"/>
      <c r="H102" s="331"/>
      <c r="I102" s="331"/>
      <c r="J102" s="331"/>
      <c r="K102" s="231"/>
    </row>
    <row r="103" spans="2:11" ht="17.25" customHeight="1">
      <c r="B103" s="230"/>
      <c r="C103" s="232" t="s">
        <v>378</v>
      </c>
      <c r="D103" s="232"/>
      <c r="E103" s="232"/>
      <c r="F103" s="232" t="s">
        <v>379</v>
      </c>
      <c r="G103" s="233"/>
      <c r="H103" s="232" t="s">
        <v>55</v>
      </c>
      <c r="I103" s="232" t="s">
        <v>58</v>
      </c>
      <c r="J103" s="232" t="s">
        <v>380</v>
      </c>
      <c r="K103" s="231"/>
    </row>
    <row r="104" spans="2:11" ht="17.25" customHeight="1">
      <c r="B104" s="230"/>
      <c r="C104" s="234" t="s">
        <v>381</v>
      </c>
      <c r="D104" s="234"/>
      <c r="E104" s="234"/>
      <c r="F104" s="235" t="s">
        <v>382</v>
      </c>
      <c r="G104" s="236"/>
      <c r="H104" s="234"/>
      <c r="I104" s="234"/>
      <c r="J104" s="234" t="s">
        <v>383</v>
      </c>
      <c r="K104" s="231"/>
    </row>
    <row r="105" spans="2:11" ht="5.25" customHeight="1">
      <c r="B105" s="230"/>
      <c r="C105" s="232"/>
      <c r="D105" s="232"/>
      <c r="E105" s="232"/>
      <c r="F105" s="232"/>
      <c r="G105" s="248"/>
      <c r="H105" s="232"/>
      <c r="I105" s="232"/>
      <c r="J105" s="232"/>
      <c r="K105" s="231"/>
    </row>
    <row r="106" spans="2:11" ht="15" customHeight="1">
      <c r="B106" s="230"/>
      <c r="C106" s="219" t="s">
        <v>54</v>
      </c>
      <c r="D106" s="237"/>
      <c r="E106" s="237"/>
      <c r="F106" s="239" t="s">
        <v>384</v>
      </c>
      <c r="G106" s="248"/>
      <c r="H106" s="219" t="s">
        <v>424</v>
      </c>
      <c r="I106" s="219" t="s">
        <v>386</v>
      </c>
      <c r="J106" s="219">
        <v>20</v>
      </c>
      <c r="K106" s="231"/>
    </row>
    <row r="107" spans="2:11" ht="15" customHeight="1">
      <c r="B107" s="230"/>
      <c r="C107" s="219" t="s">
        <v>387</v>
      </c>
      <c r="D107" s="219"/>
      <c r="E107" s="219"/>
      <c r="F107" s="239" t="s">
        <v>384</v>
      </c>
      <c r="G107" s="219"/>
      <c r="H107" s="219" t="s">
        <v>424</v>
      </c>
      <c r="I107" s="219" t="s">
        <v>386</v>
      </c>
      <c r="J107" s="219">
        <v>120</v>
      </c>
      <c r="K107" s="231"/>
    </row>
    <row r="108" spans="2:11" ht="15" customHeight="1">
      <c r="B108" s="240"/>
      <c r="C108" s="219" t="s">
        <v>389</v>
      </c>
      <c r="D108" s="219"/>
      <c r="E108" s="219"/>
      <c r="F108" s="239" t="s">
        <v>390</v>
      </c>
      <c r="G108" s="219"/>
      <c r="H108" s="219" t="s">
        <v>424</v>
      </c>
      <c r="I108" s="219" t="s">
        <v>386</v>
      </c>
      <c r="J108" s="219">
        <v>50</v>
      </c>
      <c r="K108" s="231"/>
    </row>
    <row r="109" spans="2:11" ht="15" customHeight="1">
      <c r="B109" s="240"/>
      <c r="C109" s="219" t="s">
        <v>392</v>
      </c>
      <c r="D109" s="219"/>
      <c r="E109" s="219"/>
      <c r="F109" s="239" t="s">
        <v>384</v>
      </c>
      <c r="G109" s="219"/>
      <c r="H109" s="219" t="s">
        <v>424</v>
      </c>
      <c r="I109" s="219" t="s">
        <v>394</v>
      </c>
      <c r="J109" s="219"/>
      <c r="K109" s="231"/>
    </row>
    <row r="110" spans="2:11" ht="15" customHeight="1">
      <c r="B110" s="240"/>
      <c r="C110" s="219" t="s">
        <v>403</v>
      </c>
      <c r="D110" s="219"/>
      <c r="E110" s="219"/>
      <c r="F110" s="239" t="s">
        <v>390</v>
      </c>
      <c r="G110" s="219"/>
      <c r="H110" s="219" t="s">
        <v>424</v>
      </c>
      <c r="I110" s="219" t="s">
        <v>386</v>
      </c>
      <c r="J110" s="219">
        <v>50</v>
      </c>
      <c r="K110" s="231"/>
    </row>
    <row r="111" spans="2:11" ht="15" customHeight="1">
      <c r="B111" s="240"/>
      <c r="C111" s="219" t="s">
        <v>411</v>
      </c>
      <c r="D111" s="219"/>
      <c r="E111" s="219"/>
      <c r="F111" s="239" t="s">
        <v>390</v>
      </c>
      <c r="G111" s="219"/>
      <c r="H111" s="219" t="s">
        <v>424</v>
      </c>
      <c r="I111" s="219" t="s">
        <v>386</v>
      </c>
      <c r="J111" s="219">
        <v>50</v>
      </c>
      <c r="K111" s="231"/>
    </row>
    <row r="112" spans="2:11" ht="15" customHeight="1">
      <c r="B112" s="240"/>
      <c r="C112" s="219" t="s">
        <v>409</v>
      </c>
      <c r="D112" s="219"/>
      <c r="E112" s="219"/>
      <c r="F112" s="239" t="s">
        <v>390</v>
      </c>
      <c r="G112" s="219"/>
      <c r="H112" s="219" t="s">
        <v>424</v>
      </c>
      <c r="I112" s="219" t="s">
        <v>386</v>
      </c>
      <c r="J112" s="219">
        <v>50</v>
      </c>
      <c r="K112" s="231"/>
    </row>
    <row r="113" spans="2:11" ht="15" customHeight="1">
      <c r="B113" s="240"/>
      <c r="C113" s="219" t="s">
        <v>54</v>
      </c>
      <c r="D113" s="219"/>
      <c r="E113" s="219"/>
      <c r="F113" s="239" t="s">
        <v>384</v>
      </c>
      <c r="G113" s="219"/>
      <c r="H113" s="219" t="s">
        <v>425</v>
      </c>
      <c r="I113" s="219" t="s">
        <v>386</v>
      </c>
      <c r="J113" s="219">
        <v>20</v>
      </c>
      <c r="K113" s="231"/>
    </row>
    <row r="114" spans="2:11" ht="15" customHeight="1">
      <c r="B114" s="240"/>
      <c r="C114" s="219" t="s">
        <v>426</v>
      </c>
      <c r="D114" s="219"/>
      <c r="E114" s="219"/>
      <c r="F114" s="239" t="s">
        <v>384</v>
      </c>
      <c r="G114" s="219"/>
      <c r="H114" s="219" t="s">
        <v>427</v>
      </c>
      <c r="I114" s="219" t="s">
        <v>386</v>
      </c>
      <c r="J114" s="219">
        <v>120</v>
      </c>
      <c r="K114" s="231"/>
    </row>
    <row r="115" spans="2:11" ht="15" customHeight="1">
      <c r="B115" s="240"/>
      <c r="C115" s="219" t="s">
        <v>39</v>
      </c>
      <c r="D115" s="219"/>
      <c r="E115" s="219"/>
      <c r="F115" s="239" t="s">
        <v>384</v>
      </c>
      <c r="G115" s="219"/>
      <c r="H115" s="219" t="s">
        <v>428</v>
      </c>
      <c r="I115" s="219" t="s">
        <v>419</v>
      </c>
      <c r="J115" s="219"/>
      <c r="K115" s="231"/>
    </row>
    <row r="116" spans="2:11" ht="15" customHeight="1">
      <c r="B116" s="240"/>
      <c r="C116" s="219" t="s">
        <v>49</v>
      </c>
      <c r="D116" s="219"/>
      <c r="E116" s="219"/>
      <c r="F116" s="239" t="s">
        <v>384</v>
      </c>
      <c r="G116" s="219"/>
      <c r="H116" s="219" t="s">
        <v>429</v>
      </c>
      <c r="I116" s="219" t="s">
        <v>419</v>
      </c>
      <c r="J116" s="219"/>
      <c r="K116" s="231"/>
    </row>
    <row r="117" spans="2:11" ht="15" customHeight="1">
      <c r="B117" s="240"/>
      <c r="C117" s="219" t="s">
        <v>58</v>
      </c>
      <c r="D117" s="219"/>
      <c r="E117" s="219"/>
      <c r="F117" s="239" t="s">
        <v>384</v>
      </c>
      <c r="G117" s="219"/>
      <c r="H117" s="219" t="s">
        <v>430</v>
      </c>
      <c r="I117" s="219" t="s">
        <v>431</v>
      </c>
      <c r="J117" s="219"/>
      <c r="K117" s="231"/>
    </row>
    <row r="118" spans="2:11" ht="15" customHeight="1">
      <c r="B118" s="243"/>
      <c r="C118" s="249"/>
      <c r="D118" s="249"/>
      <c r="E118" s="249"/>
      <c r="F118" s="249"/>
      <c r="G118" s="249"/>
      <c r="H118" s="249"/>
      <c r="I118" s="249"/>
      <c r="J118" s="249"/>
      <c r="K118" s="245"/>
    </row>
    <row r="119" spans="2:11" ht="18.75" customHeight="1">
      <c r="B119" s="250"/>
      <c r="C119" s="216"/>
      <c r="D119" s="216"/>
      <c r="E119" s="216"/>
      <c r="F119" s="251"/>
      <c r="G119" s="216"/>
      <c r="H119" s="216"/>
      <c r="I119" s="216"/>
      <c r="J119" s="216"/>
      <c r="K119" s="250"/>
    </row>
    <row r="120" spans="2:1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ht="45" customHeight="1">
      <c r="B122" s="255"/>
      <c r="C122" s="328" t="s">
        <v>432</v>
      </c>
      <c r="D122" s="328"/>
      <c r="E122" s="328"/>
      <c r="F122" s="328"/>
      <c r="G122" s="328"/>
      <c r="H122" s="328"/>
      <c r="I122" s="328"/>
      <c r="J122" s="328"/>
      <c r="K122" s="256"/>
    </row>
    <row r="123" spans="2:11" ht="17.25" customHeight="1">
      <c r="B123" s="257"/>
      <c r="C123" s="232" t="s">
        <v>378</v>
      </c>
      <c r="D123" s="232"/>
      <c r="E123" s="232"/>
      <c r="F123" s="232" t="s">
        <v>379</v>
      </c>
      <c r="G123" s="233"/>
      <c r="H123" s="232" t="s">
        <v>55</v>
      </c>
      <c r="I123" s="232" t="s">
        <v>58</v>
      </c>
      <c r="J123" s="232" t="s">
        <v>380</v>
      </c>
      <c r="K123" s="258"/>
    </row>
    <row r="124" spans="2:11" ht="17.25" customHeight="1">
      <c r="B124" s="257"/>
      <c r="C124" s="234" t="s">
        <v>381</v>
      </c>
      <c r="D124" s="234"/>
      <c r="E124" s="234"/>
      <c r="F124" s="235" t="s">
        <v>382</v>
      </c>
      <c r="G124" s="236"/>
      <c r="H124" s="234"/>
      <c r="I124" s="234"/>
      <c r="J124" s="234" t="s">
        <v>383</v>
      </c>
      <c r="K124" s="258"/>
    </row>
    <row r="125" spans="2:11" ht="5.25" customHeight="1">
      <c r="B125" s="259"/>
      <c r="C125" s="237"/>
      <c r="D125" s="237"/>
      <c r="E125" s="237"/>
      <c r="F125" s="237"/>
      <c r="G125" s="219"/>
      <c r="H125" s="237"/>
      <c r="I125" s="237"/>
      <c r="J125" s="237"/>
      <c r="K125" s="260"/>
    </row>
    <row r="126" spans="2:11" ht="15" customHeight="1">
      <c r="B126" s="259"/>
      <c r="C126" s="219" t="s">
        <v>387</v>
      </c>
      <c r="D126" s="237"/>
      <c r="E126" s="237"/>
      <c r="F126" s="239" t="s">
        <v>384</v>
      </c>
      <c r="G126" s="219"/>
      <c r="H126" s="219" t="s">
        <v>424</v>
      </c>
      <c r="I126" s="219" t="s">
        <v>386</v>
      </c>
      <c r="J126" s="219">
        <v>120</v>
      </c>
      <c r="K126" s="261"/>
    </row>
    <row r="127" spans="2:11" ht="15" customHeight="1">
      <c r="B127" s="259"/>
      <c r="C127" s="219" t="s">
        <v>433</v>
      </c>
      <c r="D127" s="219"/>
      <c r="E127" s="219"/>
      <c r="F127" s="239" t="s">
        <v>384</v>
      </c>
      <c r="G127" s="219"/>
      <c r="H127" s="219" t="s">
        <v>434</v>
      </c>
      <c r="I127" s="219" t="s">
        <v>386</v>
      </c>
      <c r="J127" s="219" t="s">
        <v>435</v>
      </c>
      <c r="K127" s="261"/>
    </row>
    <row r="128" spans="2:11" ht="15" customHeight="1">
      <c r="B128" s="259"/>
      <c r="C128" s="219" t="s">
        <v>332</v>
      </c>
      <c r="D128" s="219"/>
      <c r="E128" s="219"/>
      <c r="F128" s="239" t="s">
        <v>384</v>
      </c>
      <c r="G128" s="219"/>
      <c r="H128" s="219" t="s">
        <v>436</v>
      </c>
      <c r="I128" s="219" t="s">
        <v>386</v>
      </c>
      <c r="J128" s="219" t="s">
        <v>435</v>
      </c>
      <c r="K128" s="261"/>
    </row>
    <row r="129" spans="2:11" ht="15" customHeight="1">
      <c r="B129" s="259"/>
      <c r="C129" s="219" t="s">
        <v>395</v>
      </c>
      <c r="D129" s="219"/>
      <c r="E129" s="219"/>
      <c r="F129" s="239" t="s">
        <v>390</v>
      </c>
      <c r="G129" s="219"/>
      <c r="H129" s="219" t="s">
        <v>396</v>
      </c>
      <c r="I129" s="219" t="s">
        <v>386</v>
      </c>
      <c r="J129" s="219">
        <v>15</v>
      </c>
      <c r="K129" s="261"/>
    </row>
    <row r="130" spans="2:11" ht="15" customHeight="1">
      <c r="B130" s="259"/>
      <c r="C130" s="241" t="s">
        <v>397</v>
      </c>
      <c r="D130" s="241"/>
      <c r="E130" s="241"/>
      <c r="F130" s="242" t="s">
        <v>390</v>
      </c>
      <c r="G130" s="241"/>
      <c r="H130" s="241" t="s">
        <v>398</v>
      </c>
      <c r="I130" s="241" t="s">
        <v>386</v>
      </c>
      <c r="J130" s="241">
        <v>15</v>
      </c>
      <c r="K130" s="261"/>
    </row>
    <row r="131" spans="2:11" ht="15" customHeight="1">
      <c r="B131" s="259"/>
      <c r="C131" s="241" t="s">
        <v>399</v>
      </c>
      <c r="D131" s="241"/>
      <c r="E131" s="241"/>
      <c r="F131" s="242" t="s">
        <v>390</v>
      </c>
      <c r="G131" s="241"/>
      <c r="H131" s="241" t="s">
        <v>400</v>
      </c>
      <c r="I131" s="241" t="s">
        <v>386</v>
      </c>
      <c r="J131" s="241">
        <v>20</v>
      </c>
      <c r="K131" s="261"/>
    </row>
    <row r="132" spans="2:11" ht="15" customHeight="1">
      <c r="B132" s="259"/>
      <c r="C132" s="241" t="s">
        <v>401</v>
      </c>
      <c r="D132" s="241"/>
      <c r="E132" s="241"/>
      <c r="F132" s="242" t="s">
        <v>390</v>
      </c>
      <c r="G132" s="241"/>
      <c r="H132" s="241" t="s">
        <v>402</v>
      </c>
      <c r="I132" s="241" t="s">
        <v>386</v>
      </c>
      <c r="J132" s="241">
        <v>20</v>
      </c>
      <c r="K132" s="261"/>
    </row>
    <row r="133" spans="2:11" ht="15" customHeight="1">
      <c r="B133" s="259"/>
      <c r="C133" s="219" t="s">
        <v>389</v>
      </c>
      <c r="D133" s="219"/>
      <c r="E133" s="219"/>
      <c r="F133" s="239" t="s">
        <v>390</v>
      </c>
      <c r="G133" s="219"/>
      <c r="H133" s="219" t="s">
        <v>424</v>
      </c>
      <c r="I133" s="219" t="s">
        <v>386</v>
      </c>
      <c r="J133" s="219">
        <v>50</v>
      </c>
      <c r="K133" s="261"/>
    </row>
    <row r="134" spans="2:11" ht="15" customHeight="1">
      <c r="B134" s="259"/>
      <c r="C134" s="219" t="s">
        <v>403</v>
      </c>
      <c r="D134" s="219"/>
      <c r="E134" s="219"/>
      <c r="F134" s="239" t="s">
        <v>390</v>
      </c>
      <c r="G134" s="219"/>
      <c r="H134" s="219" t="s">
        <v>424</v>
      </c>
      <c r="I134" s="219" t="s">
        <v>386</v>
      </c>
      <c r="J134" s="219">
        <v>50</v>
      </c>
      <c r="K134" s="261"/>
    </row>
    <row r="135" spans="2:11" ht="15" customHeight="1">
      <c r="B135" s="259"/>
      <c r="C135" s="219" t="s">
        <v>409</v>
      </c>
      <c r="D135" s="219"/>
      <c r="E135" s="219"/>
      <c r="F135" s="239" t="s">
        <v>390</v>
      </c>
      <c r="G135" s="219"/>
      <c r="H135" s="219" t="s">
        <v>424</v>
      </c>
      <c r="I135" s="219" t="s">
        <v>386</v>
      </c>
      <c r="J135" s="219">
        <v>50</v>
      </c>
      <c r="K135" s="261"/>
    </row>
    <row r="136" spans="2:11" ht="15" customHeight="1">
      <c r="B136" s="259"/>
      <c r="C136" s="219" t="s">
        <v>411</v>
      </c>
      <c r="D136" s="219"/>
      <c r="E136" s="219"/>
      <c r="F136" s="239" t="s">
        <v>390</v>
      </c>
      <c r="G136" s="219"/>
      <c r="H136" s="219" t="s">
        <v>424</v>
      </c>
      <c r="I136" s="219" t="s">
        <v>386</v>
      </c>
      <c r="J136" s="219">
        <v>50</v>
      </c>
      <c r="K136" s="261"/>
    </row>
    <row r="137" spans="2:11" ht="15" customHeight="1">
      <c r="B137" s="259"/>
      <c r="C137" s="219" t="s">
        <v>412</v>
      </c>
      <c r="D137" s="219"/>
      <c r="E137" s="219"/>
      <c r="F137" s="239" t="s">
        <v>390</v>
      </c>
      <c r="G137" s="219"/>
      <c r="H137" s="219" t="s">
        <v>437</v>
      </c>
      <c r="I137" s="219" t="s">
        <v>386</v>
      </c>
      <c r="J137" s="219">
        <v>255</v>
      </c>
      <c r="K137" s="261"/>
    </row>
    <row r="138" spans="2:11" ht="15" customHeight="1">
      <c r="B138" s="259"/>
      <c r="C138" s="219" t="s">
        <v>414</v>
      </c>
      <c r="D138" s="219"/>
      <c r="E138" s="219"/>
      <c r="F138" s="239" t="s">
        <v>384</v>
      </c>
      <c r="G138" s="219"/>
      <c r="H138" s="219" t="s">
        <v>438</v>
      </c>
      <c r="I138" s="219" t="s">
        <v>416</v>
      </c>
      <c r="J138" s="219"/>
      <c r="K138" s="261"/>
    </row>
    <row r="139" spans="2:11" ht="15" customHeight="1">
      <c r="B139" s="259"/>
      <c r="C139" s="219" t="s">
        <v>417</v>
      </c>
      <c r="D139" s="219"/>
      <c r="E139" s="219"/>
      <c r="F139" s="239" t="s">
        <v>384</v>
      </c>
      <c r="G139" s="219"/>
      <c r="H139" s="219" t="s">
        <v>439</v>
      </c>
      <c r="I139" s="219" t="s">
        <v>419</v>
      </c>
      <c r="J139" s="219"/>
      <c r="K139" s="261"/>
    </row>
    <row r="140" spans="2:11" ht="15" customHeight="1">
      <c r="B140" s="259"/>
      <c r="C140" s="219" t="s">
        <v>420</v>
      </c>
      <c r="D140" s="219"/>
      <c r="E140" s="219"/>
      <c r="F140" s="239" t="s">
        <v>384</v>
      </c>
      <c r="G140" s="219"/>
      <c r="H140" s="219" t="s">
        <v>420</v>
      </c>
      <c r="I140" s="219" t="s">
        <v>419</v>
      </c>
      <c r="J140" s="219"/>
      <c r="K140" s="261"/>
    </row>
    <row r="141" spans="2:11" ht="15" customHeight="1">
      <c r="B141" s="259"/>
      <c r="C141" s="219" t="s">
        <v>39</v>
      </c>
      <c r="D141" s="219"/>
      <c r="E141" s="219"/>
      <c r="F141" s="239" t="s">
        <v>384</v>
      </c>
      <c r="G141" s="219"/>
      <c r="H141" s="219" t="s">
        <v>440</v>
      </c>
      <c r="I141" s="219" t="s">
        <v>419</v>
      </c>
      <c r="J141" s="219"/>
      <c r="K141" s="261"/>
    </row>
    <row r="142" spans="2:11" ht="15" customHeight="1">
      <c r="B142" s="259"/>
      <c r="C142" s="219" t="s">
        <v>441</v>
      </c>
      <c r="D142" s="219"/>
      <c r="E142" s="219"/>
      <c r="F142" s="239" t="s">
        <v>384</v>
      </c>
      <c r="G142" s="219"/>
      <c r="H142" s="219" t="s">
        <v>442</v>
      </c>
      <c r="I142" s="219" t="s">
        <v>419</v>
      </c>
      <c r="J142" s="219"/>
      <c r="K142" s="261"/>
    </row>
    <row r="143" spans="2:1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ht="18.75" customHeight="1">
      <c r="B144" s="216"/>
      <c r="C144" s="216"/>
      <c r="D144" s="216"/>
      <c r="E144" s="216"/>
      <c r="F144" s="251"/>
      <c r="G144" s="216"/>
      <c r="H144" s="216"/>
      <c r="I144" s="216"/>
      <c r="J144" s="216"/>
      <c r="K144" s="216"/>
    </row>
    <row r="145" spans="2:1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ht="45" customHeight="1">
      <c r="B147" s="230"/>
      <c r="C147" s="331" t="s">
        <v>443</v>
      </c>
      <c r="D147" s="331"/>
      <c r="E147" s="331"/>
      <c r="F147" s="331"/>
      <c r="G147" s="331"/>
      <c r="H147" s="331"/>
      <c r="I147" s="331"/>
      <c r="J147" s="331"/>
      <c r="K147" s="231"/>
    </row>
    <row r="148" spans="2:11" ht="17.25" customHeight="1">
      <c r="B148" s="230"/>
      <c r="C148" s="232" t="s">
        <v>378</v>
      </c>
      <c r="D148" s="232"/>
      <c r="E148" s="232"/>
      <c r="F148" s="232" t="s">
        <v>379</v>
      </c>
      <c r="G148" s="233"/>
      <c r="H148" s="232" t="s">
        <v>55</v>
      </c>
      <c r="I148" s="232" t="s">
        <v>58</v>
      </c>
      <c r="J148" s="232" t="s">
        <v>380</v>
      </c>
      <c r="K148" s="231"/>
    </row>
    <row r="149" spans="2:11" ht="17.25" customHeight="1">
      <c r="B149" s="230"/>
      <c r="C149" s="234" t="s">
        <v>381</v>
      </c>
      <c r="D149" s="234"/>
      <c r="E149" s="234"/>
      <c r="F149" s="235" t="s">
        <v>382</v>
      </c>
      <c r="G149" s="236"/>
      <c r="H149" s="234"/>
      <c r="I149" s="234"/>
      <c r="J149" s="234" t="s">
        <v>383</v>
      </c>
      <c r="K149" s="231"/>
    </row>
    <row r="150" spans="2:11" ht="5.25" customHeight="1">
      <c r="B150" s="240"/>
      <c r="C150" s="237"/>
      <c r="D150" s="237"/>
      <c r="E150" s="237"/>
      <c r="F150" s="237"/>
      <c r="G150" s="238"/>
      <c r="H150" s="237"/>
      <c r="I150" s="237"/>
      <c r="J150" s="237"/>
      <c r="K150" s="261"/>
    </row>
    <row r="151" spans="2:11" ht="15" customHeight="1">
      <c r="B151" s="240"/>
      <c r="C151" s="265" t="s">
        <v>387</v>
      </c>
      <c r="D151" s="219"/>
      <c r="E151" s="219"/>
      <c r="F151" s="266" t="s">
        <v>384</v>
      </c>
      <c r="G151" s="219"/>
      <c r="H151" s="265" t="s">
        <v>424</v>
      </c>
      <c r="I151" s="265" t="s">
        <v>386</v>
      </c>
      <c r="J151" s="265">
        <v>120</v>
      </c>
      <c r="K151" s="261"/>
    </row>
    <row r="152" spans="2:11" ht="15" customHeight="1">
      <c r="B152" s="240"/>
      <c r="C152" s="265" t="s">
        <v>433</v>
      </c>
      <c r="D152" s="219"/>
      <c r="E152" s="219"/>
      <c r="F152" s="266" t="s">
        <v>384</v>
      </c>
      <c r="G152" s="219"/>
      <c r="H152" s="265" t="s">
        <v>444</v>
      </c>
      <c r="I152" s="265" t="s">
        <v>386</v>
      </c>
      <c r="J152" s="265" t="s">
        <v>435</v>
      </c>
      <c r="K152" s="261"/>
    </row>
    <row r="153" spans="2:11" ht="15" customHeight="1">
      <c r="B153" s="240"/>
      <c r="C153" s="265" t="s">
        <v>332</v>
      </c>
      <c r="D153" s="219"/>
      <c r="E153" s="219"/>
      <c r="F153" s="266" t="s">
        <v>384</v>
      </c>
      <c r="G153" s="219"/>
      <c r="H153" s="265" t="s">
        <v>445</v>
      </c>
      <c r="I153" s="265" t="s">
        <v>386</v>
      </c>
      <c r="J153" s="265" t="s">
        <v>435</v>
      </c>
      <c r="K153" s="261"/>
    </row>
    <row r="154" spans="2:11" ht="15" customHeight="1">
      <c r="B154" s="240"/>
      <c r="C154" s="265" t="s">
        <v>389</v>
      </c>
      <c r="D154" s="219"/>
      <c r="E154" s="219"/>
      <c r="F154" s="266" t="s">
        <v>390</v>
      </c>
      <c r="G154" s="219"/>
      <c r="H154" s="265" t="s">
        <v>424</v>
      </c>
      <c r="I154" s="265" t="s">
        <v>386</v>
      </c>
      <c r="J154" s="265">
        <v>50</v>
      </c>
      <c r="K154" s="261"/>
    </row>
    <row r="155" spans="2:11" ht="15" customHeight="1">
      <c r="B155" s="240"/>
      <c r="C155" s="265" t="s">
        <v>392</v>
      </c>
      <c r="D155" s="219"/>
      <c r="E155" s="219"/>
      <c r="F155" s="266" t="s">
        <v>384</v>
      </c>
      <c r="G155" s="219"/>
      <c r="H155" s="265" t="s">
        <v>424</v>
      </c>
      <c r="I155" s="265" t="s">
        <v>394</v>
      </c>
      <c r="J155" s="265"/>
      <c r="K155" s="261"/>
    </row>
    <row r="156" spans="2:11" ht="15" customHeight="1">
      <c r="B156" s="240"/>
      <c r="C156" s="265" t="s">
        <v>403</v>
      </c>
      <c r="D156" s="219"/>
      <c r="E156" s="219"/>
      <c r="F156" s="266" t="s">
        <v>390</v>
      </c>
      <c r="G156" s="219"/>
      <c r="H156" s="265" t="s">
        <v>424</v>
      </c>
      <c r="I156" s="265" t="s">
        <v>386</v>
      </c>
      <c r="J156" s="265">
        <v>50</v>
      </c>
      <c r="K156" s="261"/>
    </row>
    <row r="157" spans="2:11" ht="15" customHeight="1">
      <c r="B157" s="240"/>
      <c r="C157" s="265" t="s">
        <v>411</v>
      </c>
      <c r="D157" s="219"/>
      <c r="E157" s="219"/>
      <c r="F157" s="266" t="s">
        <v>390</v>
      </c>
      <c r="G157" s="219"/>
      <c r="H157" s="265" t="s">
        <v>424</v>
      </c>
      <c r="I157" s="265" t="s">
        <v>386</v>
      </c>
      <c r="J157" s="265">
        <v>50</v>
      </c>
      <c r="K157" s="261"/>
    </row>
    <row r="158" spans="2:11" ht="15" customHeight="1">
      <c r="B158" s="240"/>
      <c r="C158" s="265" t="s">
        <v>409</v>
      </c>
      <c r="D158" s="219"/>
      <c r="E158" s="219"/>
      <c r="F158" s="266" t="s">
        <v>390</v>
      </c>
      <c r="G158" s="219"/>
      <c r="H158" s="265" t="s">
        <v>424</v>
      </c>
      <c r="I158" s="265" t="s">
        <v>386</v>
      </c>
      <c r="J158" s="265">
        <v>50</v>
      </c>
      <c r="K158" s="261"/>
    </row>
    <row r="159" spans="2:11" ht="15" customHeight="1">
      <c r="B159" s="240"/>
      <c r="C159" s="265" t="s">
        <v>91</v>
      </c>
      <c r="D159" s="219"/>
      <c r="E159" s="219"/>
      <c r="F159" s="266" t="s">
        <v>384</v>
      </c>
      <c r="G159" s="219"/>
      <c r="H159" s="265" t="s">
        <v>446</v>
      </c>
      <c r="I159" s="265" t="s">
        <v>386</v>
      </c>
      <c r="J159" s="265" t="s">
        <v>447</v>
      </c>
      <c r="K159" s="261"/>
    </row>
    <row r="160" spans="2:11" ht="15" customHeight="1">
      <c r="B160" s="240"/>
      <c r="C160" s="265" t="s">
        <v>448</v>
      </c>
      <c r="D160" s="219"/>
      <c r="E160" s="219"/>
      <c r="F160" s="266" t="s">
        <v>384</v>
      </c>
      <c r="G160" s="219"/>
      <c r="H160" s="265" t="s">
        <v>449</v>
      </c>
      <c r="I160" s="265" t="s">
        <v>419</v>
      </c>
      <c r="J160" s="265"/>
      <c r="K160" s="261"/>
    </row>
    <row r="161" spans="2:11" ht="15" customHeight="1">
      <c r="B161" s="267"/>
      <c r="C161" s="249"/>
      <c r="D161" s="249"/>
      <c r="E161" s="249"/>
      <c r="F161" s="249"/>
      <c r="G161" s="249"/>
      <c r="H161" s="249"/>
      <c r="I161" s="249"/>
      <c r="J161" s="249"/>
      <c r="K161" s="268"/>
    </row>
    <row r="162" spans="2:11" ht="18.75" customHeight="1">
      <c r="B162" s="216"/>
      <c r="C162" s="219"/>
      <c r="D162" s="219"/>
      <c r="E162" s="219"/>
      <c r="F162" s="239"/>
      <c r="G162" s="219"/>
      <c r="H162" s="219"/>
      <c r="I162" s="219"/>
      <c r="J162" s="219"/>
      <c r="K162" s="216"/>
    </row>
    <row r="163" spans="2:1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ht="45" customHeight="1">
      <c r="B165" s="211"/>
      <c r="C165" s="328" t="s">
        <v>450</v>
      </c>
      <c r="D165" s="328"/>
      <c r="E165" s="328"/>
      <c r="F165" s="328"/>
      <c r="G165" s="328"/>
      <c r="H165" s="328"/>
      <c r="I165" s="328"/>
      <c r="J165" s="328"/>
      <c r="K165" s="212"/>
    </row>
    <row r="166" spans="2:11" ht="17.25" customHeight="1">
      <c r="B166" s="211"/>
      <c r="C166" s="232" t="s">
        <v>378</v>
      </c>
      <c r="D166" s="232"/>
      <c r="E166" s="232"/>
      <c r="F166" s="232" t="s">
        <v>379</v>
      </c>
      <c r="G166" s="269"/>
      <c r="H166" s="270" t="s">
        <v>55</v>
      </c>
      <c r="I166" s="270" t="s">
        <v>58</v>
      </c>
      <c r="J166" s="232" t="s">
        <v>380</v>
      </c>
      <c r="K166" s="212"/>
    </row>
    <row r="167" spans="2:11" ht="17.25" customHeight="1">
      <c r="B167" s="213"/>
      <c r="C167" s="234" t="s">
        <v>381</v>
      </c>
      <c r="D167" s="234"/>
      <c r="E167" s="234"/>
      <c r="F167" s="235" t="s">
        <v>382</v>
      </c>
      <c r="G167" s="271"/>
      <c r="H167" s="272"/>
      <c r="I167" s="272"/>
      <c r="J167" s="234" t="s">
        <v>383</v>
      </c>
      <c r="K167" s="214"/>
    </row>
    <row r="168" spans="2:11" ht="5.25" customHeight="1">
      <c r="B168" s="240"/>
      <c r="C168" s="237"/>
      <c r="D168" s="237"/>
      <c r="E168" s="237"/>
      <c r="F168" s="237"/>
      <c r="G168" s="238"/>
      <c r="H168" s="237"/>
      <c r="I168" s="237"/>
      <c r="J168" s="237"/>
      <c r="K168" s="261"/>
    </row>
    <row r="169" spans="2:11" ht="15" customHeight="1">
      <c r="B169" s="240"/>
      <c r="C169" s="219" t="s">
        <v>387</v>
      </c>
      <c r="D169" s="219"/>
      <c r="E169" s="219"/>
      <c r="F169" s="239" t="s">
        <v>384</v>
      </c>
      <c r="G169" s="219"/>
      <c r="H169" s="219" t="s">
        <v>424</v>
      </c>
      <c r="I169" s="219" t="s">
        <v>386</v>
      </c>
      <c r="J169" s="219">
        <v>120</v>
      </c>
      <c r="K169" s="261"/>
    </row>
    <row r="170" spans="2:11" ht="15" customHeight="1">
      <c r="B170" s="240"/>
      <c r="C170" s="219" t="s">
        <v>433</v>
      </c>
      <c r="D170" s="219"/>
      <c r="E170" s="219"/>
      <c r="F170" s="239" t="s">
        <v>384</v>
      </c>
      <c r="G170" s="219"/>
      <c r="H170" s="219" t="s">
        <v>434</v>
      </c>
      <c r="I170" s="219" t="s">
        <v>386</v>
      </c>
      <c r="J170" s="219" t="s">
        <v>435</v>
      </c>
      <c r="K170" s="261"/>
    </row>
    <row r="171" spans="2:11" ht="15" customHeight="1">
      <c r="B171" s="240"/>
      <c r="C171" s="219" t="s">
        <v>332</v>
      </c>
      <c r="D171" s="219"/>
      <c r="E171" s="219"/>
      <c r="F171" s="239" t="s">
        <v>384</v>
      </c>
      <c r="G171" s="219"/>
      <c r="H171" s="219" t="s">
        <v>451</v>
      </c>
      <c r="I171" s="219" t="s">
        <v>386</v>
      </c>
      <c r="J171" s="219" t="s">
        <v>435</v>
      </c>
      <c r="K171" s="261"/>
    </row>
    <row r="172" spans="2:11" ht="15" customHeight="1">
      <c r="B172" s="240"/>
      <c r="C172" s="219" t="s">
        <v>389</v>
      </c>
      <c r="D172" s="219"/>
      <c r="E172" s="219"/>
      <c r="F172" s="239" t="s">
        <v>390</v>
      </c>
      <c r="G172" s="219"/>
      <c r="H172" s="219" t="s">
        <v>451</v>
      </c>
      <c r="I172" s="219" t="s">
        <v>386</v>
      </c>
      <c r="J172" s="219">
        <v>50</v>
      </c>
      <c r="K172" s="261"/>
    </row>
    <row r="173" spans="2:11" ht="15" customHeight="1">
      <c r="B173" s="240"/>
      <c r="C173" s="219" t="s">
        <v>392</v>
      </c>
      <c r="D173" s="219"/>
      <c r="E173" s="219"/>
      <c r="F173" s="239" t="s">
        <v>384</v>
      </c>
      <c r="G173" s="219"/>
      <c r="H173" s="219" t="s">
        <v>451</v>
      </c>
      <c r="I173" s="219" t="s">
        <v>394</v>
      </c>
      <c r="J173" s="219"/>
      <c r="K173" s="261"/>
    </row>
    <row r="174" spans="2:11" ht="15" customHeight="1">
      <c r="B174" s="240"/>
      <c r="C174" s="219" t="s">
        <v>403</v>
      </c>
      <c r="D174" s="219"/>
      <c r="E174" s="219"/>
      <c r="F174" s="239" t="s">
        <v>390</v>
      </c>
      <c r="G174" s="219"/>
      <c r="H174" s="219" t="s">
        <v>451</v>
      </c>
      <c r="I174" s="219" t="s">
        <v>386</v>
      </c>
      <c r="J174" s="219">
        <v>50</v>
      </c>
      <c r="K174" s="261"/>
    </row>
    <row r="175" spans="2:11" ht="15" customHeight="1">
      <c r="B175" s="240"/>
      <c r="C175" s="219" t="s">
        <v>411</v>
      </c>
      <c r="D175" s="219"/>
      <c r="E175" s="219"/>
      <c r="F175" s="239" t="s">
        <v>390</v>
      </c>
      <c r="G175" s="219"/>
      <c r="H175" s="219" t="s">
        <v>451</v>
      </c>
      <c r="I175" s="219" t="s">
        <v>386</v>
      </c>
      <c r="J175" s="219">
        <v>50</v>
      </c>
      <c r="K175" s="261"/>
    </row>
    <row r="176" spans="2:11" ht="15" customHeight="1">
      <c r="B176" s="240"/>
      <c r="C176" s="219" t="s">
        <v>409</v>
      </c>
      <c r="D176" s="219"/>
      <c r="E176" s="219"/>
      <c r="F176" s="239" t="s">
        <v>390</v>
      </c>
      <c r="G176" s="219"/>
      <c r="H176" s="219" t="s">
        <v>451</v>
      </c>
      <c r="I176" s="219" t="s">
        <v>386</v>
      </c>
      <c r="J176" s="219">
        <v>50</v>
      </c>
      <c r="K176" s="261"/>
    </row>
    <row r="177" spans="2:11" ht="15" customHeight="1">
      <c r="B177" s="240"/>
      <c r="C177" s="219" t="s">
        <v>107</v>
      </c>
      <c r="D177" s="219"/>
      <c r="E177" s="219"/>
      <c r="F177" s="239" t="s">
        <v>384</v>
      </c>
      <c r="G177" s="219"/>
      <c r="H177" s="219" t="s">
        <v>452</v>
      </c>
      <c r="I177" s="219" t="s">
        <v>453</v>
      </c>
      <c r="J177" s="219"/>
      <c r="K177" s="261"/>
    </row>
    <row r="178" spans="2:11" ht="15" customHeight="1">
      <c r="B178" s="240"/>
      <c r="C178" s="219" t="s">
        <v>58</v>
      </c>
      <c r="D178" s="219"/>
      <c r="E178" s="219"/>
      <c r="F178" s="239" t="s">
        <v>384</v>
      </c>
      <c r="G178" s="219"/>
      <c r="H178" s="219" t="s">
        <v>454</v>
      </c>
      <c r="I178" s="219" t="s">
        <v>455</v>
      </c>
      <c r="J178" s="219">
        <v>1</v>
      </c>
      <c r="K178" s="261"/>
    </row>
    <row r="179" spans="2:11" ht="15" customHeight="1">
      <c r="B179" s="240"/>
      <c r="C179" s="219" t="s">
        <v>54</v>
      </c>
      <c r="D179" s="219"/>
      <c r="E179" s="219"/>
      <c r="F179" s="239" t="s">
        <v>384</v>
      </c>
      <c r="G179" s="219"/>
      <c r="H179" s="219" t="s">
        <v>456</v>
      </c>
      <c r="I179" s="219" t="s">
        <v>386</v>
      </c>
      <c r="J179" s="219">
        <v>20</v>
      </c>
      <c r="K179" s="261"/>
    </row>
    <row r="180" spans="2:11" ht="15" customHeight="1">
      <c r="B180" s="240"/>
      <c r="C180" s="219" t="s">
        <v>55</v>
      </c>
      <c r="D180" s="219"/>
      <c r="E180" s="219"/>
      <c r="F180" s="239" t="s">
        <v>384</v>
      </c>
      <c r="G180" s="219"/>
      <c r="H180" s="219" t="s">
        <v>457</v>
      </c>
      <c r="I180" s="219" t="s">
        <v>386</v>
      </c>
      <c r="J180" s="219">
        <v>255</v>
      </c>
      <c r="K180" s="261"/>
    </row>
    <row r="181" spans="2:11" ht="15" customHeight="1">
      <c r="B181" s="240"/>
      <c r="C181" s="219" t="s">
        <v>108</v>
      </c>
      <c r="D181" s="219"/>
      <c r="E181" s="219"/>
      <c r="F181" s="239" t="s">
        <v>384</v>
      </c>
      <c r="G181" s="219"/>
      <c r="H181" s="219" t="s">
        <v>348</v>
      </c>
      <c r="I181" s="219" t="s">
        <v>386</v>
      </c>
      <c r="J181" s="219">
        <v>10</v>
      </c>
      <c r="K181" s="261"/>
    </row>
    <row r="182" spans="2:11" ht="15" customHeight="1">
      <c r="B182" s="240"/>
      <c r="C182" s="219" t="s">
        <v>109</v>
      </c>
      <c r="D182" s="219"/>
      <c r="E182" s="219"/>
      <c r="F182" s="239" t="s">
        <v>384</v>
      </c>
      <c r="G182" s="219"/>
      <c r="H182" s="219" t="s">
        <v>458</v>
      </c>
      <c r="I182" s="219" t="s">
        <v>419</v>
      </c>
      <c r="J182" s="219"/>
      <c r="K182" s="261"/>
    </row>
    <row r="183" spans="2:11" ht="15" customHeight="1">
      <c r="B183" s="240"/>
      <c r="C183" s="219" t="s">
        <v>459</v>
      </c>
      <c r="D183" s="219"/>
      <c r="E183" s="219"/>
      <c r="F183" s="239" t="s">
        <v>384</v>
      </c>
      <c r="G183" s="219"/>
      <c r="H183" s="219" t="s">
        <v>460</v>
      </c>
      <c r="I183" s="219" t="s">
        <v>419</v>
      </c>
      <c r="J183" s="219"/>
      <c r="K183" s="261"/>
    </row>
    <row r="184" spans="2:11" ht="15" customHeight="1">
      <c r="B184" s="240"/>
      <c r="C184" s="219" t="s">
        <v>448</v>
      </c>
      <c r="D184" s="219"/>
      <c r="E184" s="219"/>
      <c r="F184" s="239" t="s">
        <v>384</v>
      </c>
      <c r="G184" s="219"/>
      <c r="H184" s="219" t="s">
        <v>461</v>
      </c>
      <c r="I184" s="219" t="s">
        <v>419</v>
      </c>
      <c r="J184" s="219"/>
      <c r="K184" s="261"/>
    </row>
    <row r="185" spans="2:11" ht="15" customHeight="1">
      <c r="B185" s="240"/>
      <c r="C185" s="219" t="s">
        <v>111</v>
      </c>
      <c r="D185" s="219"/>
      <c r="E185" s="219"/>
      <c r="F185" s="239" t="s">
        <v>390</v>
      </c>
      <c r="G185" s="219"/>
      <c r="H185" s="219" t="s">
        <v>462</v>
      </c>
      <c r="I185" s="219" t="s">
        <v>386</v>
      </c>
      <c r="J185" s="219">
        <v>50</v>
      </c>
      <c r="K185" s="261"/>
    </row>
    <row r="186" spans="2:11" ht="15" customHeight="1">
      <c r="B186" s="240"/>
      <c r="C186" s="219" t="s">
        <v>463</v>
      </c>
      <c r="D186" s="219"/>
      <c r="E186" s="219"/>
      <c r="F186" s="239" t="s">
        <v>390</v>
      </c>
      <c r="G186" s="219"/>
      <c r="H186" s="219" t="s">
        <v>464</v>
      </c>
      <c r="I186" s="219" t="s">
        <v>465</v>
      </c>
      <c r="J186" s="219"/>
      <c r="K186" s="261"/>
    </row>
    <row r="187" spans="2:11" ht="15" customHeight="1">
      <c r="B187" s="240"/>
      <c r="C187" s="219" t="s">
        <v>466</v>
      </c>
      <c r="D187" s="219"/>
      <c r="E187" s="219"/>
      <c r="F187" s="239" t="s">
        <v>390</v>
      </c>
      <c r="G187" s="219"/>
      <c r="H187" s="219" t="s">
        <v>467</v>
      </c>
      <c r="I187" s="219" t="s">
        <v>465</v>
      </c>
      <c r="J187" s="219"/>
      <c r="K187" s="261"/>
    </row>
    <row r="188" spans="2:11" ht="15" customHeight="1">
      <c r="B188" s="240"/>
      <c r="C188" s="219" t="s">
        <v>468</v>
      </c>
      <c r="D188" s="219"/>
      <c r="E188" s="219"/>
      <c r="F188" s="239" t="s">
        <v>390</v>
      </c>
      <c r="G188" s="219"/>
      <c r="H188" s="219" t="s">
        <v>469</v>
      </c>
      <c r="I188" s="219" t="s">
        <v>465</v>
      </c>
      <c r="J188" s="219"/>
      <c r="K188" s="261"/>
    </row>
    <row r="189" spans="2:11" ht="15" customHeight="1">
      <c r="B189" s="240"/>
      <c r="C189" s="273" t="s">
        <v>470</v>
      </c>
      <c r="D189" s="219"/>
      <c r="E189" s="219"/>
      <c r="F189" s="239" t="s">
        <v>390</v>
      </c>
      <c r="G189" s="219"/>
      <c r="H189" s="219" t="s">
        <v>471</v>
      </c>
      <c r="I189" s="219" t="s">
        <v>472</v>
      </c>
      <c r="J189" s="274" t="s">
        <v>473</v>
      </c>
      <c r="K189" s="261"/>
    </row>
    <row r="190" spans="2:11" ht="15" customHeight="1">
      <c r="B190" s="240"/>
      <c r="C190" s="225" t="s">
        <v>43</v>
      </c>
      <c r="D190" s="219"/>
      <c r="E190" s="219"/>
      <c r="F190" s="239" t="s">
        <v>384</v>
      </c>
      <c r="G190" s="219"/>
      <c r="H190" s="216" t="s">
        <v>474</v>
      </c>
      <c r="I190" s="219" t="s">
        <v>475</v>
      </c>
      <c r="J190" s="219"/>
      <c r="K190" s="261"/>
    </row>
    <row r="191" spans="2:11" ht="15" customHeight="1">
      <c r="B191" s="240"/>
      <c r="C191" s="225" t="s">
        <v>476</v>
      </c>
      <c r="D191" s="219"/>
      <c r="E191" s="219"/>
      <c r="F191" s="239" t="s">
        <v>384</v>
      </c>
      <c r="G191" s="219"/>
      <c r="H191" s="219" t="s">
        <v>477</v>
      </c>
      <c r="I191" s="219" t="s">
        <v>419</v>
      </c>
      <c r="J191" s="219"/>
      <c r="K191" s="261"/>
    </row>
    <row r="192" spans="2:11" ht="15" customHeight="1">
      <c r="B192" s="240"/>
      <c r="C192" s="225" t="s">
        <v>478</v>
      </c>
      <c r="D192" s="219"/>
      <c r="E192" s="219"/>
      <c r="F192" s="239" t="s">
        <v>384</v>
      </c>
      <c r="G192" s="219"/>
      <c r="H192" s="219" t="s">
        <v>479</v>
      </c>
      <c r="I192" s="219" t="s">
        <v>419</v>
      </c>
      <c r="J192" s="219"/>
      <c r="K192" s="261"/>
    </row>
    <row r="193" spans="2:11" ht="15" customHeight="1">
      <c r="B193" s="240"/>
      <c r="C193" s="225" t="s">
        <v>480</v>
      </c>
      <c r="D193" s="219"/>
      <c r="E193" s="219"/>
      <c r="F193" s="239" t="s">
        <v>390</v>
      </c>
      <c r="G193" s="219"/>
      <c r="H193" s="219" t="s">
        <v>481</v>
      </c>
      <c r="I193" s="219" t="s">
        <v>419</v>
      </c>
      <c r="J193" s="219"/>
      <c r="K193" s="261"/>
    </row>
    <row r="194" spans="2:11" ht="15" customHeight="1">
      <c r="B194" s="267"/>
      <c r="C194" s="275"/>
      <c r="D194" s="249"/>
      <c r="E194" s="249"/>
      <c r="F194" s="249"/>
      <c r="G194" s="249"/>
      <c r="H194" s="249"/>
      <c r="I194" s="249"/>
      <c r="J194" s="249"/>
      <c r="K194" s="268"/>
    </row>
    <row r="195" spans="2:11" ht="18.75" customHeight="1">
      <c r="B195" s="216"/>
      <c r="C195" s="219"/>
      <c r="D195" s="219"/>
      <c r="E195" s="219"/>
      <c r="F195" s="239"/>
      <c r="G195" s="219"/>
      <c r="H195" s="219"/>
      <c r="I195" s="219"/>
      <c r="J195" s="219"/>
      <c r="K195" s="216"/>
    </row>
    <row r="196" spans="2:11" ht="18.75" customHeight="1">
      <c r="B196" s="216"/>
      <c r="C196" s="219"/>
      <c r="D196" s="219"/>
      <c r="E196" s="219"/>
      <c r="F196" s="239"/>
      <c r="G196" s="219"/>
      <c r="H196" s="219"/>
      <c r="I196" s="219"/>
      <c r="J196" s="219"/>
      <c r="K196" s="216"/>
    </row>
    <row r="197" spans="2:1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ht="21">
      <c r="B199" s="211"/>
      <c r="C199" s="328" t="s">
        <v>482</v>
      </c>
      <c r="D199" s="328"/>
      <c r="E199" s="328"/>
      <c r="F199" s="328"/>
      <c r="G199" s="328"/>
      <c r="H199" s="328"/>
      <c r="I199" s="328"/>
      <c r="J199" s="328"/>
      <c r="K199" s="212"/>
    </row>
    <row r="200" spans="2:11" ht="25.5" customHeight="1">
      <c r="B200" s="211"/>
      <c r="C200" s="276" t="s">
        <v>483</v>
      </c>
      <c r="D200" s="276"/>
      <c r="E200" s="276"/>
      <c r="F200" s="276" t="s">
        <v>484</v>
      </c>
      <c r="G200" s="277"/>
      <c r="H200" s="333" t="s">
        <v>485</v>
      </c>
      <c r="I200" s="333"/>
      <c r="J200" s="333"/>
      <c r="K200" s="212"/>
    </row>
    <row r="201" spans="2:11" ht="5.25" customHeight="1">
      <c r="B201" s="240"/>
      <c r="C201" s="237"/>
      <c r="D201" s="237"/>
      <c r="E201" s="237"/>
      <c r="F201" s="237"/>
      <c r="G201" s="219"/>
      <c r="H201" s="237"/>
      <c r="I201" s="237"/>
      <c r="J201" s="237"/>
      <c r="K201" s="261"/>
    </row>
    <row r="202" spans="2:11" ht="15" customHeight="1">
      <c r="B202" s="240"/>
      <c r="C202" s="219" t="s">
        <v>475</v>
      </c>
      <c r="D202" s="219"/>
      <c r="E202" s="219"/>
      <c r="F202" s="239" t="s">
        <v>44</v>
      </c>
      <c r="G202" s="219"/>
      <c r="H202" s="334" t="s">
        <v>486</v>
      </c>
      <c r="I202" s="334"/>
      <c r="J202" s="334"/>
      <c r="K202" s="261"/>
    </row>
    <row r="203" spans="2:11" ht="15" customHeight="1">
      <c r="B203" s="240"/>
      <c r="C203" s="246"/>
      <c r="D203" s="219"/>
      <c r="E203" s="219"/>
      <c r="F203" s="239" t="s">
        <v>45</v>
      </c>
      <c r="G203" s="219"/>
      <c r="H203" s="334" t="s">
        <v>487</v>
      </c>
      <c r="I203" s="334"/>
      <c r="J203" s="334"/>
      <c r="K203" s="261"/>
    </row>
    <row r="204" spans="2:11" ht="15" customHeight="1">
      <c r="B204" s="240"/>
      <c r="C204" s="246"/>
      <c r="D204" s="219"/>
      <c r="E204" s="219"/>
      <c r="F204" s="239" t="s">
        <v>48</v>
      </c>
      <c r="G204" s="219"/>
      <c r="H204" s="334" t="s">
        <v>488</v>
      </c>
      <c r="I204" s="334"/>
      <c r="J204" s="334"/>
      <c r="K204" s="261"/>
    </row>
    <row r="205" spans="2:11" ht="15" customHeight="1">
      <c r="B205" s="240"/>
      <c r="C205" s="219"/>
      <c r="D205" s="219"/>
      <c r="E205" s="219"/>
      <c r="F205" s="239" t="s">
        <v>46</v>
      </c>
      <c r="G205" s="219"/>
      <c r="H205" s="334" t="s">
        <v>489</v>
      </c>
      <c r="I205" s="334"/>
      <c r="J205" s="334"/>
      <c r="K205" s="261"/>
    </row>
    <row r="206" spans="2:11" ht="15" customHeight="1">
      <c r="B206" s="240"/>
      <c r="C206" s="219"/>
      <c r="D206" s="219"/>
      <c r="E206" s="219"/>
      <c r="F206" s="239" t="s">
        <v>47</v>
      </c>
      <c r="G206" s="219"/>
      <c r="H206" s="334" t="s">
        <v>490</v>
      </c>
      <c r="I206" s="334"/>
      <c r="J206" s="334"/>
      <c r="K206" s="261"/>
    </row>
    <row r="207" spans="2:11" ht="15" customHeight="1">
      <c r="B207" s="240"/>
      <c r="C207" s="219"/>
      <c r="D207" s="219"/>
      <c r="E207" s="219"/>
      <c r="F207" s="239"/>
      <c r="G207" s="219"/>
      <c r="H207" s="219"/>
      <c r="I207" s="219"/>
      <c r="J207" s="219"/>
      <c r="K207" s="261"/>
    </row>
    <row r="208" spans="2:11" ht="15" customHeight="1">
      <c r="B208" s="240"/>
      <c r="C208" s="219" t="s">
        <v>431</v>
      </c>
      <c r="D208" s="219"/>
      <c r="E208" s="219"/>
      <c r="F208" s="239" t="s">
        <v>80</v>
      </c>
      <c r="G208" s="219"/>
      <c r="H208" s="334" t="s">
        <v>491</v>
      </c>
      <c r="I208" s="334"/>
      <c r="J208" s="334"/>
      <c r="K208" s="261"/>
    </row>
    <row r="209" spans="2:11" ht="15" customHeight="1">
      <c r="B209" s="240"/>
      <c r="C209" s="246"/>
      <c r="D209" s="219"/>
      <c r="E209" s="219"/>
      <c r="F209" s="239" t="s">
        <v>326</v>
      </c>
      <c r="G209" s="219"/>
      <c r="H209" s="334" t="s">
        <v>327</v>
      </c>
      <c r="I209" s="334"/>
      <c r="J209" s="334"/>
      <c r="K209" s="261"/>
    </row>
    <row r="210" spans="2:11" ht="15" customHeight="1">
      <c r="B210" s="240"/>
      <c r="C210" s="219"/>
      <c r="D210" s="219"/>
      <c r="E210" s="219"/>
      <c r="F210" s="239" t="s">
        <v>324</v>
      </c>
      <c r="G210" s="219"/>
      <c r="H210" s="334" t="s">
        <v>492</v>
      </c>
      <c r="I210" s="334"/>
      <c r="J210" s="334"/>
      <c r="K210" s="261"/>
    </row>
    <row r="211" spans="2:11" ht="15" customHeight="1">
      <c r="B211" s="278"/>
      <c r="C211" s="246"/>
      <c r="D211" s="246"/>
      <c r="E211" s="246"/>
      <c r="F211" s="239" t="s">
        <v>328</v>
      </c>
      <c r="G211" s="225"/>
      <c r="H211" s="332" t="s">
        <v>329</v>
      </c>
      <c r="I211" s="332"/>
      <c r="J211" s="332"/>
      <c r="K211" s="279"/>
    </row>
    <row r="212" spans="2:11" ht="15" customHeight="1">
      <c r="B212" s="278"/>
      <c r="C212" s="246"/>
      <c r="D212" s="246"/>
      <c r="E212" s="246"/>
      <c r="F212" s="239" t="s">
        <v>330</v>
      </c>
      <c r="G212" s="225"/>
      <c r="H212" s="332" t="s">
        <v>493</v>
      </c>
      <c r="I212" s="332"/>
      <c r="J212" s="332"/>
      <c r="K212" s="279"/>
    </row>
    <row r="213" spans="2:11" ht="15" customHeight="1">
      <c r="B213" s="278"/>
      <c r="C213" s="246"/>
      <c r="D213" s="246"/>
      <c r="E213" s="246"/>
      <c r="F213" s="280"/>
      <c r="G213" s="225"/>
      <c r="H213" s="281"/>
      <c r="I213" s="281"/>
      <c r="J213" s="281"/>
      <c r="K213" s="279"/>
    </row>
    <row r="214" spans="2:11" ht="15" customHeight="1">
      <c r="B214" s="278"/>
      <c r="C214" s="219" t="s">
        <v>455</v>
      </c>
      <c r="D214" s="246"/>
      <c r="E214" s="246"/>
      <c r="F214" s="239">
        <v>1</v>
      </c>
      <c r="G214" s="225"/>
      <c r="H214" s="332" t="s">
        <v>494</v>
      </c>
      <c r="I214" s="332"/>
      <c r="J214" s="332"/>
      <c r="K214" s="279"/>
    </row>
    <row r="215" spans="2:11" ht="15" customHeight="1">
      <c r="B215" s="278"/>
      <c r="C215" s="246"/>
      <c r="D215" s="246"/>
      <c r="E215" s="246"/>
      <c r="F215" s="239">
        <v>2</v>
      </c>
      <c r="G215" s="225"/>
      <c r="H215" s="332" t="s">
        <v>495</v>
      </c>
      <c r="I215" s="332"/>
      <c r="J215" s="332"/>
      <c r="K215" s="279"/>
    </row>
    <row r="216" spans="2:11" ht="15" customHeight="1">
      <c r="B216" s="278"/>
      <c r="C216" s="246"/>
      <c r="D216" s="246"/>
      <c r="E216" s="246"/>
      <c r="F216" s="239">
        <v>3</v>
      </c>
      <c r="G216" s="225"/>
      <c r="H216" s="332" t="s">
        <v>496</v>
      </c>
      <c r="I216" s="332"/>
      <c r="J216" s="332"/>
      <c r="K216" s="279"/>
    </row>
    <row r="217" spans="2:11" ht="15" customHeight="1">
      <c r="B217" s="278"/>
      <c r="C217" s="246"/>
      <c r="D217" s="246"/>
      <c r="E217" s="246"/>
      <c r="F217" s="239">
        <v>4</v>
      </c>
      <c r="G217" s="225"/>
      <c r="H217" s="332" t="s">
        <v>497</v>
      </c>
      <c r="I217" s="332"/>
      <c r="J217" s="332"/>
      <c r="K217" s="279"/>
    </row>
    <row r="218" spans="2:1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H205:J205"/>
    <mergeCell ref="C102:J102"/>
    <mergeCell ref="C122:J122"/>
    <mergeCell ref="C147:J147"/>
    <mergeCell ref="C165:J165"/>
    <mergeCell ref="C199:J199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D47:J47"/>
    <mergeCell ref="E48:J48"/>
    <mergeCell ref="E49:J49"/>
    <mergeCell ref="E50:J50"/>
    <mergeCell ref="D51:J51"/>
    <mergeCell ref="H212:J212"/>
    <mergeCell ref="H200:J200"/>
    <mergeCell ref="H202:J202"/>
    <mergeCell ref="H203:J203"/>
    <mergeCell ref="H204:J204"/>
    <mergeCell ref="D63:J63"/>
    <mergeCell ref="C52:J52"/>
    <mergeCell ref="C54:J54"/>
    <mergeCell ref="C55:J55"/>
    <mergeCell ref="C57:J57"/>
    <mergeCell ref="D58:J58"/>
    <mergeCell ref="F21:J21"/>
    <mergeCell ref="F22:J22"/>
    <mergeCell ref="F23:J23"/>
    <mergeCell ref="C25:J25"/>
    <mergeCell ref="C26:J26"/>
    <mergeCell ref="D65:J65"/>
    <mergeCell ref="D59:J59"/>
    <mergeCell ref="D60:J60"/>
    <mergeCell ref="D61:J61"/>
    <mergeCell ref="D62:J62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D27:J27"/>
    <mergeCell ref="D28:J28"/>
    <mergeCell ref="D30:J30"/>
    <mergeCell ref="D31:J31"/>
    <mergeCell ref="D33:J33"/>
    <mergeCell ref="D70:J70"/>
    <mergeCell ref="D66:J66"/>
    <mergeCell ref="D67:J67"/>
    <mergeCell ref="D68:J68"/>
    <mergeCell ref="D69:J69"/>
    <mergeCell ref="G43:J43"/>
    <mergeCell ref="D34:J34"/>
    <mergeCell ref="D35:J35"/>
    <mergeCell ref="G36:J36"/>
    <mergeCell ref="G37:J37"/>
    <mergeCell ref="G38:J38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Jiří Kočí</cp:lastModifiedBy>
  <dcterms:created xsi:type="dcterms:W3CDTF">2020-06-26T12:24:19Z</dcterms:created>
  <dcterms:modified xsi:type="dcterms:W3CDTF">2020-08-02T09:28:04Z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