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55" windowWidth="16935" windowHeight="7365" activeTab="0"/>
  </bookViews>
  <sheets>
    <sheet name="Rekapitulace stavby" sheetId="1" r:id="rId1"/>
    <sheet name="D.1 - SANACE OBVODOVÉHO Z..." sheetId="2" r:id="rId2"/>
    <sheet name="2 - VEDLEJŠÍ NÁKLADY" sheetId="3" r:id="rId3"/>
    <sheet name="Pokyny pro vyplnění" sheetId="4" r:id="rId4"/>
  </sheets>
  <definedNames>
    <definedName name="_xlnm._FilterDatabase" localSheetId="2" hidden="1">'2 - VEDLEJŠÍ NÁKLADY'!$C$83:$K$94</definedName>
    <definedName name="_xlnm._FilterDatabase" localSheetId="1" hidden="1">'D.1 - SANACE OBVODOVÉHO Z...'!$C$100:$K$589</definedName>
    <definedName name="_xlnm.Print_Area" localSheetId="2">'2 - VEDLEJŠÍ NÁKLADY'!$C$4:$J$39,'2 - VEDLEJŠÍ NÁKLADY'!$C$45:$J$65,'2 - VEDLEJŠÍ NÁKLADY'!$C$71:$K$94</definedName>
    <definedName name="_xlnm.Print_Area" localSheetId="1">'D.1 - SANACE OBVODOVÉHO Z...'!$C$4:$J$39,'D.1 - SANACE OBVODOVÉHO Z...'!$C$45:$J$82,'D.1 - SANACE OBVODOVÉHO Z...'!$C$88:$K$589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'D.1 - SANACE OBVODOVÉHO Z...'!$100:$100</definedName>
    <definedName name="_xlnm.Print_Titles" localSheetId="2">'2 - VEDLEJŠÍ NÁKLADY'!$83:$83</definedName>
  </definedNames>
  <calcPr calcId="145621"/>
</workbook>
</file>

<file path=xl/sharedStrings.xml><?xml version="1.0" encoding="utf-8"?>
<sst xmlns="http://schemas.openxmlformats.org/spreadsheetml/2006/main" count="6174" uniqueCount="1032">
  <si>
    <t>Export Komplet</t>
  </si>
  <si>
    <t>VZ</t>
  </si>
  <si>
    <t>2.0</t>
  </si>
  <si>
    <t/>
  </si>
  <si>
    <t>False</t>
  </si>
  <si>
    <t>{2825ff82-f95f-432c-af9d-6dd59b570b9a}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</si>
  <si>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</si>
  <si>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</si>
  <si>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</si>
  <si>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</si>
  <si>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</si>
  <si>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</si>
  <si>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</si>
  <si>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</si>
  <si>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</si>
  <si>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3788D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</si>
  <si>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</si>
  <si>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</si>
  <si>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MLADÁ BOLESLAV - GYMNÁZIUM PALACKÉHO 211/3</t>
  </si>
  <si>
    <t>KSO:</t>
  </si>
  <si>
    <t>801 3</t>
  </si>
  <si>
    <t>CC-CZ:</t>
  </si>
  <si>
    <t>Místo:</t>
  </si>
  <si>
    <t>MLADÁ BOLESLAV</t>
  </si>
  <si>
    <t>Datum:</t>
  </si>
  <si>
    <t>15. 4. 2020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</si>
  <si>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</si>
  <si>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</si>
  <si>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</si>
  <si>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</si>
  <si>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</si>
  <si>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</si>
  <si>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</si>
  <si>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ING.ARCH.P.BABÁK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</si>
  <si>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</si>
  <si>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</si>
  <si>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</si>
  <si>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</si>
  <si>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</si>
  <si>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</si>
  <si>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</si>
  <si>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</si>
  <si>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</si>
  <si>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</si>
  <si>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</si>
  <si>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</si>
  <si>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</si>
  <si>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</si>
  <si>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</si>
  <si>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</si>
  <si>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</si>
  <si>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</si>
  <si>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</si>
  <si>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</si>
  <si>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</si>
  <si>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</si>
  <si>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</si>
  <si>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</si>
  <si>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</si>
  <si>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</si>
  <si>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</si>
  <si>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</si>
  <si>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</si>
  <si>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</si>
  <si>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</si>
  <si>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</si>
  <si>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</si>
  <si>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</si>
  <si>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</si>
  <si>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</si>
  <si>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</si>
  <si>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</si>
  <si>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</si>
  <si>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</si>
  <si>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</si>
  <si>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</si>
  <si>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</si>
  <si>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</si>
  <si>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</si>
  <si>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SANACE OBVODOVÉHO ZDIVA OBJEKTU GYMNÁZIA</t>
  </si>
  <si>
    <t>STA</t>
  </si>
  <si>
    <t>1</t>
  </si>
  <si>
    <t>{f1bbfab7-2673-48de-b70f-532221f66113}</t>
  </si>
  <si>
    <t>2</t>
  </si>
  <si>
    <t>VEDLEJŠÍ NÁKLADY</t>
  </si>
  <si>
    <t>{0722e159-4d87-4db4-9a3e-bf6657af2e14}</t>
  </si>
  <si>
    <t>KRYCÍ LIST SOUPISU PRACÍ</t>
  </si>
  <si>
    <t>Objekt:</t>
  </si>
  <si>
    <t>D.1 - SANACE OBVODOVÉHO ZDIVA OBJEKTU GYMNÁZIA</t>
  </si>
  <si>
    <t xml:space="preserve">NEDÍLNOU SOUČÁSTÍ PRO OCENĚNÍ JE PROJEKTOVÁ DOKUMENTACE  VÝMĚRY JSO PŘEVZATY Z PODKLADŮ PROJEKTANTA,  VÝPOČET A POPIS JE UVNITŘ POLOŽKY.                                                                                                                                                    MATERIÁLY  P Ř Í P A D N Ě   UVEDENÉ V ROZPOČTU JSOU  O R I E N T A Č N Í. MOHOU BÝT DODVATELEM V SOULADU SE ZÁKONEM č.134/2016 SB ZAMĚNĚNY ZA PŘEDPOKLADU, ŽE BUDOU SPLŇOVAT SROVNATELNÉ  TECHNICKÉ PARAMETRY 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</si>
  <si>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</si>
  <si>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</si>
  <si>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</si>
  <si>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</si>
  <si>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</si>
  <si>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</si>
  <si>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10 - Přípravné a bourací práce</t>
  </si>
  <si>
    <t xml:space="preserve">    11 - Přípravné a přidružené práce</t>
  </si>
  <si>
    <t xml:space="preserve">    2 - Zakládání</t>
  </si>
  <si>
    <t xml:space="preserve">    21 - Zakládání - úprava podloží a základové spáry, zlepšování vlastností hornin</t>
  </si>
  <si>
    <t xml:space="preserve">    34 - Stěny a příčky</t>
  </si>
  <si>
    <t xml:space="preserve">    38 - Různé kompletní konstrukce - sanace</t>
  </si>
  <si>
    <t xml:space="preserve">    5 - Komunikace pozemní</t>
  </si>
  <si>
    <t xml:space="preserve">    62 - Úprava povrchů vnějších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</si>
  <si>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</si>
  <si>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</si>
  <si>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</si>
  <si>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</si>
  <si>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</si>
  <si>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</si>
  <si>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</si>
  <si>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</si>
  <si>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</si>
  <si>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761 - Konstrukce prosvětlovací</t>
  </si>
  <si>
    <t>N00 - Nepojmenované práce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</si>
  <si>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</si>
  <si>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</si>
  <si>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</si>
  <si>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</si>
  <si>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</si>
  <si>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</si>
  <si>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</si>
  <si>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</si>
  <si>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</si>
  <si>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</si>
  <si>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</si>
  <si>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</si>
  <si>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</si>
  <si>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</si>
  <si>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</si>
  <si>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</si>
  <si>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</si>
  <si>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</si>
  <si>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</si>
  <si>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121112003</t>
  </si>
  <si>
    <t>Sejmutí ornice ručně při souvislé ploše, tl. vrstvy do 200 mm</t>
  </si>
  <si>
    <t>m2</t>
  </si>
  <si>
    <t>CS ÚRS 2020 01</t>
  </si>
  <si>
    <t>4</t>
  </si>
  <si>
    <t>981060887</t>
  </si>
  <si>
    <t>VV</t>
  </si>
  <si>
    <t>STAV. TRAVNI POROST</t>
  </si>
  <si>
    <t>/viz vypocet plochy projektanta/</t>
  </si>
  <si>
    <t>USEK 1</t>
  </si>
  <si>
    <t>58,50</t>
  </si>
  <si>
    <t>USEK 4</t>
  </si>
  <si>
    <t>9,50</t>
  </si>
  <si>
    <t>USEK 5</t>
  </si>
  <si>
    <t>8,90</t>
  </si>
  <si>
    <t>Součet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</si>
  <si>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</si>
  <si>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</si>
  <si>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m3</t>
  </si>
  <si>
    <t>-989203734</t>
  </si>
  <si>
    <t>PREMISTENI ORNICE V MISTE STAVBY</t>
  </si>
  <si>
    <t>K DALASIMU POUZITI</t>
  </si>
  <si>
    <t>76,90*0,10</t>
  </si>
  <si>
    <t>3</t>
  </si>
  <si>
    <t>181351003</t>
  </si>
  <si>
    <t>Rozprostření a urovnání ornice v rovině nebo ve svahu sklonu do 1:5 strojně při souvislé ploše do 100 m2, tl. vrstvy do 200 mm</t>
  </si>
  <si>
    <t>-1111452296</t>
  </si>
  <si>
    <t>VYUZITI ORNICE V MISTE STAVBY</t>
  </si>
  <si>
    <t>58,50+9,50+8,90</t>
  </si>
  <si>
    <t>181411131</t>
  </si>
  <si>
    <t>Založení trávníku na půdě předem připravené plochy do 1000 m2 výsevem včetně utažení parkového v rovině nebo na svahu do 1:5</t>
  </si>
  <si>
    <t>631845399</t>
  </si>
  <si>
    <t>5</t>
  </si>
  <si>
    <t>M</t>
  </si>
  <si>
    <t>00572420</t>
  </si>
  <si>
    <t>osivo směs travní parková okrasná</t>
  </si>
  <si>
    <t>kg</t>
  </si>
  <si>
    <t>8</t>
  </si>
  <si>
    <t>1818240332</t>
  </si>
  <si>
    <t>76,9*0,04 "Přepočtené koeficientem množství</t>
  </si>
  <si>
    <t>6</t>
  </si>
  <si>
    <t>132251254</t>
  </si>
  <si>
    <t>Hloubení nezapažených rýh šířky přes 800 do 2 000 mm strojně s urovnáním dna do předepsaného profilu a spádu v hornině třídy těžitelnosti I skupiny 3 přes 100 do 500 m3</t>
  </si>
  <si>
    <t>-1804411826</t>
  </si>
  <si>
    <t>RYHA KOLEM OBVODOVE STENY</t>
  </si>
  <si>
    <t>/viz vypocet mnozstvi projektanta/</t>
  </si>
  <si>
    <t>94,90</t>
  </si>
  <si>
    <t>USEK 2</t>
  </si>
  <si>
    <t>115,70</t>
  </si>
  <si>
    <t>USEK 3</t>
  </si>
  <si>
    <t>98,80</t>
  </si>
  <si>
    <t>42,90</t>
  </si>
  <si>
    <t>19,50</t>
  </si>
  <si>
    <t>7</t>
  </si>
  <si>
    <t>151101201</t>
  </si>
  <si>
    <t>Zřízení pažení stěn výkopu bez rozepření nebo vzepření příložné, hloubky do 4 m</t>
  </si>
  <si>
    <t>1117356036</t>
  </si>
  <si>
    <t>371,8/1,20</t>
  </si>
  <si>
    <t>151101211</t>
  </si>
  <si>
    <t>Odstranění pažení stěn výkopu bez rozepření nebo vzepření s uložením pažin na vzdálenost do 3 m od okraje výkopu příložné, hloubky do 4 m</t>
  </si>
  <si>
    <t>-1904688611</t>
  </si>
  <si>
    <t>9</t>
  </si>
  <si>
    <t>151101401</t>
  </si>
  <si>
    <t>Zřízení vzepření zapažených stěn výkopů s potřebným přepažováním při pažení příložném, hloubky do 4 m</t>
  </si>
  <si>
    <t>-5906784</t>
  </si>
  <si>
    <t>10</t>
  </si>
  <si>
    <t>151101411</t>
  </si>
  <si>
    <t>Odstranění vzepření stěn výkopů s uložením materiálu na vzdálenost do 3 m od kraje výkopu při pažení příložném, hloubky do 4 m</t>
  </si>
  <si>
    <t>-1890954327</t>
  </si>
  <si>
    <t>11</t>
  </si>
  <si>
    <t>174101101</t>
  </si>
  <si>
    <t>Zásyp sypaninou z jakékoliv horniny strojně s uložením výkopku ve vrstvách se zhutněním jam, šachet, rýh nebo kolem objektů v těchto vykopávkách</t>
  </si>
  <si>
    <t>-1523985193</t>
  </si>
  <si>
    <t>ZPETNY ZASYP RYHY ZEMINOU</t>
  </si>
  <si>
    <t>75,40</t>
  </si>
  <si>
    <t>93,40</t>
  </si>
  <si>
    <t>79,80</t>
  </si>
  <si>
    <t>34,60</t>
  </si>
  <si>
    <t>15,70</t>
  </si>
  <si>
    <t>12</t>
  </si>
  <si>
    <t>166151101</t>
  </si>
  <si>
    <t>Přehození neulehlého výkopku z horniny třídy těžitelnosti I, skupiny 1 až 3</t>
  </si>
  <si>
    <t>1868132238</t>
  </si>
  <si>
    <t>ZEMINA NA ZPETNY ZASYP</t>
  </si>
  <si>
    <t>298,90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</si>
  <si>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</si>
  <si>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</si>
  <si>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</si>
  <si>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1481993497</t>
  </si>
  <si>
    <t>PREBYTECNA ZEMINA NA SKLADKU</t>
  </si>
  <si>
    <t>371,80</t>
  </si>
  <si>
    <t>-298,90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</si>
  <si>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</si>
  <si>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</si>
  <si>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</si>
  <si>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-1706338425</t>
  </si>
  <si>
    <t>72,90*10</t>
  </si>
  <si>
    <t>171201231</t>
  </si>
  <si>
    <t>Poplatek za uložení stavebního odpadu na recyklační skládce (skládkovné) zeminy a kamení zatříděného do Katalogu odpadů pod kódem 17 05 04</t>
  </si>
  <si>
    <t>t</t>
  </si>
  <si>
    <t>-804033615</t>
  </si>
  <si>
    <t>72,90*1,800</t>
  </si>
  <si>
    <t>16</t>
  </si>
  <si>
    <t>120001101</t>
  </si>
  <si>
    <t>Příplatek k cenám vykopávek za ztížení vykopávky v blízkosti podzemního vedení nebo výbušnin v horninách jakékoliv třídy</t>
  </si>
  <si>
    <t>1439389423</t>
  </si>
  <si>
    <t>PRIPADNE PODZEMNI SITE</t>
  </si>
  <si>
    <t>/predbezny odhad/</t>
  </si>
  <si>
    <t>60,00</t>
  </si>
  <si>
    <t>17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</si>
  <si>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</si>
  <si>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</si>
  <si>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m</t>
  </si>
  <si>
    <t>1366954350</t>
  </si>
  <si>
    <t>40,00</t>
  </si>
  <si>
    <t>18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</si>
  <si>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</si>
  <si>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</si>
  <si>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-445309985</t>
  </si>
  <si>
    <t>19</t>
  </si>
  <si>
    <t>181951112</t>
  </si>
  <si>
    <t>Úprava pláně vyrovnáním výškových rozdílů strojně v hornině třídy těžitelnosti I, skupiny 1 až 3 se zhutněním</t>
  </si>
  <si>
    <t>325445939</t>
  </si>
  <si>
    <t>371,80/1,30</t>
  </si>
  <si>
    <t>20</t>
  </si>
  <si>
    <t>120901103</t>
  </si>
  <si>
    <t>Bourání konstrukcí v odkopávkách a prokopávkách ručně s přemístěním suti na hromady na vzdálenost do 20 m nebo s naložením na dopravní prostředek ze zdiva cihelného nebo smíšeného na maltu cementovou</t>
  </si>
  <si>
    <t>285356090</t>
  </si>
  <si>
    <t>ZDIVO ANGLICKYCH DVORKU</t>
  </si>
  <si>
    <t>POD UROVNI TERENU</t>
  </si>
  <si>
    <t>0,35*16</t>
  </si>
  <si>
    <t>120901121</t>
  </si>
  <si>
    <t>Bourání konstrukcí v odkopávkách a prokopávkách ručně s přemístěním suti na hromady na vzdálenost do 20 m nebo s naložením na dopravní prostředek z betonu prostého neprokládaného</t>
  </si>
  <si>
    <t>1884938111</t>
  </si>
  <si>
    <t>KONSTRUKCE POD UROVNI TERENU</t>
  </si>
  <si>
    <t>DNO (PODLAHA) ANGLICKYCH DVORKU</t>
  </si>
  <si>
    <t>0,13*16</t>
  </si>
  <si>
    <t>Mezisoučet</t>
  </si>
  <si>
    <t>ZAKLAD PLOTOVEHO SLOUPKU</t>
  </si>
  <si>
    <t>0,60*0,60*0,80</t>
  </si>
  <si>
    <t>22</t>
  </si>
  <si>
    <t>162751157</t>
  </si>
  <si>
    <t>Vodorovné přemístění výkopku nebo sypaniny po suchu na obvyklém dopravním prostředku, bez naložení výkopku, avšak se složením bez rozhrnutí z horniny třídy těžitelnosti III na vzdálenost skupiny 6 a 7 na vzdálenost přes 9 000 do 10 000 m</t>
  </si>
  <si>
    <t>2059460580</t>
  </si>
  <si>
    <t>ODVOZ NA SKLADKU</t>
  </si>
  <si>
    <t>5,60+2,656</t>
  </si>
  <si>
    <t>23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</si>
  <si>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</si>
  <si>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</si>
  <si>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-1162120619</t>
  </si>
  <si>
    <t>8,256*10</t>
  </si>
  <si>
    <t>24</t>
  </si>
  <si>
    <t>997013603</t>
  </si>
  <si>
    <t>Poplatek za uložení stavebního odpadu na skládce (skládkovné) cihelného zatříděného do Katalogu odpadů pod kódem 17 01 02</t>
  </si>
  <si>
    <t>1309519257</t>
  </si>
  <si>
    <t>5,60*1,900</t>
  </si>
  <si>
    <t>25</t>
  </si>
  <si>
    <t>997013861</t>
  </si>
  <si>
    <t>Poplatek za uložení stavebního odpadu na recyklační skládce (skládkovné) z prostého betonu zatříděného do Katalogu odpadů pod kódem 17 01 01</t>
  </si>
  <si>
    <t>1148785553</t>
  </si>
  <si>
    <t>2,656*2,500</t>
  </si>
  <si>
    <t>Přípravné a bourací práce</t>
  </si>
  <si>
    <t>26</t>
  </si>
  <si>
    <t>113204111</t>
  </si>
  <si>
    <t>Vytrhání obrub s vybouráním lože, s přemístěním hmot na skládku na vzdálenost do 3 m nebo s naložením na dopravní prostředek záhonových</t>
  </si>
  <si>
    <t>597701</t>
  </si>
  <si>
    <t>STAVAJICI OBRUBNIKY</t>
  </si>
  <si>
    <t>1,50</t>
  </si>
  <si>
    <t>27</t>
  </si>
  <si>
    <t>113107130</t>
  </si>
  <si>
    <t>Odstranění podkladů nebo krytů ručně s přemístěním hmot na skládku na vzdálenost do 3 m nebo s naložením na dopravní prostředek z betonu prostého, o tl. vrstvy do 100 mm</t>
  </si>
  <si>
    <t>-1242914339</t>
  </si>
  <si>
    <t>STAVAJICI BETONOVY CHODNIK</t>
  </si>
  <si>
    <t>3,20</t>
  </si>
  <si>
    <t>12,00</t>
  </si>
  <si>
    <t>28</t>
  </si>
  <si>
    <t>113106022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</si>
  <si>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kamenných dlaždic nebo desek</t>
  </si>
  <si>
    <t>1769778681</t>
  </si>
  <si>
    <t>STAVAJICI CHODNIK Z CEDICOVE LOMOVE DLAZBY</t>
  </si>
  <si>
    <t>29</t>
  </si>
  <si>
    <t>997221151</t>
  </si>
  <si>
    <t>Vodorovná doprava suti stavebním kolečkem s naložením a se složením z kusových materiálů, na vzdálenost do 50 m</t>
  </si>
  <si>
    <t>532376363</t>
  </si>
  <si>
    <t>K MISTU NALOZENI</t>
  </si>
  <si>
    <t>9,643</t>
  </si>
  <si>
    <t>30</t>
  </si>
  <si>
    <t>997221561</t>
  </si>
  <si>
    <t>Vodorovná doprava suti bez naložení, ale se složením a s hrubým urovnáním z kusových materiálů, na vzdálenost do 1 km</t>
  </si>
  <si>
    <t>916555995</t>
  </si>
  <si>
    <t>ODVOZ SUTI NA SKLADKU</t>
  </si>
  <si>
    <t>31</t>
  </si>
  <si>
    <t>997221569</t>
  </si>
  <si>
    <t>Vodorovná doprava suti bez naložení, ale se složením a s hrubým urovnáním Příplatek k ceně za každý další i započatý 1 km přes 1 km</t>
  </si>
  <si>
    <t>76559473</t>
  </si>
  <si>
    <t>9,643*19</t>
  </si>
  <si>
    <t>32</t>
  </si>
  <si>
    <t>997221615</t>
  </si>
  <si>
    <t>Poplatek za uložení stavebního odpadu na skládce (skládkovné) z prostého betonu zatříděného do Katalogu odpadů pod kódem 17 01 01</t>
  </si>
  <si>
    <t>1887699470</t>
  </si>
  <si>
    <t>OBRUBNIKY A BETON</t>
  </si>
  <si>
    <t>0,120+3,648</t>
  </si>
  <si>
    <t>33</t>
  </si>
  <si>
    <t>997221655</t>
  </si>
  <si>
    <t>Poplatek za uložení stavebního odpadu na skládce (skládkovné) zeminy a kamení zatříděného do Katalogu odpadů pod kódem 17 05 04</t>
  </si>
  <si>
    <t>-680017027</t>
  </si>
  <si>
    <t>CEDICOVA DLAZBA</t>
  </si>
  <si>
    <t>5,875</t>
  </si>
  <si>
    <t>Přípravné a přidružené práce</t>
  </si>
  <si>
    <t>34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</si>
  <si>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</si>
  <si>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</si>
  <si>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-1175387511</t>
  </si>
  <si>
    <t>SEJMUTI PRANEHO KACIRKU TL.80 MM</t>
  </si>
  <si>
    <t>KE ZPETNEMU ULOZENI</t>
  </si>
  <si>
    <t>1,00</t>
  </si>
  <si>
    <t>11,00</t>
  </si>
  <si>
    <t>35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</si>
  <si>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</si>
  <si>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</si>
  <si>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875571499</t>
  </si>
  <si>
    <t>STAVAJICI CHODNIK ZE ZULOVYCH KOSTEK</t>
  </si>
  <si>
    <t>CAST KE ZPETNEMU POLOZENI</t>
  </si>
  <si>
    <t>109,00</t>
  </si>
  <si>
    <t>36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</si>
  <si>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</si>
  <si>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</si>
  <si>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-155731519</t>
  </si>
  <si>
    <t>STAVAJICI CHODNIK ZE ZAMKOVE DLAZBY</t>
  </si>
  <si>
    <t>KE ZPETNEMU POLOZENI</t>
  </si>
  <si>
    <t>37</t>
  </si>
  <si>
    <t>-1849211307</t>
  </si>
  <si>
    <t>PREBYTECNA ZULOVA DLAZBA</t>
  </si>
  <si>
    <t>(121,00-11,00)*0,235</t>
  </si>
  <si>
    <t>38</t>
  </si>
  <si>
    <t>-875842507</t>
  </si>
  <si>
    <t>25,850</t>
  </si>
  <si>
    <t>39</t>
  </si>
  <si>
    <t>-995464328</t>
  </si>
  <si>
    <t>25,850*19</t>
  </si>
  <si>
    <t>40</t>
  </si>
  <si>
    <t>1496975666</t>
  </si>
  <si>
    <t>ZULOVA DLAZBA</t>
  </si>
  <si>
    <t>Zakládání</t>
  </si>
  <si>
    <t>41</t>
  </si>
  <si>
    <t>279113144</t>
  </si>
  <si>
    <t>Základové zdi z tvárnic ztraceného bednění včetně výplně z betonu bez zvláštních nároků na vliv prostředí třídy C 20/25, tloušťky zdiva přes 250 do 300 mm</t>
  </si>
  <si>
    <t>1235500350</t>
  </si>
  <si>
    <t>ZAKLADY BETON.SLOUPKU</t>
  </si>
  <si>
    <t>/odhad rozmeru tvarovek - upresnit na stavbe/</t>
  </si>
  <si>
    <t>(0,60*0,80*3)*2</t>
  </si>
  <si>
    <t>42</t>
  </si>
  <si>
    <t>279113142</t>
  </si>
  <si>
    <t>Základové zdi z tvárnic ztraceného bednění včetně výplně z betonu bez zvláštních nároků na vliv prostředí třídy C 20/25, tloušťky zdiva přes 150 do 200 mm</t>
  </si>
  <si>
    <t>520380660</t>
  </si>
  <si>
    <t>(0,40*0,60*2)*1</t>
  </si>
  <si>
    <t>43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</si>
  <si>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</si>
  <si>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</si>
  <si>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511551913</t>
  </si>
  <si>
    <t>VYZTUZ ZAKLADU</t>
  </si>
  <si>
    <t>/predbezny odhad 35 kg/m3/</t>
  </si>
  <si>
    <t>0,60*0,60*0,80*2*35,00*0,001</t>
  </si>
  <si>
    <t>0,40*0,40*0,60*35,00*0,001</t>
  </si>
  <si>
    <t>Zakládání - úprava podloží a základové spáry, zlepšování vlastností hornin</t>
  </si>
  <si>
    <t>44</t>
  </si>
  <si>
    <t>212312111</t>
  </si>
  <si>
    <t>Lože pro trativody z betonu prostého</t>
  </si>
  <si>
    <t>1335150453</t>
  </si>
  <si>
    <t>LOZE DRENAZI  TL.100, S.600 MM VE SPADU</t>
  </si>
  <si>
    <t>USEK1</t>
  </si>
  <si>
    <t>4,68</t>
  </si>
  <si>
    <t>4,374</t>
  </si>
  <si>
    <t>4,002</t>
  </si>
  <si>
    <t>1,746</t>
  </si>
  <si>
    <t>0,69</t>
  </si>
  <si>
    <t>45</t>
  </si>
  <si>
    <t>212755215</t>
  </si>
  <si>
    <t>Trativody bez lože z drenážních trubek plastových flexibilních D 125 mm</t>
  </si>
  <si>
    <t>-1804933280</t>
  </si>
  <si>
    <t>DRENAZNI TRUBKA</t>
  </si>
  <si>
    <t>78,00</t>
  </si>
  <si>
    <t>72,90</t>
  </si>
  <si>
    <t>66,70</t>
  </si>
  <si>
    <t>29,10</t>
  </si>
  <si>
    <t>11,50</t>
  </si>
  <si>
    <t>46</t>
  </si>
  <si>
    <t>211531111</t>
  </si>
  <si>
    <t>Výplň kamenivem do rýh odvodňovacích žeber nebo trativodů bez zhutnění, s úpravou povrchu výplně kamenivem hrubým drceným frakce 16 až 63 mm</t>
  </si>
  <si>
    <t>-1571820152</t>
  </si>
  <si>
    <t>OBSYP DRENAZI</t>
  </si>
  <si>
    <t>KAMENIVO FR.32-64 MM</t>
  </si>
  <si>
    <t>258,20*0,30*0,30</t>
  </si>
  <si>
    <t>47</t>
  </si>
  <si>
    <t>213141111</t>
  </si>
  <si>
    <t>Zřízení vrstvy z geotextilie filtrační, separační, odvodňovací, ochranné, výztužné nebo protierozní v rovině nebo ve sklonu do 1:5, šířky do 3 m</t>
  </si>
  <si>
    <t>-432613566</t>
  </si>
  <si>
    <t>OBALENI DRENAZI</t>
  </si>
  <si>
    <t>117,00</t>
  </si>
  <si>
    <t>100,00</t>
  </si>
  <si>
    <t>44,00</t>
  </si>
  <si>
    <t>17,00</t>
  </si>
  <si>
    <t>48</t>
  </si>
  <si>
    <t>69311068</t>
  </si>
  <si>
    <t>geotextilie netkaná separační, ochranná, filtrační, drenážní PP 300g/m2</t>
  </si>
  <si>
    <t>1605126665</t>
  </si>
  <si>
    <t>387*1,2 "Přepočtené koeficientem množství</t>
  </si>
  <si>
    <t>Stěny a příčky</t>
  </si>
  <si>
    <t>49</t>
  </si>
  <si>
    <t>348101140</t>
  </si>
  <si>
    <t>Osazení vrat a vrátek k oplocení na sloupky zděné nebo betonové, plochy jednotlivě přes 6 do 8 m2</t>
  </si>
  <si>
    <t>kus</t>
  </si>
  <si>
    <t>-226904676</t>
  </si>
  <si>
    <t xml:space="preserve">ZPETNE OSAZENI DVOUKR.BRANY OPLOCENI </t>
  </si>
  <si>
    <t>50</t>
  </si>
  <si>
    <t>348101110</t>
  </si>
  <si>
    <t>Osazení vrat a vrátek k oplocení na sloupky zděné nebo betonové, plochy jednotlivě do 2 m2</t>
  </si>
  <si>
    <t>1364738712</t>
  </si>
  <si>
    <t>ZPETNE OSAZENI BRANKY OPLOCENI</t>
  </si>
  <si>
    <t>51</t>
  </si>
  <si>
    <t>338171111</t>
  </si>
  <si>
    <t>Montáž sloupků a vzpěr plotových ocelových trubkových nebo profilovaných výšky do 2,00 m se zalitím cementovou maltou do vynechaných otvorů</t>
  </si>
  <si>
    <t>-2049495715</t>
  </si>
  <si>
    <t>ZPETNE OSAZENI SLOUPKU OPLOCENI</t>
  </si>
  <si>
    <t>52</t>
  </si>
  <si>
    <t>R POL 1</t>
  </si>
  <si>
    <t>Betonový tvarovaný sloupek oplocení 450x450x1800 mm - kompl. D+ M (monolitický prefabrikát vč.povrchové úpravy)</t>
  </si>
  <si>
    <t>863407348</t>
  </si>
  <si>
    <t>BETONOVE TVAROVANE SLOUPKY</t>
  </si>
  <si>
    <t>Různé kompletní konstrukce - sanace</t>
  </si>
  <si>
    <t>53</t>
  </si>
  <si>
    <t>319202115</t>
  </si>
  <si>
    <t>Dodatečná izolace zdiva injektáží nízkotlakou metodou silikonovou mikroemulzí, tloušťka zdiva přes 600 do 900 mm</t>
  </si>
  <si>
    <t>-872827236</t>
  </si>
  <si>
    <t>6,60</t>
  </si>
  <si>
    <t>54</t>
  </si>
  <si>
    <t>319202116</t>
  </si>
  <si>
    <t>Dodatečná izolace zdiva injektáží nízkotlakou metodou silikonovou mikroemulzí, tloušťka zdiva přes 900 do 1 200 mm</t>
  </si>
  <si>
    <t>838362972</t>
  </si>
  <si>
    <t>113,11+118,58</t>
  </si>
  <si>
    <t>Komunikace pozemní</t>
  </si>
  <si>
    <t>55</t>
  </si>
  <si>
    <t>637211112</t>
  </si>
  <si>
    <t>Okapový chodník z dlaždic betonových se zalitím spár cementovou maltou do cementové malty MC-10, tl. dlaždic 60 mm</t>
  </si>
  <si>
    <t>-1583919775</t>
  </si>
  <si>
    <t>OKAP. CHODNIK VC.DODANI VYMYVANE DLAZBY 600/600/62 MM</t>
  </si>
  <si>
    <t>BARVA PISKOVEC A LOZE Z BETONU</t>
  </si>
  <si>
    <t>33,50</t>
  </si>
  <si>
    <t>32,60</t>
  </si>
  <si>
    <t>39,00</t>
  </si>
  <si>
    <t>6,80</t>
  </si>
  <si>
    <t>56</t>
  </si>
  <si>
    <t>564720111</t>
  </si>
  <si>
    <t>Podklad nebo kryt z kameniva hrubého drceného vel. 16-32 mm s rozprostřením a zhutněním, po zhutnění tl. 80 mm</t>
  </si>
  <si>
    <t>1163805580</t>
  </si>
  <si>
    <t xml:space="preserve">PODKLADNI STERKOVE LOZE </t>
  </si>
  <si>
    <t>121,40</t>
  </si>
  <si>
    <t>57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</si>
  <si>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</si>
  <si>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</si>
  <si>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-1297447079</t>
  </si>
  <si>
    <t>ZPETNE POLOZENI ZULOVE DLAZBY</t>
  </si>
  <si>
    <t>58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</si>
  <si>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</si>
  <si>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</si>
  <si>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1059649192</t>
  </si>
  <si>
    <t>ZPETNE POLOZENI ZAMKOVE DLAZBY</t>
  </si>
  <si>
    <t>CCA 10% DOPLNENI</t>
  </si>
  <si>
    <t>59</t>
  </si>
  <si>
    <t>59245015</t>
  </si>
  <si>
    <t>dlažba zámková tvaru I 200x165x60mm přírodní</t>
  </si>
  <si>
    <t>518978709</t>
  </si>
  <si>
    <t>1,20</t>
  </si>
  <si>
    <t>60</t>
  </si>
  <si>
    <t>564841113</t>
  </si>
  <si>
    <t>Podklad ze štěrkodrti ŠD s rozprostřením a zhutněním, po zhutnění tl. 140 mm</t>
  </si>
  <si>
    <t>-1653575731</t>
  </si>
  <si>
    <t>61</t>
  </si>
  <si>
    <t>171151112</t>
  </si>
  <si>
    <t>Uložení sypanin do násypů s rozprostřením sypaniny ve vrstvách a s hrubým urovnáním zhutněných z hornin nesoudržných kamenitých</t>
  </si>
  <si>
    <t>-1732809242</t>
  </si>
  <si>
    <t>ZPETNE ULOZENI KACIRKU</t>
  </si>
  <si>
    <t>CCA 50% DOPLNENI</t>
  </si>
  <si>
    <t>11,00*0,08</t>
  </si>
  <si>
    <t>62</t>
  </si>
  <si>
    <t>58337403</t>
  </si>
  <si>
    <t>kamenivo dekorační (kačírek) frakce 16/32</t>
  </si>
  <si>
    <t>2065916234</t>
  </si>
  <si>
    <t>0,08*0,50</t>
  </si>
  <si>
    <t>0,04*2 "Přepočtené koeficientem množství</t>
  </si>
  <si>
    <t>Úprava povrchů vnějších</t>
  </si>
  <si>
    <t>63</t>
  </si>
  <si>
    <t>622135002</t>
  </si>
  <si>
    <t>Vyrovnání nerovností podkladu vnějších omítaných ploch maltou, tloušťky do 10 mm cementovou stěn</t>
  </si>
  <si>
    <t>-1990271192</t>
  </si>
  <si>
    <t>SROVNANI PODKLADU VENK.ZDIVA</t>
  </si>
  <si>
    <t>424,05</t>
  </si>
  <si>
    <t>64</t>
  </si>
  <si>
    <t>622135092</t>
  </si>
  <si>
    <t>Vyrovnání nerovností podkladu vnějších omítaných ploch tmelem, tloušťky do 2 mm Příplatek k ceně za každých dalších 5 mm tloušťky podkladní vrstvy přes 10 mm maltou cementovou stěn</t>
  </si>
  <si>
    <t>-550374322</t>
  </si>
  <si>
    <t>65</t>
  </si>
  <si>
    <t>62213111R</t>
  </si>
  <si>
    <t>Podkladní a spojovací vrstva vnějších stěn do plného nasycení podkladu 0,30 kg/m2</t>
  </si>
  <si>
    <t>890043055</t>
  </si>
  <si>
    <t>66</t>
  </si>
  <si>
    <t>628195001</t>
  </si>
  <si>
    <t>Očištění zdiva nebo betonu zdí a valů před započetím oprav ručně</t>
  </si>
  <si>
    <t>1095092247</t>
  </si>
  <si>
    <t>Trubní vedení</t>
  </si>
  <si>
    <t>67</t>
  </si>
  <si>
    <t>871350410</t>
  </si>
  <si>
    <t>Montáž kanalizačního potrubí z plastů z polypropylenu PP korugovaného nebo žebrovaného SN 10 DN 200</t>
  </si>
  <si>
    <t>2141125648</t>
  </si>
  <si>
    <t>NAPOJENI ANGL.DVORKU DO DRENAZE</t>
  </si>
  <si>
    <t>24,00</t>
  </si>
  <si>
    <t>68</t>
  </si>
  <si>
    <t>2861704R</t>
  </si>
  <si>
    <t>trubka kanalizační PP korugovaná DN 100x6000 mm SN 10</t>
  </si>
  <si>
    <t>-1443941014</t>
  </si>
  <si>
    <t>24*1,015 "Přepočtené koeficientem množství</t>
  </si>
  <si>
    <t>Ostatní konstrukce a práce, bourání</t>
  </si>
  <si>
    <t>69</t>
  </si>
  <si>
    <t>95290141R</t>
  </si>
  <si>
    <t>Vyčištění venkovních prostor</t>
  </si>
  <si>
    <t>-1314661778</t>
  </si>
  <si>
    <t>PO UKONCENI STAVEBNICH PRACI</t>
  </si>
  <si>
    <t>1,50*30,00*2</t>
  </si>
  <si>
    <t>1,50*(37,00+27,00+12,00+10,00+13,00+5,00+1,50*3)</t>
  </si>
  <si>
    <t>70</t>
  </si>
  <si>
    <t>916331112</t>
  </si>
  <si>
    <t>Osazení zahradního obrubníku betonového s ložem tl. od 50 do 100 mm z betonu prostého tř. C 12/15 s boční opěrou z betonu prostého tř. C 12/15</t>
  </si>
  <si>
    <t>1292696886</t>
  </si>
  <si>
    <t xml:space="preserve">NOVE OBRUBNIKY </t>
  </si>
  <si>
    <t>BARVA PISKOVEC</t>
  </si>
  <si>
    <t>49,20</t>
  </si>
  <si>
    <t>74,50</t>
  </si>
  <si>
    <t>65,00</t>
  </si>
  <si>
    <t>13,30</t>
  </si>
  <si>
    <t>71</t>
  </si>
  <si>
    <t>5921701R</t>
  </si>
  <si>
    <t>obrubník betonový zahradní 500x80x250mm pískový</t>
  </si>
  <si>
    <t>-852948295</t>
  </si>
  <si>
    <t>213,50</t>
  </si>
  <si>
    <t>213,5*1,02 "Přepočtené koeficientem množství</t>
  </si>
  <si>
    <t>72</t>
  </si>
  <si>
    <t>916991121</t>
  </si>
  <si>
    <t>Lože pod obrubníky, krajníky nebo obruby z dlažebních kostek z betonu prostého tř. C 16/20</t>
  </si>
  <si>
    <t>1256150037</t>
  </si>
  <si>
    <t>LOZE POD OBRUBNIKY</t>
  </si>
  <si>
    <t>213,50*0,20*0,25</t>
  </si>
  <si>
    <t>94</t>
  </si>
  <si>
    <t>Lešení a stavební výtahy</t>
  </si>
  <si>
    <t>73</t>
  </si>
  <si>
    <t>949101112</t>
  </si>
  <si>
    <t>Lešení pomocné pracovní pro objekty pozemních staveb pro zatížení do 150 kg/m2, o výšce lešeňové podlahy přes 1,9 do 3,5 m</t>
  </si>
  <si>
    <t>-1503554932</t>
  </si>
  <si>
    <t>PRO STAVEBNI PRACE</t>
  </si>
  <si>
    <t>VENKOVNI</t>
  </si>
  <si>
    <t>75,00</t>
  </si>
  <si>
    <t>96</t>
  </si>
  <si>
    <t>Bourání konstrukcí</t>
  </si>
  <si>
    <t>74</t>
  </si>
  <si>
    <t>966073812</t>
  </si>
  <si>
    <t>Rozebrání vrat a vrátek k oplocení plochy jednotlivě přes 6 do 10 m2</t>
  </si>
  <si>
    <t>-1672610577</t>
  </si>
  <si>
    <t>STAVAJICI DVOUKRIDLOVA PLOTOVA BRANA</t>
  </si>
  <si>
    <t>K OPETOVNEMU OSAZENI</t>
  </si>
  <si>
    <t>75</t>
  </si>
  <si>
    <t>966073810</t>
  </si>
  <si>
    <t>Rozebrání vrat a vrátek k oplocení plochy jednotlivě do 2 m2</t>
  </si>
  <si>
    <t>1395451333</t>
  </si>
  <si>
    <t>STAVAJICI JEDNOKR. PLOTOVA BRANKA</t>
  </si>
  <si>
    <t>76</t>
  </si>
  <si>
    <t>963015141</t>
  </si>
  <si>
    <t>Demontáž prefabrikovaných krycích desek kanálů, šachet nebo žump hmotnosti do 0,5 t</t>
  </si>
  <si>
    <t>-1970832087</t>
  </si>
  <si>
    <t>DEMONTAZ ZULOVE RIMSY</t>
  </si>
  <si>
    <t>KE ZPETNEMU OSAZENI</t>
  </si>
  <si>
    <t>S1</t>
  </si>
  <si>
    <t>1+1</t>
  </si>
  <si>
    <t>S2</t>
  </si>
  <si>
    <t>77</t>
  </si>
  <si>
    <t>966071711</t>
  </si>
  <si>
    <t>Bourání plotových sloupků a vzpěr ocelových trubkových nebo profilovaných výšky do 2,50 m zabetonovaných</t>
  </si>
  <si>
    <t>1397861948</t>
  </si>
  <si>
    <t>STAV.PLOTOVY SLOUPEK KE ZPET.OSAZENI</t>
  </si>
  <si>
    <t>78</t>
  </si>
  <si>
    <t>997013211</t>
  </si>
  <si>
    <t>Vnitrostaveništní doprava suti a vybouraných hmot vodorovně do 50 m svisle ručně pro budovy a haly výšky do 6 m</t>
  </si>
  <si>
    <t>-1881382586</t>
  </si>
  <si>
    <t>VYBOURANE KONSTRUKCE K MISTU ULOZENI A ZPET</t>
  </si>
  <si>
    <t>0,285+0,192+1,920+0,066</t>
  </si>
  <si>
    <t>79</t>
  </si>
  <si>
    <t>997221612</t>
  </si>
  <si>
    <t>Nakládání na dopravní prostředky pro vodorovnou dopravu vybouraných hmot</t>
  </si>
  <si>
    <t>-194059544</t>
  </si>
  <si>
    <t>PREKLADANI</t>
  </si>
  <si>
    <t>2,463</t>
  </si>
  <si>
    <t>80</t>
  </si>
  <si>
    <t>962042334</t>
  </si>
  <si>
    <t>Bourání zdiva z betonu prostého pilířů průřezu do 0,36 m2</t>
  </si>
  <si>
    <t>-1878870696</t>
  </si>
  <si>
    <t>STAV.PLOTOVY SLOUPEK</t>
  </si>
  <si>
    <t>0,45*0,45*1,80</t>
  </si>
  <si>
    <t>81</t>
  </si>
  <si>
    <t>976085411</t>
  </si>
  <si>
    <t>Vybourání drobných zámečnických a jiných konstrukcí kanalizačních rámů litinových, z rýhovaného plechu nebo betonových včetně poklopů nebo mříží, plochy přes 0,60 m2</t>
  </si>
  <si>
    <t>1347435876</t>
  </si>
  <si>
    <t>STAVAJICI ZAKRYTI ANGL.DVORKU</t>
  </si>
  <si>
    <t>82</t>
  </si>
  <si>
    <t>-613001837</t>
  </si>
  <si>
    <t>Celkova vaha suti</t>
  </si>
  <si>
    <t>4,933</t>
  </si>
  <si>
    <t>Odpocet vahy konstr.</t>
  </si>
  <si>
    <t>ke zpetnemu osazeni</t>
  </si>
  <si>
    <t>-2,463</t>
  </si>
  <si>
    <t>83</t>
  </si>
  <si>
    <t>997013511</t>
  </si>
  <si>
    <t>Odvoz suti a vybouraných hmot z meziskládky na skládku s naložením a se složením, na vzdálenost do 1 km</t>
  </si>
  <si>
    <t>1132046528</t>
  </si>
  <si>
    <t>2,470</t>
  </si>
  <si>
    <t>84</t>
  </si>
  <si>
    <t>997013509</t>
  </si>
  <si>
    <t>Odvoz suti a vybouraných hmot na skládku nebo meziskládku se složením, na vzdálenost Příplatek k ceně za každý další i započatý 1 km přes 1 km</t>
  </si>
  <si>
    <t>534310509</t>
  </si>
  <si>
    <t>2,470*19</t>
  </si>
  <si>
    <t>85</t>
  </si>
  <si>
    <t>997013631</t>
  </si>
  <si>
    <t>Poplatek za uložení stavebního odpadu na skládce (skládkovné) směsného stavebního a demoličního zatříděného do Katalogu odpadů pod kódem 17 09 04</t>
  </si>
  <si>
    <t>-1358121210</t>
  </si>
  <si>
    <t>STAVEBNI SUT PO ROZTRIDENI</t>
  </si>
  <si>
    <t>998</t>
  </si>
  <si>
    <t>Přesun hmot</t>
  </si>
  <si>
    <t>86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</si>
  <si>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</si>
  <si>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</si>
  <si>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846348055</t>
  </si>
  <si>
    <t>PSV</t>
  </si>
  <si>
    <t>Práce a dodávky PSV</t>
  </si>
  <si>
    <t>711</t>
  </si>
  <si>
    <t>Izolace proti vodě, vlhkosti a plynům</t>
  </si>
  <si>
    <t>87</t>
  </si>
  <si>
    <t>71111312R</t>
  </si>
  <si>
    <t>Stěrková bitumenová izolace na svislé ploše dvouvrstvá 5,50 l/m2</t>
  </si>
  <si>
    <t>-677452582</t>
  </si>
  <si>
    <t>VENKOVNI IZOLACE STEN</t>
  </si>
  <si>
    <t>88</t>
  </si>
  <si>
    <t>998711101</t>
  </si>
  <si>
    <t>Přesun hmot pro izolace proti vodě, vlhkosti a plynům stanovený z hmotnosti přesunovaného materiálu vodorovná dopravní vzdálenost do 50 m v objektech výšky do 6 m</t>
  </si>
  <si>
    <t>1800743903</t>
  </si>
  <si>
    <t>89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</si>
  <si>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</si>
  <si>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</si>
  <si>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1115527357</t>
  </si>
  <si>
    <t>713</t>
  </si>
  <si>
    <t>Izolace tepelné</t>
  </si>
  <si>
    <t>90</t>
  </si>
  <si>
    <t>713131141</t>
  </si>
  <si>
    <t>Montáž tepelné izolace stěn rohožemi, pásy, deskami, dílci, bloky (izolační materiál ve specifikaci) lepením celoplošně</t>
  </si>
  <si>
    <t>-1519557719</t>
  </si>
  <si>
    <t>91</t>
  </si>
  <si>
    <t>2837601R</t>
  </si>
  <si>
    <t>deska soklová  drenážní tepelně izolační např. Perimetr DDP tl 50mm</t>
  </si>
  <si>
    <t>845134942</t>
  </si>
  <si>
    <t>424,05*1,05 "Přepočtené koeficientem množství</t>
  </si>
  <si>
    <t>92</t>
  </si>
  <si>
    <t>R POL 2</t>
  </si>
  <si>
    <t>Ukončující lišta D+ M</t>
  </si>
  <si>
    <t>-684399155</t>
  </si>
  <si>
    <t>93</t>
  </si>
  <si>
    <t>998713101</t>
  </si>
  <si>
    <t>Přesun hmot pro izolace tepelné stanovený z hmotnosti přesunovaného materiálu vodorovná dopravní vzdálenost do 50 m v objektech výšky do 6 m</t>
  </si>
  <si>
    <t>-958767744</t>
  </si>
  <si>
    <t>998713181</t>
  </si>
  <si>
    <t>Přesun hmot pro izolace tepelné stanovený z hmotnosti přesunovaného materiálu Příplatek k cenám za přesun prováděný bez použití mechanizace pro jakoukoliv výšku objektu</t>
  </si>
  <si>
    <t>-1783705960</t>
  </si>
  <si>
    <t>721</t>
  </si>
  <si>
    <t>Zdravotechnika - vnitřní kanalizace</t>
  </si>
  <si>
    <t>95</t>
  </si>
  <si>
    <t>721140806</t>
  </si>
  <si>
    <t>Demontáž potrubí z litinových trub odpadních nebo dešťových přes 100 do DN 200</t>
  </si>
  <si>
    <t>1261322823</t>
  </si>
  <si>
    <t xml:space="preserve">STAVAJICI LITINOVE DESTOVE SVODY </t>
  </si>
  <si>
    <t>51,00</t>
  </si>
  <si>
    <t>-1082373871</t>
  </si>
  <si>
    <t>K MISTU ULOZENI A UPRAVY A ZPET</t>
  </si>
  <si>
    <t>1,563</t>
  </si>
  <si>
    <t>97</t>
  </si>
  <si>
    <t>721140926</t>
  </si>
  <si>
    <t>Opravy odpadního potrubí litinového krácení trub DN 125</t>
  </si>
  <si>
    <t>-548539202</t>
  </si>
  <si>
    <t>98</t>
  </si>
  <si>
    <t>-1013664506</t>
  </si>
  <si>
    <t>ODVOZ ODREZU</t>
  </si>
  <si>
    <t>DO SBERNY BEZ SKLADKOVNEHO</t>
  </si>
  <si>
    <t>(51,00-45,00)*0,03065</t>
  </si>
  <si>
    <t>99</t>
  </si>
  <si>
    <t>123415517</t>
  </si>
  <si>
    <t>0,184*19</t>
  </si>
  <si>
    <t>100</t>
  </si>
  <si>
    <t>529981878</t>
  </si>
  <si>
    <t>45,00*0,03065</t>
  </si>
  <si>
    <t>101</t>
  </si>
  <si>
    <t>764508131</t>
  </si>
  <si>
    <t>Montáž svodu kruhového, průměru svodu</t>
  </si>
  <si>
    <t>1750177755</t>
  </si>
  <si>
    <t>ZPETNE OSAZENI LITINOVYCH DESTOVYCH  SVODU</t>
  </si>
  <si>
    <t>45,00</t>
  </si>
  <si>
    <t>102</t>
  </si>
  <si>
    <t>764508132</t>
  </si>
  <si>
    <t>Montáž svodu kruhového, průměru objímek</t>
  </si>
  <si>
    <t>1508116151</t>
  </si>
  <si>
    <t>103</t>
  </si>
  <si>
    <t>55344329</t>
  </si>
  <si>
    <t>objímka svodu Pz 80mm trn 150mm</t>
  </si>
  <si>
    <t>1604179541</t>
  </si>
  <si>
    <t>104</t>
  </si>
  <si>
    <t>764508133</t>
  </si>
  <si>
    <t>Montáž svodu kruhového, průměru odboček</t>
  </si>
  <si>
    <t>-195908298</t>
  </si>
  <si>
    <t>ODBOCKY 150/125 45 ST. PRO NAPOJENI KANALIZACE</t>
  </si>
  <si>
    <t>105</t>
  </si>
  <si>
    <t>5524249R</t>
  </si>
  <si>
    <t>odbočka 45° litinová bezhrdlové vnitřní kanalizace DN 150x125</t>
  </si>
  <si>
    <t>-2074205015</t>
  </si>
  <si>
    <t>27*1,03 "Přepočtené koeficientem množství</t>
  </si>
  <si>
    <t>106</t>
  </si>
  <si>
    <t>721241102</t>
  </si>
  <si>
    <t>Lapače střešních splavenin litinové DN 125</t>
  </si>
  <si>
    <t>-980710462</t>
  </si>
  <si>
    <t>NOVE LAPACE</t>
  </si>
  <si>
    <t>107</t>
  </si>
  <si>
    <t>998721101</t>
  </si>
  <si>
    <t>Přesun hmot pro vnitřní kanalizace stanovený z hmotnosti přesunovaného materiálu vodorovná dopravní vzdálenost do 50 m v objektech výšky do 6 m</t>
  </si>
  <si>
    <t>-1498797305</t>
  </si>
  <si>
    <t>108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</si>
  <si>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</si>
  <si>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</si>
  <si>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-337367221</t>
  </si>
  <si>
    <t>761</t>
  </si>
  <si>
    <t>Konstrukce prosvětlovací</t>
  </si>
  <si>
    <t>109</t>
  </si>
  <si>
    <t>761661001</t>
  </si>
  <si>
    <t>Osazení sklepních světlíků (anglických dvorků) včetně osazení roštu, osazení odvodňovacího prvku a osazení pojistky (proti vloupání ) hloubky do 0,60 m, šířky do 1,0 m</t>
  </si>
  <si>
    <t>-615328800</t>
  </si>
  <si>
    <t>SKLEPNI PLASTOVY SVETLIK</t>
  </si>
  <si>
    <t>KOMPLETNI DODAVKA DLE POZADAVKU PD</t>
  </si>
  <si>
    <t>/viz tabulka zámečnických prvků/</t>
  </si>
  <si>
    <t>ZAM 01</t>
  </si>
  <si>
    <t>110</t>
  </si>
  <si>
    <t>5624525R</t>
  </si>
  <si>
    <t>ZAM 01 - světlík sklepní pochozí včetně odvodňovacího prvku a lapače splavenin recykovaný polymer rošt ze zinkovaného  děrovaného plechu 1250x1000x600mm</t>
  </si>
  <si>
    <t>-1345852813</t>
  </si>
  <si>
    <t>111</t>
  </si>
  <si>
    <t>56245287</t>
  </si>
  <si>
    <t>tmel elastický těsnící pro žlaby a světlíky</t>
  </si>
  <si>
    <t>-896169197</t>
  </si>
  <si>
    <t>112</t>
  </si>
  <si>
    <t>998761101</t>
  </si>
  <si>
    <t>Přesun hmot pro konstrukce sklobetonové stanovený z hmotnosti přesunovaného materiálu vodorovná dopravní vzdálenost do 50 m v objektech výšky do 6 m</t>
  </si>
  <si>
    <t>1356153421</t>
  </si>
  <si>
    <t>113</t>
  </si>
  <si>
    <t>998761181</t>
  </si>
  <si>
    <t>Přesun hmot pro konstrukce sklobetonové stanovený z hmotnosti přesunovaného materiálu Příplatek k cenám za přesun prováděný bez použití mechanizace pro jakoukoliv výšku objektu</t>
  </si>
  <si>
    <t>-1077978957</t>
  </si>
  <si>
    <t>N00</t>
  </si>
  <si>
    <t>Nepojmenované práce</t>
  </si>
  <si>
    <t>HZS</t>
  </si>
  <si>
    <t>Hodinové zúčtovací sazby</t>
  </si>
  <si>
    <t>114</t>
  </si>
  <si>
    <t>HZS 2</t>
  </si>
  <si>
    <t>Ostatní pomocné práce a zednické výpomoce - přesný počet hodin bude fakturován dle skutečnosti za hodinovou sazbu zhotovitele po odsouhlasení ve stavebním deníku</t>
  </si>
  <si>
    <t>hod</t>
  </si>
  <si>
    <t>512</t>
  </si>
  <si>
    <t>-356733852</t>
  </si>
  <si>
    <t>REKONSTRUKCE</t>
  </si>
  <si>
    <t>/ryhy, prurazy, dozdivky, zacisteni atd./</t>
  </si>
  <si>
    <t>2 -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</si>
  <si>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</si>
  <si>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</si>
  <si>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</si>
  <si>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</si>
  <si>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</si>
  <si>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</si>
  <si>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</si>
  <si>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</si>
  <si>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</si>
  <si>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</si>
  <si>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</si>
  <si>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</si>
  <si>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CS ÚRS 2019 01</t>
  </si>
  <si>
    <t>1024</t>
  </si>
  <si>
    <t>1125758735</t>
  </si>
  <si>
    <t>VRN3</t>
  </si>
  <si>
    <t>Zařízení staveniště</t>
  </si>
  <si>
    <t>030001000</t>
  </si>
  <si>
    <t>Zařízení staveniště - zřízení, provoz, vybavení a zrušení</t>
  </si>
  <si>
    <t>1801347304</t>
  </si>
  <si>
    <t>034002000</t>
  </si>
  <si>
    <t>Zabezpečení staveniště</t>
  </si>
  <si>
    <t>-372821786</t>
  </si>
  <si>
    <t>VRN4</t>
  </si>
  <si>
    <t>Inženýrská činnost</t>
  </si>
  <si>
    <t>045002000</t>
  </si>
  <si>
    <t>Kompletační a koordinační činnost</t>
  </si>
  <si>
    <t>1838651681</t>
  </si>
  <si>
    <t>VRN7</t>
  </si>
  <si>
    <t>Provozní vlivy</t>
  </si>
  <si>
    <t>071002000</t>
  </si>
  <si>
    <t>Provoz investora, třetích osob</t>
  </si>
  <si>
    <t>-1752173930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</si>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</sst>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32" t="s">
        <v>6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98" t="s">
        <v>15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22"/>
      <c r="BE5" s="295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00" t="s">
        <v>18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22"/>
      <c r="BE6" s="296"/>
      <c r="BS6" s="19" t="s">
        <v>7</v>
      </c>
    </row>
    <row r="7" spans="2:71" s="1" customFormat="1" ht="12" customHeight="1">
      <c r="B7" s="22"/>
      <c r="D7" s="29" t="s">
        <v>19</v>
      </c>
      <c r="K7" s="27" t="s">
        <v>20</v>
      </c>
      <c r="AK7" s="29" t="s">
        <v>21</v>
      </c>
      <c r="AN7" s="27" t="s">
        <v>3</v>
      </c>
      <c r="AR7" s="22"/>
      <c r="BE7" s="296"/>
      <c r="BS7" s="19" t="s">
        <v>7</v>
      </c>
    </row>
    <row r="8" spans="2:71" s="1" customFormat="1" ht="12" customHeight="1">
      <c r="B8" s="22"/>
      <c r="D8" s="29" t="s">
        <v>22</v>
      </c>
      <c r="K8" s="27" t="s">
        <v>23</v>
      </c>
      <c r="AK8" s="29" t="s">
        <v>24</v>
      </c>
      <c r="AN8" s="30" t="s">
        <v>25</v>
      </c>
      <c r="AR8" s="22"/>
      <c r="BE8" s="296"/>
      <c r="BS8" s="19" t="s">
        <v>7</v>
      </c>
    </row>
    <row r="9" spans="2:71" s="1" customFormat="1" ht="14.45" customHeight="1">
      <c r="B9" s="22"/>
      <c r="AR9" s="22"/>
      <c r="BE9" s="296"/>
      <c r="BS9" s="19" t="s">
        <v>7</v>
      </c>
    </row>
    <row r="10" spans="2:71" s="1" customFormat="1" ht="12" customHeight="1">
      <c r="B10" s="22"/>
      <c r="D10" s="29" t="s">
        <v>26</v>
      </c>
      <c r="AK10" s="29" t="s">
        <v>27</v>
      </c>
      <c r="AN10" s="27" t="s">
        <v>3</v>
      </c>
      <c r="AR10" s="22"/>
      <c r="BE10" s="296"/>
      <c r="BS10" s="19" t="s">
        <v>7</v>
      </c>
    </row>
    <row r="11" spans="2:71" s="1" customFormat="1" ht="18.4" customHeight="1">
      <c r="B11" s="22"/>
      <c r="E11" s="27" t="s">
        <v>28</v>
      </c>
      <c r="AK11" s="29" t="s">
        <v>29</v>
      </c>
      <c r="AN11" s="27" t="s">
        <v>3</v>
      </c>
      <c r="AR11" s="22"/>
      <c r="BE11" s="296"/>
      <c r="BS11" s="19" t="s">
        <v>7</v>
      </c>
    </row>
    <row r="12" spans="2:71" s="1" customFormat="1" ht="6.95" customHeight="1">
      <c r="B12" s="22"/>
      <c r="AR12" s="22"/>
      <c r="BE12" s="296"/>
      <c r="BS12" s="19" t="s">
        <v>7</v>
      </c>
    </row>
    <row r="13" spans="2:71" s="1" customFormat="1" ht="12" customHeight="1">
      <c r="B13" s="22"/>
      <c r="D13" s="29" t="s">
        <v>30</v>
      </c>
      <c r="AK13" s="29" t="s">
        <v>27</v>
      </c>
      <c r="AN13" s="31" t="s">
        <v>31</v>
      </c>
      <c r="AR13" s="22"/>
      <c r="BE13" s="296"/>
      <c r="BS13" s="19" t="s">
        <v>7</v>
      </c>
    </row>
    <row r="14" spans="2:71" ht="12.75">
      <c r="B14" s="22"/>
      <c r="E14" s="301" t="s">
        <v>31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29</v>
      </c>
      <c r="AN14" s="31" t="s">
        <v>31</v>
      </c>
      <c r="AR14" s="22"/>
      <c r="BE14" s="296"/>
      <c r="BS14" s="19" t="s">
        <v>7</v>
      </c>
    </row>
    <row r="15" spans="2:71" s="1" customFormat="1" ht="6.95" customHeight="1">
      <c r="B15" s="22"/>
      <c r="AR15" s="22"/>
      <c r="BE15" s="296"/>
      <c r="BS15" s="19" t="s">
        <v>4</v>
      </c>
    </row>
    <row r="16" spans="2:71" s="1" customFormat="1" ht="12" customHeight="1">
      <c r="B16" s="22"/>
      <c r="D16" s="29" t="s">
        <v>32</v>
      </c>
      <c r="AK16" s="29" t="s">
        <v>27</v>
      </c>
      <c r="AN16" s="27" t="s">
        <v>3</v>
      </c>
      <c r="AR16" s="22"/>
      <c r="BE16" s="296"/>
      <c r="BS16" s="19" t="s">
        <v>4</v>
      </c>
    </row>
    <row r="17" spans="2:71" s="1" customFormat="1" ht="18.4" customHeight="1">
      <c r="B17" s="22"/>
      <c r="E17" s="27" t="s">
        <v>33</v>
      </c>
      <c r="AK17" s="29" t="s">
        <v>29</v>
      </c>
      <c r="AN17" s="27" t="s">
        <v>3</v>
      </c>
      <c r="AR17" s="22"/>
      <c r="BE17" s="296"/>
      <c r="BS17" s="19" t="s">
        <v>34</v>
      </c>
    </row>
    <row r="18" spans="2:71" s="1" customFormat="1" ht="6.95" customHeight="1">
      <c r="B18" s="22"/>
      <c r="AR18" s="22"/>
      <c r="BE18" s="296"/>
      <c r="BS18" s="19" t="s">
        <v>7</v>
      </c>
    </row>
    <row r="19" spans="2:71" s="1" customFormat="1" ht="12" customHeight="1">
      <c r="B19" s="22"/>
      <c r="D19" s="29" t="s">
        <v>35</v>
      </c>
      <c r="AK19" s="29" t="s">
        <v>27</v>
      </c>
      <c r="AN19" s="27" t="s">
        <v>3</v>
      </c>
      <c r="AR19" s="22"/>
      <c r="BE19" s="296"/>
      <c r="BS19" s="19" t="s">
        <v>7</v>
      </c>
    </row>
    <row r="20" spans="2:71" s="1" customFormat="1" ht="18.4" customHeight="1">
      <c r="B20" s="22"/>
      <c r="E20" s="27" t="s">
        <v>36</v>
      </c>
      <c r="AK20" s="29" t="s">
        <v>29</v>
      </c>
      <c r="AN20" s="27" t="s">
        <v>3</v>
      </c>
      <c r="AR20" s="22"/>
      <c r="BE20" s="296"/>
      <c r="BS20" s="19" t="s">
        <v>4</v>
      </c>
    </row>
    <row r="21" spans="2:57" s="1" customFormat="1" ht="6.95" customHeight="1">
      <c r="B21" s="22"/>
      <c r="AR21" s="22"/>
      <c r="BE21" s="296"/>
    </row>
    <row r="22" spans="2:57" s="1" customFormat="1" ht="12" customHeight="1">
      <c r="B22" s="22"/>
      <c r="D22" s="29" t="s">
        <v>37</v>
      </c>
      <c r="AR22" s="22"/>
      <c r="BE22" s="296"/>
    </row>
    <row r="23" spans="2:57" s="1" customFormat="1" ht="47.25" customHeight="1">
      <c r="B23" s="22"/>
      <c r="E23" s="303" t="s">
        <v>38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R23" s="22"/>
      <c r="BE23" s="296"/>
    </row>
    <row r="24" spans="2:57" s="1" customFormat="1" ht="6.95" customHeight="1">
      <c r="B24" s="22"/>
      <c r="AR24" s="22"/>
      <c r="BE24" s="296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296"/>
    </row>
    <row r="26" spans="1:57" s="2" customFormat="1" ht="25.9" customHeight="1">
      <c r="A26" s="34"/>
      <c r="B26" s="35"/>
      <c r="C26" s="34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4">
        <f>ROUND(AG54,2)</f>
        <v>0</v>
      </c>
      <c r="AL26" s="305"/>
      <c r="AM26" s="305"/>
      <c r="AN26" s="305"/>
      <c r="AO26" s="305"/>
      <c r="AP26" s="34"/>
      <c r="AQ26" s="34"/>
      <c r="AR26" s="35"/>
      <c r="BE26" s="296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96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06" t="s">
        <v>40</v>
      </c>
      <c r="M28" s="306"/>
      <c r="N28" s="306"/>
      <c r="O28" s="306"/>
      <c r="P28" s="306"/>
      <c r="Q28" s="34"/>
      <c r="R28" s="34"/>
      <c r="S28" s="34"/>
      <c r="T28" s="34"/>
      <c r="U28" s="34"/>
      <c r="V28" s="34"/>
      <c r="W28" s="306" t="s">
        <v>41</v>
      </c>
      <c r="X28" s="306"/>
      <c r="Y28" s="306"/>
      <c r="Z28" s="306"/>
      <c r="AA28" s="306"/>
      <c r="AB28" s="306"/>
      <c r="AC28" s="306"/>
      <c r="AD28" s="306"/>
      <c r="AE28" s="306"/>
      <c r="AF28" s="34"/>
      <c r="AG28" s="34"/>
      <c r="AH28" s="34"/>
      <c r="AI28" s="34"/>
      <c r="AJ28" s="34"/>
      <c r="AK28" s="306" t="s">
        <v>42</v>
      </c>
      <c r="AL28" s="306"/>
      <c r="AM28" s="306"/>
      <c r="AN28" s="306"/>
      <c r="AO28" s="306"/>
      <c r="AP28" s="34"/>
      <c r="AQ28" s="34"/>
      <c r="AR28" s="35"/>
      <c r="BE28" s="296"/>
    </row>
    <row r="29" spans="2:57" s="3" customFormat="1" ht="14.45" customHeight="1">
      <c r="B29" s="39"/>
      <c r="D29" s="29" t="s">
        <v>43</v>
      </c>
      <c r="F29" s="29" t="s">
        <v>44</v>
      </c>
      <c r="L29" s="309">
        <v>0.21</v>
      </c>
      <c r="M29" s="308"/>
      <c r="N29" s="308"/>
      <c r="O29" s="308"/>
      <c r="P29" s="308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K29" s="307">
        <f>ROUND(AV54,2)</f>
        <v>0</v>
      </c>
      <c r="AL29" s="308"/>
      <c r="AM29" s="308"/>
      <c r="AN29" s="308"/>
      <c r="AO29" s="308"/>
      <c r="AR29" s="39"/>
      <c r="BE29" s="297"/>
    </row>
    <row r="30" spans="2:57" s="3" customFormat="1" ht="14.45" customHeight="1">
      <c r="B30" s="39"/>
      <c r="F30" s="29" t="s">
        <v>45</v>
      </c>
      <c r="L30" s="309">
        <v>0.15</v>
      </c>
      <c r="M30" s="308"/>
      <c r="N30" s="308"/>
      <c r="O30" s="308"/>
      <c r="P30" s="308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K30" s="307">
        <f>ROUND(AW54,2)</f>
        <v>0</v>
      </c>
      <c r="AL30" s="308"/>
      <c r="AM30" s="308"/>
      <c r="AN30" s="308"/>
      <c r="AO30" s="308"/>
      <c r="AR30" s="39"/>
      <c r="BE30" s="297"/>
    </row>
    <row r="31" spans="2:57" s="3" customFormat="1" ht="14.45" customHeight="1" hidden="1">
      <c r="B31" s="39"/>
      <c r="F31" s="29" t="s">
        <v>46</v>
      </c>
      <c r="L31" s="309">
        <v>0.21</v>
      </c>
      <c r="M31" s="308"/>
      <c r="N31" s="308"/>
      <c r="O31" s="308"/>
      <c r="P31" s="308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K31" s="307">
        <v>0</v>
      </c>
      <c r="AL31" s="308"/>
      <c r="AM31" s="308"/>
      <c r="AN31" s="308"/>
      <c r="AO31" s="308"/>
      <c r="AR31" s="39"/>
      <c r="BE31" s="297"/>
    </row>
    <row r="32" spans="2:57" s="3" customFormat="1" ht="14.45" customHeight="1" hidden="1">
      <c r="B32" s="39"/>
      <c r="F32" s="29" t="s">
        <v>47</v>
      </c>
      <c r="L32" s="309">
        <v>0.15</v>
      </c>
      <c r="M32" s="308"/>
      <c r="N32" s="308"/>
      <c r="O32" s="308"/>
      <c r="P32" s="308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K32" s="307">
        <v>0</v>
      </c>
      <c r="AL32" s="308"/>
      <c r="AM32" s="308"/>
      <c r="AN32" s="308"/>
      <c r="AO32" s="308"/>
      <c r="AR32" s="39"/>
      <c r="BE32" s="297"/>
    </row>
    <row r="33" spans="2:44" s="3" customFormat="1" ht="14.45" customHeight="1" hidden="1">
      <c r="B33" s="39"/>
      <c r="F33" s="29" t="s">
        <v>48</v>
      </c>
      <c r="L33" s="309">
        <v>0</v>
      </c>
      <c r="M33" s="308"/>
      <c r="N33" s="308"/>
      <c r="O33" s="308"/>
      <c r="P33" s="308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K33" s="307">
        <v>0</v>
      </c>
      <c r="AL33" s="308"/>
      <c r="AM33" s="308"/>
      <c r="AN33" s="308"/>
      <c r="AO33" s="308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310" t="s">
        <v>51</v>
      </c>
      <c r="Y35" s="311"/>
      <c r="Z35" s="311"/>
      <c r="AA35" s="311"/>
      <c r="AB35" s="311"/>
      <c r="AC35" s="42"/>
      <c r="AD35" s="42"/>
      <c r="AE35" s="42"/>
      <c r="AF35" s="42"/>
      <c r="AG35" s="42"/>
      <c r="AH35" s="42"/>
      <c r="AI35" s="42"/>
      <c r="AJ35" s="42"/>
      <c r="AK35" s="312">
        <f>SUM(AK26:AK33)</f>
        <v>0</v>
      </c>
      <c r="AL35" s="311"/>
      <c r="AM35" s="311"/>
      <c r="AN35" s="311"/>
      <c r="AO35" s="313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3788D</v>
      </c>
      <c r="AR44" s="48"/>
    </row>
    <row r="45" spans="2:44" s="5" customFormat="1" ht="36.95" customHeight="1">
      <c r="B45" s="49"/>
      <c r="C45" s="50" t="s">
        <v>17</v>
      </c>
      <c r="L45" s="314" t="str">
        <f>K6</f>
        <v>MLADÁ BOLESLAV - GYMNÁZIUM PALACKÉHO 211/3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22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MLADÁ BOLESLAV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24</v>
      </c>
      <c r="AJ47" s="34"/>
      <c r="AK47" s="34"/>
      <c r="AL47" s="34"/>
      <c r="AM47" s="316" t="str">
        <f>IF(AN8="","",AN8)</f>
        <v>15. 4. 2020</v>
      </c>
      <c r="AN47" s="316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26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STŘEDOČESKÝ KRAJ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32</v>
      </c>
      <c r="AJ49" s="34"/>
      <c r="AK49" s="34"/>
      <c r="AL49" s="34"/>
      <c r="AM49" s="317" t="str">
        <f>IF(E17="","",E17)</f>
        <v>ING.ARCH.P.BABÁK</v>
      </c>
      <c r="AN49" s="318"/>
      <c r="AO49" s="318"/>
      <c r="AP49" s="318"/>
      <c r="AQ49" s="34"/>
      <c r="AR49" s="35"/>
      <c r="AS49" s="319" t="s">
        <v>53</v>
      </c>
      <c r="AT49" s="320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30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35</v>
      </c>
      <c r="AJ50" s="34"/>
      <c r="AK50" s="34"/>
      <c r="AL50" s="34"/>
      <c r="AM50" s="317" t="str">
        <f>IF(E20="","",E20)</f>
        <v>V.RENČOVÁ</v>
      </c>
      <c r="AN50" s="318"/>
      <c r="AO50" s="318"/>
      <c r="AP50" s="318"/>
      <c r="AQ50" s="34"/>
      <c r="AR50" s="35"/>
      <c r="AS50" s="321"/>
      <c r="AT50" s="322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21"/>
      <c r="AT51" s="322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23" t="s">
        <v>54</v>
      </c>
      <c r="D52" s="324"/>
      <c r="E52" s="324"/>
      <c r="F52" s="324"/>
      <c r="G52" s="324"/>
      <c r="H52" s="57"/>
      <c r="I52" s="325" t="s">
        <v>55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6" t="s">
        <v>56</v>
      </c>
      <c r="AH52" s="324"/>
      <c r="AI52" s="324"/>
      <c r="AJ52" s="324"/>
      <c r="AK52" s="324"/>
      <c r="AL52" s="324"/>
      <c r="AM52" s="324"/>
      <c r="AN52" s="325" t="s">
        <v>57</v>
      </c>
      <c r="AO52" s="324"/>
      <c r="AP52" s="324"/>
      <c r="AQ52" s="58" t="s">
        <v>58</v>
      </c>
      <c r="AR52" s="35"/>
      <c r="AS52" s="59" t="s">
        <v>59</v>
      </c>
      <c r="AT52" s="60" t="s">
        <v>60</v>
      </c>
      <c r="AU52" s="60" t="s">
        <v>61</v>
      </c>
      <c r="AV52" s="60" t="s">
        <v>62</v>
      </c>
      <c r="AW52" s="60" t="s">
        <v>63</v>
      </c>
      <c r="AX52" s="60" t="s">
        <v>64</v>
      </c>
      <c r="AY52" s="60" t="s">
        <v>65</v>
      </c>
      <c r="AZ52" s="60" t="s">
        <v>66</v>
      </c>
      <c r="BA52" s="60" t="s">
        <v>67</v>
      </c>
      <c r="BB52" s="60" t="s">
        <v>68</v>
      </c>
      <c r="BC52" s="60" t="s">
        <v>69</v>
      </c>
      <c r="BD52" s="61" t="s">
        <v>70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71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30">
        <f>ROUND(SUM(AG55:AG56),2)</f>
        <v>0</v>
      </c>
      <c r="AH54" s="330"/>
      <c r="AI54" s="330"/>
      <c r="AJ54" s="330"/>
      <c r="AK54" s="330"/>
      <c r="AL54" s="330"/>
      <c r="AM54" s="330"/>
      <c r="AN54" s="331">
        <f>SUM(AG54,AT54)</f>
        <v>0</v>
      </c>
      <c r="AO54" s="331"/>
      <c r="AP54" s="331"/>
      <c r="AQ54" s="69" t="s">
        <v>3</v>
      </c>
      <c r="AR54" s="65"/>
      <c r="AS54" s="70">
        <f>ROUND(SUM(AS55:AS56),2)</f>
        <v>0</v>
      </c>
      <c r="AT54" s="71">
        <f>ROUND(SUM(AV54:AW54),2)</f>
        <v>0</v>
      </c>
      <c r="AU54" s="72">
        <f>ROUND(SUM(AU55:AU56),5)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ROUND(SUM(AZ55:AZ56),2)</f>
        <v>0</v>
      </c>
      <c r="BA54" s="71">
        <f>ROUND(SUM(BA55:BA56),2)</f>
        <v>0</v>
      </c>
      <c r="BB54" s="71">
        <f>ROUND(SUM(BB55:BB56),2)</f>
        <v>0</v>
      </c>
      <c r="BC54" s="71">
        <f>ROUND(SUM(BC55:BC56),2)</f>
        <v>0</v>
      </c>
      <c r="BD54" s="73">
        <f>ROUND(SUM(BD55:BD56),2)</f>
        <v>0</v>
      </c>
      <c r="BS54" s="74" t="s">
        <v>72</v>
      </c>
      <c r="BT54" s="74" t="s">
        <v>73</v>
      </c>
      <c r="BU54" s="75" t="s">
        <v>74</v>
      </c>
      <c r="BV54" s="74" t="s">
        <v>75</v>
      </c>
      <c r="BW54" s="74" t="s">
        <v>5</v>
      </c>
      <c r="BX54" s="74" t="s">
        <v>76</v>
      </c>
      <c r="CL54" s="74" t="s">
        <v>20</v>
      </c>
    </row>
    <row r="55" spans="1:91" s="7" customFormat="1" ht="24.75" customHeight="1">
      <c r="A55" s="76" t="s">
        <v>77</v>
      </c>
      <c r="B55" s="77"/>
      <c r="C55" s="78"/>
      <c r="D55" s="329" t="s">
        <v>78</v>
      </c>
      <c r="E55" s="329"/>
      <c r="F55" s="329"/>
      <c r="G55" s="329"/>
      <c r="H55" s="329"/>
      <c r="I55" s="79"/>
      <c r="J55" s="329" t="s">
        <v>79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7">
        <f>'D.1 - SANACE OBVODOVÉHO Z...'!J30</f>
        <v>0</v>
      </c>
      <c r="AH55" s="328"/>
      <c r="AI55" s="328"/>
      <c r="AJ55" s="328"/>
      <c r="AK55" s="328"/>
      <c r="AL55" s="328"/>
      <c r="AM55" s="328"/>
      <c r="AN55" s="327">
        <f>SUM(AG55,AT55)</f>
        <v>0</v>
      </c>
      <c r="AO55" s="328"/>
      <c r="AP55" s="328"/>
      <c r="AQ55" s="80" t="s">
        <v>80</v>
      </c>
      <c r="AR55" s="77"/>
      <c r="AS55" s="81">
        <v>0</v>
      </c>
      <c r="AT55" s="82">
        <f>ROUND(SUM(AV55:AW55),2)</f>
        <v>0</v>
      </c>
      <c r="AU55" s="83">
        <f>'D.1 - SANACE OBVODOVÉHO Z...'!P101</f>
        <v>0</v>
      </c>
      <c r="AV55" s="82">
        <f>'D.1 - SANACE OBVODOVÉHO Z...'!J33</f>
        <v>0</v>
      </c>
      <c r="AW55" s="82">
        <f>'D.1 - SANACE OBVODOVÉHO Z...'!J34</f>
        <v>0</v>
      </c>
      <c r="AX55" s="82">
        <f>'D.1 - SANACE OBVODOVÉHO Z...'!J35</f>
        <v>0</v>
      </c>
      <c r="AY55" s="82">
        <f>'D.1 - SANACE OBVODOVÉHO Z...'!J36</f>
        <v>0</v>
      </c>
      <c r="AZ55" s="82">
        <f>'D.1 - SANACE OBVODOVÉHO Z...'!F33</f>
        <v>0</v>
      </c>
      <c r="BA55" s="82">
        <f>'D.1 - SANACE OBVODOVÉHO Z...'!F34</f>
        <v>0</v>
      </c>
      <c r="BB55" s="82">
        <f>'D.1 - SANACE OBVODOVÉHO Z...'!F35</f>
        <v>0</v>
      </c>
      <c r="BC55" s="82">
        <f>'D.1 - SANACE OBVODOVÉHO Z...'!F36</f>
        <v>0</v>
      </c>
      <c r="BD55" s="84">
        <f>'D.1 - SANACE OBVODOVÉHO Z...'!F37</f>
        <v>0</v>
      </c>
      <c r="BT55" s="85" t="s">
        <v>81</v>
      </c>
      <c r="BV55" s="85" t="s">
        <v>75</v>
      </c>
      <c r="BW55" s="85" t="s">
        <v>82</v>
      </c>
      <c r="BX55" s="85" t="s">
        <v>5</v>
      </c>
      <c r="CL55" s="85" t="s">
        <v>20</v>
      </c>
      <c r="CM55" s="85" t="s">
        <v>83</v>
      </c>
    </row>
    <row r="56" spans="1:91" s="7" customFormat="1" ht="16.5" customHeight="1">
      <c r="A56" s="76" t="s">
        <v>77</v>
      </c>
      <c r="B56" s="77"/>
      <c r="C56" s="78"/>
      <c r="D56" s="329" t="s">
        <v>83</v>
      </c>
      <c r="E56" s="329"/>
      <c r="F56" s="329"/>
      <c r="G56" s="329"/>
      <c r="H56" s="329"/>
      <c r="I56" s="79"/>
      <c r="J56" s="329" t="s">
        <v>84</v>
      </c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7">
        <f>'2 - VEDLEJŠÍ NÁKLADY'!J30</f>
        <v>0</v>
      </c>
      <c r="AH56" s="328"/>
      <c r="AI56" s="328"/>
      <c r="AJ56" s="328"/>
      <c r="AK56" s="328"/>
      <c r="AL56" s="328"/>
      <c r="AM56" s="328"/>
      <c r="AN56" s="327">
        <f>SUM(AG56,AT56)</f>
        <v>0</v>
      </c>
      <c r="AO56" s="328"/>
      <c r="AP56" s="328"/>
      <c r="AQ56" s="80" t="s">
        <v>80</v>
      </c>
      <c r="AR56" s="77"/>
      <c r="AS56" s="86">
        <v>0</v>
      </c>
      <c r="AT56" s="87">
        <f>ROUND(SUM(AV56:AW56),2)</f>
        <v>0</v>
      </c>
      <c r="AU56" s="88">
        <f>'2 - VEDLEJŠÍ NÁKLADY'!P84</f>
        <v>0</v>
      </c>
      <c r="AV56" s="87">
        <f>'2 - VEDLEJŠÍ NÁKLADY'!J33</f>
        <v>0</v>
      </c>
      <c r="AW56" s="87">
        <f>'2 - VEDLEJŠÍ NÁKLADY'!J34</f>
        <v>0</v>
      </c>
      <c r="AX56" s="87">
        <f>'2 - VEDLEJŠÍ NÁKLADY'!J35</f>
        <v>0</v>
      </c>
      <c r="AY56" s="87">
        <f>'2 - VEDLEJŠÍ NÁKLADY'!J36</f>
        <v>0</v>
      </c>
      <c r="AZ56" s="87">
        <f>'2 - VEDLEJŠÍ NÁKLADY'!F33</f>
        <v>0</v>
      </c>
      <c r="BA56" s="87">
        <f>'2 - VEDLEJŠÍ NÁKLADY'!F34</f>
        <v>0</v>
      </c>
      <c r="BB56" s="87">
        <f>'2 - VEDLEJŠÍ NÁKLADY'!F35</f>
        <v>0</v>
      </c>
      <c r="BC56" s="87">
        <f>'2 - VEDLEJŠÍ NÁKLADY'!F36</f>
        <v>0</v>
      </c>
      <c r="BD56" s="89">
        <f>'2 - VEDLEJŠÍ NÁKLADY'!F37</f>
        <v>0</v>
      </c>
      <c r="BT56" s="85" t="s">
        <v>81</v>
      </c>
      <c r="BV56" s="85" t="s">
        <v>75</v>
      </c>
      <c r="BW56" s="85" t="s">
        <v>85</v>
      </c>
      <c r="BX56" s="85" t="s">
        <v>5</v>
      </c>
      <c r="CL56" s="85" t="s">
        <v>20</v>
      </c>
      <c r="CM56" s="85" t="s">
        <v>83</v>
      </c>
    </row>
    <row r="57" spans="1:57" s="2" customFormat="1" ht="30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5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.1 - SANACE OBVODOVÉHO Z...'!C2" display="/"/>
    <hyperlink ref="A5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332" t="s">
        <v>6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9" t="s">
        <v>82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91"/>
      <c r="J3" s="21"/>
      <c r="K3" s="21"/>
      <c r="L3" s="22"/>
      <c r="AT3" s="19" t="s">
        <v>83</v>
      </c>
    </row>
    <row r="4" spans="2:46" s="1" customFormat="1" ht="24.95" customHeight="1">
      <c r="B4" s="22"/>
      <c r="D4" s="23" t="s">
        <v>86</v>
      </c>
      <c r="I4" s="90"/>
      <c r="L4" s="22"/>
      <c r="M4" s="92" t="s">
        <v>11</v>
      </c>
      <c r="AT4" s="19" t="s">
        <v>4</v>
      </c>
    </row>
    <row r="5" spans="2:12" s="1" customFormat="1" ht="6.95" customHeight="1">
      <c r="B5" s="22"/>
      <c r="I5" s="90"/>
      <c r="L5" s="22"/>
    </row>
    <row r="6" spans="2:12" s="1" customFormat="1" ht="12" customHeight="1">
      <c r="B6" s="22"/>
      <c r="D6" s="29" t="s">
        <v>17</v>
      </c>
      <c r="I6" s="90"/>
      <c r="L6" s="22"/>
    </row>
    <row r="7" spans="2:12" s="1" customFormat="1" ht="16.5" customHeight="1">
      <c r="B7" s="22"/>
      <c r="E7" s="333" t="str">
        <f>'Rekapitulace stavby'!K6</f>
        <v>MLADÁ BOLESLAV - GYMNÁZIUM PALACKÉHO 211/3</v>
      </c>
      <c r="F7" s="334"/>
      <c r="G7" s="334"/>
      <c r="H7" s="334"/>
      <c r="I7" s="90"/>
      <c r="L7" s="22"/>
    </row>
    <row r="8" spans="1:31" s="2" customFormat="1" ht="12" customHeight="1">
      <c r="A8" s="34"/>
      <c r="B8" s="35"/>
      <c r="C8" s="34"/>
      <c r="D8" s="29" t="s">
        <v>87</v>
      </c>
      <c r="E8" s="34"/>
      <c r="F8" s="34"/>
      <c r="G8" s="34"/>
      <c r="H8" s="34"/>
      <c r="I8" s="93"/>
      <c r="J8" s="34"/>
      <c r="K8" s="34"/>
      <c r="L8" s="9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4" t="s">
        <v>88</v>
      </c>
      <c r="F9" s="335"/>
      <c r="G9" s="335"/>
      <c r="H9" s="335"/>
      <c r="I9" s="93"/>
      <c r="J9" s="34"/>
      <c r="K9" s="34"/>
      <c r="L9" s="9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93"/>
      <c r="J10" s="34"/>
      <c r="K10" s="34"/>
      <c r="L10" s="9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</v>
      </c>
      <c r="K11" s="34"/>
      <c r="L11" s="9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22</v>
      </c>
      <c r="E12" s="34"/>
      <c r="F12" s="27" t="s">
        <v>23</v>
      </c>
      <c r="G12" s="34"/>
      <c r="H12" s="34"/>
      <c r="I12" s="95" t="s">
        <v>24</v>
      </c>
      <c r="J12" s="52" t="str">
        <f>'Rekapitulace stavby'!AN8</f>
        <v>15. 4. 2020</v>
      </c>
      <c r="K12" s="34"/>
      <c r="L12" s="9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93"/>
      <c r="J13" s="34"/>
      <c r="K13" s="34"/>
      <c r="L13" s="9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26</v>
      </c>
      <c r="E14" s="34"/>
      <c r="F14" s="34"/>
      <c r="G14" s="34"/>
      <c r="H14" s="34"/>
      <c r="I14" s="95" t="s">
        <v>27</v>
      </c>
      <c r="J14" s="27" t="s">
        <v>3</v>
      </c>
      <c r="K14" s="34"/>
      <c r="L14" s="9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95" t="s">
        <v>29</v>
      </c>
      <c r="J15" s="27" t="s">
        <v>3</v>
      </c>
      <c r="K15" s="34"/>
      <c r="L15" s="9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93"/>
      <c r="J16" s="34"/>
      <c r="K16" s="34"/>
      <c r="L16" s="9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30</v>
      </c>
      <c r="E17" s="34"/>
      <c r="F17" s="34"/>
      <c r="G17" s="34"/>
      <c r="H17" s="34"/>
      <c r="I17" s="95" t="s">
        <v>27</v>
      </c>
      <c r="J17" s="30" t="str">
        <f>'Rekapitulace stavby'!AN13</f>
        <v>Vyplň údaj</v>
      </c>
      <c r="K17" s="34"/>
      <c r="L17" s="9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6" t="str">
        <f>'Rekapitulace stavby'!E14</f>
        <v>Vyplň údaj</v>
      </c>
      <c r="F18" s="298"/>
      <c r="G18" s="298"/>
      <c r="H18" s="298"/>
      <c r="I18" s="95" t="s">
        <v>29</v>
      </c>
      <c r="J18" s="30" t="str">
        <f>'Rekapitulace stavby'!AN14</f>
        <v>Vyplň údaj</v>
      </c>
      <c r="K18" s="34"/>
      <c r="L18" s="9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93"/>
      <c r="J19" s="34"/>
      <c r="K19" s="34"/>
      <c r="L19" s="9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32</v>
      </c>
      <c r="E20" s="34"/>
      <c r="F20" s="34"/>
      <c r="G20" s="34"/>
      <c r="H20" s="34"/>
      <c r="I20" s="95" t="s">
        <v>27</v>
      </c>
      <c r="J20" s="27" t="s">
        <v>3</v>
      </c>
      <c r="K20" s="34"/>
      <c r="L20" s="9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33</v>
      </c>
      <c r="F21" s="34"/>
      <c r="G21" s="34"/>
      <c r="H21" s="34"/>
      <c r="I21" s="95" t="s">
        <v>29</v>
      </c>
      <c r="J21" s="27" t="s">
        <v>3</v>
      </c>
      <c r="K21" s="34"/>
      <c r="L21" s="9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93"/>
      <c r="J22" s="34"/>
      <c r="K22" s="34"/>
      <c r="L22" s="9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35</v>
      </c>
      <c r="E23" s="34"/>
      <c r="F23" s="34"/>
      <c r="G23" s="34"/>
      <c r="H23" s="34"/>
      <c r="I23" s="95" t="s">
        <v>27</v>
      </c>
      <c r="J23" s="27" t="s">
        <v>3</v>
      </c>
      <c r="K23" s="34"/>
      <c r="L23" s="9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36</v>
      </c>
      <c r="F24" s="34"/>
      <c r="G24" s="34"/>
      <c r="H24" s="34"/>
      <c r="I24" s="95" t="s">
        <v>29</v>
      </c>
      <c r="J24" s="27" t="s">
        <v>3</v>
      </c>
      <c r="K24" s="34"/>
      <c r="L24" s="9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93"/>
      <c r="J25" s="34"/>
      <c r="K25" s="34"/>
      <c r="L25" s="9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37</v>
      </c>
      <c r="E26" s="34"/>
      <c r="F26" s="34"/>
      <c r="G26" s="34"/>
      <c r="H26" s="34"/>
      <c r="I26" s="93"/>
      <c r="J26" s="34"/>
      <c r="K26" s="34"/>
      <c r="L26" s="9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59.25" customHeight="1">
      <c r="A27" s="96"/>
      <c r="B27" s="97"/>
      <c r="C27" s="96"/>
      <c r="D27" s="96"/>
      <c r="E27" s="303" t="s">
        <v>89</v>
      </c>
      <c r="F27" s="303"/>
      <c r="G27" s="303"/>
      <c r="H27" s="30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93"/>
      <c r="J28" s="34"/>
      <c r="K28" s="34"/>
      <c r="L28" s="9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100"/>
      <c r="J29" s="63"/>
      <c r="K29" s="63"/>
      <c r="L29" s="9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39</v>
      </c>
      <c r="E30" s="34"/>
      <c r="F30" s="34"/>
      <c r="G30" s="34"/>
      <c r="H30" s="34"/>
      <c r="I30" s="93"/>
      <c r="J30" s="68">
        <f>ROUND(J101,2)</f>
        <v>0</v>
      </c>
      <c r="K30" s="34"/>
      <c r="L30" s="9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100"/>
      <c r="J31" s="63"/>
      <c r="K31" s="63"/>
      <c r="L31" s="9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41</v>
      </c>
      <c r="G32" s="34"/>
      <c r="H32" s="34"/>
      <c r="I32" s="102" t="s">
        <v>40</v>
      </c>
      <c r="J32" s="38" t="s">
        <v>42</v>
      </c>
      <c r="K32" s="34"/>
      <c r="L32" s="9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103" t="s">
        <v>43</v>
      </c>
      <c r="E33" s="29" t="s">
        <v>44</v>
      </c>
      <c r="F33" s="104">
        <f>ROUND((SUM(BE101:BE589)),2)</f>
        <v>0</v>
      </c>
      <c r="G33" s="34"/>
      <c r="H33" s="34"/>
      <c r="I33" s="105">
        <v>0.21</v>
      </c>
      <c r="J33" s="104">
        <f>ROUND(((SUM(BE101:BE589))*I33),2)</f>
        <v>0</v>
      </c>
      <c r="K33" s="34"/>
      <c r="L33" s="9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45</v>
      </c>
      <c r="F34" s="104">
        <f>ROUND((SUM(BF101:BF589)),2)</f>
        <v>0</v>
      </c>
      <c r="G34" s="34"/>
      <c r="H34" s="34"/>
      <c r="I34" s="105">
        <v>0.15</v>
      </c>
      <c r="J34" s="104">
        <f>ROUND(((SUM(BF101:BF589))*I34),2)</f>
        <v>0</v>
      </c>
      <c r="K34" s="34"/>
      <c r="L34" s="9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46</v>
      </c>
      <c r="F35" s="104">
        <f>ROUND((SUM(BG101:BG589)),2)</f>
        <v>0</v>
      </c>
      <c r="G35" s="34"/>
      <c r="H35" s="34"/>
      <c r="I35" s="105">
        <v>0.21</v>
      </c>
      <c r="J35" s="104">
        <f>0</f>
        <v>0</v>
      </c>
      <c r="K35" s="34"/>
      <c r="L35" s="9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47</v>
      </c>
      <c r="F36" s="104">
        <f>ROUND((SUM(BH101:BH589)),2)</f>
        <v>0</v>
      </c>
      <c r="G36" s="34"/>
      <c r="H36" s="34"/>
      <c r="I36" s="105">
        <v>0.15</v>
      </c>
      <c r="J36" s="104">
        <f>0</f>
        <v>0</v>
      </c>
      <c r="K36" s="34"/>
      <c r="L36" s="9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48</v>
      </c>
      <c r="F37" s="104">
        <f>ROUND((SUM(BI101:BI589)),2)</f>
        <v>0</v>
      </c>
      <c r="G37" s="34"/>
      <c r="H37" s="34"/>
      <c r="I37" s="105">
        <v>0</v>
      </c>
      <c r="J37" s="104">
        <f>0</f>
        <v>0</v>
      </c>
      <c r="K37" s="34"/>
      <c r="L37" s="9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93"/>
      <c r="J38" s="34"/>
      <c r="K38" s="34"/>
      <c r="L38" s="9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6"/>
      <c r="D39" s="107" t="s">
        <v>49</v>
      </c>
      <c r="E39" s="57"/>
      <c r="F39" s="57"/>
      <c r="G39" s="108" t="s">
        <v>50</v>
      </c>
      <c r="H39" s="109" t="s">
        <v>51</v>
      </c>
      <c r="I39" s="110"/>
      <c r="J39" s="111">
        <f>SUM(J30:J37)</f>
        <v>0</v>
      </c>
      <c r="K39" s="112"/>
      <c r="L39" s="9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113"/>
      <c r="J40" s="45"/>
      <c r="K40" s="45"/>
      <c r="L40" s="9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114"/>
      <c r="J44" s="47"/>
      <c r="K44" s="47"/>
      <c r="L44" s="9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90</v>
      </c>
      <c r="D45" s="34"/>
      <c r="E45" s="34"/>
      <c r="F45" s="34"/>
      <c r="G45" s="34"/>
      <c r="H45" s="34"/>
      <c r="I45" s="93"/>
      <c r="J45" s="34"/>
      <c r="K45" s="34"/>
      <c r="L45" s="9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93"/>
      <c r="J46" s="34"/>
      <c r="K46" s="34"/>
      <c r="L46" s="9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93"/>
      <c r="J47" s="34"/>
      <c r="K47" s="34"/>
      <c r="L47" s="9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3" t="str">
        <f>E7</f>
        <v>MLADÁ BOLESLAV - GYMNÁZIUM PALACKÉHO 211/3</v>
      </c>
      <c r="F48" s="334"/>
      <c r="G48" s="334"/>
      <c r="H48" s="334"/>
      <c r="I48" s="93"/>
      <c r="J48" s="34"/>
      <c r="K48" s="34"/>
      <c r="L48" s="9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4"/>
      <c r="E49" s="34"/>
      <c r="F49" s="34"/>
      <c r="G49" s="34"/>
      <c r="H49" s="34"/>
      <c r="I49" s="93"/>
      <c r="J49" s="34"/>
      <c r="K49" s="34"/>
      <c r="L49" s="9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4" t="str">
        <f>E9</f>
        <v>D.1 - SANACE OBVODOVÉHO ZDIVA OBJEKTU GYMNÁZIA</v>
      </c>
      <c r="F50" s="335"/>
      <c r="G50" s="335"/>
      <c r="H50" s="335"/>
      <c r="I50" s="93"/>
      <c r="J50" s="34"/>
      <c r="K50" s="34"/>
      <c r="L50" s="9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93"/>
      <c r="J51" s="34"/>
      <c r="K51" s="34"/>
      <c r="L51" s="9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4"/>
      <c r="E52" s="34"/>
      <c r="F52" s="27" t="str">
        <f>F12</f>
        <v>MLADÁ BOLESLAV</v>
      </c>
      <c r="G52" s="34"/>
      <c r="H52" s="34"/>
      <c r="I52" s="95" t="s">
        <v>24</v>
      </c>
      <c r="J52" s="52" t="str">
        <f>IF(J12="","",J12)</f>
        <v>15. 4. 2020</v>
      </c>
      <c r="K52" s="34"/>
      <c r="L52" s="9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93"/>
      <c r="J53" s="34"/>
      <c r="K53" s="34"/>
      <c r="L53" s="9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26</v>
      </c>
      <c r="D54" s="34"/>
      <c r="E54" s="34"/>
      <c r="F54" s="27" t="str">
        <f>E15</f>
        <v>STŘEDOČESKÝ KRAJ</v>
      </c>
      <c r="G54" s="34"/>
      <c r="H54" s="34"/>
      <c r="I54" s="95" t="s">
        <v>32</v>
      </c>
      <c r="J54" s="32" t="str">
        <f>E21</f>
        <v>ING.ARCH.P.BABÁK</v>
      </c>
      <c r="K54" s="34"/>
      <c r="L54" s="9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4"/>
      <c r="E55" s="34"/>
      <c r="F55" s="27" t="str">
        <f>IF(E18="","",E18)</f>
        <v>Vyplň údaj</v>
      </c>
      <c r="G55" s="34"/>
      <c r="H55" s="34"/>
      <c r="I55" s="95" t="s">
        <v>35</v>
      </c>
      <c r="J55" s="32" t="str">
        <f>E24</f>
        <v>V.RENČOVÁ</v>
      </c>
      <c r="K55" s="34"/>
      <c r="L55" s="9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93"/>
      <c r="J56" s="34"/>
      <c r="K56" s="34"/>
      <c r="L56" s="9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5" t="s">
        <v>91</v>
      </c>
      <c r="D57" s="106"/>
      <c r="E57" s="106"/>
      <c r="F57" s="106"/>
      <c r="G57" s="106"/>
      <c r="H57" s="106"/>
      <c r="I57" s="116"/>
      <c r="J57" s="117" t="s">
        <v>92</v>
      </c>
      <c r="K57" s="106"/>
      <c r="L57" s="9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93"/>
      <c r="J58" s="34"/>
      <c r="K58" s="34"/>
      <c r="L58" s="9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8" t="s">
        <v>71</v>
      </c>
      <c r="D59" s="34"/>
      <c r="E59" s="34"/>
      <c r="F59" s="34"/>
      <c r="G59" s="34"/>
      <c r="H59" s="34"/>
      <c r="I59" s="93"/>
      <c r="J59" s="68">
        <f>J101</f>
        <v>0</v>
      </c>
      <c r="K59" s="34"/>
      <c r="L59" s="9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93</v>
      </c>
    </row>
    <row r="60" spans="2:12" s="9" customFormat="1" ht="24.95" customHeight="1">
      <c r="B60" s="119"/>
      <c r="D60" s="120" t="s">
        <v>94</v>
      </c>
      <c r="E60" s="121"/>
      <c r="F60" s="121"/>
      <c r="G60" s="121"/>
      <c r="H60" s="121"/>
      <c r="I60" s="122"/>
      <c r="J60" s="123">
        <f>J102</f>
        <v>0</v>
      </c>
      <c r="L60" s="119"/>
    </row>
    <row r="61" spans="2:12" s="10" customFormat="1" ht="19.9" customHeight="1">
      <c r="B61" s="124"/>
      <c r="D61" s="125" t="s">
        <v>95</v>
      </c>
      <c r="E61" s="126"/>
      <c r="F61" s="126"/>
      <c r="G61" s="126"/>
      <c r="H61" s="126"/>
      <c r="I61" s="127"/>
      <c r="J61" s="128">
        <f>J103</f>
        <v>0</v>
      </c>
      <c r="L61" s="124"/>
    </row>
    <row r="62" spans="2:12" s="10" customFormat="1" ht="19.9" customHeight="1">
      <c r="B62" s="124"/>
      <c r="D62" s="125" t="s">
        <v>96</v>
      </c>
      <c r="E62" s="126"/>
      <c r="F62" s="126"/>
      <c r="G62" s="126"/>
      <c r="H62" s="126"/>
      <c r="I62" s="127"/>
      <c r="J62" s="128">
        <f>J210</f>
        <v>0</v>
      </c>
      <c r="L62" s="124"/>
    </row>
    <row r="63" spans="2:12" s="10" customFormat="1" ht="19.9" customHeight="1">
      <c r="B63" s="124"/>
      <c r="D63" s="125" t="s">
        <v>97</v>
      </c>
      <c r="E63" s="126"/>
      <c r="F63" s="126"/>
      <c r="G63" s="126"/>
      <c r="H63" s="126"/>
      <c r="I63" s="127"/>
      <c r="J63" s="128">
        <f>J245</f>
        <v>0</v>
      </c>
      <c r="L63" s="124"/>
    </row>
    <row r="64" spans="2:12" s="10" customFormat="1" ht="19.9" customHeight="1">
      <c r="B64" s="124"/>
      <c r="D64" s="125" t="s">
        <v>98</v>
      </c>
      <c r="E64" s="126"/>
      <c r="F64" s="126"/>
      <c r="G64" s="126"/>
      <c r="H64" s="126"/>
      <c r="I64" s="127"/>
      <c r="J64" s="128">
        <f>J282</f>
        <v>0</v>
      </c>
      <c r="L64" s="124"/>
    </row>
    <row r="65" spans="2:12" s="10" customFormat="1" ht="19.9" customHeight="1">
      <c r="B65" s="124"/>
      <c r="D65" s="125" t="s">
        <v>99</v>
      </c>
      <c r="E65" s="126"/>
      <c r="F65" s="126"/>
      <c r="G65" s="126"/>
      <c r="H65" s="126"/>
      <c r="I65" s="127"/>
      <c r="J65" s="128">
        <f>J297</f>
        <v>0</v>
      </c>
      <c r="L65" s="124"/>
    </row>
    <row r="66" spans="2:12" s="10" customFormat="1" ht="19.9" customHeight="1">
      <c r="B66" s="124"/>
      <c r="D66" s="125" t="s">
        <v>100</v>
      </c>
      <c r="E66" s="126"/>
      <c r="F66" s="126"/>
      <c r="G66" s="126"/>
      <c r="H66" s="126"/>
      <c r="I66" s="127"/>
      <c r="J66" s="128">
        <f>J345</f>
        <v>0</v>
      </c>
      <c r="L66" s="124"/>
    </row>
    <row r="67" spans="2:12" s="10" customFormat="1" ht="19.9" customHeight="1">
      <c r="B67" s="124"/>
      <c r="D67" s="125" t="s">
        <v>101</v>
      </c>
      <c r="E67" s="126"/>
      <c r="F67" s="126"/>
      <c r="G67" s="126"/>
      <c r="H67" s="126"/>
      <c r="I67" s="127"/>
      <c r="J67" s="128">
        <f>J365</f>
        <v>0</v>
      </c>
      <c r="L67" s="124"/>
    </row>
    <row r="68" spans="2:12" s="10" customFormat="1" ht="19.9" customHeight="1">
      <c r="B68" s="124"/>
      <c r="D68" s="125" t="s">
        <v>102</v>
      </c>
      <c r="E68" s="126"/>
      <c r="F68" s="126"/>
      <c r="G68" s="126"/>
      <c r="H68" s="126"/>
      <c r="I68" s="127"/>
      <c r="J68" s="128">
        <f>J370</f>
        <v>0</v>
      </c>
      <c r="L68" s="124"/>
    </row>
    <row r="69" spans="2:12" s="10" customFormat="1" ht="19.9" customHeight="1">
      <c r="B69" s="124"/>
      <c r="D69" s="125" t="s">
        <v>103</v>
      </c>
      <c r="E69" s="126"/>
      <c r="F69" s="126"/>
      <c r="G69" s="126"/>
      <c r="H69" s="126"/>
      <c r="I69" s="127"/>
      <c r="J69" s="128">
        <f>J415</f>
        <v>0</v>
      </c>
      <c r="L69" s="124"/>
    </row>
    <row r="70" spans="2:12" s="10" customFormat="1" ht="19.9" customHeight="1">
      <c r="B70" s="124"/>
      <c r="D70" s="125" t="s">
        <v>104</v>
      </c>
      <c r="E70" s="126"/>
      <c r="F70" s="126"/>
      <c r="G70" s="126"/>
      <c r="H70" s="126"/>
      <c r="I70" s="127"/>
      <c r="J70" s="128">
        <f>J423</f>
        <v>0</v>
      </c>
      <c r="L70" s="124"/>
    </row>
    <row r="71" spans="2:12" s="10" customFormat="1" ht="19.9" customHeight="1">
      <c r="B71" s="124"/>
      <c r="D71" s="125" t="s">
        <v>105</v>
      </c>
      <c r="E71" s="126"/>
      <c r="F71" s="126"/>
      <c r="G71" s="126"/>
      <c r="H71" s="126"/>
      <c r="I71" s="127"/>
      <c r="J71" s="128">
        <f>J430</f>
        <v>0</v>
      </c>
      <c r="L71" s="124"/>
    </row>
    <row r="72" spans="2:12" s="10" customFormat="1" ht="19.9" customHeight="1">
      <c r="B72" s="124"/>
      <c r="D72" s="125" t="s">
        <v>106</v>
      </c>
      <c r="E72" s="126"/>
      <c r="F72" s="126"/>
      <c r="G72" s="126"/>
      <c r="H72" s="126"/>
      <c r="I72" s="127"/>
      <c r="J72" s="128">
        <f>J457</f>
        <v>0</v>
      </c>
      <c r="L72" s="124"/>
    </row>
    <row r="73" spans="2:12" s="10" customFormat="1" ht="19.9" customHeight="1">
      <c r="B73" s="124"/>
      <c r="D73" s="125" t="s">
        <v>107</v>
      </c>
      <c r="E73" s="126"/>
      <c r="F73" s="126"/>
      <c r="G73" s="126"/>
      <c r="H73" s="126"/>
      <c r="I73" s="127"/>
      <c r="J73" s="128">
        <f>J463</f>
        <v>0</v>
      </c>
      <c r="L73" s="124"/>
    </row>
    <row r="74" spans="2:12" s="10" customFormat="1" ht="19.9" customHeight="1">
      <c r="B74" s="124"/>
      <c r="D74" s="125" t="s">
        <v>108</v>
      </c>
      <c r="E74" s="126"/>
      <c r="F74" s="126"/>
      <c r="G74" s="126"/>
      <c r="H74" s="126"/>
      <c r="I74" s="127"/>
      <c r="J74" s="128">
        <f>J518</f>
        <v>0</v>
      </c>
      <c r="L74" s="124"/>
    </row>
    <row r="75" spans="2:12" s="9" customFormat="1" ht="24.95" customHeight="1">
      <c r="B75" s="119"/>
      <c r="D75" s="120" t="s">
        <v>109</v>
      </c>
      <c r="E75" s="121"/>
      <c r="F75" s="121"/>
      <c r="G75" s="121"/>
      <c r="H75" s="121"/>
      <c r="I75" s="122"/>
      <c r="J75" s="123">
        <f>J520</f>
        <v>0</v>
      </c>
      <c r="L75" s="119"/>
    </row>
    <row r="76" spans="2:12" s="10" customFormat="1" ht="19.9" customHeight="1">
      <c r="B76" s="124"/>
      <c r="D76" s="125" t="s">
        <v>110</v>
      </c>
      <c r="E76" s="126"/>
      <c r="F76" s="126"/>
      <c r="G76" s="126"/>
      <c r="H76" s="126"/>
      <c r="I76" s="127"/>
      <c r="J76" s="128">
        <f>J521</f>
        <v>0</v>
      </c>
      <c r="L76" s="124"/>
    </row>
    <row r="77" spans="2:12" s="10" customFormat="1" ht="19.9" customHeight="1">
      <c r="B77" s="124"/>
      <c r="D77" s="125" t="s">
        <v>111</v>
      </c>
      <c r="E77" s="126"/>
      <c r="F77" s="126"/>
      <c r="G77" s="126"/>
      <c r="H77" s="126"/>
      <c r="I77" s="127"/>
      <c r="J77" s="128">
        <f>J528</f>
        <v>0</v>
      </c>
      <c r="L77" s="124"/>
    </row>
    <row r="78" spans="2:12" s="10" customFormat="1" ht="19.9" customHeight="1">
      <c r="B78" s="124"/>
      <c r="D78" s="125" t="s">
        <v>112</v>
      </c>
      <c r="E78" s="126"/>
      <c r="F78" s="126"/>
      <c r="G78" s="126"/>
      <c r="H78" s="126"/>
      <c r="I78" s="127"/>
      <c r="J78" s="128">
        <f>J537</f>
        <v>0</v>
      </c>
      <c r="L78" s="124"/>
    </row>
    <row r="79" spans="2:12" s="10" customFormat="1" ht="19.9" customHeight="1">
      <c r="B79" s="124"/>
      <c r="D79" s="125" t="s">
        <v>113</v>
      </c>
      <c r="E79" s="126"/>
      <c r="F79" s="126"/>
      <c r="G79" s="126"/>
      <c r="H79" s="126"/>
      <c r="I79" s="127"/>
      <c r="J79" s="128">
        <f>J572</f>
        <v>0</v>
      </c>
      <c r="L79" s="124"/>
    </row>
    <row r="80" spans="2:12" s="9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J583</f>
        <v>0</v>
      </c>
      <c r="L80" s="119"/>
    </row>
    <row r="81" spans="2:12" s="10" customFormat="1" ht="19.9" customHeight="1">
      <c r="B81" s="124"/>
      <c r="D81" s="125" t="s">
        <v>115</v>
      </c>
      <c r="E81" s="126"/>
      <c r="F81" s="126"/>
      <c r="G81" s="126"/>
      <c r="H81" s="126"/>
      <c r="I81" s="127"/>
      <c r="J81" s="128">
        <f>J584</f>
        <v>0</v>
      </c>
      <c r="L81" s="124"/>
    </row>
    <row r="82" spans="1:31" s="2" customFormat="1" ht="21.75" customHeight="1">
      <c r="A82" s="34"/>
      <c r="B82" s="35"/>
      <c r="C82" s="34"/>
      <c r="D82" s="34"/>
      <c r="E82" s="34"/>
      <c r="F82" s="34"/>
      <c r="G82" s="34"/>
      <c r="H82" s="34"/>
      <c r="I82" s="93"/>
      <c r="J82" s="34"/>
      <c r="K82" s="34"/>
      <c r="L82" s="9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44"/>
      <c r="C83" s="45"/>
      <c r="D83" s="45"/>
      <c r="E83" s="45"/>
      <c r="F83" s="45"/>
      <c r="G83" s="45"/>
      <c r="H83" s="45"/>
      <c r="I83" s="113"/>
      <c r="J83" s="45"/>
      <c r="K83" s="45"/>
      <c r="L83" s="9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7" spans="1:31" s="2" customFormat="1" ht="6.95" customHeight="1">
      <c r="A87" s="34"/>
      <c r="B87" s="46"/>
      <c r="C87" s="47"/>
      <c r="D87" s="47"/>
      <c r="E87" s="47"/>
      <c r="F87" s="47"/>
      <c r="G87" s="47"/>
      <c r="H87" s="47"/>
      <c r="I87" s="114"/>
      <c r="J87" s="47"/>
      <c r="K87" s="47"/>
      <c r="L87" s="9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24.95" customHeight="1">
      <c r="A88" s="34"/>
      <c r="B88" s="35"/>
      <c r="C88" s="23" t="s">
        <v>116</v>
      </c>
      <c r="D88" s="34"/>
      <c r="E88" s="34"/>
      <c r="F88" s="34"/>
      <c r="G88" s="34"/>
      <c r="H88" s="34"/>
      <c r="I88" s="93"/>
      <c r="J88" s="34"/>
      <c r="K88" s="34"/>
      <c r="L88" s="9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6.95" customHeight="1">
      <c r="A89" s="34"/>
      <c r="B89" s="35"/>
      <c r="C89" s="34"/>
      <c r="D89" s="34"/>
      <c r="E89" s="34"/>
      <c r="F89" s="34"/>
      <c r="G89" s="34"/>
      <c r="H89" s="34"/>
      <c r="I89" s="93"/>
      <c r="J89" s="34"/>
      <c r="K89" s="34"/>
      <c r="L89" s="9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17</v>
      </c>
      <c r="D90" s="34"/>
      <c r="E90" s="34"/>
      <c r="F90" s="34"/>
      <c r="G90" s="34"/>
      <c r="H90" s="34"/>
      <c r="I90" s="93"/>
      <c r="J90" s="34"/>
      <c r="K90" s="34"/>
      <c r="L90" s="9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6.5" customHeight="1">
      <c r="A91" s="34"/>
      <c r="B91" s="35"/>
      <c r="C91" s="34"/>
      <c r="D91" s="34"/>
      <c r="E91" s="333" t="str">
        <f>E7</f>
        <v>MLADÁ BOLESLAV - GYMNÁZIUM PALACKÉHO 211/3</v>
      </c>
      <c r="F91" s="334"/>
      <c r="G91" s="334"/>
      <c r="H91" s="334"/>
      <c r="I91" s="93"/>
      <c r="J91" s="34"/>
      <c r="K91" s="34"/>
      <c r="L91" s="9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87</v>
      </c>
      <c r="D92" s="34"/>
      <c r="E92" s="34"/>
      <c r="F92" s="34"/>
      <c r="G92" s="34"/>
      <c r="H92" s="34"/>
      <c r="I92" s="93"/>
      <c r="J92" s="34"/>
      <c r="K92" s="34"/>
      <c r="L92" s="9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6.5" customHeight="1">
      <c r="A93" s="34"/>
      <c r="B93" s="35"/>
      <c r="C93" s="34"/>
      <c r="D93" s="34"/>
      <c r="E93" s="314" t="str">
        <f>E9</f>
        <v>D.1 - SANACE OBVODOVÉHO ZDIVA OBJEKTU GYMNÁZIA</v>
      </c>
      <c r="F93" s="335"/>
      <c r="G93" s="335"/>
      <c r="H93" s="335"/>
      <c r="I93" s="93"/>
      <c r="J93" s="34"/>
      <c r="K93" s="34"/>
      <c r="L93" s="9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5" customHeight="1">
      <c r="A94" s="34"/>
      <c r="B94" s="35"/>
      <c r="C94" s="34"/>
      <c r="D94" s="34"/>
      <c r="E94" s="34"/>
      <c r="F94" s="34"/>
      <c r="G94" s="34"/>
      <c r="H94" s="34"/>
      <c r="I94" s="93"/>
      <c r="J94" s="34"/>
      <c r="K94" s="34"/>
      <c r="L94" s="9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2" customHeight="1">
      <c r="A95" s="34"/>
      <c r="B95" s="35"/>
      <c r="C95" s="29" t="s">
        <v>22</v>
      </c>
      <c r="D95" s="34"/>
      <c r="E95" s="34"/>
      <c r="F95" s="27" t="str">
        <f>F12</f>
        <v>MLADÁ BOLESLAV</v>
      </c>
      <c r="G95" s="34"/>
      <c r="H95" s="34"/>
      <c r="I95" s="95" t="s">
        <v>24</v>
      </c>
      <c r="J95" s="52" t="str">
        <f>IF(J12="","",J12)</f>
        <v>15. 4. 2020</v>
      </c>
      <c r="K95" s="34"/>
      <c r="L95" s="9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6.95" customHeight="1">
      <c r="A96" s="34"/>
      <c r="B96" s="35"/>
      <c r="C96" s="34"/>
      <c r="D96" s="34"/>
      <c r="E96" s="34"/>
      <c r="F96" s="34"/>
      <c r="G96" s="34"/>
      <c r="H96" s="34"/>
      <c r="I96" s="93"/>
      <c r="J96" s="34"/>
      <c r="K96" s="34"/>
      <c r="L96" s="9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25.7" customHeight="1">
      <c r="A97" s="34"/>
      <c r="B97" s="35"/>
      <c r="C97" s="29" t="s">
        <v>26</v>
      </c>
      <c r="D97" s="34"/>
      <c r="E97" s="34"/>
      <c r="F97" s="27" t="str">
        <f>E15</f>
        <v>STŘEDOČESKÝ KRAJ</v>
      </c>
      <c r="G97" s="34"/>
      <c r="H97" s="34"/>
      <c r="I97" s="95" t="s">
        <v>32</v>
      </c>
      <c r="J97" s="32" t="str">
        <f>E21</f>
        <v>ING.ARCH.P.BABÁK</v>
      </c>
      <c r="K97" s="34"/>
      <c r="L97" s="9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15.2" customHeight="1">
      <c r="A98" s="34"/>
      <c r="B98" s="35"/>
      <c r="C98" s="29" t="s">
        <v>30</v>
      </c>
      <c r="D98" s="34"/>
      <c r="E98" s="34"/>
      <c r="F98" s="27" t="str">
        <f>IF(E18="","",E18)</f>
        <v>Vyplň údaj</v>
      </c>
      <c r="G98" s="34"/>
      <c r="H98" s="34"/>
      <c r="I98" s="95" t="s">
        <v>35</v>
      </c>
      <c r="J98" s="32" t="str">
        <f>E24</f>
        <v>V.RENČOVÁ</v>
      </c>
      <c r="K98" s="34"/>
      <c r="L98" s="9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0.35" customHeight="1">
      <c r="A99" s="34"/>
      <c r="B99" s="35"/>
      <c r="C99" s="34"/>
      <c r="D99" s="34"/>
      <c r="E99" s="34"/>
      <c r="F99" s="34"/>
      <c r="G99" s="34"/>
      <c r="H99" s="34"/>
      <c r="I99" s="93"/>
      <c r="J99" s="34"/>
      <c r="K99" s="34"/>
      <c r="L99" s="9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11" customFormat="1" ht="29.25" customHeight="1">
      <c r="A100" s="129"/>
      <c r="B100" s="130"/>
      <c r="C100" s="131" t="s">
        <v>117</v>
      </c>
      <c r="D100" s="132" t="s">
        <v>58</v>
      </c>
      <c r="E100" s="132" t="s">
        <v>54</v>
      </c>
      <c r="F100" s="132" t="s">
        <v>55</v>
      </c>
      <c r="G100" s="132" t="s">
        <v>118</v>
      </c>
      <c r="H100" s="132" t="s">
        <v>119</v>
      </c>
      <c r="I100" s="133" t="s">
        <v>120</v>
      </c>
      <c r="J100" s="132" t="s">
        <v>92</v>
      </c>
      <c r="K100" s="134" t="s">
        <v>121</v>
      </c>
      <c r="L100" s="135"/>
      <c r="M100" s="59" t="s">
        <v>3</v>
      </c>
      <c r="N100" s="60" t="s">
        <v>43</v>
      </c>
      <c r="O100" s="60" t="s">
        <v>122</v>
      </c>
      <c r="P100" s="60" t="s">
        <v>123</v>
      </c>
      <c r="Q100" s="60" t="s">
        <v>124</v>
      </c>
      <c r="R100" s="60" t="s">
        <v>125</v>
      </c>
      <c r="S100" s="60" t="s">
        <v>126</v>
      </c>
      <c r="T100" s="61" t="s">
        <v>127</v>
      </c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</row>
    <row r="101" spans="1:63" s="2" customFormat="1" ht="22.9" customHeight="1">
      <c r="A101" s="34"/>
      <c r="B101" s="35"/>
      <c r="C101" s="66" t="s">
        <v>128</v>
      </c>
      <c r="D101" s="34"/>
      <c r="E101" s="34"/>
      <c r="F101" s="34"/>
      <c r="G101" s="34"/>
      <c r="H101" s="34"/>
      <c r="I101" s="93"/>
      <c r="J101" s="136">
        <f>BK101</f>
        <v>0</v>
      </c>
      <c r="K101" s="34"/>
      <c r="L101" s="35"/>
      <c r="M101" s="62"/>
      <c r="N101" s="53"/>
      <c r="O101" s="63"/>
      <c r="P101" s="137">
        <f>P102+P520+P583</f>
        <v>0</v>
      </c>
      <c r="Q101" s="63"/>
      <c r="R101" s="137">
        <f>R102+R520+R583</f>
        <v>226.12056113000006</v>
      </c>
      <c r="S101" s="63"/>
      <c r="T101" s="138">
        <f>T102+T520+T583</f>
        <v>50.036232899999995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72</v>
      </c>
      <c r="AU101" s="19" t="s">
        <v>93</v>
      </c>
      <c r="BK101" s="139">
        <f>BK102+BK520+BK583</f>
        <v>0</v>
      </c>
    </row>
    <row r="102" spans="2:63" s="12" customFormat="1" ht="25.9" customHeight="1">
      <c r="B102" s="140"/>
      <c r="D102" s="141" t="s">
        <v>72</v>
      </c>
      <c r="E102" s="142" t="s">
        <v>129</v>
      </c>
      <c r="F102" s="142" t="s">
        <v>130</v>
      </c>
      <c r="I102" s="143"/>
      <c r="J102" s="144">
        <f>BK102</f>
        <v>0</v>
      </c>
      <c r="L102" s="140"/>
      <c r="M102" s="145"/>
      <c r="N102" s="146"/>
      <c r="O102" s="146"/>
      <c r="P102" s="147">
        <f>P103+P210+P245+P282+P297+P345+P365+P370+P415+P423+P430+P457+P463+P518</f>
        <v>0</v>
      </c>
      <c r="Q102" s="146"/>
      <c r="R102" s="147">
        <f>R103+R210+R245+R282+R297+R345+R365+R370+R415+R423+R430+R457+R463+R518</f>
        <v>221.24023038000004</v>
      </c>
      <c r="S102" s="146"/>
      <c r="T102" s="148">
        <f>T103+T210+T245+T282+T297+T345+T365+T370+T415+T423+T430+T457+T463+T518</f>
        <v>48.473082899999994</v>
      </c>
      <c r="AR102" s="141" t="s">
        <v>81</v>
      </c>
      <c r="AT102" s="149" t="s">
        <v>72</v>
      </c>
      <c r="AU102" s="149" t="s">
        <v>73</v>
      </c>
      <c r="AY102" s="141" t="s">
        <v>131</v>
      </c>
      <c r="BK102" s="150">
        <f>BK103+BK210+BK245+BK282+BK297+BK345+BK365+BK370+BK415+BK423+BK430+BK457+BK463+BK518</f>
        <v>0</v>
      </c>
    </row>
    <row r="103" spans="2:63" s="12" customFormat="1" ht="22.9" customHeight="1">
      <c r="B103" s="140"/>
      <c r="D103" s="141" t="s">
        <v>72</v>
      </c>
      <c r="E103" s="151" t="s">
        <v>81</v>
      </c>
      <c r="F103" s="151" t="s">
        <v>132</v>
      </c>
      <c r="I103" s="143"/>
      <c r="J103" s="152">
        <f>BK103</f>
        <v>0</v>
      </c>
      <c r="L103" s="140"/>
      <c r="M103" s="145"/>
      <c r="N103" s="146"/>
      <c r="O103" s="146"/>
      <c r="P103" s="147">
        <f>SUM(P104:P209)</f>
        <v>0</v>
      </c>
      <c r="Q103" s="146"/>
      <c r="R103" s="147">
        <f>SUM(R104:R209)</f>
        <v>3.41672717</v>
      </c>
      <c r="S103" s="146"/>
      <c r="T103" s="148">
        <f>SUM(T104:T209)</f>
        <v>0</v>
      </c>
      <c r="AR103" s="141" t="s">
        <v>81</v>
      </c>
      <c r="AT103" s="149" t="s">
        <v>72</v>
      </c>
      <c r="AU103" s="149" t="s">
        <v>81</v>
      </c>
      <c r="AY103" s="141" t="s">
        <v>131</v>
      </c>
      <c r="BK103" s="150">
        <f>SUM(BK104:BK209)</f>
        <v>0</v>
      </c>
    </row>
    <row r="104" spans="1:65" s="2" customFormat="1" ht="16.5" customHeight="1">
      <c r="A104" s="34"/>
      <c r="B104" s="153"/>
      <c r="C104" s="154" t="s">
        <v>81</v>
      </c>
      <c r="D104" s="154" t="s">
        <v>133</v>
      </c>
      <c r="E104" s="155" t="s">
        <v>134</v>
      </c>
      <c r="F104" s="156" t="s">
        <v>135</v>
      </c>
      <c r="G104" s="157" t="s">
        <v>136</v>
      </c>
      <c r="H104" s="158">
        <v>76.9</v>
      </c>
      <c r="I104" s="159"/>
      <c r="J104" s="160">
        <f>ROUND(I104*H104,2)</f>
        <v>0</v>
      </c>
      <c r="K104" s="156" t="s">
        <v>137</v>
      </c>
      <c r="L104" s="35"/>
      <c r="M104" s="161" t="s">
        <v>3</v>
      </c>
      <c r="N104" s="162" t="s">
        <v>44</v>
      </c>
      <c r="O104" s="55"/>
      <c r="P104" s="163">
        <f>O104*H104</f>
        <v>0</v>
      </c>
      <c r="Q104" s="163">
        <v>0</v>
      </c>
      <c r="R104" s="163">
        <f>Q104*H104</f>
        <v>0</v>
      </c>
      <c r="S104" s="163">
        <v>0</v>
      </c>
      <c r="T104" s="164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65" t="s">
        <v>138</v>
      </c>
      <c r="AT104" s="165" t="s">
        <v>133</v>
      </c>
      <c r="AU104" s="165" t="s">
        <v>83</v>
      </c>
      <c r="AY104" s="19" t="s">
        <v>131</v>
      </c>
      <c r="BE104" s="166">
        <f>IF(N104="základní",J104,0)</f>
        <v>0</v>
      </c>
      <c r="BF104" s="166">
        <f>IF(N104="snížená",J104,0)</f>
        <v>0</v>
      </c>
      <c r="BG104" s="166">
        <f>IF(N104="zákl. přenesená",J104,0)</f>
        <v>0</v>
      </c>
      <c r="BH104" s="166">
        <f>IF(N104="sníž. přenesená",J104,0)</f>
        <v>0</v>
      </c>
      <c r="BI104" s="166">
        <f>IF(N104="nulová",J104,0)</f>
        <v>0</v>
      </c>
      <c r="BJ104" s="19" t="s">
        <v>81</v>
      </c>
      <c r="BK104" s="166">
        <f>ROUND(I104*H104,2)</f>
        <v>0</v>
      </c>
      <c r="BL104" s="19" t="s">
        <v>138</v>
      </c>
      <c r="BM104" s="165" t="s">
        <v>139</v>
      </c>
    </row>
    <row r="105" spans="2:51" s="13" customFormat="1" ht="11.25">
      <c r="B105" s="167"/>
      <c r="D105" s="168" t="s">
        <v>140</v>
      </c>
      <c r="E105" s="169" t="s">
        <v>3</v>
      </c>
      <c r="F105" s="170" t="s">
        <v>141</v>
      </c>
      <c r="H105" s="169" t="s">
        <v>3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140</v>
      </c>
      <c r="AU105" s="169" t="s">
        <v>83</v>
      </c>
      <c r="AV105" s="13" t="s">
        <v>81</v>
      </c>
      <c r="AW105" s="13" t="s">
        <v>34</v>
      </c>
      <c r="AX105" s="13" t="s">
        <v>73</v>
      </c>
      <c r="AY105" s="169" t="s">
        <v>131</v>
      </c>
    </row>
    <row r="106" spans="2:51" s="13" customFormat="1" ht="11.25">
      <c r="B106" s="167"/>
      <c r="D106" s="168" t="s">
        <v>140</v>
      </c>
      <c r="E106" s="169" t="s">
        <v>3</v>
      </c>
      <c r="F106" s="170" t="s">
        <v>142</v>
      </c>
      <c r="H106" s="169" t="s">
        <v>3</v>
      </c>
      <c r="I106" s="171"/>
      <c r="L106" s="167"/>
      <c r="M106" s="172"/>
      <c r="N106" s="173"/>
      <c r="O106" s="173"/>
      <c r="P106" s="173"/>
      <c r="Q106" s="173"/>
      <c r="R106" s="173"/>
      <c r="S106" s="173"/>
      <c r="T106" s="174"/>
      <c r="AT106" s="169" t="s">
        <v>140</v>
      </c>
      <c r="AU106" s="169" t="s">
        <v>83</v>
      </c>
      <c r="AV106" s="13" t="s">
        <v>81</v>
      </c>
      <c r="AW106" s="13" t="s">
        <v>34</v>
      </c>
      <c r="AX106" s="13" t="s">
        <v>73</v>
      </c>
      <c r="AY106" s="169" t="s">
        <v>131</v>
      </c>
    </row>
    <row r="107" spans="2:51" s="13" customFormat="1" ht="11.25">
      <c r="B107" s="167"/>
      <c r="D107" s="168" t="s">
        <v>140</v>
      </c>
      <c r="E107" s="169" t="s">
        <v>3</v>
      </c>
      <c r="F107" s="170" t="s">
        <v>143</v>
      </c>
      <c r="H107" s="169" t="s">
        <v>3</v>
      </c>
      <c r="I107" s="171"/>
      <c r="L107" s="167"/>
      <c r="M107" s="172"/>
      <c r="N107" s="173"/>
      <c r="O107" s="173"/>
      <c r="P107" s="173"/>
      <c r="Q107" s="173"/>
      <c r="R107" s="173"/>
      <c r="S107" s="173"/>
      <c r="T107" s="174"/>
      <c r="AT107" s="169" t="s">
        <v>140</v>
      </c>
      <c r="AU107" s="169" t="s">
        <v>83</v>
      </c>
      <c r="AV107" s="13" t="s">
        <v>81</v>
      </c>
      <c r="AW107" s="13" t="s">
        <v>34</v>
      </c>
      <c r="AX107" s="13" t="s">
        <v>73</v>
      </c>
      <c r="AY107" s="169" t="s">
        <v>131</v>
      </c>
    </row>
    <row r="108" spans="2:51" s="14" customFormat="1" ht="11.25">
      <c r="B108" s="175"/>
      <c r="D108" s="168" t="s">
        <v>140</v>
      </c>
      <c r="E108" s="176" t="s">
        <v>3</v>
      </c>
      <c r="F108" s="177" t="s">
        <v>144</v>
      </c>
      <c r="H108" s="178">
        <v>58.5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76" t="s">
        <v>140</v>
      </c>
      <c r="AU108" s="176" t="s">
        <v>83</v>
      </c>
      <c r="AV108" s="14" t="s">
        <v>83</v>
      </c>
      <c r="AW108" s="14" t="s">
        <v>34</v>
      </c>
      <c r="AX108" s="14" t="s">
        <v>73</v>
      </c>
      <c r="AY108" s="176" t="s">
        <v>131</v>
      </c>
    </row>
    <row r="109" spans="2:51" s="13" customFormat="1" ht="11.25">
      <c r="B109" s="167"/>
      <c r="D109" s="168" t="s">
        <v>140</v>
      </c>
      <c r="E109" s="169" t="s">
        <v>3</v>
      </c>
      <c r="F109" s="170" t="s">
        <v>145</v>
      </c>
      <c r="H109" s="169" t="s">
        <v>3</v>
      </c>
      <c r="I109" s="171"/>
      <c r="L109" s="167"/>
      <c r="M109" s="172"/>
      <c r="N109" s="173"/>
      <c r="O109" s="173"/>
      <c r="P109" s="173"/>
      <c r="Q109" s="173"/>
      <c r="R109" s="173"/>
      <c r="S109" s="173"/>
      <c r="T109" s="174"/>
      <c r="AT109" s="169" t="s">
        <v>140</v>
      </c>
      <c r="AU109" s="169" t="s">
        <v>83</v>
      </c>
      <c r="AV109" s="13" t="s">
        <v>81</v>
      </c>
      <c r="AW109" s="13" t="s">
        <v>34</v>
      </c>
      <c r="AX109" s="13" t="s">
        <v>73</v>
      </c>
      <c r="AY109" s="169" t="s">
        <v>131</v>
      </c>
    </row>
    <row r="110" spans="2:51" s="14" customFormat="1" ht="11.25">
      <c r="B110" s="175"/>
      <c r="D110" s="168" t="s">
        <v>140</v>
      </c>
      <c r="E110" s="176" t="s">
        <v>3</v>
      </c>
      <c r="F110" s="177" t="s">
        <v>146</v>
      </c>
      <c r="H110" s="178">
        <v>9.5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140</v>
      </c>
      <c r="AU110" s="176" t="s">
        <v>83</v>
      </c>
      <c r="AV110" s="14" t="s">
        <v>83</v>
      </c>
      <c r="AW110" s="14" t="s">
        <v>34</v>
      </c>
      <c r="AX110" s="14" t="s">
        <v>73</v>
      </c>
      <c r="AY110" s="176" t="s">
        <v>131</v>
      </c>
    </row>
    <row r="111" spans="2:51" s="13" customFormat="1" ht="11.25">
      <c r="B111" s="167"/>
      <c r="D111" s="168" t="s">
        <v>140</v>
      </c>
      <c r="E111" s="169" t="s">
        <v>3</v>
      </c>
      <c r="F111" s="170" t="s">
        <v>147</v>
      </c>
      <c r="H111" s="169" t="s">
        <v>3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9" t="s">
        <v>140</v>
      </c>
      <c r="AU111" s="169" t="s">
        <v>83</v>
      </c>
      <c r="AV111" s="13" t="s">
        <v>81</v>
      </c>
      <c r="AW111" s="13" t="s">
        <v>34</v>
      </c>
      <c r="AX111" s="13" t="s">
        <v>73</v>
      </c>
      <c r="AY111" s="169" t="s">
        <v>131</v>
      </c>
    </row>
    <row r="112" spans="2:51" s="14" customFormat="1" ht="11.25">
      <c r="B112" s="175"/>
      <c r="D112" s="168" t="s">
        <v>140</v>
      </c>
      <c r="E112" s="176" t="s">
        <v>3</v>
      </c>
      <c r="F112" s="177" t="s">
        <v>148</v>
      </c>
      <c r="H112" s="178">
        <v>8.9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76" t="s">
        <v>140</v>
      </c>
      <c r="AU112" s="176" t="s">
        <v>83</v>
      </c>
      <c r="AV112" s="14" t="s">
        <v>83</v>
      </c>
      <c r="AW112" s="14" t="s">
        <v>34</v>
      </c>
      <c r="AX112" s="14" t="s">
        <v>73</v>
      </c>
      <c r="AY112" s="176" t="s">
        <v>131</v>
      </c>
    </row>
    <row r="113" spans="2:51" s="15" customFormat="1" ht="11.25">
      <c r="B113" s="183"/>
      <c r="D113" s="168" t="s">
        <v>140</v>
      </c>
      <c r="E113" s="184" t="s">
        <v>3</v>
      </c>
      <c r="F113" s="185" t="s">
        <v>149</v>
      </c>
      <c r="H113" s="186">
        <v>76.9</v>
      </c>
      <c r="I113" s="187"/>
      <c r="L113" s="183"/>
      <c r="M113" s="188"/>
      <c r="N113" s="189"/>
      <c r="O113" s="189"/>
      <c r="P113" s="189"/>
      <c r="Q113" s="189"/>
      <c r="R113" s="189"/>
      <c r="S113" s="189"/>
      <c r="T113" s="190"/>
      <c r="AT113" s="184" t="s">
        <v>140</v>
      </c>
      <c r="AU113" s="184" t="s">
        <v>83</v>
      </c>
      <c r="AV113" s="15" t="s">
        <v>138</v>
      </c>
      <c r="AW113" s="15" t="s">
        <v>34</v>
      </c>
      <c r="AX113" s="15" t="s">
        <v>81</v>
      </c>
      <c r="AY113" s="184" t="s">
        <v>131</v>
      </c>
    </row>
    <row r="114" spans="1:65" s="2" customFormat="1" ht="33" customHeight="1">
      <c r="A114" s="34"/>
      <c r="B114" s="153"/>
      <c r="C114" s="154" t="s">
        <v>83</v>
      </c>
      <c r="D114" s="154" t="s">
        <v>133</v>
      </c>
      <c r="E114" s="155" t="s">
        <v>150</v>
      </c>
      <c r="F114" s="156" t="s">
        <v>151</v>
      </c>
      <c r="G114" s="157" t="s">
        <v>152</v>
      </c>
      <c r="H114" s="158">
        <v>7.69</v>
      </c>
      <c r="I114" s="159"/>
      <c r="J114" s="160">
        <f>ROUND(I114*H114,2)</f>
        <v>0</v>
      </c>
      <c r="K114" s="156" t="s">
        <v>137</v>
      </c>
      <c r="L114" s="35"/>
      <c r="M114" s="161" t="s">
        <v>3</v>
      </c>
      <c r="N114" s="162" t="s">
        <v>44</v>
      </c>
      <c r="O114" s="55"/>
      <c r="P114" s="163">
        <f>O114*H114</f>
        <v>0</v>
      </c>
      <c r="Q114" s="163">
        <v>0</v>
      </c>
      <c r="R114" s="163">
        <f>Q114*H114</f>
        <v>0</v>
      </c>
      <c r="S114" s="163">
        <v>0</v>
      </c>
      <c r="T114" s="164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65" t="s">
        <v>138</v>
      </c>
      <c r="AT114" s="165" t="s">
        <v>133</v>
      </c>
      <c r="AU114" s="165" t="s">
        <v>83</v>
      </c>
      <c r="AY114" s="19" t="s">
        <v>131</v>
      </c>
      <c r="BE114" s="166">
        <f>IF(N114="základní",J114,0)</f>
        <v>0</v>
      </c>
      <c r="BF114" s="166">
        <f>IF(N114="snížená",J114,0)</f>
        <v>0</v>
      </c>
      <c r="BG114" s="166">
        <f>IF(N114="zákl. přenesená",J114,0)</f>
        <v>0</v>
      </c>
      <c r="BH114" s="166">
        <f>IF(N114="sníž. přenesená",J114,0)</f>
        <v>0</v>
      </c>
      <c r="BI114" s="166">
        <f>IF(N114="nulová",J114,0)</f>
        <v>0</v>
      </c>
      <c r="BJ114" s="19" t="s">
        <v>81</v>
      </c>
      <c r="BK114" s="166">
        <f>ROUND(I114*H114,2)</f>
        <v>0</v>
      </c>
      <c r="BL114" s="19" t="s">
        <v>138</v>
      </c>
      <c r="BM114" s="165" t="s">
        <v>153</v>
      </c>
    </row>
    <row r="115" spans="2:51" s="13" customFormat="1" ht="11.25">
      <c r="B115" s="167"/>
      <c r="D115" s="168" t="s">
        <v>140</v>
      </c>
      <c r="E115" s="169" t="s">
        <v>3</v>
      </c>
      <c r="F115" s="170" t="s">
        <v>154</v>
      </c>
      <c r="H115" s="169" t="s">
        <v>3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9" t="s">
        <v>140</v>
      </c>
      <c r="AU115" s="169" t="s">
        <v>83</v>
      </c>
      <c r="AV115" s="13" t="s">
        <v>81</v>
      </c>
      <c r="AW115" s="13" t="s">
        <v>34</v>
      </c>
      <c r="AX115" s="13" t="s">
        <v>73</v>
      </c>
      <c r="AY115" s="169" t="s">
        <v>131</v>
      </c>
    </row>
    <row r="116" spans="2:51" s="13" customFormat="1" ht="11.25">
      <c r="B116" s="167"/>
      <c r="D116" s="168" t="s">
        <v>140</v>
      </c>
      <c r="E116" s="169" t="s">
        <v>3</v>
      </c>
      <c r="F116" s="170" t="s">
        <v>155</v>
      </c>
      <c r="H116" s="169" t="s">
        <v>3</v>
      </c>
      <c r="I116" s="171"/>
      <c r="L116" s="167"/>
      <c r="M116" s="172"/>
      <c r="N116" s="173"/>
      <c r="O116" s="173"/>
      <c r="P116" s="173"/>
      <c r="Q116" s="173"/>
      <c r="R116" s="173"/>
      <c r="S116" s="173"/>
      <c r="T116" s="174"/>
      <c r="AT116" s="169" t="s">
        <v>140</v>
      </c>
      <c r="AU116" s="169" t="s">
        <v>83</v>
      </c>
      <c r="AV116" s="13" t="s">
        <v>81</v>
      </c>
      <c r="AW116" s="13" t="s">
        <v>34</v>
      </c>
      <c r="AX116" s="13" t="s">
        <v>73</v>
      </c>
      <c r="AY116" s="169" t="s">
        <v>131</v>
      </c>
    </row>
    <row r="117" spans="2:51" s="14" customFormat="1" ht="11.25">
      <c r="B117" s="175"/>
      <c r="D117" s="168" t="s">
        <v>140</v>
      </c>
      <c r="E117" s="176" t="s">
        <v>3</v>
      </c>
      <c r="F117" s="177" t="s">
        <v>156</v>
      </c>
      <c r="H117" s="178">
        <v>7.69</v>
      </c>
      <c r="I117" s="179"/>
      <c r="L117" s="175"/>
      <c r="M117" s="180"/>
      <c r="N117" s="181"/>
      <c r="O117" s="181"/>
      <c r="P117" s="181"/>
      <c r="Q117" s="181"/>
      <c r="R117" s="181"/>
      <c r="S117" s="181"/>
      <c r="T117" s="182"/>
      <c r="AT117" s="176" t="s">
        <v>140</v>
      </c>
      <c r="AU117" s="176" t="s">
        <v>83</v>
      </c>
      <c r="AV117" s="14" t="s">
        <v>83</v>
      </c>
      <c r="AW117" s="14" t="s">
        <v>34</v>
      </c>
      <c r="AX117" s="14" t="s">
        <v>81</v>
      </c>
      <c r="AY117" s="176" t="s">
        <v>131</v>
      </c>
    </row>
    <row r="118" spans="1:65" s="2" customFormat="1" ht="21.75" customHeight="1">
      <c r="A118" s="34"/>
      <c r="B118" s="153"/>
      <c r="C118" s="154" t="s">
        <v>157</v>
      </c>
      <c r="D118" s="154" t="s">
        <v>133</v>
      </c>
      <c r="E118" s="155" t="s">
        <v>158</v>
      </c>
      <c r="F118" s="156" t="s">
        <v>159</v>
      </c>
      <c r="G118" s="157" t="s">
        <v>136</v>
      </c>
      <c r="H118" s="158">
        <v>76.9</v>
      </c>
      <c r="I118" s="159"/>
      <c r="J118" s="160">
        <f>ROUND(I118*H118,2)</f>
        <v>0</v>
      </c>
      <c r="K118" s="156" t="s">
        <v>137</v>
      </c>
      <c r="L118" s="35"/>
      <c r="M118" s="161" t="s">
        <v>3</v>
      </c>
      <c r="N118" s="162" t="s">
        <v>44</v>
      </c>
      <c r="O118" s="55"/>
      <c r="P118" s="163">
        <f>O118*H118</f>
        <v>0</v>
      </c>
      <c r="Q118" s="163">
        <v>0</v>
      </c>
      <c r="R118" s="163">
        <f>Q118*H118</f>
        <v>0</v>
      </c>
      <c r="S118" s="163">
        <v>0</v>
      </c>
      <c r="T118" s="164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65" t="s">
        <v>138</v>
      </c>
      <c r="AT118" s="165" t="s">
        <v>133</v>
      </c>
      <c r="AU118" s="165" t="s">
        <v>83</v>
      </c>
      <c r="AY118" s="19" t="s">
        <v>131</v>
      </c>
      <c r="BE118" s="166">
        <f>IF(N118="základní",J118,0)</f>
        <v>0</v>
      </c>
      <c r="BF118" s="166">
        <f>IF(N118="snížená",J118,0)</f>
        <v>0</v>
      </c>
      <c r="BG118" s="166">
        <f>IF(N118="zákl. přenesená",J118,0)</f>
        <v>0</v>
      </c>
      <c r="BH118" s="166">
        <f>IF(N118="sníž. přenesená",J118,0)</f>
        <v>0</v>
      </c>
      <c r="BI118" s="166">
        <f>IF(N118="nulová",J118,0)</f>
        <v>0</v>
      </c>
      <c r="BJ118" s="19" t="s">
        <v>81</v>
      </c>
      <c r="BK118" s="166">
        <f>ROUND(I118*H118,2)</f>
        <v>0</v>
      </c>
      <c r="BL118" s="19" t="s">
        <v>138</v>
      </c>
      <c r="BM118" s="165" t="s">
        <v>160</v>
      </c>
    </row>
    <row r="119" spans="2:51" s="13" customFormat="1" ht="11.25">
      <c r="B119" s="167"/>
      <c r="D119" s="168" t="s">
        <v>140</v>
      </c>
      <c r="E119" s="169" t="s">
        <v>3</v>
      </c>
      <c r="F119" s="170" t="s">
        <v>161</v>
      </c>
      <c r="H119" s="169" t="s">
        <v>3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9" t="s">
        <v>140</v>
      </c>
      <c r="AU119" s="169" t="s">
        <v>83</v>
      </c>
      <c r="AV119" s="13" t="s">
        <v>81</v>
      </c>
      <c r="AW119" s="13" t="s">
        <v>34</v>
      </c>
      <c r="AX119" s="13" t="s">
        <v>73</v>
      </c>
      <c r="AY119" s="169" t="s">
        <v>131</v>
      </c>
    </row>
    <row r="120" spans="2:51" s="14" customFormat="1" ht="11.25">
      <c r="B120" s="175"/>
      <c r="D120" s="168" t="s">
        <v>140</v>
      </c>
      <c r="E120" s="176" t="s">
        <v>3</v>
      </c>
      <c r="F120" s="177" t="s">
        <v>162</v>
      </c>
      <c r="H120" s="178">
        <v>76.9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140</v>
      </c>
      <c r="AU120" s="176" t="s">
        <v>83</v>
      </c>
      <c r="AV120" s="14" t="s">
        <v>83</v>
      </c>
      <c r="AW120" s="14" t="s">
        <v>34</v>
      </c>
      <c r="AX120" s="14" t="s">
        <v>73</v>
      </c>
      <c r="AY120" s="176" t="s">
        <v>131</v>
      </c>
    </row>
    <row r="121" spans="2:51" s="15" customFormat="1" ht="11.25">
      <c r="B121" s="183"/>
      <c r="D121" s="168" t="s">
        <v>140</v>
      </c>
      <c r="E121" s="184" t="s">
        <v>3</v>
      </c>
      <c r="F121" s="185" t="s">
        <v>149</v>
      </c>
      <c r="H121" s="186">
        <v>76.9</v>
      </c>
      <c r="I121" s="187"/>
      <c r="L121" s="183"/>
      <c r="M121" s="188"/>
      <c r="N121" s="189"/>
      <c r="O121" s="189"/>
      <c r="P121" s="189"/>
      <c r="Q121" s="189"/>
      <c r="R121" s="189"/>
      <c r="S121" s="189"/>
      <c r="T121" s="190"/>
      <c r="AT121" s="184" t="s">
        <v>140</v>
      </c>
      <c r="AU121" s="184" t="s">
        <v>83</v>
      </c>
      <c r="AV121" s="15" t="s">
        <v>138</v>
      </c>
      <c r="AW121" s="15" t="s">
        <v>34</v>
      </c>
      <c r="AX121" s="15" t="s">
        <v>81</v>
      </c>
      <c r="AY121" s="184" t="s">
        <v>131</v>
      </c>
    </row>
    <row r="122" spans="1:65" s="2" customFormat="1" ht="21.75" customHeight="1">
      <c r="A122" s="34"/>
      <c r="B122" s="153"/>
      <c r="C122" s="154" t="s">
        <v>138</v>
      </c>
      <c r="D122" s="154" t="s">
        <v>133</v>
      </c>
      <c r="E122" s="155" t="s">
        <v>163</v>
      </c>
      <c r="F122" s="156" t="s">
        <v>164</v>
      </c>
      <c r="G122" s="157" t="s">
        <v>136</v>
      </c>
      <c r="H122" s="158">
        <v>76.9</v>
      </c>
      <c r="I122" s="159"/>
      <c r="J122" s="160">
        <f>ROUND(I122*H122,2)</f>
        <v>0</v>
      </c>
      <c r="K122" s="156" t="s">
        <v>137</v>
      </c>
      <c r="L122" s="35"/>
      <c r="M122" s="161" t="s">
        <v>3</v>
      </c>
      <c r="N122" s="162" t="s">
        <v>44</v>
      </c>
      <c r="O122" s="55"/>
      <c r="P122" s="163">
        <f>O122*H122</f>
        <v>0</v>
      </c>
      <c r="Q122" s="163">
        <v>0</v>
      </c>
      <c r="R122" s="163">
        <f>Q122*H122</f>
        <v>0</v>
      </c>
      <c r="S122" s="163">
        <v>0</v>
      </c>
      <c r="T122" s="164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65" t="s">
        <v>138</v>
      </c>
      <c r="AT122" s="165" t="s">
        <v>133</v>
      </c>
      <c r="AU122" s="165" t="s">
        <v>83</v>
      </c>
      <c r="AY122" s="19" t="s">
        <v>131</v>
      </c>
      <c r="BE122" s="166">
        <f>IF(N122="základní",J122,0)</f>
        <v>0</v>
      </c>
      <c r="BF122" s="166">
        <f>IF(N122="snížená",J122,0)</f>
        <v>0</v>
      </c>
      <c r="BG122" s="166">
        <f>IF(N122="zákl. přenesená",J122,0)</f>
        <v>0</v>
      </c>
      <c r="BH122" s="166">
        <f>IF(N122="sníž. přenesená",J122,0)</f>
        <v>0</v>
      </c>
      <c r="BI122" s="166">
        <f>IF(N122="nulová",J122,0)</f>
        <v>0</v>
      </c>
      <c r="BJ122" s="19" t="s">
        <v>81</v>
      </c>
      <c r="BK122" s="166">
        <f>ROUND(I122*H122,2)</f>
        <v>0</v>
      </c>
      <c r="BL122" s="19" t="s">
        <v>138</v>
      </c>
      <c r="BM122" s="165" t="s">
        <v>165</v>
      </c>
    </row>
    <row r="123" spans="1:65" s="2" customFormat="1" ht="16.5" customHeight="1">
      <c r="A123" s="34"/>
      <c r="B123" s="153"/>
      <c r="C123" s="191" t="s">
        <v>166</v>
      </c>
      <c r="D123" s="191" t="s">
        <v>167</v>
      </c>
      <c r="E123" s="192" t="s">
        <v>168</v>
      </c>
      <c r="F123" s="193" t="s">
        <v>169</v>
      </c>
      <c r="G123" s="194" t="s">
        <v>170</v>
      </c>
      <c r="H123" s="195">
        <v>3.076</v>
      </c>
      <c r="I123" s="196"/>
      <c r="J123" s="197">
        <f>ROUND(I123*H123,2)</f>
        <v>0</v>
      </c>
      <c r="K123" s="193" t="s">
        <v>137</v>
      </c>
      <c r="L123" s="198"/>
      <c r="M123" s="199" t="s">
        <v>3</v>
      </c>
      <c r="N123" s="200" t="s">
        <v>44</v>
      </c>
      <c r="O123" s="55"/>
      <c r="P123" s="163">
        <f>O123*H123</f>
        <v>0</v>
      </c>
      <c r="Q123" s="163">
        <v>0.001</v>
      </c>
      <c r="R123" s="163">
        <f>Q123*H123</f>
        <v>0.003076</v>
      </c>
      <c r="S123" s="163">
        <v>0</v>
      </c>
      <c r="T123" s="164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65" t="s">
        <v>171</v>
      </c>
      <c r="AT123" s="165" t="s">
        <v>167</v>
      </c>
      <c r="AU123" s="165" t="s">
        <v>83</v>
      </c>
      <c r="AY123" s="19" t="s">
        <v>131</v>
      </c>
      <c r="BE123" s="166">
        <f>IF(N123="základní",J123,0)</f>
        <v>0</v>
      </c>
      <c r="BF123" s="166">
        <f>IF(N123="snížená",J123,0)</f>
        <v>0</v>
      </c>
      <c r="BG123" s="166">
        <f>IF(N123="zákl. přenesená",J123,0)</f>
        <v>0</v>
      </c>
      <c r="BH123" s="166">
        <f>IF(N123="sníž. přenesená",J123,0)</f>
        <v>0</v>
      </c>
      <c r="BI123" s="166">
        <f>IF(N123="nulová",J123,0)</f>
        <v>0</v>
      </c>
      <c r="BJ123" s="19" t="s">
        <v>81</v>
      </c>
      <c r="BK123" s="166">
        <f>ROUND(I123*H123,2)</f>
        <v>0</v>
      </c>
      <c r="BL123" s="19" t="s">
        <v>138</v>
      </c>
      <c r="BM123" s="165" t="s">
        <v>172</v>
      </c>
    </row>
    <row r="124" spans="2:51" s="14" customFormat="1" ht="11.25">
      <c r="B124" s="175"/>
      <c r="D124" s="168" t="s">
        <v>140</v>
      </c>
      <c r="E124" s="176" t="s">
        <v>3</v>
      </c>
      <c r="F124" s="177" t="s">
        <v>173</v>
      </c>
      <c r="H124" s="178">
        <v>3.076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140</v>
      </c>
      <c r="AU124" s="176" t="s">
        <v>83</v>
      </c>
      <c r="AV124" s="14" t="s">
        <v>83</v>
      </c>
      <c r="AW124" s="14" t="s">
        <v>34</v>
      </c>
      <c r="AX124" s="14" t="s">
        <v>81</v>
      </c>
      <c r="AY124" s="176" t="s">
        <v>131</v>
      </c>
    </row>
    <row r="125" spans="1:65" s="2" customFormat="1" ht="21.75" customHeight="1">
      <c r="A125" s="34"/>
      <c r="B125" s="153"/>
      <c r="C125" s="154" t="s">
        <v>174</v>
      </c>
      <c r="D125" s="154" t="s">
        <v>133</v>
      </c>
      <c r="E125" s="155" t="s">
        <v>175</v>
      </c>
      <c r="F125" s="156" t="s">
        <v>176</v>
      </c>
      <c r="G125" s="157" t="s">
        <v>152</v>
      </c>
      <c r="H125" s="158">
        <v>371.8</v>
      </c>
      <c r="I125" s="159"/>
      <c r="J125" s="160">
        <f>ROUND(I125*H125,2)</f>
        <v>0</v>
      </c>
      <c r="K125" s="156" t="s">
        <v>137</v>
      </c>
      <c r="L125" s="35"/>
      <c r="M125" s="161" t="s">
        <v>3</v>
      </c>
      <c r="N125" s="162" t="s">
        <v>44</v>
      </c>
      <c r="O125" s="55"/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65" t="s">
        <v>138</v>
      </c>
      <c r="AT125" s="165" t="s">
        <v>133</v>
      </c>
      <c r="AU125" s="165" t="s">
        <v>83</v>
      </c>
      <c r="AY125" s="19" t="s">
        <v>131</v>
      </c>
      <c r="BE125" s="166">
        <f>IF(N125="základní",J125,0)</f>
        <v>0</v>
      </c>
      <c r="BF125" s="166">
        <f>IF(N125="snížená",J125,0)</f>
        <v>0</v>
      </c>
      <c r="BG125" s="166">
        <f>IF(N125="zákl. přenesená",J125,0)</f>
        <v>0</v>
      </c>
      <c r="BH125" s="166">
        <f>IF(N125="sníž. přenesená",J125,0)</f>
        <v>0</v>
      </c>
      <c r="BI125" s="166">
        <f>IF(N125="nulová",J125,0)</f>
        <v>0</v>
      </c>
      <c r="BJ125" s="19" t="s">
        <v>81</v>
      </c>
      <c r="BK125" s="166">
        <f>ROUND(I125*H125,2)</f>
        <v>0</v>
      </c>
      <c r="BL125" s="19" t="s">
        <v>138</v>
      </c>
      <c r="BM125" s="165" t="s">
        <v>177</v>
      </c>
    </row>
    <row r="126" spans="2:51" s="13" customFormat="1" ht="11.25">
      <c r="B126" s="167"/>
      <c r="D126" s="168" t="s">
        <v>140</v>
      </c>
      <c r="E126" s="169" t="s">
        <v>3</v>
      </c>
      <c r="F126" s="170" t="s">
        <v>178</v>
      </c>
      <c r="H126" s="169" t="s">
        <v>3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9" t="s">
        <v>140</v>
      </c>
      <c r="AU126" s="169" t="s">
        <v>83</v>
      </c>
      <c r="AV126" s="13" t="s">
        <v>81</v>
      </c>
      <c r="AW126" s="13" t="s">
        <v>34</v>
      </c>
      <c r="AX126" s="13" t="s">
        <v>73</v>
      </c>
      <c r="AY126" s="169" t="s">
        <v>131</v>
      </c>
    </row>
    <row r="127" spans="2:51" s="13" customFormat="1" ht="11.25">
      <c r="B127" s="167"/>
      <c r="D127" s="168" t="s">
        <v>140</v>
      </c>
      <c r="E127" s="169" t="s">
        <v>3</v>
      </c>
      <c r="F127" s="170" t="s">
        <v>179</v>
      </c>
      <c r="H127" s="169" t="s">
        <v>3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9" t="s">
        <v>140</v>
      </c>
      <c r="AU127" s="169" t="s">
        <v>83</v>
      </c>
      <c r="AV127" s="13" t="s">
        <v>81</v>
      </c>
      <c r="AW127" s="13" t="s">
        <v>34</v>
      </c>
      <c r="AX127" s="13" t="s">
        <v>73</v>
      </c>
      <c r="AY127" s="169" t="s">
        <v>131</v>
      </c>
    </row>
    <row r="128" spans="2:51" s="13" customFormat="1" ht="11.25">
      <c r="B128" s="167"/>
      <c r="D128" s="168" t="s">
        <v>140</v>
      </c>
      <c r="E128" s="169" t="s">
        <v>3</v>
      </c>
      <c r="F128" s="170" t="s">
        <v>143</v>
      </c>
      <c r="H128" s="169" t="s">
        <v>3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9" t="s">
        <v>140</v>
      </c>
      <c r="AU128" s="169" t="s">
        <v>83</v>
      </c>
      <c r="AV128" s="13" t="s">
        <v>81</v>
      </c>
      <c r="AW128" s="13" t="s">
        <v>34</v>
      </c>
      <c r="AX128" s="13" t="s">
        <v>73</v>
      </c>
      <c r="AY128" s="169" t="s">
        <v>131</v>
      </c>
    </row>
    <row r="129" spans="2:51" s="14" customFormat="1" ht="11.25">
      <c r="B129" s="175"/>
      <c r="D129" s="168" t="s">
        <v>140</v>
      </c>
      <c r="E129" s="176" t="s">
        <v>3</v>
      </c>
      <c r="F129" s="177" t="s">
        <v>180</v>
      </c>
      <c r="H129" s="178">
        <v>94.9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140</v>
      </c>
      <c r="AU129" s="176" t="s">
        <v>83</v>
      </c>
      <c r="AV129" s="14" t="s">
        <v>83</v>
      </c>
      <c r="AW129" s="14" t="s">
        <v>34</v>
      </c>
      <c r="AX129" s="14" t="s">
        <v>73</v>
      </c>
      <c r="AY129" s="176" t="s">
        <v>131</v>
      </c>
    </row>
    <row r="130" spans="2:51" s="13" customFormat="1" ht="11.25">
      <c r="B130" s="167"/>
      <c r="D130" s="168" t="s">
        <v>140</v>
      </c>
      <c r="E130" s="169" t="s">
        <v>3</v>
      </c>
      <c r="F130" s="170" t="s">
        <v>181</v>
      </c>
      <c r="H130" s="169" t="s">
        <v>3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9" t="s">
        <v>140</v>
      </c>
      <c r="AU130" s="169" t="s">
        <v>83</v>
      </c>
      <c r="AV130" s="13" t="s">
        <v>81</v>
      </c>
      <c r="AW130" s="13" t="s">
        <v>34</v>
      </c>
      <c r="AX130" s="13" t="s">
        <v>73</v>
      </c>
      <c r="AY130" s="169" t="s">
        <v>131</v>
      </c>
    </row>
    <row r="131" spans="2:51" s="14" customFormat="1" ht="11.25">
      <c r="B131" s="175"/>
      <c r="D131" s="168" t="s">
        <v>140</v>
      </c>
      <c r="E131" s="176" t="s">
        <v>3</v>
      </c>
      <c r="F131" s="177" t="s">
        <v>182</v>
      </c>
      <c r="H131" s="178">
        <v>115.7</v>
      </c>
      <c r="I131" s="179"/>
      <c r="L131" s="175"/>
      <c r="M131" s="180"/>
      <c r="N131" s="181"/>
      <c r="O131" s="181"/>
      <c r="P131" s="181"/>
      <c r="Q131" s="181"/>
      <c r="R131" s="181"/>
      <c r="S131" s="181"/>
      <c r="T131" s="182"/>
      <c r="AT131" s="176" t="s">
        <v>140</v>
      </c>
      <c r="AU131" s="176" t="s">
        <v>83</v>
      </c>
      <c r="AV131" s="14" t="s">
        <v>83</v>
      </c>
      <c r="AW131" s="14" t="s">
        <v>34</v>
      </c>
      <c r="AX131" s="14" t="s">
        <v>73</v>
      </c>
      <c r="AY131" s="176" t="s">
        <v>131</v>
      </c>
    </row>
    <row r="132" spans="2:51" s="13" customFormat="1" ht="11.25">
      <c r="B132" s="167"/>
      <c r="D132" s="168" t="s">
        <v>140</v>
      </c>
      <c r="E132" s="169" t="s">
        <v>3</v>
      </c>
      <c r="F132" s="170" t="s">
        <v>183</v>
      </c>
      <c r="H132" s="169" t="s">
        <v>3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140</v>
      </c>
      <c r="AU132" s="169" t="s">
        <v>83</v>
      </c>
      <c r="AV132" s="13" t="s">
        <v>81</v>
      </c>
      <c r="AW132" s="13" t="s">
        <v>34</v>
      </c>
      <c r="AX132" s="13" t="s">
        <v>73</v>
      </c>
      <c r="AY132" s="169" t="s">
        <v>131</v>
      </c>
    </row>
    <row r="133" spans="2:51" s="14" customFormat="1" ht="11.25">
      <c r="B133" s="175"/>
      <c r="D133" s="168" t="s">
        <v>140</v>
      </c>
      <c r="E133" s="176" t="s">
        <v>3</v>
      </c>
      <c r="F133" s="177" t="s">
        <v>184</v>
      </c>
      <c r="H133" s="178">
        <v>98.8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140</v>
      </c>
      <c r="AU133" s="176" t="s">
        <v>83</v>
      </c>
      <c r="AV133" s="14" t="s">
        <v>83</v>
      </c>
      <c r="AW133" s="14" t="s">
        <v>34</v>
      </c>
      <c r="AX133" s="14" t="s">
        <v>73</v>
      </c>
      <c r="AY133" s="176" t="s">
        <v>131</v>
      </c>
    </row>
    <row r="134" spans="2:51" s="13" customFormat="1" ht="11.25">
      <c r="B134" s="167"/>
      <c r="D134" s="168" t="s">
        <v>140</v>
      </c>
      <c r="E134" s="169" t="s">
        <v>3</v>
      </c>
      <c r="F134" s="170" t="s">
        <v>145</v>
      </c>
      <c r="H134" s="169" t="s">
        <v>3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140</v>
      </c>
      <c r="AU134" s="169" t="s">
        <v>83</v>
      </c>
      <c r="AV134" s="13" t="s">
        <v>81</v>
      </c>
      <c r="AW134" s="13" t="s">
        <v>34</v>
      </c>
      <c r="AX134" s="13" t="s">
        <v>73</v>
      </c>
      <c r="AY134" s="169" t="s">
        <v>131</v>
      </c>
    </row>
    <row r="135" spans="2:51" s="14" customFormat="1" ht="11.25">
      <c r="B135" s="175"/>
      <c r="D135" s="168" t="s">
        <v>140</v>
      </c>
      <c r="E135" s="176" t="s">
        <v>3</v>
      </c>
      <c r="F135" s="177" t="s">
        <v>185</v>
      </c>
      <c r="H135" s="178">
        <v>42.9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140</v>
      </c>
      <c r="AU135" s="176" t="s">
        <v>83</v>
      </c>
      <c r="AV135" s="14" t="s">
        <v>83</v>
      </c>
      <c r="AW135" s="14" t="s">
        <v>34</v>
      </c>
      <c r="AX135" s="14" t="s">
        <v>73</v>
      </c>
      <c r="AY135" s="176" t="s">
        <v>131</v>
      </c>
    </row>
    <row r="136" spans="2:51" s="13" customFormat="1" ht="11.25">
      <c r="B136" s="167"/>
      <c r="D136" s="168" t="s">
        <v>140</v>
      </c>
      <c r="E136" s="169" t="s">
        <v>3</v>
      </c>
      <c r="F136" s="170" t="s">
        <v>147</v>
      </c>
      <c r="H136" s="169" t="s">
        <v>3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140</v>
      </c>
      <c r="AU136" s="169" t="s">
        <v>83</v>
      </c>
      <c r="AV136" s="13" t="s">
        <v>81</v>
      </c>
      <c r="AW136" s="13" t="s">
        <v>34</v>
      </c>
      <c r="AX136" s="13" t="s">
        <v>73</v>
      </c>
      <c r="AY136" s="169" t="s">
        <v>131</v>
      </c>
    </row>
    <row r="137" spans="2:51" s="14" customFormat="1" ht="11.25">
      <c r="B137" s="175"/>
      <c r="D137" s="168" t="s">
        <v>140</v>
      </c>
      <c r="E137" s="176" t="s">
        <v>3</v>
      </c>
      <c r="F137" s="177" t="s">
        <v>186</v>
      </c>
      <c r="H137" s="178">
        <v>19.5</v>
      </c>
      <c r="I137" s="179"/>
      <c r="L137" s="175"/>
      <c r="M137" s="180"/>
      <c r="N137" s="181"/>
      <c r="O137" s="181"/>
      <c r="P137" s="181"/>
      <c r="Q137" s="181"/>
      <c r="R137" s="181"/>
      <c r="S137" s="181"/>
      <c r="T137" s="182"/>
      <c r="AT137" s="176" t="s">
        <v>140</v>
      </c>
      <c r="AU137" s="176" t="s">
        <v>83</v>
      </c>
      <c r="AV137" s="14" t="s">
        <v>83</v>
      </c>
      <c r="AW137" s="14" t="s">
        <v>34</v>
      </c>
      <c r="AX137" s="14" t="s">
        <v>73</v>
      </c>
      <c r="AY137" s="176" t="s">
        <v>131</v>
      </c>
    </row>
    <row r="138" spans="2:51" s="15" customFormat="1" ht="11.25">
      <c r="B138" s="183"/>
      <c r="D138" s="168" t="s">
        <v>140</v>
      </c>
      <c r="E138" s="184" t="s">
        <v>3</v>
      </c>
      <c r="F138" s="185" t="s">
        <v>149</v>
      </c>
      <c r="H138" s="186">
        <v>371.8</v>
      </c>
      <c r="I138" s="187"/>
      <c r="L138" s="183"/>
      <c r="M138" s="188"/>
      <c r="N138" s="189"/>
      <c r="O138" s="189"/>
      <c r="P138" s="189"/>
      <c r="Q138" s="189"/>
      <c r="R138" s="189"/>
      <c r="S138" s="189"/>
      <c r="T138" s="190"/>
      <c r="AT138" s="184" t="s">
        <v>140</v>
      </c>
      <c r="AU138" s="184" t="s">
        <v>83</v>
      </c>
      <c r="AV138" s="15" t="s">
        <v>138</v>
      </c>
      <c r="AW138" s="15" t="s">
        <v>34</v>
      </c>
      <c r="AX138" s="15" t="s">
        <v>81</v>
      </c>
      <c r="AY138" s="184" t="s">
        <v>131</v>
      </c>
    </row>
    <row r="139" spans="1:65" s="2" customFormat="1" ht="16.5" customHeight="1">
      <c r="A139" s="34"/>
      <c r="B139" s="153"/>
      <c r="C139" s="154" t="s">
        <v>187</v>
      </c>
      <c r="D139" s="154" t="s">
        <v>133</v>
      </c>
      <c r="E139" s="155" t="s">
        <v>188</v>
      </c>
      <c r="F139" s="156" t="s">
        <v>189</v>
      </c>
      <c r="G139" s="157" t="s">
        <v>136</v>
      </c>
      <c r="H139" s="158">
        <v>309.833</v>
      </c>
      <c r="I139" s="159"/>
      <c r="J139" s="160">
        <f>ROUND(I139*H139,2)</f>
        <v>0</v>
      </c>
      <c r="K139" s="156" t="s">
        <v>137</v>
      </c>
      <c r="L139" s="35"/>
      <c r="M139" s="161" t="s">
        <v>3</v>
      </c>
      <c r="N139" s="162" t="s">
        <v>44</v>
      </c>
      <c r="O139" s="55"/>
      <c r="P139" s="163">
        <f>O139*H139</f>
        <v>0</v>
      </c>
      <c r="Q139" s="163">
        <v>0.0007</v>
      </c>
      <c r="R139" s="163">
        <f>Q139*H139</f>
        <v>0.21688310000000002</v>
      </c>
      <c r="S139" s="163">
        <v>0</v>
      </c>
      <c r="T139" s="16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65" t="s">
        <v>138</v>
      </c>
      <c r="AT139" s="165" t="s">
        <v>133</v>
      </c>
      <c r="AU139" s="165" t="s">
        <v>83</v>
      </c>
      <c r="AY139" s="19" t="s">
        <v>131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9" t="s">
        <v>81</v>
      </c>
      <c r="BK139" s="166">
        <f>ROUND(I139*H139,2)</f>
        <v>0</v>
      </c>
      <c r="BL139" s="19" t="s">
        <v>138</v>
      </c>
      <c r="BM139" s="165" t="s">
        <v>190</v>
      </c>
    </row>
    <row r="140" spans="2:51" s="14" customFormat="1" ht="11.25">
      <c r="B140" s="175"/>
      <c r="D140" s="168" t="s">
        <v>140</v>
      </c>
      <c r="E140" s="176" t="s">
        <v>3</v>
      </c>
      <c r="F140" s="177" t="s">
        <v>191</v>
      </c>
      <c r="H140" s="178">
        <v>309.833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140</v>
      </c>
      <c r="AU140" s="176" t="s">
        <v>83</v>
      </c>
      <c r="AV140" s="14" t="s">
        <v>83</v>
      </c>
      <c r="AW140" s="14" t="s">
        <v>34</v>
      </c>
      <c r="AX140" s="14" t="s">
        <v>81</v>
      </c>
      <c r="AY140" s="176" t="s">
        <v>131</v>
      </c>
    </row>
    <row r="141" spans="1:65" s="2" customFormat="1" ht="21.75" customHeight="1">
      <c r="A141" s="34"/>
      <c r="B141" s="153"/>
      <c r="C141" s="154" t="s">
        <v>171</v>
      </c>
      <c r="D141" s="154" t="s">
        <v>133</v>
      </c>
      <c r="E141" s="155" t="s">
        <v>192</v>
      </c>
      <c r="F141" s="156" t="s">
        <v>193</v>
      </c>
      <c r="G141" s="157" t="s">
        <v>136</v>
      </c>
      <c r="H141" s="158">
        <v>309.833</v>
      </c>
      <c r="I141" s="159"/>
      <c r="J141" s="160">
        <f>ROUND(I141*H141,2)</f>
        <v>0</v>
      </c>
      <c r="K141" s="156" t="s">
        <v>137</v>
      </c>
      <c r="L141" s="35"/>
      <c r="M141" s="161" t="s">
        <v>3</v>
      </c>
      <c r="N141" s="162" t="s">
        <v>44</v>
      </c>
      <c r="O141" s="55"/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65" t="s">
        <v>138</v>
      </c>
      <c r="AT141" s="165" t="s">
        <v>133</v>
      </c>
      <c r="AU141" s="165" t="s">
        <v>83</v>
      </c>
      <c r="AY141" s="19" t="s">
        <v>131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9" t="s">
        <v>81</v>
      </c>
      <c r="BK141" s="166">
        <f>ROUND(I141*H141,2)</f>
        <v>0</v>
      </c>
      <c r="BL141" s="19" t="s">
        <v>138</v>
      </c>
      <c r="BM141" s="165" t="s">
        <v>194</v>
      </c>
    </row>
    <row r="142" spans="1:65" s="2" customFormat="1" ht="16.5" customHeight="1">
      <c r="A142" s="34"/>
      <c r="B142" s="153"/>
      <c r="C142" s="154" t="s">
        <v>195</v>
      </c>
      <c r="D142" s="154" t="s">
        <v>133</v>
      </c>
      <c r="E142" s="155" t="s">
        <v>196</v>
      </c>
      <c r="F142" s="156" t="s">
        <v>197</v>
      </c>
      <c r="G142" s="157" t="s">
        <v>136</v>
      </c>
      <c r="H142" s="158">
        <v>309.833</v>
      </c>
      <c r="I142" s="159"/>
      <c r="J142" s="160">
        <f>ROUND(I142*H142,2)</f>
        <v>0</v>
      </c>
      <c r="K142" s="156" t="s">
        <v>137</v>
      </c>
      <c r="L142" s="35"/>
      <c r="M142" s="161" t="s">
        <v>3</v>
      </c>
      <c r="N142" s="162" t="s">
        <v>44</v>
      </c>
      <c r="O142" s="55"/>
      <c r="P142" s="163">
        <f>O142*H142</f>
        <v>0</v>
      </c>
      <c r="Q142" s="163">
        <v>0.00079</v>
      </c>
      <c r="R142" s="163">
        <f>Q142*H142</f>
        <v>0.24476807000000003</v>
      </c>
      <c r="S142" s="163">
        <v>0</v>
      </c>
      <c r="T142" s="16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65" t="s">
        <v>138</v>
      </c>
      <c r="AT142" s="165" t="s">
        <v>133</v>
      </c>
      <c r="AU142" s="165" t="s">
        <v>83</v>
      </c>
      <c r="AY142" s="19" t="s">
        <v>131</v>
      </c>
      <c r="BE142" s="166">
        <f>IF(N142="základní",J142,0)</f>
        <v>0</v>
      </c>
      <c r="BF142" s="166">
        <f>IF(N142="snížená",J142,0)</f>
        <v>0</v>
      </c>
      <c r="BG142" s="166">
        <f>IF(N142="zákl. přenesená",J142,0)</f>
        <v>0</v>
      </c>
      <c r="BH142" s="166">
        <f>IF(N142="sníž. přenesená",J142,0)</f>
        <v>0</v>
      </c>
      <c r="BI142" s="166">
        <f>IF(N142="nulová",J142,0)</f>
        <v>0</v>
      </c>
      <c r="BJ142" s="19" t="s">
        <v>81</v>
      </c>
      <c r="BK142" s="166">
        <f>ROUND(I142*H142,2)</f>
        <v>0</v>
      </c>
      <c r="BL142" s="19" t="s">
        <v>138</v>
      </c>
      <c r="BM142" s="165" t="s">
        <v>198</v>
      </c>
    </row>
    <row r="143" spans="1:65" s="2" customFormat="1" ht="21.75" customHeight="1">
      <c r="A143" s="34"/>
      <c r="B143" s="153"/>
      <c r="C143" s="154" t="s">
        <v>199</v>
      </c>
      <c r="D143" s="154" t="s">
        <v>133</v>
      </c>
      <c r="E143" s="155" t="s">
        <v>200</v>
      </c>
      <c r="F143" s="156" t="s">
        <v>201</v>
      </c>
      <c r="G143" s="157" t="s">
        <v>136</v>
      </c>
      <c r="H143" s="158">
        <v>309.833</v>
      </c>
      <c r="I143" s="159"/>
      <c r="J143" s="160">
        <f>ROUND(I143*H143,2)</f>
        <v>0</v>
      </c>
      <c r="K143" s="156" t="s">
        <v>137</v>
      </c>
      <c r="L143" s="35"/>
      <c r="M143" s="161" t="s">
        <v>3</v>
      </c>
      <c r="N143" s="162" t="s">
        <v>44</v>
      </c>
      <c r="O143" s="55"/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65" t="s">
        <v>138</v>
      </c>
      <c r="AT143" s="165" t="s">
        <v>133</v>
      </c>
      <c r="AU143" s="165" t="s">
        <v>83</v>
      </c>
      <c r="AY143" s="19" t="s">
        <v>131</v>
      </c>
      <c r="BE143" s="166">
        <f>IF(N143="základní",J143,0)</f>
        <v>0</v>
      </c>
      <c r="BF143" s="166">
        <f>IF(N143="snížená",J143,0)</f>
        <v>0</v>
      </c>
      <c r="BG143" s="166">
        <f>IF(N143="zákl. přenesená",J143,0)</f>
        <v>0</v>
      </c>
      <c r="BH143" s="166">
        <f>IF(N143="sníž. přenesená",J143,0)</f>
        <v>0</v>
      </c>
      <c r="BI143" s="166">
        <f>IF(N143="nulová",J143,0)</f>
        <v>0</v>
      </c>
      <c r="BJ143" s="19" t="s">
        <v>81</v>
      </c>
      <c r="BK143" s="166">
        <f>ROUND(I143*H143,2)</f>
        <v>0</v>
      </c>
      <c r="BL143" s="19" t="s">
        <v>138</v>
      </c>
      <c r="BM143" s="165" t="s">
        <v>202</v>
      </c>
    </row>
    <row r="144" spans="1:65" s="2" customFormat="1" ht="21.75" customHeight="1">
      <c r="A144" s="34"/>
      <c r="B144" s="153"/>
      <c r="C144" s="154" t="s">
        <v>203</v>
      </c>
      <c r="D144" s="154" t="s">
        <v>133</v>
      </c>
      <c r="E144" s="155" t="s">
        <v>204</v>
      </c>
      <c r="F144" s="156" t="s">
        <v>205</v>
      </c>
      <c r="G144" s="157" t="s">
        <v>152</v>
      </c>
      <c r="H144" s="158">
        <v>298.9</v>
      </c>
      <c r="I144" s="159"/>
      <c r="J144" s="160">
        <f>ROUND(I144*H144,2)</f>
        <v>0</v>
      </c>
      <c r="K144" s="156" t="s">
        <v>137</v>
      </c>
      <c r="L144" s="35"/>
      <c r="M144" s="161" t="s">
        <v>3</v>
      </c>
      <c r="N144" s="162" t="s">
        <v>44</v>
      </c>
      <c r="O144" s="55"/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65" t="s">
        <v>138</v>
      </c>
      <c r="AT144" s="165" t="s">
        <v>133</v>
      </c>
      <c r="AU144" s="165" t="s">
        <v>83</v>
      </c>
      <c r="AY144" s="19" t="s">
        <v>131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9" t="s">
        <v>81</v>
      </c>
      <c r="BK144" s="166">
        <f>ROUND(I144*H144,2)</f>
        <v>0</v>
      </c>
      <c r="BL144" s="19" t="s">
        <v>138</v>
      </c>
      <c r="BM144" s="165" t="s">
        <v>206</v>
      </c>
    </row>
    <row r="145" spans="2:51" s="13" customFormat="1" ht="11.25">
      <c r="B145" s="167"/>
      <c r="D145" s="168" t="s">
        <v>140</v>
      </c>
      <c r="E145" s="169" t="s">
        <v>3</v>
      </c>
      <c r="F145" s="170" t="s">
        <v>207</v>
      </c>
      <c r="H145" s="169" t="s">
        <v>3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140</v>
      </c>
      <c r="AU145" s="169" t="s">
        <v>83</v>
      </c>
      <c r="AV145" s="13" t="s">
        <v>81</v>
      </c>
      <c r="AW145" s="13" t="s">
        <v>34</v>
      </c>
      <c r="AX145" s="13" t="s">
        <v>73</v>
      </c>
      <c r="AY145" s="169" t="s">
        <v>131</v>
      </c>
    </row>
    <row r="146" spans="2:51" s="13" customFormat="1" ht="11.25">
      <c r="B146" s="167"/>
      <c r="D146" s="168" t="s">
        <v>140</v>
      </c>
      <c r="E146" s="169" t="s">
        <v>3</v>
      </c>
      <c r="F146" s="170" t="s">
        <v>179</v>
      </c>
      <c r="H146" s="169" t="s">
        <v>3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9" t="s">
        <v>140</v>
      </c>
      <c r="AU146" s="169" t="s">
        <v>83</v>
      </c>
      <c r="AV146" s="13" t="s">
        <v>81</v>
      </c>
      <c r="AW146" s="13" t="s">
        <v>34</v>
      </c>
      <c r="AX146" s="13" t="s">
        <v>73</v>
      </c>
      <c r="AY146" s="169" t="s">
        <v>131</v>
      </c>
    </row>
    <row r="147" spans="2:51" s="13" customFormat="1" ht="11.25">
      <c r="B147" s="167"/>
      <c r="D147" s="168" t="s">
        <v>140</v>
      </c>
      <c r="E147" s="169" t="s">
        <v>3</v>
      </c>
      <c r="F147" s="170" t="s">
        <v>143</v>
      </c>
      <c r="H147" s="169" t="s">
        <v>3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140</v>
      </c>
      <c r="AU147" s="169" t="s">
        <v>83</v>
      </c>
      <c r="AV147" s="13" t="s">
        <v>81</v>
      </c>
      <c r="AW147" s="13" t="s">
        <v>34</v>
      </c>
      <c r="AX147" s="13" t="s">
        <v>73</v>
      </c>
      <c r="AY147" s="169" t="s">
        <v>131</v>
      </c>
    </row>
    <row r="148" spans="2:51" s="14" customFormat="1" ht="11.25">
      <c r="B148" s="175"/>
      <c r="D148" s="168" t="s">
        <v>140</v>
      </c>
      <c r="E148" s="176" t="s">
        <v>3</v>
      </c>
      <c r="F148" s="177" t="s">
        <v>208</v>
      </c>
      <c r="H148" s="178">
        <v>75.4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140</v>
      </c>
      <c r="AU148" s="176" t="s">
        <v>83</v>
      </c>
      <c r="AV148" s="14" t="s">
        <v>83</v>
      </c>
      <c r="AW148" s="14" t="s">
        <v>34</v>
      </c>
      <c r="AX148" s="14" t="s">
        <v>73</v>
      </c>
      <c r="AY148" s="176" t="s">
        <v>131</v>
      </c>
    </row>
    <row r="149" spans="2:51" s="13" customFormat="1" ht="11.25">
      <c r="B149" s="167"/>
      <c r="D149" s="168" t="s">
        <v>140</v>
      </c>
      <c r="E149" s="169" t="s">
        <v>3</v>
      </c>
      <c r="F149" s="170" t="s">
        <v>181</v>
      </c>
      <c r="H149" s="169" t="s">
        <v>3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140</v>
      </c>
      <c r="AU149" s="169" t="s">
        <v>83</v>
      </c>
      <c r="AV149" s="13" t="s">
        <v>81</v>
      </c>
      <c r="AW149" s="13" t="s">
        <v>34</v>
      </c>
      <c r="AX149" s="13" t="s">
        <v>73</v>
      </c>
      <c r="AY149" s="169" t="s">
        <v>131</v>
      </c>
    </row>
    <row r="150" spans="2:51" s="14" customFormat="1" ht="11.25">
      <c r="B150" s="175"/>
      <c r="D150" s="168" t="s">
        <v>140</v>
      </c>
      <c r="E150" s="176" t="s">
        <v>3</v>
      </c>
      <c r="F150" s="177" t="s">
        <v>209</v>
      </c>
      <c r="H150" s="178">
        <v>93.4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6" t="s">
        <v>140</v>
      </c>
      <c r="AU150" s="176" t="s">
        <v>83</v>
      </c>
      <c r="AV150" s="14" t="s">
        <v>83</v>
      </c>
      <c r="AW150" s="14" t="s">
        <v>34</v>
      </c>
      <c r="AX150" s="14" t="s">
        <v>73</v>
      </c>
      <c r="AY150" s="176" t="s">
        <v>131</v>
      </c>
    </row>
    <row r="151" spans="2:51" s="13" customFormat="1" ht="11.25">
      <c r="B151" s="167"/>
      <c r="D151" s="168" t="s">
        <v>140</v>
      </c>
      <c r="E151" s="169" t="s">
        <v>3</v>
      </c>
      <c r="F151" s="170" t="s">
        <v>183</v>
      </c>
      <c r="H151" s="169" t="s">
        <v>3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 t="s">
        <v>140</v>
      </c>
      <c r="AU151" s="169" t="s">
        <v>83</v>
      </c>
      <c r="AV151" s="13" t="s">
        <v>81</v>
      </c>
      <c r="AW151" s="13" t="s">
        <v>34</v>
      </c>
      <c r="AX151" s="13" t="s">
        <v>73</v>
      </c>
      <c r="AY151" s="169" t="s">
        <v>131</v>
      </c>
    </row>
    <row r="152" spans="2:51" s="14" customFormat="1" ht="11.25">
      <c r="B152" s="175"/>
      <c r="D152" s="168" t="s">
        <v>140</v>
      </c>
      <c r="E152" s="176" t="s">
        <v>3</v>
      </c>
      <c r="F152" s="177" t="s">
        <v>210</v>
      </c>
      <c r="H152" s="178">
        <v>79.8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140</v>
      </c>
      <c r="AU152" s="176" t="s">
        <v>83</v>
      </c>
      <c r="AV152" s="14" t="s">
        <v>83</v>
      </c>
      <c r="AW152" s="14" t="s">
        <v>34</v>
      </c>
      <c r="AX152" s="14" t="s">
        <v>73</v>
      </c>
      <c r="AY152" s="176" t="s">
        <v>131</v>
      </c>
    </row>
    <row r="153" spans="2:51" s="13" customFormat="1" ht="11.25">
      <c r="B153" s="167"/>
      <c r="D153" s="168" t="s">
        <v>140</v>
      </c>
      <c r="E153" s="169" t="s">
        <v>3</v>
      </c>
      <c r="F153" s="170" t="s">
        <v>145</v>
      </c>
      <c r="H153" s="169" t="s">
        <v>3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140</v>
      </c>
      <c r="AU153" s="169" t="s">
        <v>83</v>
      </c>
      <c r="AV153" s="13" t="s">
        <v>81</v>
      </c>
      <c r="AW153" s="13" t="s">
        <v>34</v>
      </c>
      <c r="AX153" s="13" t="s">
        <v>73</v>
      </c>
      <c r="AY153" s="169" t="s">
        <v>131</v>
      </c>
    </row>
    <row r="154" spans="2:51" s="14" customFormat="1" ht="11.25">
      <c r="B154" s="175"/>
      <c r="D154" s="168" t="s">
        <v>140</v>
      </c>
      <c r="E154" s="176" t="s">
        <v>3</v>
      </c>
      <c r="F154" s="177" t="s">
        <v>211</v>
      </c>
      <c r="H154" s="178">
        <v>34.6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140</v>
      </c>
      <c r="AU154" s="176" t="s">
        <v>83</v>
      </c>
      <c r="AV154" s="14" t="s">
        <v>83</v>
      </c>
      <c r="AW154" s="14" t="s">
        <v>34</v>
      </c>
      <c r="AX154" s="14" t="s">
        <v>73</v>
      </c>
      <c r="AY154" s="176" t="s">
        <v>131</v>
      </c>
    </row>
    <row r="155" spans="2:51" s="13" customFormat="1" ht="11.25">
      <c r="B155" s="167"/>
      <c r="D155" s="168" t="s">
        <v>140</v>
      </c>
      <c r="E155" s="169" t="s">
        <v>3</v>
      </c>
      <c r="F155" s="170" t="s">
        <v>147</v>
      </c>
      <c r="H155" s="169" t="s">
        <v>3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140</v>
      </c>
      <c r="AU155" s="169" t="s">
        <v>83</v>
      </c>
      <c r="AV155" s="13" t="s">
        <v>81</v>
      </c>
      <c r="AW155" s="13" t="s">
        <v>34</v>
      </c>
      <c r="AX155" s="13" t="s">
        <v>73</v>
      </c>
      <c r="AY155" s="169" t="s">
        <v>131</v>
      </c>
    </row>
    <row r="156" spans="2:51" s="14" customFormat="1" ht="11.25">
      <c r="B156" s="175"/>
      <c r="D156" s="168" t="s">
        <v>140</v>
      </c>
      <c r="E156" s="176" t="s">
        <v>3</v>
      </c>
      <c r="F156" s="177" t="s">
        <v>212</v>
      </c>
      <c r="H156" s="178">
        <v>15.7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140</v>
      </c>
      <c r="AU156" s="176" t="s">
        <v>83</v>
      </c>
      <c r="AV156" s="14" t="s">
        <v>83</v>
      </c>
      <c r="AW156" s="14" t="s">
        <v>34</v>
      </c>
      <c r="AX156" s="14" t="s">
        <v>73</v>
      </c>
      <c r="AY156" s="176" t="s">
        <v>131</v>
      </c>
    </row>
    <row r="157" spans="2:51" s="15" customFormat="1" ht="11.25">
      <c r="B157" s="183"/>
      <c r="D157" s="168" t="s">
        <v>140</v>
      </c>
      <c r="E157" s="184" t="s">
        <v>3</v>
      </c>
      <c r="F157" s="185" t="s">
        <v>149</v>
      </c>
      <c r="H157" s="186">
        <v>298.90000000000003</v>
      </c>
      <c r="I157" s="187"/>
      <c r="L157" s="183"/>
      <c r="M157" s="188"/>
      <c r="N157" s="189"/>
      <c r="O157" s="189"/>
      <c r="P157" s="189"/>
      <c r="Q157" s="189"/>
      <c r="R157" s="189"/>
      <c r="S157" s="189"/>
      <c r="T157" s="190"/>
      <c r="AT157" s="184" t="s">
        <v>140</v>
      </c>
      <c r="AU157" s="184" t="s">
        <v>83</v>
      </c>
      <c r="AV157" s="15" t="s">
        <v>138</v>
      </c>
      <c r="AW157" s="15" t="s">
        <v>34</v>
      </c>
      <c r="AX157" s="15" t="s">
        <v>81</v>
      </c>
      <c r="AY157" s="184" t="s">
        <v>131</v>
      </c>
    </row>
    <row r="158" spans="1:65" s="2" customFormat="1" ht="16.5" customHeight="1">
      <c r="A158" s="34"/>
      <c r="B158" s="153"/>
      <c r="C158" s="154" t="s">
        <v>213</v>
      </c>
      <c r="D158" s="154" t="s">
        <v>133</v>
      </c>
      <c r="E158" s="155" t="s">
        <v>214</v>
      </c>
      <c r="F158" s="156" t="s">
        <v>215</v>
      </c>
      <c r="G158" s="157" t="s">
        <v>152</v>
      </c>
      <c r="H158" s="158">
        <v>298.9</v>
      </c>
      <c r="I158" s="159"/>
      <c r="J158" s="160">
        <f>ROUND(I158*H158,2)</f>
        <v>0</v>
      </c>
      <c r="K158" s="156" t="s">
        <v>137</v>
      </c>
      <c r="L158" s="35"/>
      <c r="M158" s="161" t="s">
        <v>3</v>
      </c>
      <c r="N158" s="162" t="s">
        <v>44</v>
      </c>
      <c r="O158" s="55"/>
      <c r="P158" s="163">
        <f>O158*H158</f>
        <v>0</v>
      </c>
      <c r="Q158" s="163">
        <v>0</v>
      </c>
      <c r="R158" s="163">
        <f>Q158*H158</f>
        <v>0</v>
      </c>
      <c r="S158" s="163">
        <v>0</v>
      </c>
      <c r="T158" s="16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65" t="s">
        <v>138</v>
      </c>
      <c r="AT158" s="165" t="s">
        <v>133</v>
      </c>
      <c r="AU158" s="165" t="s">
        <v>83</v>
      </c>
      <c r="AY158" s="19" t="s">
        <v>131</v>
      </c>
      <c r="BE158" s="166">
        <f>IF(N158="základní",J158,0)</f>
        <v>0</v>
      </c>
      <c r="BF158" s="166">
        <f>IF(N158="snížená",J158,0)</f>
        <v>0</v>
      </c>
      <c r="BG158" s="166">
        <f>IF(N158="zákl. přenesená",J158,0)</f>
        <v>0</v>
      </c>
      <c r="BH158" s="166">
        <f>IF(N158="sníž. přenesená",J158,0)</f>
        <v>0</v>
      </c>
      <c r="BI158" s="166">
        <f>IF(N158="nulová",J158,0)</f>
        <v>0</v>
      </c>
      <c r="BJ158" s="19" t="s">
        <v>81</v>
      </c>
      <c r="BK158" s="166">
        <f>ROUND(I158*H158,2)</f>
        <v>0</v>
      </c>
      <c r="BL158" s="19" t="s">
        <v>138</v>
      </c>
      <c r="BM158" s="165" t="s">
        <v>216</v>
      </c>
    </row>
    <row r="159" spans="2:51" s="13" customFormat="1" ht="11.25">
      <c r="B159" s="167"/>
      <c r="D159" s="168" t="s">
        <v>140</v>
      </c>
      <c r="E159" s="169" t="s">
        <v>3</v>
      </c>
      <c r="F159" s="170" t="s">
        <v>217</v>
      </c>
      <c r="H159" s="169" t="s">
        <v>3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140</v>
      </c>
      <c r="AU159" s="169" t="s">
        <v>83</v>
      </c>
      <c r="AV159" s="13" t="s">
        <v>81</v>
      </c>
      <c r="AW159" s="13" t="s">
        <v>34</v>
      </c>
      <c r="AX159" s="13" t="s">
        <v>73</v>
      </c>
      <c r="AY159" s="169" t="s">
        <v>131</v>
      </c>
    </row>
    <row r="160" spans="2:51" s="14" customFormat="1" ht="11.25">
      <c r="B160" s="175"/>
      <c r="D160" s="168" t="s">
        <v>140</v>
      </c>
      <c r="E160" s="176" t="s">
        <v>3</v>
      </c>
      <c r="F160" s="177" t="s">
        <v>218</v>
      </c>
      <c r="H160" s="178">
        <v>298.9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140</v>
      </c>
      <c r="AU160" s="176" t="s">
        <v>83</v>
      </c>
      <c r="AV160" s="14" t="s">
        <v>83</v>
      </c>
      <c r="AW160" s="14" t="s">
        <v>34</v>
      </c>
      <c r="AX160" s="14" t="s">
        <v>81</v>
      </c>
      <c r="AY160" s="176" t="s">
        <v>131</v>
      </c>
    </row>
    <row r="161" spans="1:65" s="2" customFormat="1" ht="33" customHeight="1">
      <c r="A161" s="34"/>
      <c r="B161" s="153"/>
      <c r="C161" s="154" t="s">
        <v>219</v>
      </c>
      <c r="D161" s="154" t="s">
        <v>133</v>
      </c>
      <c r="E161" s="155" t="s">
        <v>220</v>
      </c>
      <c r="F161" s="156" t="s">
        <v>221</v>
      </c>
      <c r="G161" s="157" t="s">
        <v>152</v>
      </c>
      <c r="H161" s="158">
        <v>72.9</v>
      </c>
      <c r="I161" s="159"/>
      <c r="J161" s="160">
        <f>ROUND(I161*H161,2)</f>
        <v>0</v>
      </c>
      <c r="K161" s="156" t="s">
        <v>137</v>
      </c>
      <c r="L161" s="35"/>
      <c r="M161" s="161" t="s">
        <v>3</v>
      </c>
      <c r="N161" s="162" t="s">
        <v>44</v>
      </c>
      <c r="O161" s="55"/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65" t="s">
        <v>138</v>
      </c>
      <c r="AT161" s="165" t="s">
        <v>133</v>
      </c>
      <c r="AU161" s="165" t="s">
        <v>83</v>
      </c>
      <c r="AY161" s="19" t="s">
        <v>131</v>
      </c>
      <c r="BE161" s="166">
        <f>IF(N161="základní",J161,0)</f>
        <v>0</v>
      </c>
      <c r="BF161" s="166">
        <f>IF(N161="snížená",J161,0)</f>
        <v>0</v>
      </c>
      <c r="BG161" s="166">
        <f>IF(N161="zákl. přenesená",J161,0)</f>
        <v>0</v>
      </c>
      <c r="BH161" s="166">
        <f>IF(N161="sníž. přenesená",J161,0)</f>
        <v>0</v>
      </c>
      <c r="BI161" s="166">
        <f>IF(N161="nulová",J161,0)</f>
        <v>0</v>
      </c>
      <c r="BJ161" s="19" t="s">
        <v>81</v>
      </c>
      <c r="BK161" s="166">
        <f>ROUND(I161*H161,2)</f>
        <v>0</v>
      </c>
      <c r="BL161" s="19" t="s">
        <v>138</v>
      </c>
      <c r="BM161" s="165" t="s">
        <v>222</v>
      </c>
    </row>
    <row r="162" spans="2:51" s="13" customFormat="1" ht="11.25">
      <c r="B162" s="167"/>
      <c r="D162" s="168" t="s">
        <v>140</v>
      </c>
      <c r="E162" s="169" t="s">
        <v>3</v>
      </c>
      <c r="F162" s="170" t="s">
        <v>223</v>
      </c>
      <c r="H162" s="169" t="s">
        <v>3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9" t="s">
        <v>140</v>
      </c>
      <c r="AU162" s="169" t="s">
        <v>83</v>
      </c>
      <c r="AV162" s="13" t="s">
        <v>81</v>
      </c>
      <c r="AW162" s="13" t="s">
        <v>34</v>
      </c>
      <c r="AX162" s="13" t="s">
        <v>73</v>
      </c>
      <c r="AY162" s="169" t="s">
        <v>131</v>
      </c>
    </row>
    <row r="163" spans="2:51" s="14" customFormat="1" ht="11.25">
      <c r="B163" s="175"/>
      <c r="D163" s="168" t="s">
        <v>140</v>
      </c>
      <c r="E163" s="176" t="s">
        <v>3</v>
      </c>
      <c r="F163" s="177" t="s">
        <v>224</v>
      </c>
      <c r="H163" s="178">
        <v>371.8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140</v>
      </c>
      <c r="AU163" s="176" t="s">
        <v>83</v>
      </c>
      <c r="AV163" s="14" t="s">
        <v>83</v>
      </c>
      <c r="AW163" s="14" t="s">
        <v>34</v>
      </c>
      <c r="AX163" s="14" t="s">
        <v>73</v>
      </c>
      <c r="AY163" s="176" t="s">
        <v>131</v>
      </c>
    </row>
    <row r="164" spans="2:51" s="14" customFormat="1" ht="11.25">
      <c r="B164" s="175"/>
      <c r="D164" s="168" t="s">
        <v>140</v>
      </c>
      <c r="E164" s="176" t="s">
        <v>3</v>
      </c>
      <c r="F164" s="177" t="s">
        <v>225</v>
      </c>
      <c r="H164" s="178">
        <v>-298.9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140</v>
      </c>
      <c r="AU164" s="176" t="s">
        <v>83</v>
      </c>
      <c r="AV164" s="14" t="s">
        <v>83</v>
      </c>
      <c r="AW164" s="14" t="s">
        <v>34</v>
      </c>
      <c r="AX164" s="14" t="s">
        <v>73</v>
      </c>
      <c r="AY164" s="176" t="s">
        <v>131</v>
      </c>
    </row>
    <row r="165" spans="2:51" s="15" customFormat="1" ht="11.25">
      <c r="B165" s="183"/>
      <c r="D165" s="168" t="s">
        <v>140</v>
      </c>
      <c r="E165" s="184" t="s">
        <v>3</v>
      </c>
      <c r="F165" s="185" t="s">
        <v>149</v>
      </c>
      <c r="H165" s="186">
        <v>72.90000000000003</v>
      </c>
      <c r="I165" s="187"/>
      <c r="L165" s="183"/>
      <c r="M165" s="188"/>
      <c r="N165" s="189"/>
      <c r="O165" s="189"/>
      <c r="P165" s="189"/>
      <c r="Q165" s="189"/>
      <c r="R165" s="189"/>
      <c r="S165" s="189"/>
      <c r="T165" s="190"/>
      <c r="AT165" s="184" t="s">
        <v>140</v>
      </c>
      <c r="AU165" s="184" t="s">
        <v>83</v>
      </c>
      <c r="AV165" s="15" t="s">
        <v>138</v>
      </c>
      <c r="AW165" s="15" t="s">
        <v>34</v>
      </c>
      <c r="AX165" s="15" t="s">
        <v>81</v>
      </c>
      <c r="AY165" s="184" t="s">
        <v>131</v>
      </c>
    </row>
    <row r="166" spans="1:65" s="2" customFormat="1" ht="33" customHeight="1">
      <c r="A166" s="34"/>
      <c r="B166" s="153"/>
      <c r="C166" s="154" t="s">
        <v>226</v>
      </c>
      <c r="D166" s="154" t="s">
        <v>133</v>
      </c>
      <c r="E166" s="155" t="s">
        <v>227</v>
      </c>
      <c r="F166" s="156" t="s">
        <v>228</v>
      </c>
      <c r="G166" s="157" t="s">
        <v>152</v>
      </c>
      <c r="H166" s="158">
        <v>729</v>
      </c>
      <c r="I166" s="159"/>
      <c r="J166" s="160">
        <f>ROUND(I166*H166,2)</f>
        <v>0</v>
      </c>
      <c r="K166" s="156" t="s">
        <v>137</v>
      </c>
      <c r="L166" s="35"/>
      <c r="M166" s="161" t="s">
        <v>3</v>
      </c>
      <c r="N166" s="162" t="s">
        <v>44</v>
      </c>
      <c r="O166" s="55"/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65" t="s">
        <v>138</v>
      </c>
      <c r="AT166" s="165" t="s">
        <v>133</v>
      </c>
      <c r="AU166" s="165" t="s">
        <v>83</v>
      </c>
      <c r="AY166" s="19" t="s">
        <v>131</v>
      </c>
      <c r="BE166" s="166">
        <f>IF(N166="základní",J166,0)</f>
        <v>0</v>
      </c>
      <c r="BF166" s="166">
        <f>IF(N166="snížená",J166,0)</f>
        <v>0</v>
      </c>
      <c r="BG166" s="166">
        <f>IF(N166="zákl. přenesená",J166,0)</f>
        <v>0</v>
      </c>
      <c r="BH166" s="166">
        <f>IF(N166="sníž. přenesená",J166,0)</f>
        <v>0</v>
      </c>
      <c r="BI166" s="166">
        <f>IF(N166="nulová",J166,0)</f>
        <v>0</v>
      </c>
      <c r="BJ166" s="19" t="s">
        <v>81</v>
      </c>
      <c r="BK166" s="166">
        <f>ROUND(I166*H166,2)</f>
        <v>0</v>
      </c>
      <c r="BL166" s="19" t="s">
        <v>138</v>
      </c>
      <c r="BM166" s="165" t="s">
        <v>229</v>
      </c>
    </row>
    <row r="167" spans="2:51" s="14" customFormat="1" ht="11.25">
      <c r="B167" s="175"/>
      <c r="D167" s="168" t="s">
        <v>140</v>
      </c>
      <c r="E167" s="176" t="s">
        <v>3</v>
      </c>
      <c r="F167" s="177" t="s">
        <v>230</v>
      </c>
      <c r="H167" s="178">
        <v>729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140</v>
      </c>
      <c r="AU167" s="176" t="s">
        <v>83</v>
      </c>
      <c r="AV167" s="14" t="s">
        <v>83</v>
      </c>
      <c r="AW167" s="14" t="s">
        <v>34</v>
      </c>
      <c r="AX167" s="14" t="s">
        <v>81</v>
      </c>
      <c r="AY167" s="176" t="s">
        <v>131</v>
      </c>
    </row>
    <row r="168" spans="1:65" s="2" customFormat="1" ht="21.75" customHeight="1">
      <c r="A168" s="34"/>
      <c r="B168" s="153"/>
      <c r="C168" s="154" t="s">
        <v>9</v>
      </c>
      <c r="D168" s="154" t="s">
        <v>133</v>
      </c>
      <c r="E168" s="155" t="s">
        <v>231</v>
      </c>
      <c r="F168" s="156" t="s">
        <v>232</v>
      </c>
      <c r="G168" s="157" t="s">
        <v>233</v>
      </c>
      <c r="H168" s="158">
        <v>131.22</v>
      </c>
      <c r="I168" s="159"/>
      <c r="J168" s="160">
        <f>ROUND(I168*H168,2)</f>
        <v>0</v>
      </c>
      <c r="K168" s="156" t="s">
        <v>137</v>
      </c>
      <c r="L168" s="35"/>
      <c r="M168" s="161" t="s">
        <v>3</v>
      </c>
      <c r="N168" s="162" t="s">
        <v>44</v>
      </c>
      <c r="O168" s="55"/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65" t="s">
        <v>138</v>
      </c>
      <c r="AT168" s="165" t="s">
        <v>133</v>
      </c>
      <c r="AU168" s="165" t="s">
        <v>83</v>
      </c>
      <c r="AY168" s="19" t="s">
        <v>131</v>
      </c>
      <c r="BE168" s="166">
        <f>IF(N168="základní",J168,0)</f>
        <v>0</v>
      </c>
      <c r="BF168" s="166">
        <f>IF(N168="snížená",J168,0)</f>
        <v>0</v>
      </c>
      <c r="BG168" s="166">
        <f>IF(N168="zákl. přenesená",J168,0)</f>
        <v>0</v>
      </c>
      <c r="BH168" s="166">
        <f>IF(N168="sníž. přenesená",J168,0)</f>
        <v>0</v>
      </c>
      <c r="BI168" s="166">
        <f>IF(N168="nulová",J168,0)</f>
        <v>0</v>
      </c>
      <c r="BJ168" s="19" t="s">
        <v>81</v>
      </c>
      <c r="BK168" s="166">
        <f>ROUND(I168*H168,2)</f>
        <v>0</v>
      </c>
      <c r="BL168" s="19" t="s">
        <v>138</v>
      </c>
      <c r="BM168" s="165" t="s">
        <v>234</v>
      </c>
    </row>
    <row r="169" spans="2:51" s="14" customFormat="1" ht="11.25">
      <c r="B169" s="175"/>
      <c r="D169" s="168" t="s">
        <v>140</v>
      </c>
      <c r="E169" s="176" t="s">
        <v>3</v>
      </c>
      <c r="F169" s="177" t="s">
        <v>235</v>
      </c>
      <c r="H169" s="178">
        <v>131.22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140</v>
      </c>
      <c r="AU169" s="176" t="s">
        <v>83</v>
      </c>
      <c r="AV169" s="14" t="s">
        <v>83</v>
      </c>
      <c r="AW169" s="14" t="s">
        <v>34</v>
      </c>
      <c r="AX169" s="14" t="s">
        <v>81</v>
      </c>
      <c r="AY169" s="176" t="s">
        <v>131</v>
      </c>
    </row>
    <row r="170" spans="1:65" s="2" customFormat="1" ht="21.75" customHeight="1">
      <c r="A170" s="34"/>
      <c r="B170" s="153"/>
      <c r="C170" s="154" t="s">
        <v>236</v>
      </c>
      <c r="D170" s="154" t="s">
        <v>133</v>
      </c>
      <c r="E170" s="155" t="s">
        <v>237</v>
      </c>
      <c r="F170" s="156" t="s">
        <v>238</v>
      </c>
      <c r="G170" s="157" t="s">
        <v>152</v>
      </c>
      <c r="H170" s="158">
        <v>60</v>
      </c>
      <c r="I170" s="159"/>
      <c r="J170" s="160">
        <f>ROUND(I170*H170,2)</f>
        <v>0</v>
      </c>
      <c r="K170" s="156" t="s">
        <v>137</v>
      </c>
      <c r="L170" s="35"/>
      <c r="M170" s="161" t="s">
        <v>3</v>
      </c>
      <c r="N170" s="162" t="s">
        <v>44</v>
      </c>
      <c r="O170" s="55"/>
      <c r="P170" s="163">
        <f>O170*H170</f>
        <v>0</v>
      </c>
      <c r="Q170" s="163">
        <v>0</v>
      </c>
      <c r="R170" s="163">
        <f>Q170*H170</f>
        <v>0</v>
      </c>
      <c r="S170" s="163">
        <v>0</v>
      </c>
      <c r="T170" s="16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65" t="s">
        <v>138</v>
      </c>
      <c r="AT170" s="165" t="s">
        <v>133</v>
      </c>
      <c r="AU170" s="165" t="s">
        <v>83</v>
      </c>
      <c r="AY170" s="19" t="s">
        <v>131</v>
      </c>
      <c r="BE170" s="166">
        <f>IF(N170="základní",J170,0)</f>
        <v>0</v>
      </c>
      <c r="BF170" s="166">
        <f>IF(N170="snížená",J170,0)</f>
        <v>0</v>
      </c>
      <c r="BG170" s="166">
        <f>IF(N170="zákl. přenesená",J170,0)</f>
        <v>0</v>
      </c>
      <c r="BH170" s="166">
        <f>IF(N170="sníž. přenesená",J170,0)</f>
        <v>0</v>
      </c>
      <c r="BI170" s="166">
        <f>IF(N170="nulová",J170,0)</f>
        <v>0</v>
      </c>
      <c r="BJ170" s="19" t="s">
        <v>81</v>
      </c>
      <c r="BK170" s="166">
        <f>ROUND(I170*H170,2)</f>
        <v>0</v>
      </c>
      <c r="BL170" s="19" t="s">
        <v>138</v>
      </c>
      <c r="BM170" s="165" t="s">
        <v>239</v>
      </c>
    </row>
    <row r="171" spans="2:51" s="13" customFormat="1" ht="11.25">
      <c r="B171" s="167"/>
      <c r="D171" s="168" t="s">
        <v>140</v>
      </c>
      <c r="E171" s="169" t="s">
        <v>3</v>
      </c>
      <c r="F171" s="170" t="s">
        <v>240</v>
      </c>
      <c r="H171" s="169" t="s">
        <v>3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9" t="s">
        <v>140</v>
      </c>
      <c r="AU171" s="169" t="s">
        <v>83</v>
      </c>
      <c r="AV171" s="13" t="s">
        <v>81</v>
      </c>
      <c r="AW171" s="13" t="s">
        <v>34</v>
      </c>
      <c r="AX171" s="13" t="s">
        <v>73</v>
      </c>
      <c r="AY171" s="169" t="s">
        <v>131</v>
      </c>
    </row>
    <row r="172" spans="2:51" s="13" customFormat="1" ht="11.25">
      <c r="B172" s="167"/>
      <c r="D172" s="168" t="s">
        <v>140</v>
      </c>
      <c r="E172" s="169" t="s">
        <v>3</v>
      </c>
      <c r="F172" s="170" t="s">
        <v>241</v>
      </c>
      <c r="H172" s="169" t="s">
        <v>3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140</v>
      </c>
      <c r="AU172" s="169" t="s">
        <v>83</v>
      </c>
      <c r="AV172" s="13" t="s">
        <v>81</v>
      </c>
      <c r="AW172" s="13" t="s">
        <v>34</v>
      </c>
      <c r="AX172" s="13" t="s">
        <v>73</v>
      </c>
      <c r="AY172" s="169" t="s">
        <v>131</v>
      </c>
    </row>
    <row r="173" spans="2:51" s="14" customFormat="1" ht="11.25">
      <c r="B173" s="175"/>
      <c r="D173" s="168" t="s">
        <v>140</v>
      </c>
      <c r="E173" s="176" t="s">
        <v>3</v>
      </c>
      <c r="F173" s="177" t="s">
        <v>242</v>
      </c>
      <c r="H173" s="178">
        <v>60</v>
      </c>
      <c r="I173" s="179"/>
      <c r="L173" s="175"/>
      <c r="M173" s="180"/>
      <c r="N173" s="181"/>
      <c r="O173" s="181"/>
      <c r="P173" s="181"/>
      <c r="Q173" s="181"/>
      <c r="R173" s="181"/>
      <c r="S173" s="181"/>
      <c r="T173" s="182"/>
      <c r="AT173" s="176" t="s">
        <v>140</v>
      </c>
      <c r="AU173" s="176" t="s">
        <v>83</v>
      </c>
      <c r="AV173" s="14" t="s">
        <v>83</v>
      </c>
      <c r="AW173" s="14" t="s">
        <v>34</v>
      </c>
      <c r="AX173" s="14" t="s">
        <v>81</v>
      </c>
      <c r="AY173" s="176" t="s">
        <v>131</v>
      </c>
    </row>
    <row r="174" spans="1:65" s="2" customFormat="1" ht="44.25" customHeight="1">
      <c r="A174" s="34"/>
      <c r="B174" s="153"/>
      <c r="C174" s="154" t="s">
        <v>243</v>
      </c>
      <c r="D174" s="154" t="s">
        <v>133</v>
      </c>
      <c r="E174" s="155" t="s">
        <v>244</v>
      </c>
      <c r="F174" s="156" t="s">
        <v>245</v>
      </c>
      <c r="G174" s="157" t="s">
        <v>246</v>
      </c>
      <c r="H174" s="158">
        <v>40</v>
      </c>
      <c r="I174" s="159"/>
      <c r="J174" s="160">
        <f>ROUND(I174*H174,2)</f>
        <v>0</v>
      </c>
      <c r="K174" s="156" t="s">
        <v>137</v>
      </c>
      <c r="L174" s="35"/>
      <c r="M174" s="161" t="s">
        <v>3</v>
      </c>
      <c r="N174" s="162" t="s">
        <v>44</v>
      </c>
      <c r="O174" s="55"/>
      <c r="P174" s="163">
        <f>O174*H174</f>
        <v>0</v>
      </c>
      <c r="Q174" s="163">
        <v>0.0369</v>
      </c>
      <c r="R174" s="163">
        <f>Q174*H174</f>
        <v>1.476</v>
      </c>
      <c r="S174" s="163">
        <v>0</v>
      </c>
      <c r="T174" s="16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65" t="s">
        <v>138</v>
      </c>
      <c r="AT174" s="165" t="s">
        <v>133</v>
      </c>
      <c r="AU174" s="165" t="s">
        <v>83</v>
      </c>
      <c r="AY174" s="19" t="s">
        <v>131</v>
      </c>
      <c r="BE174" s="166">
        <f>IF(N174="základní",J174,0)</f>
        <v>0</v>
      </c>
      <c r="BF174" s="166">
        <f>IF(N174="snížená",J174,0)</f>
        <v>0</v>
      </c>
      <c r="BG174" s="166">
        <f>IF(N174="zákl. přenesená",J174,0)</f>
        <v>0</v>
      </c>
      <c r="BH174" s="166">
        <f>IF(N174="sníž. přenesená",J174,0)</f>
        <v>0</v>
      </c>
      <c r="BI174" s="166">
        <f>IF(N174="nulová",J174,0)</f>
        <v>0</v>
      </c>
      <c r="BJ174" s="19" t="s">
        <v>81</v>
      </c>
      <c r="BK174" s="166">
        <f>ROUND(I174*H174,2)</f>
        <v>0</v>
      </c>
      <c r="BL174" s="19" t="s">
        <v>138</v>
      </c>
      <c r="BM174" s="165" t="s">
        <v>247</v>
      </c>
    </row>
    <row r="175" spans="2:51" s="13" customFormat="1" ht="11.25">
      <c r="B175" s="167"/>
      <c r="D175" s="168" t="s">
        <v>140</v>
      </c>
      <c r="E175" s="169" t="s">
        <v>3</v>
      </c>
      <c r="F175" s="170" t="s">
        <v>240</v>
      </c>
      <c r="H175" s="169" t="s">
        <v>3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140</v>
      </c>
      <c r="AU175" s="169" t="s">
        <v>83</v>
      </c>
      <c r="AV175" s="13" t="s">
        <v>81</v>
      </c>
      <c r="AW175" s="13" t="s">
        <v>34</v>
      </c>
      <c r="AX175" s="13" t="s">
        <v>73</v>
      </c>
      <c r="AY175" s="169" t="s">
        <v>131</v>
      </c>
    </row>
    <row r="176" spans="2:51" s="13" customFormat="1" ht="11.25">
      <c r="B176" s="167"/>
      <c r="D176" s="168" t="s">
        <v>140</v>
      </c>
      <c r="E176" s="169" t="s">
        <v>3</v>
      </c>
      <c r="F176" s="170" t="s">
        <v>241</v>
      </c>
      <c r="H176" s="169" t="s">
        <v>3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9" t="s">
        <v>140</v>
      </c>
      <c r="AU176" s="169" t="s">
        <v>83</v>
      </c>
      <c r="AV176" s="13" t="s">
        <v>81</v>
      </c>
      <c r="AW176" s="13" t="s">
        <v>34</v>
      </c>
      <c r="AX176" s="13" t="s">
        <v>73</v>
      </c>
      <c r="AY176" s="169" t="s">
        <v>131</v>
      </c>
    </row>
    <row r="177" spans="2:51" s="14" customFormat="1" ht="11.25">
      <c r="B177" s="175"/>
      <c r="D177" s="168" t="s">
        <v>140</v>
      </c>
      <c r="E177" s="176" t="s">
        <v>3</v>
      </c>
      <c r="F177" s="177" t="s">
        <v>248</v>
      </c>
      <c r="H177" s="178">
        <v>40</v>
      </c>
      <c r="I177" s="179"/>
      <c r="L177" s="175"/>
      <c r="M177" s="180"/>
      <c r="N177" s="181"/>
      <c r="O177" s="181"/>
      <c r="P177" s="181"/>
      <c r="Q177" s="181"/>
      <c r="R177" s="181"/>
      <c r="S177" s="181"/>
      <c r="T177" s="182"/>
      <c r="AT177" s="176" t="s">
        <v>140</v>
      </c>
      <c r="AU177" s="176" t="s">
        <v>83</v>
      </c>
      <c r="AV177" s="14" t="s">
        <v>83</v>
      </c>
      <c r="AW177" s="14" t="s">
        <v>34</v>
      </c>
      <c r="AX177" s="14" t="s">
        <v>81</v>
      </c>
      <c r="AY177" s="176" t="s">
        <v>131</v>
      </c>
    </row>
    <row r="178" spans="1:65" s="2" customFormat="1" ht="44.25" customHeight="1">
      <c r="A178" s="34"/>
      <c r="B178" s="153"/>
      <c r="C178" s="154" t="s">
        <v>249</v>
      </c>
      <c r="D178" s="154" t="s">
        <v>133</v>
      </c>
      <c r="E178" s="155" t="s">
        <v>250</v>
      </c>
      <c r="F178" s="156" t="s">
        <v>251</v>
      </c>
      <c r="G178" s="157" t="s">
        <v>246</v>
      </c>
      <c r="H178" s="158">
        <v>40</v>
      </c>
      <c r="I178" s="159"/>
      <c r="J178" s="160">
        <f>ROUND(I178*H178,2)</f>
        <v>0</v>
      </c>
      <c r="K178" s="156" t="s">
        <v>137</v>
      </c>
      <c r="L178" s="35"/>
      <c r="M178" s="161" t="s">
        <v>3</v>
      </c>
      <c r="N178" s="162" t="s">
        <v>44</v>
      </c>
      <c r="O178" s="55"/>
      <c r="P178" s="163">
        <f>O178*H178</f>
        <v>0</v>
      </c>
      <c r="Q178" s="163">
        <v>0.0369</v>
      </c>
      <c r="R178" s="163">
        <f>Q178*H178</f>
        <v>1.476</v>
      </c>
      <c r="S178" s="163">
        <v>0</v>
      </c>
      <c r="T178" s="16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65" t="s">
        <v>138</v>
      </c>
      <c r="AT178" s="165" t="s">
        <v>133</v>
      </c>
      <c r="AU178" s="165" t="s">
        <v>83</v>
      </c>
      <c r="AY178" s="19" t="s">
        <v>131</v>
      </c>
      <c r="BE178" s="166">
        <f>IF(N178="základní",J178,0)</f>
        <v>0</v>
      </c>
      <c r="BF178" s="166">
        <f>IF(N178="snížená",J178,0)</f>
        <v>0</v>
      </c>
      <c r="BG178" s="166">
        <f>IF(N178="zákl. přenesená",J178,0)</f>
        <v>0</v>
      </c>
      <c r="BH178" s="166">
        <f>IF(N178="sníž. přenesená",J178,0)</f>
        <v>0</v>
      </c>
      <c r="BI178" s="166">
        <f>IF(N178="nulová",J178,0)</f>
        <v>0</v>
      </c>
      <c r="BJ178" s="19" t="s">
        <v>81</v>
      </c>
      <c r="BK178" s="166">
        <f>ROUND(I178*H178,2)</f>
        <v>0</v>
      </c>
      <c r="BL178" s="19" t="s">
        <v>138</v>
      </c>
      <c r="BM178" s="165" t="s">
        <v>252</v>
      </c>
    </row>
    <row r="179" spans="1:65" s="2" customFormat="1" ht="16.5" customHeight="1">
      <c r="A179" s="34"/>
      <c r="B179" s="153"/>
      <c r="C179" s="154" t="s">
        <v>253</v>
      </c>
      <c r="D179" s="154" t="s">
        <v>133</v>
      </c>
      <c r="E179" s="155" t="s">
        <v>254</v>
      </c>
      <c r="F179" s="156" t="s">
        <v>255</v>
      </c>
      <c r="G179" s="157" t="s">
        <v>136</v>
      </c>
      <c r="H179" s="158">
        <v>286</v>
      </c>
      <c r="I179" s="159"/>
      <c r="J179" s="160">
        <f>ROUND(I179*H179,2)</f>
        <v>0</v>
      </c>
      <c r="K179" s="156" t="s">
        <v>137</v>
      </c>
      <c r="L179" s="35"/>
      <c r="M179" s="161" t="s">
        <v>3</v>
      </c>
      <c r="N179" s="162" t="s">
        <v>44</v>
      </c>
      <c r="O179" s="55"/>
      <c r="P179" s="163">
        <f>O179*H179</f>
        <v>0</v>
      </c>
      <c r="Q179" s="163">
        <v>0</v>
      </c>
      <c r="R179" s="163">
        <f>Q179*H179</f>
        <v>0</v>
      </c>
      <c r="S179" s="163">
        <v>0</v>
      </c>
      <c r="T179" s="16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65" t="s">
        <v>138</v>
      </c>
      <c r="AT179" s="165" t="s">
        <v>133</v>
      </c>
      <c r="AU179" s="165" t="s">
        <v>83</v>
      </c>
      <c r="AY179" s="19" t="s">
        <v>131</v>
      </c>
      <c r="BE179" s="166">
        <f>IF(N179="základní",J179,0)</f>
        <v>0</v>
      </c>
      <c r="BF179" s="166">
        <f>IF(N179="snížená",J179,0)</f>
        <v>0</v>
      </c>
      <c r="BG179" s="166">
        <f>IF(N179="zákl. přenesená",J179,0)</f>
        <v>0</v>
      </c>
      <c r="BH179" s="166">
        <f>IF(N179="sníž. přenesená",J179,0)</f>
        <v>0</v>
      </c>
      <c r="BI179" s="166">
        <f>IF(N179="nulová",J179,0)</f>
        <v>0</v>
      </c>
      <c r="BJ179" s="19" t="s">
        <v>81</v>
      </c>
      <c r="BK179" s="166">
        <f>ROUND(I179*H179,2)</f>
        <v>0</v>
      </c>
      <c r="BL179" s="19" t="s">
        <v>138</v>
      </c>
      <c r="BM179" s="165" t="s">
        <v>256</v>
      </c>
    </row>
    <row r="180" spans="2:51" s="14" customFormat="1" ht="11.25">
      <c r="B180" s="175"/>
      <c r="D180" s="168" t="s">
        <v>140</v>
      </c>
      <c r="E180" s="176" t="s">
        <v>3</v>
      </c>
      <c r="F180" s="177" t="s">
        <v>257</v>
      </c>
      <c r="H180" s="178">
        <v>286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6" t="s">
        <v>140</v>
      </c>
      <c r="AU180" s="176" t="s">
        <v>83</v>
      </c>
      <c r="AV180" s="14" t="s">
        <v>83</v>
      </c>
      <c r="AW180" s="14" t="s">
        <v>34</v>
      </c>
      <c r="AX180" s="14" t="s">
        <v>81</v>
      </c>
      <c r="AY180" s="176" t="s">
        <v>131</v>
      </c>
    </row>
    <row r="181" spans="1:65" s="2" customFormat="1" ht="21.75" customHeight="1">
      <c r="A181" s="34"/>
      <c r="B181" s="153"/>
      <c r="C181" s="154" t="s">
        <v>258</v>
      </c>
      <c r="D181" s="154" t="s">
        <v>133</v>
      </c>
      <c r="E181" s="155" t="s">
        <v>259</v>
      </c>
      <c r="F181" s="156" t="s">
        <v>260</v>
      </c>
      <c r="G181" s="157" t="s">
        <v>152</v>
      </c>
      <c r="H181" s="158">
        <v>5.6</v>
      </c>
      <c r="I181" s="159"/>
      <c r="J181" s="160">
        <f>ROUND(I181*H181,2)</f>
        <v>0</v>
      </c>
      <c r="K181" s="156" t="s">
        <v>137</v>
      </c>
      <c r="L181" s="35"/>
      <c r="M181" s="161" t="s">
        <v>3</v>
      </c>
      <c r="N181" s="162" t="s">
        <v>44</v>
      </c>
      <c r="O181" s="55"/>
      <c r="P181" s="163">
        <f>O181*H181</f>
        <v>0</v>
      </c>
      <c r="Q181" s="163">
        <v>0</v>
      </c>
      <c r="R181" s="163">
        <f>Q181*H181</f>
        <v>0</v>
      </c>
      <c r="S181" s="163">
        <v>0</v>
      </c>
      <c r="T181" s="16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65" t="s">
        <v>138</v>
      </c>
      <c r="AT181" s="165" t="s">
        <v>133</v>
      </c>
      <c r="AU181" s="165" t="s">
        <v>83</v>
      </c>
      <c r="AY181" s="19" t="s">
        <v>131</v>
      </c>
      <c r="BE181" s="166">
        <f>IF(N181="základní",J181,0)</f>
        <v>0</v>
      </c>
      <c r="BF181" s="166">
        <f>IF(N181="snížená",J181,0)</f>
        <v>0</v>
      </c>
      <c r="BG181" s="166">
        <f>IF(N181="zákl. přenesená",J181,0)</f>
        <v>0</v>
      </c>
      <c r="BH181" s="166">
        <f>IF(N181="sníž. přenesená",J181,0)</f>
        <v>0</v>
      </c>
      <c r="BI181" s="166">
        <f>IF(N181="nulová",J181,0)</f>
        <v>0</v>
      </c>
      <c r="BJ181" s="19" t="s">
        <v>81</v>
      </c>
      <c r="BK181" s="166">
        <f>ROUND(I181*H181,2)</f>
        <v>0</v>
      </c>
      <c r="BL181" s="19" t="s">
        <v>138</v>
      </c>
      <c r="BM181" s="165" t="s">
        <v>261</v>
      </c>
    </row>
    <row r="182" spans="2:51" s="13" customFormat="1" ht="11.25">
      <c r="B182" s="167"/>
      <c r="D182" s="168" t="s">
        <v>140</v>
      </c>
      <c r="E182" s="169" t="s">
        <v>3</v>
      </c>
      <c r="F182" s="170" t="s">
        <v>262</v>
      </c>
      <c r="H182" s="169" t="s">
        <v>3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140</v>
      </c>
      <c r="AU182" s="169" t="s">
        <v>83</v>
      </c>
      <c r="AV182" s="13" t="s">
        <v>81</v>
      </c>
      <c r="AW182" s="13" t="s">
        <v>34</v>
      </c>
      <c r="AX182" s="13" t="s">
        <v>73</v>
      </c>
      <c r="AY182" s="169" t="s">
        <v>131</v>
      </c>
    </row>
    <row r="183" spans="2:51" s="13" customFormat="1" ht="11.25">
      <c r="B183" s="167"/>
      <c r="D183" s="168" t="s">
        <v>140</v>
      </c>
      <c r="E183" s="169" t="s">
        <v>3</v>
      </c>
      <c r="F183" s="170" t="s">
        <v>263</v>
      </c>
      <c r="H183" s="169" t="s">
        <v>3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140</v>
      </c>
      <c r="AU183" s="169" t="s">
        <v>83</v>
      </c>
      <c r="AV183" s="13" t="s">
        <v>81</v>
      </c>
      <c r="AW183" s="13" t="s">
        <v>34</v>
      </c>
      <c r="AX183" s="13" t="s">
        <v>73</v>
      </c>
      <c r="AY183" s="169" t="s">
        <v>131</v>
      </c>
    </row>
    <row r="184" spans="2:51" s="13" customFormat="1" ht="11.25">
      <c r="B184" s="167"/>
      <c r="D184" s="168" t="s">
        <v>140</v>
      </c>
      <c r="E184" s="169" t="s">
        <v>3</v>
      </c>
      <c r="F184" s="170" t="s">
        <v>179</v>
      </c>
      <c r="H184" s="169" t="s">
        <v>3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140</v>
      </c>
      <c r="AU184" s="169" t="s">
        <v>83</v>
      </c>
      <c r="AV184" s="13" t="s">
        <v>81</v>
      </c>
      <c r="AW184" s="13" t="s">
        <v>34</v>
      </c>
      <c r="AX184" s="13" t="s">
        <v>73</v>
      </c>
      <c r="AY184" s="169" t="s">
        <v>131</v>
      </c>
    </row>
    <row r="185" spans="2:51" s="13" customFormat="1" ht="11.25">
      <c r="B185" s="167"/>
      <c r="D185" s="168" t="s">
        <v>140</v>
      </c>
      <c r="E185" s="169" t="s">
        <v>3</v>
      </c>
      <c r="F185" s="170" t="s">
        <v>181</v>
      </c>
      <c r="H185" s="169" t="s">
        <v>3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140</v>
      </c>
      <c r="AU185" s="169" t="s">
        <v>83</v>
      </c>
      <c r="AV185" s="13" t="s">
        <v>81</v>
      </c>
      <c r="AW185" s="13" t="s">
        <v>34</v>
      </c>
      <c r="AX185" s="13" t="s">
        <v>73</v>
      </c>
      <c r="AY185" s="169" t="s">
        <v>131</v>
      </c>
    </row>
    <row r="186" spans="2:51" s="14" customFormat="1" ht="11.25">
      <c r="B186" s="175"/>
      <c r="D186" s="168" t="s">
        <v>140</v>
      </c>
      <c r="E186" s="176" t="s">
        <v>3</v>
      </c>
      <c r="F186" s="177" t="s">
        <v>264</v>
      </c>
      <c r="H186" s="178">
        <v>5.6</v>
      </c>
      <c r="I186" s="179"/>
      <c r="L186" s="175"/>
      <c r="M186" s="180"/>
      <c r="N186" s="181"/>
      <c r="O186" s="181"/>
      <c r="P186" s="181"/>
      <c r="Q186" s="181"/>
      <c r="R186" s="181"/>
      <c r="S186" s="181"/>
      <c r="T186" s="182"/>
      <c r="AT186" s="176" t="s">
        <v>140</v>
      </c>
      <c r="AU186" s="176" t="s">
        <v>83</v>
      </c>
      <c r="AV186" s="14" t="s">
        <v>83</v>
      </c>
      <c r="AW186" s="14" t="s">
        <v>34</v>
      </c>
      <c r="AX186" s="14" t="s">
        <v>73</v>
      </c>
      <c r="AY186" s="176" t="s">
        <v>131</v>
      </c>
    </row>
    <row r="187" spans="2:51" s="15" customFormat="1" ht="11.25">
      <c r="B187" s="183"/>
      <c r="D187" s="168" t="s">
        <v>140</v>
      </c>
      <c r="E187" s="184" t="s">
        <v>3</v>
      </c>
      <c r="F187" s="185" t="s">
        <v>149</v>
      </c>
      <c r="H187" s="186">
        <v>5.6</v>
      </c>
      <c r="I187" s="187"/>
      <c r="L187" s="183"/>
      <c r="M187" s="188"/>
      <c r="N187" s="189"/>
      <c r="O187" s="189"/>
      <c r="P187" s="189"/>
      <c r="Q187" s="189"/>
      <c r="R187" s="189"/>
      <c r="S187" s="189"/>
      <c r="T187" s="190"/>
      <c r="AT187" s="184" t="s">
        <v>140</v>
      </c>
      <c r="AU187" s="184" t="s">
        <v>83</v>
      </c>
      <c r="AV187" s="15" t="s">
        <v>138</v>
      </c>
      <c r="AW187" s="15" t="s">
        <v>34</v>
      </c>
      <c r="AX187" s="15" t="s">
        <v>81</v>
      </c>
      <c r="AY187" s="184" t="s">
        <v>131</v>
      </c>
    </row>
    <row r="188" spans="1:65" s="2" customFormat="1" ht="21.75" customHeight="1">
      <c r="A188" s="34"/>
      <c r="B188" s="153"/>
      <c r="C188" s="154" t="s">
        <v>8</v>
      </c>
      <c r="D188" s="154" t="s">
        <v>133</v>
      </c>
      <c r="E188" s="155" t="s">
        <v>265</v>
      </c>
      <c r="F188" s="156" t="s">
        <v>266</v>
      </c>
      <c r="G188" s="157" t="s">
        <v>152</v>
      </c>
      <c r="H188" s="158">
        <v>2.656</v>
      </c>
      <c r="I188" s="159"/>
      <c r="J188" s="160">
        <f>ROUND(I188*H188,2)</f>
        <v>0</v>
      </c>
      <c r="K188" s="156" t="s">
        <v>137</v>
      </c>
      <c r="L188" s="35"/>
      <c r="M188" s="161" t="s">
        <v>3</v>
      </c>
      <c r="N188" s="162" t="s">
        <v>44</v>
      </c>
      <c r="O188" s="55"/>
      <c r="P188" s="163">
        <f>O188*H188</f>
        <v>0</v>
      </c>
      <c r="Q188" s="163">
        <v>0</v>
      </c>
      <c r="R188" s="163">
        <f>Q188*H188</f>
        <v>0</v>
      </c>
      <c r="S188" s="163">
        <v>0</v>
      </c>
      <c r="T188" s="164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65" t="s">
        <v>138</v>
      </c>
      <c r="AT188" s="165" t="s">
        <v>133</v>
      </c>
      <c r="AU188" s="165" t="s">
        <v>83</v>
      </c>
      <c r="AY188" s="19" t="s">
        <v>131</v>
      </c>
      <c r="BE188" s="166">
        <f>IF(N188="základní",J188,0)</f>
        <v>0</v>
      </c>
      <c r="BF188" s="166">
        <f>IF(N188="snížená",J188,0)</f>
        <v>0</v>
      </c>
      <c r="BG188" s="166">
        <f>IF(N188="zákl. přenesená",J188,0)</f>
        <v>0</v>
      </c>
      <c r="BH188" s="166">
        <f>IF(N188="sníž. přenesená",J188,0)</f>
        <v>0</v>
      </c>
      <c r="BI188" s="166">
        <f>IF(N188="nulová",J188,0)</f>
        <v>0</v>
      </c>
      <c r="BJ188" s="19" t="s">
        <v>81</v>
      </c>
      <c r="BK188" s="166">
        <f>ROUND(I188*H188,2)</f>
        <v>0</v>
      </c>
      <c r="BL188" s="19" t="s">
        <v>138</v>
      </c>
      <c r="BM188" s="165" t="s">
        <v>267</v>
      </c>
    </row>
    <row r="189" spans="2:51" s="13" customFormat="1" ht="11.25">
      <c r="B189" s="167"/>
      <c r="D189" s="168" t="s">
        <v>140</v>
      </c>
      <c r="E189" s="169" t="s">
        <v>3</v>
      </c>
      <c r="F189" s="170" t="s">
        <v>268</v>
      </c>
      <c r="H189" s="169" t="s">
        <v>3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140</v>
      </c>
      <c r="AU189" s="169" t="s">
        <v>83</v>
      </c>
      <c r="AV189" s="13" t="s">
        <v>81</v>
      </c>
      <c r="AW189" s="13" t="s">
        <v>34</v>
      </c>
      <c r="AX189" s="13" t="s">
        <v>73</v>
      </c>
      <c r="AY189" s="169" t="s">
        <v>131</v>
      </c>
    </row>
    <row r="190" spans="2:51" s="13" customFormat="1" ht="11.25">
      <c r="B190" s="167"/>
      <c r="D190" s="168" t="s">
        <v>140</v>
      </c>
      <c r="E190" s="169" t="s">
        <v>3</v>
      </c>
      <c r="F190" s="170" t="s">
        <v>269</v>
      </c>
      <c r="H190" s="169" t="s">
        <v>3</v>
      </c>
      <c r="I190" s="171"/>
      <c r="L190" s="167"/>
      <c r="M190" s="172"/>
      <c r="N190" s="173"/>
      <c r="O190" s="173"/>
      <c r="P190" s="173"/>
      <c r="Q190" s="173"/>
      <c r="R190" s="173"/>
      <c r="S190" s="173"/>
      <c r="T190" s="174"/>
      <c r="AT190" s="169" t="s">
        <v>140</v>
      </c>
      <c r="AU190" s="169" t="s">
        <v>83</v>
      </c>
      <c r="AV190" s="13" t="s">
        <v>81</v>
      </c>
      <c r="AW190" s="13" t="s">
        <v>34</v>
      </c>
      <c r="AX190" s="13" t="s">
        <v>73</v>
      </c>
      <c r="AY190" s="169" t="s">
        <v>131</v>
      </c>
    </row>
    <row r="191" spans="2:51" s="13" customFormat="1" ht="11.25">
      <c r="B191" s="167"/>
      <c r="D191" s="168" t="s">
        <v>140</v>
      </c>
      <c r="E191" s="169" t="s">
        <v>3</v>
      </c>
      <c r="F191" s="170" t="s">
        <v>181</v>
      </c>
      <c r="H191" s="169" t="s">
        <v>3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9" t="s">
        <v>140</v>
      </c>
      <c r="AU191" s="169" t="s">
        <v>83</v>
      </c>
      <c r="AV191" s="13" t="s">
        <v>81</v>
      </c>
      <c r="AW191" s="13" t="s">
        <v>34</v>
      </c>
      <c r="AX191" s="13" t="s">
        <v>73</v>
      </c>
      <c r="AY191" s="169" t="s">
        <v>131</v>
      </c>
    </row>
    <row r="192" spans="2:51" s="14" customFormat="1" ht="11.25">
      <c r="B192" s="175"/>
      <c r="D192" s="168" t="s">
        <v>140</v>
      </c>
      <c r="E192" s="176" t="s">
        <v>3</v>
      </c>
      <c r="F192" s="177" t="s">
        <v>270</v>
      </c>
      <c r="H192" s="178">
        <v>2.08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140</v>
      </c>
      <c r="AU192" s="176" t="s">
        <v>83</v>
      </c>
      <c r="AV192" s="14" t="s">
        <v>83</v>
      </c>
      <c r="AW192" s="14" t="s">
        <v>34</v>
      </c>
      <c r="AX192" s="14" t="s">
        <v>73</v>
      </c>
      <c r="AY192" s="176" t="s">
        <v>131</v>
      </c>
    </row>
    <row r="193" spans="2:51" s="16" customFormat="1" ht="11.25">
      <c r="B193" s="201"/>
      <c r="D193" s="168" t="s">
        <v>140</v>
      </c>
      <c r="E193" s="202" t="s">
        <v>3</v>
      </c>
      <c r="F193" s="203" t="s">
        <v>271</v>
      </c>
      <c r="H193" s="204">
        <v>2.08</v>
      </c>
      <c r="I193" s="205"/>
      <c r="L193" s="201"/>
      <c r="M193" s="206"/>
      <c r="N193" s="207"/>
      <c r="O193" s="207"/>
      <c r="P193" s="207"/>
      <c r="Q193" s="207"/>
      <c r="R193" s="207"/>
      <c r="S193" s="207"/>
      <c r="T193" s="208"/>
      <c r="AT193" s="202" t="s">
        <v>140</v>
      </c>
      <c r="AU193" s="202" t="s">
        <v>83</v>
      </c>
      <c r="AV193" s="16" t="s">
        <v>157</v>
      </c>
      <c r="AW193" s="16" t="s">
        <v>34</v>
      </c>
      <c r="AX193" s="16" t="s">
        <v>73</v>
      </c>
      <c r="AY193" s="202" t="s">
        <v>131</v>
      </c>
    </row>
    <row r="194" spans="2:51" s="13" customFormat="1" ht="11.25">
      <c r="B194" s="167"/>
      <c r="D194" s="168" t="s">
        <v>140</v>
      </c>
      <c r="E194" s="169" t="s">
        <v>3</v>
      </c>
      <c r="F194" s="170" t="s">
        <v>272</v>
      </c>
      <c r="H194" s="169" t="s">
        <v>3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140</v>
      </c>
      <c r="AU194" s="169" t="s">
        <v>83</v>
      </c>
      <c r="AV194" s="13" t="s">
        <v>81</v>
      </c>
      <c r="AW194" s="13" t="s">
        <v>34</v>
      </c>
      <c r="AX194" s="13" t="s">
        <v>73</v>
      </c>
      <c r="AY194" s="169" t="s">
        <v>131</v>
      </c>
    </row>
    <row r="195" spans="2:51" s="13" customFormat="1" ht="11.25">
      <c r="B195" s="167"/>
      <c r="D195" s="168" t="s">
        <v>140</v>
      </c>
      <c r="E195" s="169" t="s">
        <v>3</v>
      </c>
      <c r="F195" s="170" t="s">
        <v>181</v>
      </c>
      <c r="H195" s="169" t="s">
        <v>3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9" t="s">
        <v>140</v>
      </c>
      <c r="AU195" s="169" t="s">
        <v>83</v>
      </c>
      <c r="AV195" s="13" t="s">
        <v>81</v>
      </c>
      <c r="AW195" s="13" t="s">
        <v>34</v>
      </c>
      <c r="AX195" s="13" t="s">
        <v>73</v>
      </c>
      <c r="AY195" s="169" t="s">
        <v>131</v>
      </c>
    </row>
    <row r="196" spans="2:51" s="14" customFormat="1" ht="11.25">
      <c r="B196" s="175"/>
      <c r="D196" s="168" t="s">
        <v>140</v>
      </c>
      <c r="E196" s="176" t="s">
        <v>3</v>
      </c>
      <c r="F196" s="177" t="s">
        <v>273</v>
      </c>
      <c r="H196" s="178">
        <v>0.288</v>
      </c>
      <c r="I196" s="179"/>
      <c r="L196" s="175"/>
      <c r="M196" s="180"/>
      <c r="N196" s="181"/>
      <c r="O196" s="181"/>
      <c r="P196" s="181"/>
      <c r="Q196" s="181"/>
      <c r="R196" s="181"/>
      <c r="S196" s="181"/>
      <c r="T196" s="182"/>
      <c r="AT196" s="176" t="s">
        <v>140</v>
      </c>
      <c r="AU196" s="176" t="s">
        <v>83</v>
      </c>
      <c r="AV196" s="14" t="s">
        <v>83</v>
      </c>
      <c r="AW196" s="14" t="s">
        <v>34</v>
      </c>
      <c r="AX196" s="14" t="s">
        <v>73</v>
      </c>
      <c r="AY196" s="176" t="s">
        <v>131</v>
      </c>
    </row>
    <row r="197" spans="2:51" s="13" customFormat="1" ht="11.25">
      <c r="B197" s="167"/>
      <c r="D197" s="168" t="s">
        <v>140</v>
      </c>
      <c r="E197" s="169" t="s">
        <v>3</v>
      </c>
      <c r="F197" s="170" t="s">
        <v>183</v>
      </c>
      <c r="H197" s="169" t="s">
        <v>3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9" t="s">
        <v>140</v>
      </c>
      <c r="AU197" s="169" t="s">
        <v>83</v>
      </c>
      <c r="AV197" s="13" t="s">
        <v>81</v>
      </c>
      <c r="AW197" s="13" t="s">
        <v>34</v>
      </c>
      <c r="AX197" s="13" t="s">
        <v>73</v>
      </c>
      <c r="AY197" s="169" t="s">
        <v>131</v>
      </c>
    </row>
    <row r="198" spans="2:51" s="14" customFormat="1" ht="11.25">
      <c r="B198" s="175"/>
      <c r="D198" s="168" t="s">
        <v>140</v>
      </c>
      <c r="E198" s="176" t="s">
        <v>3</v>
      </c>
      <c r="F198" s="177" t="s">
        <v>273</v>
      </c>
      <c r="H198" s="178">
        <v>0.288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140</v>
      </c>
      <c r="AU198" s="176" t="s">
        <v>83</v>
      </c>
      <c r="AV198" s="14" t="s">
        <v>83</v>
      </c>
      <c r="AW198" s="14" t="s">
        <v>34</v>
      </c>
      <c r="AX198" s="14" t="s">
        <v>73</v>
      </c>
      <c r="AY198" s="176" t="s">
        <v>131</v>
      </c>
    </row>
    <row r="199" spans="2:51" s="16" customFormat="1" ht="11.25">
      <c r="B199" s="201"/>
      <c r="D199" s="168" t="s">
        <v>140</v>
      </c>
      <c r="E199" s="202" t="s">
        <v>3</v>
      </c>
      <c r="F199" s="203" t="s">
        <v>271</v>
      </c>
      <c r="H199" s="204">
        <v>0.576</v>
      </c>
      <c r="I199" s="205"/>
      <c r="L199" s="201"/>
      <c r="M199" s="206"/>
      <c r="N199" s="207"/>
      <c r="O199" s="207"/>
      <c r="P199" s="207"/>
      <c r="Q199" s="207"/>
      <c r="R199" s="207"/>
      <c r="S199" s="207"/>
      <c r="T199" s="208"/>
      <c r="AT199" s="202" t="s">
        <v>140</v>
      </c>
      <c r="AU199" s="202" t="s">
        <v>83</v>
      </c>
      <c r="AV199" s="16" t="s">
        <v>157</v>
      </c>
      <c r="AW199" s="16" t="s">
        <v>34</v>
      </c>
      <c r="AX199" s="16" t="s">
        <v>73</v>
      </c>
      <c r="AY199" s="202" t="s">
        <v>131</v>
      </c>
    </row>
    <row r="200" spans="2:51" s="15" customFormat="1" ht="11.25">
      <c r="B200" s="183"/>
      <c r="D200" s="168" t="s">
        <v>140</v>
      </c>
      <c r="E200" s="184" t="s">
        <v>3</v>
      </c>
      <c r="F200" s="185" t="s">
        <v>149</v>
      </c>
      <c r="H200" s="186">
        <v>2.6559999999999997</v>
      </c>
      <c r="I200" s="187"/>
      <c r="L200" s="183"/>
      <c r="M200" s="188"/>
      <c r="N200" s="189"/>
      <c r="O200" s="189"/>
      <c r="P200" s="189"/>
      <c r="Q200" s="189"/>
      <c r="R200" s="189"/>
      <c r="S200" s="189"/>
      <c r="T200" s="190"/>
      <c r="AT200" s="184" t="s">
        <v>140</v>
      </c>
      <c r="AU200" s="184" t="s">
        <v>83</v>
      </c>
      <c r="AV200" s="15" t="s">
        <v>138</v>
      </c>
      <c r="AW200" s="15" t="s">
        <v>34</v>
      </c>
      <c r="AX200" s="15" t="s">
        <v>81</v>
      </c>
      <c r="AY200" s="184" t="s">
        <v>131</v>
      </c>
    </row>
    <row r="201" spans="1:65" s="2" customFormat="1" ht="33" customHeight="1">
      <c r="A201" s="34"/>
      <c r="B201" s="153"/>
      <c r="C201" s="154" t="s">
        <v>274</v>
      </c>
      <c r="D201" s="154" t="s">
        <v>133</v>
      </c>
      <c r="E201" s="155" t="s">
        <v>275</v>
      </c>
      <c r="F201" s="156" t="s">
        <v>276</v>
      </c>
      <c r="G201" s="157" t="s">
        <v>152</v>
      </c>
      <c r="H201" s="158">
        <v>8.256</v>
      </c>
      <c r="I201" s="159"/>
      <c r="J201" s="160">
        <f>ROUND(I201*H201,2)</f>
        <v>0</v>
      </c>
      <c r="K201" s="156" t="s">
        <v>137</v>
      </c>
      <c r="L201" s="35"/>
      <c r="M201" s="161" t="s">
        <v>3</v>
      </c>
      <c r="N201" s="162" t="s">
        <v>44</v>
      </c>
      <c r="O201" s="55"/>
      <c r="P201" s="163">
        <f>O201*H201</f>
        <v>0</v>
      </c>
      <c r="Q201" s="163">
        <v>0</v>
      </c>
      <c r="R201" s="163">
        <f>Q201*H201</f>
        <v>0</v>
      </c>
      <c r="S201" s="163">
        <v>0</v>
      </c>
      <c r="T201" s="16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65" t="s">
        <v>138</v>
      </c>
      <c r="AT201" s="165" t="s">
        <v>133</v>
      </c>
      <c r="AU201" s="165" t="s">
        <v>83</v>
      </c>
      <c r="AY201" s="19" t="s">
        <v>131</v>
      </c>
      <c r="BE201" s="166">
        <f>IF(N201="základní",J201,0)</f>
        <v>0</v>
      </c>
      <c r="BF201" s="166">
        <f>IF(N201="snížená",J201,0)</f>
        <v>0</v>
      </c>
      <c r="BG201" s="166">
        <f>IF(N201="zákl. přenesená",J201,0)</f>
        <v>0</v>
      </c>
      <c r="BH201" s="166">
        <f>IF(N201="sníž. přenesená",J201,0)</f>
        <v>0</v>
      </c>
      <c r="BI201" s="166">
        <f>IF(N201="nulová",J201,0)</f>
        <v>0</v>
      </c>
      <c r="BJ201" s="19" t="s">
        <v>81</v>
      </c>
      <c r="BK201" s="166">
        <f>ROUND(I201*H201,2)</f>
        <v>0</v>
      </c>
      <c r="BL201" s="19" t="s">
        <v>138</v>
      </c>
      <c r="BM201" s="165" t="s">
        <v>277</v>
      </c>
    </row>
    <row r="202" spans="2:51" s="13" customFormat="1" ht="11.25">
      <c r="B202" s="167"/>
      <c r="D202" s="168" t="s">
        <v>140</v>
      </c>
      <c r="E202" s="169" t="s">
        <v>3</v>
      </c>
      <c r="F202" s="170" t="s">
        <v>278</v>
      </c>
      <c r="H202" s="169" t="s">
        <v>3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9" t="s">
        <v>140</v>
      </c>
      <c r="AU202" s="169" t="s">
        <v>83</v>
      </c>
      <c r="AV202" s="13" t="s">
        <v>81</v>
      </c>
      <c r="AW202" s="13" t="s">
        <v>34</v>
      </c>
      <c r="AX202" s="13" t="s">
        <v>73</v>
      </c>
      <c r="AY202" s="169" t="s">
        <v>131</v>
      </c>
    </row>
    <row r="203" spans="2:51" s="14" customFormat="1" ht="11.25">
      <c r="B203" s="175"/>
      <c r="D203" s="168" t="s">
        <v>140</v>
      </c>
      <c r="E203" s="176" t="s">
        <v>3</v>
      </c>
      <c r="F203" s="177" t="s">
        <v>279</v>
      </c>
      <c r="H203" s="178">
        <v>8.256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140</v>
      </c>
      <c r="AU203" s="176" t="s">
        <v>83</v>
      </c>
      <c r="AV203" s="14" t="s">
        <v>83</v>
      </c>
      <c r="AW203" s="14" t="s">
        <v>34</v>
      </c>
      <c r="AX203" s="14" t="s">
        <v>81</v>
      </c>
      <c r="AY203" s="176" t="s">
        <v>131</v>
      </c>
    </row>
    <row r="204" spans="1:65" s="2" customFormat="1" ht="33" customHeight="1">
      <c r="A204" s="34"/>
      <c r="B204" s="153"/>
      <c r="C204" s="154" t="s">
        <v>280</v>
      </c>
      <c r="D204" s="154" t="s">
        <v>133</v>
      </c>
      <c r="E204" s="155" t="s">
        <v>281</v>
      </c>
      <c r="F204" s="156" t="s">
        <v>282</v>
      </c>
      <c r="G204" s="157" t="s">
        <v>152</v>
      </c>
      <c r="H204" s="158">
        <v>82.56</v>
      </c>
      <c r="I204" s="159"/>
      <c r="J204" s="160">
        <f>ROUND(I204*H204,2)</f>
        <v>0</v>
      </c>
      <c r="K204" s="156" t="s">
        <v>137</v>
      </c>
      <c r="L204" s="35"/>
      <c r="M204" s="161" t="s">
        <v>3</v>
      </c>
      <c r="N204" s="162" t="s">
        <v>44</v>
      </c>
      <c r="O204" s="55"/>
      <c r="P204" s="163">
        <f>O204*H204</f>
        <v>0</v>
      </c>
      <c r="Q204" s="163">
        <v>0</v>
      </c>
      <c r="R204" s="163">
        <f>Q204*H204</f>
        <v>0</v>
      </c>
      <c r="S204" s="163">
        <v>0</v>
      </c>
      <c r="T204" s="16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65" t="s">
        <v>138</v>
      </c>
      <c r="AT204" s="165" t="s">
        <v>133</v>
      </c>
      <c r="AU204" s="165" t="s">
        <v>83</v>
      </c>
      <c r="AY204" s="19" t="s">
        <v>131</v>
      </c>
      <c r="BE204" s="166">
        <f>IF(N204="základní",J204,0)</f>
        <v>0</v>
      </c>
      <c r="BF204" s="166">
        <f>IF(N204="snížená",J204,0)</f>
        <v>0</v>
      </c>
      <c r="BG204" s="166">
        <f>IF(N204="zákl. přenesená",J204,0)</f>
        <v>0</v>
      </c>
      <c r="BH204" s="166">
        <f>IF(N204="sníž. přenesená",J204,0)</f>
        <v>0</v>
      </c>
      <c r="BI204" s="166">
        <f>IF(N204="nulová",J204,0)</f>
        <v>0</v>
      </c>
      <c r="BJ204" s="19" t="s">
        <v>81</v>
      </c>
      <c r="BK204" s="166">
        <f>ROUND(I204*H204,2)</f>
        <v>0</v>
      </c>
      <c r="BL204" s="19" t="s">
        <v>138</v>
      </c>
      <c r="BM204" s="165" t="s">
        <v>283</v>
      </c>
    </row>
    <row r="205" spans="2:51" s="14" customFormat="1" ht="11.25">
      <c r="B205" s="175"/>
      <c r="D205" s="168" t="s">
        <v>140</v>
      </c>
      <c r="E205" s="176" t="s">
        <v>3</v>
      </c>
      <c r="F205" s="177" t="s">
        <v>284</v>
      </c>
      <c r="H205" s="178">
        <v>82.56</v>
      </c>
      <c r="I205" s="179"/>
      <c r="L205" s="175"/>
      <c r="M205" s="180"/>
      <c r="N205" s="181"/>
      <c r="O205" s="181"/>
      <c r="P205" s="181"/>
      <c r="Q205" s="181"/>
      <c r="R205" s="181"/>
      <c r="S205" s="181"/>
      <c r="T205" s="182"/>
      <c r="AT205" s="176" t="s">
        <v>140</v>
      </c>
      <c r="AU205" s="176" t="s">
        <v>83</v>
      </c>
      <c r="AV205" s="14" t="s">
        <v>83</v>
      </c>
      <c r="AW205" s="14" t="s">
        <v>34</v>
      </c>
      <c r="AX205" s="14" t="s">
        <v>81</v>
      </c>
      <c r="AY205" s="176" t="s">
        <v>131</v>
      </c>
    </row>
    <row r="206" spans="1:65" s="2" customFormat="1" ht="21.75" customHeight="1">
      <c r="A206" s="34"/>
      <c r="B206" s="153"/>
      <c r="C206" s="154" t="s">
        <v>285</v>
      </c>
      <c r="D206" s="154" t="s">
        <v>133</v>
      </c>
      <c r="E206" s="155" t="s">
        <v>286</v>
      </c>
      <c r="F206" s="156" t="s">
        <v>287</v>
      </c>
      <c r="G206" s="157" t="s">
        <v>233</v>
      </c>
      <c r="H206" s="158">
        <v>10.64</v>
      </c>
      <c r="I206" s="159"/>
      <c r="J206" s="160">
        <f>ROUND(I206*H206,2)</f>
        <v>0</v>
      </c>
      <c r="K206" s="156" t="s">
        <v>137</v>
      </c>
      <c r="L206" s="35"/>
      <c r="M206" s="161" t="s">
        <v>3</v>
      </c>
      <c r="N206" s="162" t="s">
        <v>44</v>
      </c>
      <c r="O206" s="55"/>
      <c r="P206" s="163">
        <f>O206*H206</f>
        <v>0</v>
      </c>
      <c r="Q206" s="163">
        <v>0</v>
      </c>
      <c r="R206" s="163">
        <f>Q206*H206</f>
        <v>0</v>
      </c>
      <c r="S206" s="163">
        <v>0</v>
      </c>
      <c r="T206" s="16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65" t="s">
        <v>138</v>
      </c>
      <c r="AT206" s="165" t="s">
        <v>133</v>
      </c>
      <c r="AU206" s="165" t="s">
        <v>83</v>
      </c>
      <c r="AY206" s="19" t="s">
        <v>131</v>
      </c>
      <c r="BE206" s="166">
        <f>IF(N206="základní",J206,0)</f>
        <v>0</v>
      </c>
      <c r="BF206" s="166">
        <f>IF(N206="snížená",J206,0)</f>
        <v>0</v>
      </c>
      <c r="BG206" s="166">
        <f>IF(N206="zákl. přenesená",J206,0)</f>
        <v>0</v>
      </c>
      <c r="BH206" s="166">
        <f>IF(N206="sníž. přenesená",J206,0)</f>
        <v>0</v>
      </c>
      <c r="BI206" s="166">
        <f>IF(N206="nulová",J206,0)</f>
        <v>0</v>
      </c>
      <c r="BJ206" s="19" t="s">
        <v>81</v>
      </c>
      <c r="BK206" s="166">
        <f>ROUND(I206*H206,2)</f>
        <v>0</v>
      </c>
      <c r="BL206" s="19" t="s">
        <v>138</v>
      </c>
      <c r="BM206" s="165" t="s">
        <v>288</v>
      </c>
    </row>
    <row r="207" spans="2:51" s="14" customFormat="1" ht="11.25">
      <c r="B207" s="175"/>
      <c r="D207" s="168" t="s">
        <v>140</v>
      </c>
      <c r="E207" s="176" t="s">
        <v>3</v>
      </c>
      <c r="F207" s="177" t="s">
        <v>289</v>
      </c>
      <c r="H207" s="178">
        <v>10.64</v>
      </c>
      <c r="I207" s="179"/>
      <c r="L207" s="175"/>
      <c r="M207" s="180"/>
      <c r="N207" s="181"/>
      <c r="O207" s="181"/>
      <c r="P207" s="181"/>
      <c r="Q207" s="181"/>
      <c r="R207" s="181"/>
      <c r="S207" s="181"/>
      <c r="T207" s="182"/>
      <c r="AT207" s="176" t="s">
        <v>140</v>
      </c>
      <c r="AU207" s="176" t="s">
        <v>83</v>
      </c>
      <c r="AV207" s="14" t="s">
        <v>83</v>
      </c>
      <c r="AW207" s="14" t="s">
        <v>34</v>
      </c>
      <c r="AX207" s="14" t="s">
        <v>81</v>
      </c>
      <c r="AY207" s="176" t="s">
        <v>131</v>
      </c>
    </row>
    <row r="208" spans="1:65" s="2" customFormat="1" ht="21.75" customHeight="1">
      <c r="A208" s="34"/>
      <c r="B208" s="153"/>
      <c r="C208" s="154" t="s">
        <v>290</v>
      </c>
      <c r="D208" s="154" t="s">
        <v>133</v>
      </c>
      <c r="E208" s="155" t="s">
        <v>291</v>
      </c>
      <c r="F208" s="156" t="s">
        <v>292</v>
      </c>
      <c r="G208" s="157" t="s">
        <v>233</v>
      </c>
      <c r="H208" s="158">
        <v>6.64</v>
      </c>
      <c r="I208" s="159"/>
      <c r="J208" s="160">
        <f>ROUND(I208*H208,2)</f>
        <v>0</v>
      </c>
      <c r="K208" s="156" t="s">
        <v>137</v>
      </c>
      <c r="L208" s="35"/>
      <c r="M208" s="161" t="s">
        <v>3</v>
      </c>
      <c r="N208" s="162" t="s">
        <v>44</v>
      </c>
      <c r="O208" s="55"/>
      <c r="P208" s="163">
        <f>O208*H208</f>
        <v>0</v>
      </c>
      <c r="Q208" s="163">
        <v>0</v>
      </c>
      <c r="R208" s="163">
        <f>Q208*H208</f>
        <v>0</v>
      </c>
      <c r="S208" s="163">
        <v>0</v>
      </c>
      <c r="T208" s="16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65" t="s">
        <v>138</v>
      </c>
      <c r="AT208" s="165" t="s">
        <v>133</v>
      </c>
      <c r="AU208" s="165" t="s">
        <v>83</v>
      </c>
      <c r="AY208" s="19" t="s">
        <v>131</v>
      </c>
      <c r="BE208" s="166">
        <f>IF(N208="základní",J208,0)</f>
        <v>0</v>
      </c>
      <c r="BF208" s="166">
        <f>IF(N208="snížená",J208,0)</f>
        <v>0</v>
      </c>
      <c r="BG208" s="166">
        <f>IF(N208="zákl. přenesená",J208,0)</f>
        <v>0</v>
      </c>
      <c r="BH208" s="166">
        <f>IF(N208="sníž. přenesená",J208,0)</f>
        <v>0</v>
      </c>
      <c r="BI208" s="166">
        <f>IF(N208="nulová",J208,0)</f>
        <v>0</v>
      </c>
      <c r="BJ208" s="19" t="s">
        <v>81</v>
      </c>
      <c r="BK208" s="166">
        <f>ROUND(I208*H208,2)</f>
        <v>0</v>
      </c>
      <c r="BL208" s="19" t="s">
        <v>138</v>
      </c>
      <c r="BM208" s="165" t="s">
        <v>293</v>
      </c>
    </row>
    <row r="209" spans="2:51" s="14" customFormat="1" ht="11.25">
      <c r="B209" s="175"/>
      <c r="D209" s="168" t="s">
        <v>140</v>
      </c>
      <c r="E209" s="176" t="s">
        <v>3</v>
      </c>
      <c r="F209" s="177" t="s">
        <v>294</v>
      </c>
      <c r="H209" s="178">
        <v>6.64</v>
      </c>
      <c r="I209" s="179"/>
      <c r="L209" s="175"/>
      <c r="M209" s="180"/>
      <c r="N209" s="181"/>
      <c r="O209" s="181"/>
      <c r="P209" s="181"/>
      <c r="Q209" s="181"/>
      <c r="R209" s="181"/>
      <c r="S209" s="181"/>
      <c r="T209" s="182"/>
      <c r="AT209" s="176" t="s">
        <v>140</v>
      </c>
      <c r="AU209" s="176" t="s">
        <v>83</v>
      </c>
      <c r="AV209" s="14" t="s">
        <v>83</v>
      </c>
      <c r="AW209" s="14" t="s">
        <v>34</v>
      </c>
      <c r="AX209" s="14" t="s">
        <v>81</v>
      </c>
      <c r="AY209" s="176" t="s">
        <v>131</v>
      </c>
    </row>
    <row r="210" spans="2:63" s="12" customFormat="1" ht="22.9" customHeight="1">
      <c r="B210" s="140"/>
      <c r="D210" s="141" t="s">
        <v>72</v>
      </c>
      <c r="E210" s="151" t="s">
        <v>199</v>
      </c>
      <c r="F210" s="151" t="s">
        <v>295</v>
      </c>
      <c r="I210" s="143"/>
      <c r="J210" s="152">
        <f>BK210</f>
        <v>0</v>
      </c>
      <c r="L210" s="140"/>
      <c r="M210" s="145"/>
      <c r="N210" s="146"/>
      <c r="O210" s="146"/>
      <c r="P210" s="147">
        <f>SUM(P211:P244)</f>
        <v>0</v>
      </c>
      <c r="Q210" s="146"/>
      <c r="R210" s="147">
        <f>SUM(R211:R244)</f>
        <v>0</v>
      </c>
      <c r="S210" s="146"/>
      <c r="T210" s="148">
        <f>SUM(T211:T244)</f>
        <v>9.643</v>
      </c>
      <c r="AR210" s="141" t="s">
        <v>81</v>
      </c>
      <c r="AT210" s="149" t="s">
        <v>72</v>
      </c>
      <c r="AU210" s="149" t="s">
        <v>81</v>
      </c>
      <c r="AY210" s="141" t="s">
        <v>131</v>
      </c>
      <c r="BK210" s="150">
        <f>SUM(BK211:BK244)</f>
        <v>0</v>
      </c>
    </row>
    <row r="211" spans="1:65" s="2" customFormat="1" ht="21.75" customHeight="1">
      <c r="A211" s="34"/>
      <c r="B211" s="153"/>
      <c r="C211" s="154" t="s">
        <v>296</v>
      </c>
      <c r="D211" s="154" t="s">
        <v>133</v>
      </c>
      <c r="E211" s="155" t="s">
        <v>297</v>
      </c>
      <c r="F211" s="156" t="s">
        <v>298</v>
      </c>
      <c r="G211" s="157" t="s">
        <v>246</v>
      </c>
      <c r="H211" s="158">
        <v>3</v>
      </c>
      <c r="I211" s="159"/>
      <c r="J211" s="160">
        <f>ROUND(I211*H211,2)</f>
        <v>0</v>
      </c>
      <c r="K211" s="156" t="s">
        <v>137</v>
      </c>
      <c r="L211" s="35"/>
      <c r="M211" s="161" t="s">
        <v>3</v>
      </c>
      <c r="N211" s="162" t="s">
        <v>44</v>
      </c>
      <c r="O211" s="55"/>
      <c r="P211" s="163">
        <f>O211*H211</f>
        <v>0</v>
      </c>
      <c r="Q211" s="163">
        <v>0</v>
      </c>
      <c r="R211" s="163">
        <f>Q211*H211</f>
        <v>0</v>
      </c>
      <c r="S211" s="163">
        <v>0.04</v>
      </c>
      <c r="T211" s="164">
        <f>S211*H211</f>
        <v>0.12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65" t="s">
        <v>138</v>
      </c>
      <c r="AT211" s="165" t="s">
        <v>133</v>
      </c>
      <c r="AU211" s="165" t="s">
        <v>83</v>
      </c>
      <c r="AY211" s="19" t="s">
        <v>131</v>
      </c>
      <c r="BE211" s="166">
        <f>IF(N211="základní",J211,0)</f>
        <v>0</v>
      </c>
      <c r="BF211" s="166">
        <f>IF(N211="snížená",J211,0)</f>
        <v>0</v>
      </c>
      <c r="BG211" s="166">
        <f>IF(N211="zákl. přenesená",J211,0)</f>
        <v>0</v>
      </c>
      <c r="BH211" s="166">
        <f>IF(N211="sníž. přenesená",J211,0)</f>
        <v>0</v>
      </c>
      <c r="BI211" s="166">
        <f>IF(N211="nulová",J211,0)</f>
        <v>0</v>
      </c>
      <c r="BJ211" s="19" t="s">
        <v>81</v>
      </c>
      <c r="BK211" s="166">
        <f>ROUND(I211*H211,2)</f>
        <v>0</v>
      </c>
      <c r="BL211" s="19" t="s">
        <v>138</v>
      </c>
      <c r="BM211" s="165" t="s">
        <v>299</v>
      </c>
    </row>
    <row r="212" spans="2:51" s="13" customFormat="1" ht="11.25">
      <c r="B212" s="167"/>
      <c r="D212" s="168" t="s">
        <v>140</v>
      </c>
      <c r="E212" s="169" t="s">
        <v>3</v>
      </c>
      <c r="F212" s="170" t="s">
        <v>300</v>
      </c>
      <c r="H212" s="169" t="s">
        <v>3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9" t="s">
        <v>140</v>
      </c>
      <c r="AU212" s="169" t="s">
        <v>83</v>
      </c>
      <c r="AV212" s="13" t="s">
        <v>81</v>
      </c>
      <c r="AW212" s="13" t="s">
        <v>34</v>
      </c>
      <c r="AX212" s="13" t="s">
        <v>73</v>
      </c>
      <c r="AY212" s="169" t="s">
        <v>131</v>
      </c>
    </row>
    <row r="213" spans="2:51" s="13" customFormat="1" ht="11.25">
      <c r="B213" s="167"/>
      <c r="D213" s="168" t="s">
        <v>140</v>
      </c>
      <c r="E213" s="169" t="s">
        <v>3</v>
      </c>
      <c r="F213" s="170" t="s">
        <v>179</v>
      </c>
      <c r="H213" s="169" t="s">
        <v>3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9" t="s">
        <v>140</v>
      </c>
      <c r="AU213" s="169" t="s">
        <v>83</v>
      </c>
      <c r="AV213" s="13" t="s">
        <v>81</v>
      </c>
      <c r="AW213" s="13" t="s">
        <v>34</v>
      </c>
      <c r="AX213" s="13" t="s">
        <v>73</v>
      </c>
      <c r="AY213" s="169" t="s">
        <v>131</v>
      </c>
    </row>
    <row r="214" spans="2:51" s="13" customFormat="1" ht="11.25">
      <c r="B214" s="167"/>
      <c r="D214" s="168" t="s">
        <v>140</v>
      </c>
      <c r="E214" s="169" t="s">
        <v>3</v>
      </c>
      <c r="F214" s="170" t="s">
        <v>143</v>
      </c>
      <c r="H214" s="169" t="s">
        <v>3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9" t="s">
        <v>140</v>
      </c>
      <c r="AU214" s="169" t="s">
        <v>83</v>
      </c>
      <c r="AV214" s="13" t="s">
        <v>81</v>
      </c>
      <c r="AW214" s="13" t="s">
        <v>34</v>
      </c>
      <c r="AX214" s="13" t="s">
        <v>73</v>
      </c>
      <c r="AY214" s="169" t="s">
        <v>131</v>
      </c>
    </row>
    <row r="215" spans="2:51" s="14" customFormat="1" ht="11.25">
      <c r="B215" s="175"/>
      <c r="D215" s="168" t="s">
        <v>140</v>
      </c>
      <c r="E215" s="176" t="s">
        <v>3</v>
      </c>
      <c r="F215" s="177" t="s">
        <v>301</v>
      </c>
      <c r="H215" s="178">
        <v>1.5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140</v>
      </c>
      <c r="AU215" s="176" t="s">
        <v>83</v>
      </c>
      <c r="AV215" s="14" t="s">
        <v>83</v>
      </c>
      <c r="AW215" s="14" t="s">
        <v>34</v>
      </c>
      <c r="AX215" s="14" t="s">
        <v>73</v>
      </c>
      <c r="AY215" s="176" t="s">
        <v>131</v>
      </c>
    </row>
    <row r="216" spans="2:51" s="13" customFormat="1" ht="11.25">
      <c r="B216" s="167"/>
      <c r="D216" s="168" t="s">
        <v>140</v>
      </c>
      <c r="E216" s="169" t="s">
        <v>3</v>
      </c>
      <c r="F216" s="170" t="s">
        <v>147</v>
      </c>
      <c r="H216" s="169" t="s">
        <v>3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9" t="s">
        <v>140</v>
      </c>
      <c r="AU216" s="169" t="s">
        <v>83</v>
      </c>
      <c r="AV216" s="13" t="s">
        <v>81</v>
      </c>
      <c r="AW216" s="13" t="s">
        <v>34</v>
      </c>
      <c r="AX216" s="13" t="s">
        <v>73</v>
      </c>
      <c r="AY216" s="169" t="s">
        <v>131</v>
      </c>
    </row>
    <row r="217" spans="2:51" s="14" customFormat="1" ht="11.25">
      <c r="B217" s="175"/>
      <c r="D217" s="168" t="s">
        <v>140</v>
      </c>
      <c r="E217" s="176" t="s">
        <v>3</v>
      </c>
      <c r="F217" s="177" t="s">
        <v>301</v>
      </c>
      <c r="H217" s="178">
        <v>1.5</v>
      </c>
      <c r="I217" s="179"/>
      <c r="L217" s="175"/>
      <c r="M217" s="180"/>
      <c r="N217" s="181"/>
      <c r="O217" s="181"/>
      <c r="P217" s="181"/>
      <c r="Q217" s="181"/>
      <c r="R217" s="181"/>
      <c r="S217" s="181"/>
      <c r="T217" s="182"/>
      <c r="AT217" s="176" t="s">
        <v>140</v>
      </c>
      <c r="AU217" s="176" t="s">
        <v>83</v>
      </c>
      <c r="AV217" s="14" t="s">
        <v>83</v>
      </c>
      <c r="AW217" s="14" t="s">
        <v>34</v>
      </c>
      <c r="AX217" s="14" t="s">
        <v>73</v>
      </c>
      <c r="AY217" s="176" t="s">
        <v>131</v>
      </c>
    </row>
    <row r="218" spans="2:51" s="15" customFormat="1" ht="11.25">
      <c r="B218" s="183"/>
      <c r="D218" s="168" t="s">
        <v>140</v>
      </c>
      <c r="E218" s="184" t="s">
        <v>3</v>
      </c>
      <c r="F218" s="185" t="s">
        <v>149</v>
      </c>
      <c r="H218" s="186">
        <v>3</v>
      </c>
      <c r="I218" s="187"/>
      <c r="L218" s="183"/>
      <c r="M218" s="188"/>
      <c r="N218" s="189"/>
      <c r="O218" s="189"/>
      <c r="P218" s="189"/>
      <c r="Q218" s="189"/>
      <c r="R218" s="189"/>
      <c r="S218" s="189"/>
      <c r="T218" s="190"/>
      <c r="AT218" s="184" t="s">
        <v>140</v>
      </c>
      <c r="AU218" s="184" t="s">
        <v>83</v>
      </c>
      <c r="AV218" s="15" t="s">
        <v>138</v>
      </c>
      <c r="AW218" s="15" t="s">
        <v>34</v>
      </c>
      <c r="AX218" s="15" t="s">
        <v>81</v>
      </c>
      <c r="AY218" s="184" t="s">
        <v>131</v>
      </c>
    </row>
    <row r="219" spans="1:65" s="2" customFormat="1" ht="21.75" customHeight="1">
      <c r="A219" s="34"/>
      <c r="B219" s="153"/>
      <c r="C219" s="154" t="s">
        <v>302</v>
      </c>
      <c r="D219" s="154" t="s">
        <v>133</v>
      </c>
      <c r="E219" s="155" t="s">
        <v>303</v>
      </c>
      <c r="F219" s="156" t="s">
        <v>304</v>
      </c>
      <c r="G219" s="157" t="s">
        <v>136</v>
      </c>
      <c r="H219" s="158">
        <v>15.2</v>
      </c>
      <c r="I219" s="159"/>
      <c r="J219" s="160">
        <f>ROUND(I219*H219,2)</f>
        <v>0</v>
      </c>
      <c r="K219" s="156" t="s">
        <v>137</v>
      </c>
      <c r="L219" s="35"/>
      <c r="M219" s="161" t="s">
        <v>3</v>
      </c>
      <c r="N219" s="162" t="s">
        <v>44</v>
      </c>
      <c r="O219" s="55"/>
      <c r="P219" s="163">
        <f>O219*H219</f>
        <v>0</v>
      </c>
      <c r="Q219" s="163">
        <v>0</v>
      </c>
      <c r="R219" s="163">
        <f>Q219*H219</f>
        <v>0</v>
      </c>
      <c r="S219" s="163">
        <v>0.24</v>
      </c>
      <c r="T219" s="164">
        <f>S219*H219</f>
        <v>3.6479999999999997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65" t="s">
        <v>138</v>
      </c>
      <c r="AT219" s="165" t="s">
        <v>133</v>
      </c>
      <c r="AU219" s="165" t="s">
        <v>83</v>
      </c>
      <c r="AY219" s="19" t="s">
        <v>131</v>
      </c>
      <c r="BE219" s="166">
        <f>IF(N219="základní",J219,0)</f>
        <v>0</v>
      </c>
      <c r="BF219" s="166">
        <f>IF(N219="snížená",J219,0)</f>
        <v>0</v>
      </c>
      <c r="BG219" s="166">
        <f>IF(N219="zákl. přenesená",J219,0)</f>
        <v>0</v>
      </c>
      <c r="BH219" s="166">
        <f>IF(N219="sníž. přenesená",J219,0)</f>
        <v>0</v>
      </c>
      <c r="BI219" s="166">
        <f>IF(N219="nulová",J219,0)</f>
        <v>0</v>
      </c>
      <c r="BJ219" s="19" t="s">
        <v>81</v>
      </c>
      <c r="BK219" s="166">
        <f>ROUND(I219*H219,2)</f>
        <v>0</v>
      </c>
      <c r="BL219" s="19" t="s">
        <v>138</v>
      </c>
      <c r="BM219" s="165" t="s">
        <v>305</v>
      </c>
    </row>
    <row r="220" spans="2:51" s="13" customFormat="1" ht="11.25">
      <c r="B220" s="167"/>
      <c r="D220" s="168" t="s">
        <v>140</v>
      </c>
      <c r="E220" s="169" t="s">
        <v>3</v>
      </c>
      <c r="F220" s="170" t="s">
        <v>306</v>
      </c>
      <c r="H220" s="169" t="s">
        <v>3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9" t="s">
        <v>140</v>
      </c>
      <c r="AU220" s="169" t="s">
        <v>83</v>
      </c>
      <c r="AV220" s="13" t="s">
        <v>81</v>
      </c>
      <c r="AW220" s="13" t="s">
        <v>34</v>
      </c>
      <c r="AX220" s="13" t="s">
        <v>73</v>
      </c>
      <c r="AY220" s="169" t="s">
        <v>131</v>
      </c>
    </row>
    <row r="221" spans="2:51" s="13" customFormat="1" ht="11.25">
      <c r="B221" s="167"/>
      <c r="D221" s="168" t="s">
        <v>140</v>
      </c>
      <c r="E221" s="169" t="s">
        <v>3</v>
      </c>
      <c r="F221" s="170" t="s">
        <v>143</v>
      </c>
      <c r="H221" s="169" t="s">
        <v>3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140</v>
      </c>
      <c r="AU221" s="169" t="s">
        <v>83</v>
      </c>
      <c r="AV221" s="13" t="s">
        <v>81</v>
      </c>
      <c r="AW221" s="13" t="s">
        <v>34</v>
      </c>
      <c r="AX221" s="13" t="s">
        <v>73</v>
      </c>
      <c r="AY221" s="169" t="s">
        <v>131</v>
      </c>
    </row>
    <row r="222" spans="2:51" s="14" customFormat="1" ht="11.25">
      <c r="B222" s="175"/>
      <c r="D222" s="168" t="s">
        <v>140</v>
      </c>
      <c r="E222" s="176" t="s">
        <v>3</v>
      </c>
      <c r="F222" s="177" t="s">
        <v>307</v>
      </c>
      <c r="H222" s="178">
        <v>3.2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6" t="s">
        <v>140</v>
      </c>
      <c r="AU222" s="176" t="s">
        <v>83</v>
      </c>
      <c r="AV222" s="14" t="s">
        <v>83</v>
      </c>
      <c r="AW222" s="14" t="s">
        <v>34</v>
      </c>
      <c r="AX222" s="14" t="s">
        <v>73</v>
      </c>
      <c r="AY222" s="176" t="s">
        <v>131</v>
      </c>
    </row>
    <row r="223" spans="2:51" s="13" customFormat="1" ht="11.25">
      <c r="B223" s="167"/>
      <c r="D223" s="168" t="s">
        <v>140</v>
      </c>
      <c r="E223" s="169" t="s">
        <v>3</v>
      </c>
      <c r="F223" s="170" t="s">
        <v>183</v>
      </c>
      <c r="H223" s="169" t="s">
        <v>3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9" t="s">
        <v>140</v>
      </c>
      <c r="AU223" s="169" t="s">
        <v>83</v>
      </c>
      <c r="AV223" s="13" t="s">
        <v>81</v>
      </c>
      <c r="AW223" s="13" t="s">
        <v>34</v>
      </c>
      <c r="AX223" s="13" t="s">
        <v>73</v>
      </c>
      <c r="AY223" s="169" t="s">
        <v>131</v>
      </c>
    </row>
    <row r="224" spans="2:51" s="14" customFormat="1" ht="11.25">
      <c r="B224" s="175"/>
      <c r="D224" s="168" t="s">
        <v>140</v>
      </c>
      <c r="E224" s="176" t="s">
        <v>3</v>
      </c>
      <c r="F224" s="177" t="s">
        <v>308</v>
      </c>
      <c r="H224" s="178">
        <v>12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140</v>
      </c>
      <c r="AU224" s="176" t="s">
        <v>83</v>
      </c>
      <c r="AV224" s="14" t="s">
        <v>83</v>
      </c>
      <c r="AW224" s="14" t="s">
        <v>34</v>
      </c>
      <c r="AX224" s="14" t="s">
        <v>73</v>
      </c>
      <c r="AY224" s="176" t="s">
        <v>131</v>
      </c>
    </row>
    <row r="225" spans="2:51" s="15" customFormat="1" ht="11.25">
      <c r="B225" s="183"/>
      <c r="D225" s="168" t="s">
        <v>140</v>
      </c>
      <c r="E225" s="184" t="s">
        <v>3</v>
      </c>
      <c r="F225" s="185" t="s">
        <v>149</v>
      </c>
      <c r="H225" s="186">
        <v>15.2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140</v>
      </c>
      <c r="AU225" s="184" t="s">
        <v>83</v>
      </c>
      <c r="AV225" s="15" t="s">
        <v>138</v>
      </c>
      <c r="AW225" s="15" t="s">
        <v>34</v>
      </c>
      <c r="AX225" s="15" t="s">
        <v>81</v>
      </c>
      <c r="AY225" s="184" t="s">
        <v>131</v>
      </c>
    </row>
    <row r="226" spans="1:65" s="2" customFormat="1" ht="33" customHeight="1">
      <c r="A226" s="34"/>
      <c r="B226" s="153"/>
      <c r="C226" s="154" t="s">
        <v>309</v>
      </c>
      <c r="D226" s="154" t="s">
        <v>133</v>
      </c>
      <c r="E226" s="155" t="s">
        <v>310</v>
      </c>
      <c r="F226" s="156" t="s">
        <v>311</v>
      </c>
      <c r="G226" s="157" t="s">
        <v>136</v>
      </c>
      <c r="H226" s="158">
        <v>25</v>
      </c>
      <c r="I226" s="159"/>
      <c r="J226" s="160">
        <f>ROUND(I226*H226,2)</f>
        <v>0</v>
      </c>
      <c r="K226" s="156" t="s">
        <v>137</v>
      </c>
      <c r="L226" s="35"/>
      <c r="M226" s="161" t="s">
        <v>3</v>
      </c>
      <c r="N226" s="162" t="s">
        <v>44</v>
      </c>
      <c r="O226" s="55"/>
      <c r="P226" s="163">
        <f>O226*H226</f>
        <v>0</v>
      </c>
      <c r="Q226" s="163">
        <v>0</v>
      </c>
      <c r="R226" s="163">
        <f>Q226*H226</f>
        <v>0</v>
      </c>
      <c r="S226" s="163">
        <v>0.235</v>
      </c>
      <c r="T226" s="164">
        <f>S226*H226</f>
        <v>5.875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65" t="s">
        <v>138</v>
      </c>
      <c r="AT226" s="165" t="s">
        <v>133</v>
      </c>
      <c r="AU226" s="165" t="s">
        <v>83</v>
      </c>
      <c r="AY226" s="19" t="s">
        <v>131</v>
      </c>
      <c r="BE226" s="166">
        <f>IF(N226="základní",J226,0)</f>
        <v>0</v>
      </c>
      <c r="BF226" s="166">
        <f>IF(N226="snížená",J226,0)</f>
        <v>0</v>
      </c>
      <c r="BG226" s="166">
        <f>IF(N226="zákl. přenesená",J226,0)</f>
        <v>0</v>
      </c>
      <c r="BH226" s="166">
        <f>IF(N226="sníž. přenesená",J226,0)</f>
        <v>0</v>
      </c>
      <c r="BI226" s="166">
        <f>IF(N226="nulová",J226,0)</f>
        <v>0</v>
      </c>
      <c r="BJ226" s="19" t="s">
        <v>81</v>
      </c>
      <c r="BK226" s="166">
        <f>ROUND(I226*H226,2)</f>
        <v>0</v>
      </c>
      <c r="BL226" s="19" t="s">
        <v>138</v>
      </c>
      <c r="BM226" s="165" t="s">
        <v>312</v>
      </c>
    </row>
    <row r="227" spans="2:51" s="13" customFormat="1" ht="11.25">
      <c r="B227" s="167"/>
      <c r="D227" s="168" t="s">
        <v>140</v>
      </c>
      <c r="E227" s="169" t="s">
        <v>3</v>
      </c>
      <c r="F227" s="170" t="s">
        <v>313</v>
      </c>
      <c r="H227" s="169" t="s">
        <v>3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140</v>
      </c>
      <c r="AU227" s="169" t="s">
        <v>83</v>
      </c>
      <c r="AV227" s="13" t="s">
        <v>81</v>
      </c>
      <c r="AW227" s="13" t="s">
        <v>34</v>
      </c>
      <c r="AX227" s="13" t="s">
        <v>73</v>
      </c>
      <c r="AY227" s="169" t="s">
        <v>131</v>
      </c>
    </row>
    <row r="228" spans="2:51" s="13" customFormat="1" ht="11.25">
      <c r="B228" s="167"/>
      <c r="D228" s="168" t="s">
        <v>140</v>
      </c>
      <c r="E228" s="169" t="s">
        <v>3</v>
      </c>
      <c r="F228" s="170" t="s">
        <v>183</v>
      </c>
      <c r="H228" s="169" t="s">
        <v>3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9" t="s">
        <v>140</v>
      </c>
      <c r="AU228" s="169" t="s">
        <v>83</v>
      </c>
      <c r="AV228" s="13" t="s">
        <v>81</v>
      </c>
      <c r="AW228" s="13" t="s">
        <v>34</v>
      </c>
      <c r="AX228" s="13" t="s">
        <v>73</v>
      </c>
      <c r="AY228" s="169" t="s">
        <v>131</v>
      </c>
    </row>
    <row r="229" spans="2:51" s="14" customFormat="1" ht="11.25">
      <c r="B229" s="175"/>
      <c r="D229" s="168" t="s">
        <v>140</v>
      </c>
      <c r="E229" s="176" t="s">
        <v>3</v>
      </c>
      <c r="F229" s="177" t="s">
        <v>290</v>
      </c>
      <c r="H229" s="178">
        <v>25</v>
      </c>
      <c r="I229" s="179"/>
      <c r="L229" s="175"/>
      <c r="M229" s="180"/>
      <c r="N229" s="181"/>
      <c r="O229" s="181"/>
      <c r="P229" s="181"/>
      <c r="Q229" s="181"/>
      <c r="R229" s="181"/>
      <c r="S229" s="181"/>
      <c r="T229" s="182"/>
      <c r="AT229" s="176" t="s">
        <v>140</v>
      </c>
      <c r="AU229" s="176" t="s">
        <v>83</v>
      </c>
      <c r="AV229" s="14" t="s">
        <v>83</v>
      </c>
      <c r="AW229" s="14" t="s">
        <v>34</v>
      </c>
      <c r="AX229" s="14" t="s">
        <v>73</v>
      </c>
      <c r="AY229" s="176" t="s">
        <v>131</v>
      </c>
    </row>
    <row r="230" spans="2:51" s="15" customFormat="1" ht="11.25">
      <c r="B230" s="183"/>
      <c r="D230" s="168" t="s">
        <v>140</v>
      </c>
      <c r="E230" s="184" t="s">
        <v>3</v>
      </c>
      <c r="F230" s="185" t="s">
        <v>149</v>
      </c>
      <c r="H230" s="186">
        <v>25</v>
      </c>
      <c r="I230" s="187"/>
      <c r="L230" s="183"/>
      <c r="M230" s="188"/>
      <c r="N230" s="189"/>
      <c r="O230" s="189"/>
      <c r="P230" s="189"/>
      <c r="Q230" s="189"/>
      <c r="R230" s="189"/>
      <c r="S230" s="189"/>
      <c r="T230" s="190"/>
      <c r="AT230" s="184" t="s">
        <v>140</v>
      </c>
      <c r="AU230" s="184" t="s">
        <v>83</v>
      </c>
      <c r="AV230" s="15" t="s">
        <v>138</v>
      </c>
      <c r="AW230" s="15" t="s">
        <v>34</v>
      </c>
      <c r="AX230" s="15" t="s">
        <v>81</v>
      </c>
      <c r="AY230" s="184" t="s">
        <v>131</v>
      </c>
    </row>
    <row r="231" spans="1:65" s="2" customFormat="1" ht="21.75" customHeight="1">
      <c r="A231" s="34"/>
      <c r="B231" s="153"/>
      <c r="C231" s="154" t="s">
        <v>314</v>
      </c>
      <c r="D231" s="154" t="s">
        <v>133</v>
      </c>
      <c r="E231" s="155" t="s">
        <v>315</v>
      </c>
      <c r="F231" s="156" t="s">
        <v>316</v>
      </c>
      <c r="G231" s="157" t="s">
        <v>233</v>
      </c>
      <c r="H231" s="158">
        <v>9.643</v>
      </c>
      <c r="I231" s="159"/>
      <c r="J231" s="160">
        <f>ROUND(I231*H231,2)</f>
        <v>0</v>
      </c>
      <c r="K231" s="156" t="s">
        <v>137</v>
      </c>
      <c r="L231" s="35"/>
      <c r="M231" s="161" t="s">
        <v>3</v>
      </c>
      <c r="N231" s="162" t="s">
        <v>44</v>
      </c>
      <c r="O231" s="55"/>
      <c r="P231" s="163">
        <f>O231*H231</f>
        <v>0</v>
      </c>
      <c r="Q231" s="163">
        <v>0</v>
      </c>
      <c r="R231" s="163">
        <f>Q231*H231</f>
        <v>0</v>
      </c>
      <c r="S231" s="163">
        <v>0</v>
      </c>
      <c r="T231" s="164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65" t="s">
        <v>138</v>
      </c>
      <c r="AT231" s="165" t="s">
        <v>133</v>
      </c>
      <c r="AU231" s="165" t="s">
        <v>83</v>
      </c>
      <c r="AY231" s="19" t="s">
        <v>131</v>
      </c>
      <c r="BE231" s="166">
        <f>IF(N231="základní",J231,0)</f>
        <v>0</v>
      </c>
      <c r="BF231" s="166">
        <f>IF(N231="snížená",J231,0)</f>
        <v>0</v>
      </c>
      <c r="BG231" s="166">
        <f>IF(N231="zákl. přenesená",J231,0)</f>
        <v>0</v>
      </c>
      <c r="BH231" s="166">
        <f>IF(N231="sníž. přenesená",J231,0)</f>
        <v>0</v>
      </c>
      <c r="BI231" s="166">
        <f>IF(N231="nulová",J231,0)</f>
        <v>0</v>
      </c>
      <c r="BJ231" s="19" t="s">
        <v>81</v>
      </c>
      <c r="BK231" s="166">
        <f>ROUND(I231*H231,2)</f>
        <v>0</v>
      </c>
      <c r="BL231" s="19" t="s">
        <v>138</v>
      </c>
      <c r="BM231" s="165" t="s">
        <v>317</v>
      </c>
    </row>
    <row r="232" spans="2:51" s="13" customFormat="1" ht="11.25">
      <c r="B232" s="167"/>
      <c r="D232" s="168" t="s">
        <v>140</v>
      </c>
      <c r="E232" s="169" t="s">
        <v>3</v>
      </c>
      <c r="F232" s="170" t="s">
        <v>318</v>
      </c>
      <c r="H232" s="169" t="s">
        <v>3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9" t="s">
        <v>140</v>
      </c>
      <c r="AU232" s="169" t="s">
        <v>83</v>
      </c>
      <c r="AV232" s="13" t="s">
        <v>81</v>
      </c>
      <c r="AW232" s="13" t="s">
        <v>34</v>
      </c>
      <c r="AX232" s="13" t="s">
        <v>73</v>
      </c>
      <c r="AY232" s="169" t="s">
        <v>131</v>
      </c>
    </row>
    <row r="233" spans="2:51" s="14" customFormat="1" ht="11.25">
      <c r="B233" s="175"/>
      <c r="D233" s="168" t="s">
        <v>140</v>
      </c>
      <c r="E233" s="176" t="s">
        <v>3</v>
      </c>
      <c r="F233" s="177" t="s">
        <v>319</v>
      </c>
      <c r="H233" s="178">
        <v>9.643</v>
      </c>
      <c r="I233" s="179"/>
      <c r="L233" s="175"/>
      <c r="M233" s="180"/>
      <c r="N233" s="181"/>
      <c r="O233" s="181"/>
      <c r="P233" s="181"/>
      <c r="Q233" s="181"/>
      <c r="R233" s="181"/>
      <c r="S233" s="181"/>
      <c r="T233" s="182"/>
      <c r="AT233" s="176" t="s">
        <v>140</v>
      </c>
      <c r="AU233" s="176" t="s">
        <v>83</v>
      </c>
      <c r="AV233" s="14" t="s">
        <v>83</v>
      </c>
      <c r="AW233" s="14" t="s">
        <v>34</v>
      </c>
      <c r="AX233" s="14" t="s">
        <v>81</v>
      </c>
      <c r="AY233" s="176" t="s">
        <v>131</v>
      </c>
    </row>
    <row r="234" spans="1:65" s="2" customFormat="1" ht="21.75" customHeight="1">
      <c r="A234" s="34"/>
      <c r="B234" s="153"/>
      <c r="C234" s="154" t="s">
        <v>320</v>
      </c>
      <c r="D234" s="154" t="s">
        <v>133</v>
      </c>
      <c r="E234" s="155" t="s">
        <v>321</v>
      </c>
      <c r="F234" s="156" t="s">
        <v>322</v>
      </c>
      <c r="G234" s="157" t="s">
        <v>233</v>
      </c>
      <c r="H234" s="158">
        <v>9.643</v>
      </c>
      <c r="I234" s="159"/>
      <c r="J234" s="160">
        <f>ROUND(I234*H234,2)</f>
        <v>0</v>
      </c>
      <c r="K234" s="156" t="s">
        <v>137</v>
      </c>
      <c r="L234" s="35"/>
      <c r="M234" s="161" t="s">
        <v>3</v>
      </c>
      <c r="N234" s="162" t="s">
        <v>44</v>
      </c>
      <c r="O234" s="55"/>
      <c r="P234" s="163">
        <f>O234*H234</f>
        <v>0</v>
      </c>
      <c r="Q234" s="163">
        <v>0</v>
      </c>
      <c r="R234" s="163">
        <f>Q234*H234</f>
        <v>0</v>
      </c>
      <c r="S234" s="163">
        <v>0</v>
      </c>
      <c r="T234" s="16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65" t="s">
        <v>138</v>
      </c>
      <c r="AT234" s="165" t="s">
        <v>133</v>
      </c>
      <c r="AU234" s="165" t="s">
        <v>83</v>
      </c>
      <c r="AY234" s="19" t="s">
        <v>131</v>
      </c>
      <c r="BE234" s="166">
        <f>IF(N234="základní",J234,0)</f>
        <v>0</v>
      </c>
      <c r="BF234" s="166">
        <f>IF(N234="snížená",J234,0)</f>
        <v>0</v>
      </c>
      <c r="BG234" s="166">
        <f>IF(N234="zákl. přenesená",J234,0)</f>
        <v>0</v>
      </c>
      <c r="BH234" s="166">
        <f>IF(N234="sníž. přenesená",J234,0)</f>
        <v>0</v>
      </c>
      <c r="BI234" s="166">
        <f>IF(N234="nulová",J234,0)</f>
        <v>0</v>
      </c>
      <c r="BJ234" s="19" t="s">
        <v>81</v>
      </c>
      <c r="BK234" s="166">
        <f>ROUND(I234*H234,2)</f>
        <v>0</v>
      </c>
      <c r="BL234" s="19" t="s">
        <v>138</v>
      </c>
      <c r="BM234" s="165" t="s">
        <v>323</v>
      </c>
    </row>
    <row r="235" spans="2:51" s="13" customFormat="1" ht="11.25">
      <c r="B235" s="167"/>
      <c r="D235" s="168" t="s">
        <v>140</v>
      </c>
      <c r="E235" s="169" t="s">
        <v>3</v>
      </c>
      <c r="F235" s="170" t="s">
        <v>324</v>
      </c>
      <c r="H235" s="169" t="s">
        <v>3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140</v>
      </c>
      <c r="AU235" s="169" t="s">
        <v>83</v>
      </c>
      <c r="AV235" s="13" t="s">
        <v>81</v>
      </c>
      <c r="AW235" s="13" t="s">
        <v>34</v>
      </c>
      <c r="AX235" s="13" t="s">
        <v>73</v>
      </c>
      <c r="AY235" s="169" t="s">
        <v>131</v>
      </c>
    </row>
    <row r="236" spans="2:51" s="14" customFormat="1" ht="11.25">
      <c r="B236" s="175"/>
      <c r="D236" s="168" t="s">
        <v>140</v>
      </c>
      <c r="E236" s="176" t="s">
        <v>3</v>
      </c>
      <c r="F236" s="177" t="s">
        <v>319</v>
      </c>
      <c r="H236" s="178">
        <v>9.643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6" t="s">
        <v>140</v>
      </c>
      <c r="AU236" s="176" t="s">
        <v>83</v>
      </c>
      <c r="AV236" s="14" t="s">
        <v>83</v>
      </c>
      <c r="AW236" s="14" t="s">
        <v>34</v>
      </c>
      <c r="AX236" s="14" t="s">
        <v>81</v>
      </c>
      <c r="AY236" s="176" t="s">
        <v>131</v>
      </c>
    </row>
    <row r="237" spans="1:65" s="2" customFormat="1" ht="21.75" customHeight="1">
      <c r="A237" s="34"/>
      <c r="B237" s="153"/>
      <c r="C237" s="154" t="s">
        <v>325</v>
      </c>
      <c r="D237" s="154" t="s">
        <v>133</v>
      </c>
      <c r="E237" s="155" t="s">
        <v>326</v>
      </c>
      <c r="F237" s="156" t="s">
        <v>327</v>
      </c>
      <c r="G237" s="157" t="s">
        <v>233</v>
      </c>
      <c r="H237" s="158">
        <v>183.217</v>
      </c>
      <c r="I237" s="159"/>
      <c r="J237" s="160">
        <f>ROUND(I237*H237,2)</f>
        <v>0</v>
      </c>
      <c r="K237" s="156" t="s">
        <v>137</v>
      </c>
      <c r="L237" s="35"/>
      <c r="M237" s="161" t="s">
        <v>3</v>
      </c>
      <c r="N237" s="162" t="s">
        <v>44</v>
      </c>
      <c r="O237" s="55"/>
      <c r="P237" s="163">
        <f>O237*H237</f>
        <v>0</v>
      </c>
      <c r="Q237" s="163">
        <v>0</v>
      </c>
      <c r="R237" s="163">
        <f>Q237*H237</f>
        <v>0</v>
      </c>
      <c r="S237" s="163">
        <v>0</v>
      </c>
      <c r="T237" s="16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65" t="s">
        <v>138</v>
      </c>
      <c r="AT237" s="165" t="s">
        <v>133</v>
      </c>
      <c r="AU237" s="165" t="s">
        <v>83</v>
      </c>
      <c r="AY237" s="19" t="s">
        <v>131</v>
      </c>
      <c r="BE237" s="166">
        <f>IF(N237="základní",J237,0)</f>
        <v>0</v>
      </c>
      <c r="BF237" s="166">
        <f>IF(N237="snížená",J237,0)</f>
        <v>0</v>
      </c>
      <c r="BG237" s="166">
        <f>IF(N237="zákl. přenesená",J237,0)</f>
        <v>0</v>
      </c>
      <c r="BH237" s="166">
        <f>IF(N237="sníž. přenesená",J237,0)</f>
        <v>0</v>
      </c>
      <c r="BI237" s="166">
        <f>IF(N237="nulová",J237,0)</f>
        <v>0</v>
      </c>
      <c r="BJ237" s="19" t="s">
        <v>81</v>
      </c>
      <c r="BK237" s="166">
        <f>ROUND(I237*H237,2)</f>
        <v>0</v>
      </c>
      <c r="BL237" s="19" t="s">
        <v>138</v>
      </c>
      <c r="BM237" s="165" t="s">
        <v>328</v>
      </c>
    </row>
    <row r="238" spans="2:51" s="14" customFormat="1" ht="11.25">
      <c r="B238" s="175"/>
      <c r="D238" s="168" t="s">
        <v>140</v>
      </c>
      <c r="E238" s="176" t="s">
        <v>3</v>
      </c>
      <c r="F238" s="177" t="s">
        <v>329</v>
      </c>
      <c r="H238" s="178">
        <v>183.217</v>
      </c>
      <c r="I238" s="179"/>
      <c r="L238" s="175"/>
      <c r="M238" s="180"/>
      <c r="N238" s="181"/>
      <c r="O238" s="181"/>
      <c r="P238" s="181"/>
      <c r="Q238" s="181"/>
      <c r="R238" s="181"/>
      <c r="S238" s="181"/>
      <c r="T238" s="182"/>
      <c r="AT238" s="176" t="s">
        <v>140</v>
      </c>
      <c r="AU238" s="176" t="s">
        <v>83</v>
      </c>
      <c r="AV238" s="14" t="s">
        <v>83</v>
      </c>
      <c r="AW238" s="14" t="s">
        <v>34</v>
      </c>
      <c r="AX238" s="14" t="s">
        <v>81</v>
      </c>
      <c r="AY238" s="176" t="s">
        <v>131</v>
      </c>
    </row>
    <row r="239" spans="1:65" s="2" customFormat="1" ht="21.75" customHeight="1">
      <c r="A239" s="34"/>
      <c r="B239" s="153"/>
      <c r="C239" s="154" t="s">
        <v>330</v>
      </c>
      <c r="D239" s="154" t="s">
        <v>133</v>
      </c>
      <c r="E239" s="155" t="s">
        <v>331</v>
      </c>
      <c r="F239" s="156" t="s">
        <v>332</v>
      </c>
      <c r="G239" s="157" t="s">
        <v>233</v>
      </c>
      <c r="H239" s="158">
        <v>3.768</v>
      </c>
      <c r="I239" s="159"/>
      <c r="J239" s="160">
        <f>ROUND(I239*H239,2)</f>
        <v>0</v>
      </c>
      <c r="K239" s="156" t="s">
        <v>137</v>
      </c>
      <c r="L239" s="35"/>
      <c r="M239" s="161" t="s">
        <v>3</v>
      </c>
      <c r="N239" s="162" t="s">
        <v>44</v>
      </c>
      <c r="O239" s="55"/>
      <c r="P239" s="163">
        <f>O239*H239</f>
        <v>0</v>
      </c>
      <c r="Q239" s="163">
        <v>0</v>
      </c>
      <c r="R239" s="163">
        <f>Q239*H239</f>
        <v>0</v>
      </c>
      <c r="S239" s="163">
        <v>0</v>
      </c>
      <c r="T239" s="164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65" t="s">
        <v>138</v>
      </c>
      <c r="AT239" s="165" t="s">
        <v>133</v>
      </c>
      <c r="AU239" s="165" t="s">
        <v>83</v>
      </c>
      <c r="AY239" s="19" t="s">
        <v>131</v>
      </c>
      <c r="BE239" s="166">
        <f>IF(N239="základní",J239,0)</f>
        <v>0</v>
      </c>
      <c r="BF239" s="166">
        <f>IF(N239="snížená",J239,0)</f>
        <v>0</v>
      </c>
      <c r="BG239" s="166">
        <f>IF(N239="zákl. přenesená",J239,0)</f>
        <v>0</v>
      </c>
      <c r="BH239" s="166">
        <f>IF(N239="sníž. přenesená",J239,0)</f>
        <v>0</v>
      </c>
      <c r="BI239" s="166">
        <f>IF(N239="nulová",J239,0)</f>
        <v>0</v>
      </c>
      <c r="BJ239" s="19" t="s">
        <v>81</v>
      </c>
      <c r="BK239" s="166">
        <f>ROUND(I239*H239,2)</f>
        <v>0</v>
      </c>
      <c r="BL239" s="19" t="s">
        <v>138</v>
      </c>
      <c r="BM239" s="165" t="s">
        <v>333</v>
      </c>
    </row>
    <row r="240" spans="2:51" s="13" customFormat="1" ht="11.25">
      <c r="B240" s="167"/>
      <c r="D240" s="168" t="s">
        <v>140</v>
      </c>
      <c r="E240" s="169" t="s">
        <v>3</v>
      </c>
      <c r="F240" s="170" t="s">
        <v>334</v>
      </c>
      <c r="H240" s="169" t="s">
        <v>3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9" t="s">
        <v>140</v>
      </c>
      <c r="AU240" s="169" t="s">
        <v>83</v>
      </c>
      <c r="AV240" s="13" t="s">
        <v>81</v>
      </c>
      <c r="AW240" s="13" t="s">
        <v>34</v>
      </c>
      <c r="AX240" s="13" t="s">
        <v>73</v>
      </c>
      <c r="AY240" s="169" t="s">
        <v>131</v>
      </c>
    </row>
    <row r="241" spans="2:51" s="14" customFormat="1" ht="11.25">
      <c r="B241" s="175"/>
      <c r="D241" s="168" t="s">
        <v>140</v>
      </c>
      <c r="E241" s="176" t="s">
        <v>3</v>
      </c>
      <c r="F241" s="177" t="s">
        <v>335</v>
      </c>
      <c r="H241" s="178">
        <v>3.768</v>
      </c>
      <c r="I241" s="179"/>
      <c r="L241" s="175"/>
      <c r="M241" s="180"/>
      <c r="N241" s="181"/>
      <c r="O241" s="181"/>
      <c r="P241" s="181"/>
      <c r="Q241" s="181"/>
      <c r="R241" s="181"/>
      <c r="S241" s="181"/>
      <c r="T241" s="182"/>
      <c r="AT241" s="176" t="s">
        <v>140</v>
      </c>
      <c r="AU241" s="176" t="s">
        <v>83</v>
      </c>
      <c r="AV241" s="14" t="s">
        <v>83</v>
      </c>
      <c r="AW241" s="14" t="s">
        <v>34</v>
      </c>
      <c r="AX241" s="14" t="s">
        <v>81</v>
      </c>
      <c r="AY241" s="176" t="s">
        <v>131</v>
      </c>
    </row>
    <row r="242" spans="1:65" s="2" customFormat="1" ht="21.75" customHeight="1">
      <c r="A242" s="34"/>
      <c r="B242" s="153"/>
      <c r="C242" s="154" t="s">
        <v>336</v>
      </c>
      <c r="D242" s="154" t="s">
        <v>133</v>
      </c>
      <c r="E242" s="155" t="s">
        <v>337</v>
      </c>
      <c r="F242" s="156" t="s">
        <v>338</v>
      </c>
      <c r="G242" s="157" t="s">
        <v>233</v>
      </c>
      <c r="H242" s="158">
        <v>5.875</v>
      </c>
      <c r="I242" s="159"/>
      <c r="J242" s="160">
        <f>ROUND(I242*H242,2)</f>
        <v>0</v>
      </c>
      <c r="K242" s="156" t="s">
        <v>137</v>
      </c>
      <c r="L242" s="35"/>
      <c r="M242" s="161" t="s">
        <v>3</v>
      </c>
      <c r="N242" s="162" t="s">
        <v>44</v>
      </c>
      <c r="O242" s="55"/>
      <c r="P242" s="163">
        <f>O242*H242</f>
        <v>0</v>
      </c>
      <c r="Q242" s="163">
        <v>0</v>
      </c>
      <c r="R242" s="163">
        <f>Q242*H242</f>
        <v>0</v>
      </c>
      <c r="S242" s="163">
        <v>0</v>
      </c>
      <c r="T242" s="164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65" t="s">
        <v>138</v>
      </c>
      <c r="AT242" s="165" t="s">
        <v>133</v>
      </c>
      <c r="AU242" s="165" t="s">
        <v>83</v>
      </c>
      <c r="AY242" s="19" t="s">
        <v>131</v>
      </c>
      <c r="BE242" s="166">
        <f>IF(N242="základní",J242,0)</f>
        <v>0</v>
      </c>
      <c r="BF242" s="166">
        <f>IF(N242="snížená",J242,0)</f>
        <v>0</v>
      </c>
      <c r="BG242" s="166">
        <f>IF(N242="zákl. přenesená",J242,0)</f>
        <v>0</v>
      </c>
      <c r="BH242" s="166">
        <f>IF(N242="sníž. přenesená",J242,0)</f>
        <v>0</v>
      </c>
      <c r="BI242" s="166">
        <f>IF(N242="nulová",J242,0)</f>
        <v>0</v>
      </c>
      <c r="BJ242" s="19" t="s">
        <v>81</v>
      </c>
      <c r="BK242" s="166">
        <f>ROUND(I242*H242,2)</f>
        <v>0</v>
      </c>
      <c r="BL242" s="19" t="s">
        <v>138</v>
      </c>
      <c r="BM242" s="165" t="s">
        <v>339</v>
      </c>
    </row>
    <row r="243" spans="2:51" s="13" customFormat="1" ht="11.25">
      <c r="B243" s="167"/>
      <c r="D243" s="168" t="s">
        <v>140</v>
      </c>
      <c r="E243" s="169" t="s">
        <v>3</v>
      </c>
      <c r="F243" s="170" t="s">
        <v>340</v>
      </c>
      <c r="H243" s="169" t="s">
        <v>3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9" t="s">
        <v>140</v>
      </c>
      <c r="AU243" s="169" t="s">
        <v>83</v>
      </c>
      <c r="AV243" s="13" t="s">
        <v>81</v>
      </c>
      <c r="AW243" s="13" t="s">
        <v>34</v>
      </c>
      <c r="AX243" s="13" t="s">
        <v>73</v>
      </c>
      <c r="AY243" s="169" t="s">
        <v>131</v>
      </c>
    </row>
    <row r="244" spans="2:51" s="14" customFormat="1" ht="11.25">
      <c r="B244" s="175"/>
      <c r="D244" s="168" t="s">
        <v>140</v>
      </c>
      <c r="E244" s="176" t="s">
        <v>3</v>
      </c>
      <c r="F244" s="177" t="s">
        <v>341</v>
      </c>
      <c r="H244" s="178">
        <v>5.875</v>
      </c>
      <c r="I244" s="179"/>
      <c r="L244" s="175"/>
      <c r="M244" s="180"/>
      <c r="N244" s="181"/>
      <c r="O244" s="181"/>
      <c r="P244" s="181"/>
      <c r="Q244" s="181"/>
      <c r="R244" s="181"/>
      <c r="S244" s="181"/>
      <c r="T244" s="182"/>
      <c r="AT244" s="176" t="s">
        <v>140</v>
      </c>
      <c r="AU244" s="176" t="s">
        <v>83</v>
      </c>
      <c r="AV244" s="14" t="s">
        <v>83</v>
      </c>
      <c r="AW244" s="14" t="s">
        <v>34</v>
      </c>
      <c r="AX244" s="14" t="s">
        <v>81</v>
      </c>
      <c r="AY244" s="176" t="s">
        <v>131</v>
      </c>
    </row>
    <row r="245" spans="2:63" s="12" customFormat="1" ht="22.9" customHeight="1">
      <c r="B245" s="140"/>
      <c r="D245" s="141" t="s">
        <v>72</v>
      </c>
      <c r="E245" s="151" t="s">
        <v>203</v>
      </c>
      <c r="F245" s="151" t="s">
        <v>342</v>
      </c>
      <c r="I245" s="143"/>
      <c r="J245" s="152">
        <f>BK245</f>
        <v>0</v>
      </c>
      <c r="L245" s="140"/>
      <c r="M245" s="145"/>
      <c r="N245" s="146"/>
      <c r="O245" s="146"/>
      <c r="P245" s="147">
        <f>SUM(P246:P281)</f>
        <v>0</v>
      </c>
      <c r="Q245" s="146"/>
      <c r="R245" s="147">
        <f>SUM(R246:R281)</f>
        <v>0</v>
      </c>
      <c r="S245" s="146"/>
      <c r="T245" s="148">
        <f>SUM(T246:T281)</f>
        <v>33.894999999999996</v>
      </c>
      <c r="AR245" s="141" t="s">
        <v>81</v>
      </c>
      <c r="AT245" s="149" t="s">
        <v>72</v>
      </c>
      <c r="AU245" s="149" t="s">
        <v>81</v>
      </c>
      <c r="AY245" s="141" t="s">
        <v>131</v>
      </c>
      <c r="BK245" s="150">
        <f>SUM(BK246:BK281)</f>
        <v>0</v>
      </c>
    </row>
    <row r="246" spans="1:65" s="2" customFormat="1" ht="21.75" customHeight="1">
      <c r="A246" s="34"/>
      <c r="B246" s="153"/>
      <c r="C246" s="154" t="s">
        <v>343</v>
      </c>
      <c r="D246" s="154" t="s">
        <v>133</v>
      </c>
      <c r="E246" s="155" t="s">
        <v>344</v>
      </c>
      <c r="F246" s="156" t="s">
        <v>345</v>
      </c>
      <c r="G246" s="157" t="s">
        <v>136</v>
      </c>
      <c r="H246" s="158">
        <v>13</v>
      </c>
      <c r="I246" s="159"/>
      <c r="J246" s="160">
        <f>ROUND(I246*H246,2)</f>
        <v>0</v>
      </c>
      <c r="K246" s="156" t="s">
        <v>137</v>
      </c>
      <c r="L246" s="35"/>
      <c r="M246" s="161" t="s">
        <v>3</v>
      </c>
      <c r="N246" s="162" t="s">
        <v>44</v>
      </c>
      <c r="O246" s="55"/>
      <c r="P246" s="163">
        <f>O246*H246</f>
        <v>0</v>
      </c>
      <c r="Q246" s="163">
        <v>0</v>
      </c>
      <c r="R246" s="163">
        <f>Q246*H246</f>
        <v>0</v>
      </c>
      <c r="S246" s="163">
        <v>0.18</v>
      </c>
      <c r="T246" s="164">
        <f>S246*H246</f>
        <v>2.34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65" t="s">
        <v>138</v>
      </c>
      <c r="AT246" s="165" t="s">
        <v>133</v>
      </c>
      <c r="AU246" s="165" t="s">
        <v>83</v>
      </c>
      <c r="AY246" s="19" t="s">
        <v>131</v>
      </c>
      <c r="BE246" s="166">
        <f>IF(N246="základní",J246,0)</f>
        <v>0</v>
      </c>
      <c r="BF246" s="166">
        <f>IF(N246="snížená",J246,0)</f>
        <v>0</v>
      </c>
      <c r="BG246" s="166">
        <f>IF(N246="zákl. přenesená",J246,0)</f>
        <v>0</v>
      </c>
      <c r="BH246" s="166">
        <f>IF(N246="sníž. přenesená",J246,0)</f>
        <v>0</v>
      </c>
      <c r="BI246" s="166">
        <f>IF(N246="nulová",J246,0)</f>
        <v>0</v>
      </c>
      <c r="BJ246" s="19" t="s">
        <v>81</v>
      </c>
      <c r="BK246" s="166">
        <f>ROUND(I246*H246,2)</f>
        <v>0</v>
      </c>
      <c r="BL246" s="19" t="s">
        <v>138</v>
      </c>
      <c r="BM246" s="165" t="s">
        <v>346</v>
      </c>
    </row>
    <row r="247" spans="2:51" s="13" customFormat="1" ht="11.25">
      <c r="B247" s="167"/>
      <c r="D247" s="168" t="s">
        <v>140</v>
      </c>
      <c r="E247" s="169" t="s">
        <v>3</v>
      </c>
      <c r="F247" s="170" t="s">
        <v>347</v>
      </c>
      <c r="H247" s="169" t="s">
        <v>3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9" t="s">
        <v>140</v>
      </c>
      <c r="AU247" s="169" t="s">
        <v>83</v>
      </c>
      <c r="AV247" s="13" t="s">
        <v>81</v>
      </c>
      <c r="AW247" s="13" t="s">
        <v>34</v>
      </c>
      <c r="AX247" s="13" t="s">
        <v>73</v>
      </c>
      <c r="AY247" s="169" t="s">
        <v>131</v>
      </c>
    </row>
    <row r="248" spans="2:51" s="13" customFormat="1" ht="11.25">
      <c r="B248" s="167"/>
      <c r="D248" s="168" t="s">
        <v>140</v>
      </c>
      <c r="E248" s="169" t="s">
        <v>3</v>
      </c>
      <c r="F248" s="170" t="s">
        <v>348</v>
      </c>
      <c r="H248" s="169" t="s">
        <v>3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140</v>
      </c>
      <c r="AU248" s="169" t="s">
        <v>83</v>
      </c>
      <c r="AV248" s="13" t="s">
        <v>81</v>
      </c>
      <c r="AW248" s="13" t="s">
        <v>34</v>
      </c>
      <c r="AX248" s="13" t="s">
        <v>73</v>
      </c>
      <c r="AY248" s="169" t="s">
        <v>131</v>
      </c>
    </row>
    <row r="249" spans="2:51" s="13" customFormat="1" ht="11.25">
      <c r="B249" s="167"/>
      <c r="D249" s="168" t="s">
        <v>140</v>
      </c>
      <c r="E249" s="169" t="s">
        <v>3</v>
      </c>
      <c r="F249" s="170" t="s">
        <v>179</v>
      </c>
      <c r="H249" s="169" t="s">
        <v>3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9" t="s">
        <v>140</v>
      </c>
      <c r="AU249" s="169" t="s">
        <v>83</v>
      </c>
      <c r="AV249" s="13" t="s">
        <v>81</v>
      </c>
      <c r="AW249" s="13" t="s">
        <v>34</v>
      </c>
      <c r="AX249" s="13" t="s">
        <v>73</v>
      </c>
      <c r="AY249" s="169" t="s">
        <v>131</v>
      </c>
    </row>
    <row r="250" spans="2:51" s="13" customFormat="1" ht="11.25">
      <c r="B250" s="167"/>
      <c r="D250" s="168" t="s">
        <v>140</v>
      </c>
      <c r="E250" s="169" t="s">
        <v>3</v>
      </c>
      <c r="F250" s="170" t="s">
        <v>143</v>
      </c>
      <c r="H250" s="169" t="s">
        <v>3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140</v>
      </c>
      <c r="AU250" s="169" t="s">
        <v>83</v>
      </c>
      <c r="AV250" s="13" t="s">
        <v>81</v>
      </c>
      <c r="AW250" s="13" t="s">
        <v>34</v>
      </c>
      <c r="AX250" s="13" t="s">
        <v>73</v>
      </c>
      <c r="AY250" s="169" t="s">
        <v>131</v>
      </c>
    </row>
    <row r="251" spans="2:51" s="14" customFormat="1" ht="11.25">
      <c r="B251" s="175"/>
      <c r="D251" s="168" t="s">
        <v>140</v>
      </c>
      <c r="E251" s="176" t="s">
        <v>3</v>
      </c>
      <c r="F251" s="177" t="s">
        <v>349</v>
      </c>
      <c r="H251" s="178">
        <v>1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140</v>
      </c>
      <c r="AU251" s="176" t="s">
        <v>83</v>
      </c>
      <c r="AV251" s="14" t="s">
        <v>83</v>
      </c>
      <c r="AW251" s="14" t="s">
        <v>34</v>
      </c>
      <c r="AX251" s="14" t="s">
        <v>73</v>
      </c>
      <c r="AY251" s="176" t="s">
        <v>131</v>
      </c>
    </row>
    <row r="252" spans="2:51" s="13" customFormat="1" ht="11.25">
      <c r="B252" s="167"/>
      <c r="D252" s="168" t="s">
        <v>140</v>
      </c>
      <c r="E252" s="169" t="s">
        <v>3</v>
      </c>
      <c r="F252" s="170" t="s">
        <v>145</v>
      </c>
      <c r="H252" s="169" t="s">
        <v>3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9" t="s">
        <v>140</v>
      </c>
      <c r="AU252" s="169" t="s">
        <v>83</v>
      </c>
      <c r="AV252" s="13" t="s">
        <v>81</v>
      </c>
      <c r="AW252" s="13" t="s">
        <v>34</v>
      </c>
      <c r="AX252" s="13" t="s">
        <v>73</v>
      </c>
      <c r="AY252" s="169" t="s">
        <v>131</v>
      </c>
    </row>
    <row r="253" spans="2:51" s="14" customFormat="1" ht="11.25">
      <c r="B253" s="175"/>
      <c r="D253" s="168" t="s">
        <v>140</v>
      </c>
      <c r="E253" s="176" t="s">
        <v>3</v>
      </c>
      <c r="F253" s="177" t="s">
        <v>350</v>
      </c>
      <c r="H253" s="178">
        <v>11</v>
      </c>
      <c r="I253" s="179"/>
      <c r="L253" s="175"/>
      <c r="M253" s="180"/>
      <c r="N253" s="181"/>
      <c r="O253" s="181"/>
      <c r="P253" s="181"/>
      <c r="Q253" s="181"/>
      <c r="R253" s="181"/>
      <c r="S253" s="181"/>
      <c r="T253" s="182"/>
      <c r="AT253" s="176" t="s">
        <v>140</v>
      </c>
      <c r="AU253" s="176" t="s">
        <v>83</v>
      </c>
      <c r="AV253" s="14" t="s">
        <v>83</v>
      </c>
      <c r="AW253" s="14" t="s">
        <v>34</v>
      </c>
      <c r="AX253" s="14" t="s">
        <v>73</v>
      </c>
      <c r="AY253" s="176" t="s">
        <v>131</v>
      </c>
    </row>
    <row r="254" spans="2:51" s="13" customFormat="1" ht="11.25">
      <c r="B254" s="167"/>
      <c r="D254" s="168" t="s">
        <v>140</v>
      </c>
      <c r="E254" s="169" t="s">
        <v>3</v>
      </c>
      <c r="F254" s="170" t="s">
        <v>147</v>
      </c>
      <c r="H254" s="169" t="s">
        <v>3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140</v>
      </c>
      <c r="AU254" s="169" t="s">
        <v>83</v>
      </c>
      <c r="AV254" s="13" t="s">
        <v>81</v>
      </c>
      <c r="AW254" s="13" t="s">
        <v>34</v>
      </c>
      <c r="AX254" s="13" t="s">
        <v>73</v>
      </c>
      <c r="AY254" s="169" t="s">
        <v>131</v>
      </c>
    </row>
    <row r="255" spans="2:51" s="14" customFormat="1" ht="11.25">
      <c r="B255" s="175"/>
      <c r="D255" s="168" t="s">
        <v>140</v>
      </c>
      <c r="E255" s="176" t="s">
        <v>3</v>
      </c>
      <c r="F255" s="177" t="s">
        <v>349</v>
      </c>
      <c r="H255" s="178">
        <v>1</v>
      </c>
      <c r="I255" s="179"/>
      <c r="L255" s="175"/>
      <c r="M255" s="180"/>
      <c r="N255" s="181"/>
      <c r="O255" s="181"/>
      <c r="P255" s="181"/>
      <c r="Q255" s="181"/>
      <c r="R255" s="181"/>
      <c r="S255" s="181"/>
      <c r="T255" s="182"/>
      <c r="AT255" s="176" t="s">
        <v>140</v>
      </c>
      <c r="AU255" s="176" t="s">
        <v>83</v>
      </c>
      <c r="AV255" s="14" t="s">
        <v>83</v>
      </c>
      <c r="AW255" s="14" t="s">
        <v>34</v>
      </c>
      <c r="AX255" s="14" t="s">
        <v>73</v>
      </c>
      <c r="AY255" s="176" t="s">
        <v>131</v>
      </c>
    </row>
    <row r="256" spans="2:51" s="15" customFormat="1" ht="11.25">
      <c r="B256" s="183"/>
      <c r="D256" s="168" t="s">
        <v>140</v>
      </c>
      <c r="E256" s="184" t="s">
        <v>3</v>
      </c>
      <c r="F256" s="185" t="s">
        <v>149</v>
      </c>
      <c r="H256" s="186">
        <v>13</v>
      </c>
      <c r="I256" s="187"/>
      <c r="L256" s="183"/>
      <c r="M256" s="188"/>
      <c r="N256" s="189"/>
      <c r="O256" s="189"/>
      <c r="P256" s="189"/>
      <c r="Q256" s="189"/>
      <c r="R256" s="189"/>
      <c r="S256" s="189"/>
      <c r="T256" s="190"/>
      <c r="AT256" s="184" t="s">
        <v>140</v>
      </c>
      <c r="AU256" s="184" t="s">
        <v>83</v>
      </c>
      <c r="AV256" s="15" t="s">
        <v>138</v>
      </c>
      <c r="AW256" s="15" t="s">
        <v>34</v>
      </c>
      <c r="AX256" s="15" t="s">
        <v>81</v>
      </c>
      <c r="AY256" s="184" t="s">
        <v>131</v>
      </c>
    </row>
    <row r="257" spans="1:65" s="2" customFormat="1" ht="33" customHeight="1">
      <c r="A257" s="34"/>
      <c r="B257" s="153"/>
      <c r="C257" s="154" t="s">
        <v>351</v>
      </c>
      <c r="D257" s="154" t="s">
        <v>133</v>
      </c>
      <c r="E257" s="155" t="s">
        <v>352</v>
      </c>
      <c r="F257" s="156" t="s">
        <v>353</v>
      </c>
      <c r="G257" s="157" t="s">
        <v>136</v>
      </c>
      <c r="H257" s="158">
        <v>121</v>
      </c>
      <c r="I257" s="159"/>
      <c r="J257" s="160">
        <f>ROUND(I257*H257,2)</f>
        <v>0</v>
      </c>
      <c r="K257" s="156" t="s">
        <v>137</v>
      </c>
      <c r="L257" s="35"/>
      <c r="M257" s="161" t="s">
        <v>3</v>
      </c>
      <c r="N257" s="162" t="s">
        <v>44</v>
      </c>
      <c r="O257" s="55"/>
      <c r="P257" s="163">
        <f>O257*H257</f>
        <v>0</v>
      </c>
      <c r="Q257" s="163">
        <v>0</v>
      </c>
      <c r="R257" s="163">
        <f>Q257*H257</f>
        <v>0</v>
      </c>
      <c r="S257" s="163">
        <v>0.235</v>
      </c>
      <c r="T257" s="164">
        <f>S257*H257</f>
        <v>28.435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65" t="s">
        <v>138</v>
      </c>
      <c r="AT257" s="165" t="s">
        <v>133</v>
      </c>
      <c r="AU257" s="165" t="s">
        <v>83</v>
      </c>
      <c r="AY257" s="19" t="s">
        <v>131</v>
      </c>
      <c r="BE257" s="166">
        <f>IF(N257="základní",J257,0)</f>
        <v>0</v>
      </c>
      <c r="BF257" s="166">
        <f>IF(N257="snížená",J257,0)</f>
        <v>0</v>
      </c>
      <c r="BG257" s="166">
        <f>IF(N257="zákl. přenesená",J257,0)</f>
        <v>0</v>
      </c>
      <c r="BH257" s="166">
        <f>IF(N257="sníž. přenesená",J257,0)</f>
        <v>0</v>
      </c>
      <c r="BI257" s="166">
        <f>IF(N257="nulová",J257,0)</f>
        <v>0</v>
      </c>
      <c r="BJ257" s="19" t="s">
        <v>81</v>
      </c>
      <c r="BK257" s="166">
        <f>ROUND(I257*H257,2)</f>
        <v>0</v>
      </c>
      <c r="BL257" s="19" t="s">
        <v>138</v>
      </c>
      <c r="BM257" s="165" t="s">
        <v>354</v>
      </c>
    </row>
    <row r="258" spans="2:51" s="13" customFormat="1" ht="11.25">
      <c r="B258" s="167"/>
      <c r="D258" s="168" t="s">
        <v>140</v>
      </c>
      <c r="E258" s="169" t="s">
        <v>3</v>
      </c>
      <c r="F258" s="170" t="s">
        <v>355</v>
      </c>
      <c r="H258" s="169" t="s">
        <v>3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140</v>
      </c>
      <c r="AU258" s="169" t="s">
        <v>83</v>
      </c>
      <c r="AV258" s="13" t="s">
        <v>81</v>
      </c>
      <c r="AW258" s="13" t="s">
        <v>34</v>
      </c>
      <c r="AX258" s="13" t="s">
        <v>73</v>
      </c>
      <c r="AY258" s="169" t="s">
        <v>131</v>
      </c>
    </row>
    <row r="259" spans="2:51" s="13" customFormat="1" ht="11.25">
      <c r="B259" s="167"/>
      <c r="D259" s="168" t="s">
        <v>140</v>
      </c>
      <c r="E259" s="169" t="s">
        <v>3</v>
      </c>
      <c r="F259" s="170" t="s">
        <v>356</v>
      </c>
      <c r="H259" s="169" t="s">
        <v>3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9" t="s">
        <v>140</v>
      </c>
      <c r="AU259" s="169" t="s">
        <v>83</v>
      </c>
      <c r="AV259" s="13" t="s">
        <v>81</v>
      </c>
      <c r="AW259" s="13" t="s">
        <v>34</v>
      </c>
      <c r="AX259" s="13" t="s">
        <v>73</v>
      </c>
      <c r="AY259" s="169" t="s">
        <v>131</v>
      </c>
    </row>
    <row r="260" spans="2:51" s="13" customFormat="1" ht="11.25">
      <c r="B260" s="167"/>
      <c r="D260" s="168" t="s">
        <v>140</v>
      </c>
      <c r="E260" s="169" t="s">
        <v>3</v>
      </c>
      <c r="F260" s="170" t="s">
        <v>143</v>
      </c>
      <c r="H260" s="169" t="s">
        <v>3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9" t="s">
        <v>140</v>
      </c>
      <c r="AU260" s="169" t="s">
        <v>83</v>
      </c>
      <c r="AV260" s="13" t="s">
        <v>81</v>
      </c>
      <c r="AW260" s="13" t="s">
        <v>34</v>
      </c>
      <c r="AX260" s="13" t="s">
        <v>73</v>
      </c>
      <c r="AY260" s="169" t="s">
        <v>131</v>
      </c>
    </row>
    <row r="261" spans="2:51" s="14" customFormat="1" ht="11.25">
      <c r="B261" s="175"/>
      <c r="D261" s="168" t="s">
        <v>140</v>
      </c>
      <c r="E261" s="176" t="s">
        <v>3</v>
      </c>
      <c r="F261" s="177" t="s">
        <v>308</v>
      </c>
      <c r="H261" s="178">
        <v>12</v>
      </c>
      <c r="I261" s="179"/>
      <c r="L261" s="175"/>
      <c r="M261" s="180"/>
      <c r="N261" s="181"/>
      <c r="O261" s="181"/>
      <c r="P261" s="181"/>
      <c r="Q261" s="181"/>
      <c r="R261" s="181"/>
      <c r="S261" s="181"/>
      <c r="T261" s="182"/>
      <c r="AT261" s="176" t="s">
        <v>140</v>
      </c>
      <c r="AU261" s="176" t="s">
        <v>83</v>
      </c>
      <c r="AV261" s="14" t="s">
        <v>83</v>
      </c>
      <c r="AW261" s="14" t="s">
        <v>34</v>
      </c>
      <c r="AX261" s="14" t="s">
        <v>73</v>
      </c>
      <c r="AY261" s="176" t="s">
        <v>131</v>
      </c>
    </row>
    <row r="262" spans="2:51" s="13" customFormat="1" ht="11.25">
      <c r="B262" s="167"/>
      <c r="D262" s="168" t="s">
        <v>140</v>
      </c>
      <c r="E262" s="169" t="s">
        <v>3</v>
      </c>
      <c r="F262" s="170" t="s">
        <v>181</v>
      </c>
      <c r="H262" s="169" t="s">
        <v>3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140</v>
      </c>
      <c r="AU262" s="169" t="s">
        <v>83</v>
      </c>
      <c r="AV262" s="13" t="s">
        <v>81</v>
      </c>
      <c r="AW262" s="13" t="s">
        <v>34</v>
      </c>
      <c r="AX262" s="13" t="s">
        <v>73</v>
      </c>
      <c r="AY262" s="169" t="s">
        <v>131</v>
      </c>
    </row>
    <row r="263" spans="2:51" s="14" customFormat="1" ht="11.25">
      <c r="B263" s="175"/>
      <c r="D263" s="168" t="s">
        <v>140</v>
      </c>
      <c r="E263" s="176" t="s">
        <v>3</v>
      </c>
      <c r="F263" s="177" t="s">
        <v>357</v>
      </c>
      <c r="H263" s="178">
        <v>109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140</v>
      </c>
      <c r="AU263" s="176" t="s">
        <v>83</v>
      </c>
      <c r="AV263" s="14" t="s">
        <v>83</v>
      </c>
      <c r="AW263" s="14" t="s">
        <v>34</v>
      </c>
      <c r="AX263" s="14" t="s">
        <v>73</v>
      </c>
      <c r="AY263" s="176" t="s">
        <v>131</v>
      </c>
    </row>
    <row r="264" spans="2:51" s="15" customFormat="1" ht="11.25">
      <c r="B264" s="183"/>
      <c r="D264" s="168" t="s">
        <v>140</v>
      </c>
      <c r="E264" s="184" t="s">
        <v>3</v>
      </c>
      <c r="F264" s="185" t="s">
        <v>149</v>
      </c>
      <c r="H264" s="186">
        <v>121</v>
      </c>
      <c r="I264" s="187"/>
      <c r="L264" s="183"/>
      <c r="M264" s="188"/>
      <c r="N264" s="189"/>
      <c r="O264" s="189"/>
      <c r="P264" s="189"/>
      <c r="Q264" s="189"/>
      <c r="R264" s="189"/>
      <c r="S264" s="189"/>
      <c r="T264" s="190"/>
      <c r="AT264" s="184" t="s">
        <v>140</v>
      </c>
      <c r="AU264" s="184" t="s">
        <v>83</v>
      </c>
      <c r="AV264" s="15" t="s">
        <v>138</v>
      </c>
      <c r="AW264" s="15" t="s">
        <v>34</v>
      </c>
      <c r="AX264" s="15" t="s">
        <v>81</v>
      </c>
      <c r="AY264" s="184" t="s">
        <v>131</v>
      </c>
    </row>
    <row r="265" spans="1:65" s="2" customFormat="1" ht="33" customHeight="1">
      <c r="A265" s="34"/>
      <c r="B265" s="153"/>
      <c r="C265" s="154" t="s">
        <v>358</v>
      </c>
      <c r="D265" s="154" t="s">
        <v>133</v>
      </c>
      <c r="E265" s="155" t="s">
        <v>359</v>
      </c>
      <c r="F265" s="156" t="s">
        <v>360</v>
      </c>
      <c r="G265" s="157" t="s">
        <v>136</v>
      </c>
      <c r="H265" s="158">
        <v>12</v>
      </c>
      <c r="I265" s="159"/>
      <c r="J265" s="160">
        <f>ROUND(I265*H265,2)</f>
        <v>0</v>
      </c>
      <c r="K265" s="156" t="s">
        <v>137</v>
      </c>
      <c r="L265" s="35"/>
      <c r="M265" s="161" t="s">
        <v>3</v>
      </c>
      <c r="N265" s="162" t="s">
        <v>44</v>
      </c>
      <c r="O265" s="55"/>
      <c r="P265" s="163">
        <f>O265*H265</f>
        <v>0</v>
      </c>
      <c r="Q265" s="163">
        <v>0</v>
      </c>
      <c r="R265" s="163">
        <f>Q265*H265</f>
        <v>0</v>
      </c>
      <c r="S265" s="163">
        <v>0.26</v>
      </c>
      <c r="T265" s="164">
        <f>S265*H265</f>
        <v>3.12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65" t="s">
        <v>138</v>
      </c>
      <c r="AT265" s="165" t="s">
        <v>133</v>
      </c>
      <c r="AU265" s="165" t="s">
        <v>83</v>
      </c>
      <c r="AY265" s="19" t="s">
        <v>131</v>
      </c>
      <c r="BE265" s="166">
        <f>IF(N265="základní",J265,0)</f>
        <v>0</v>
      </c>
      <c r="BF265" s="166">
        <f>IF(N265="snížená",J265,0)</f>
        <v>0</v>
      </c>
      <c r="BG265" s="166">
        <f>IF(N265="zákl. přenesená",J265,0)</f>
        <v>0</v>
      </c>
      <c r="BH265" s="166">
        <f>IF(N265="sníž. přenesená",J265,0)</f>
        <v>0</v>
      </c>
      <c r="BI265" s="166">
        <f>IF(N265="nulová",J265,0)</f>
        <v>0</v>
      </c>
      <c r="BJ265" s="19" t="s">
        <v>81</v>
      </c>
      <c r="BK265" s="166">
        <f>ROUND(I265*H265,2)</f>
        <v>0</v>
      </c>
      <c r="BL265" s="19" t="s">
        <v>138</v>
      </c>
      <c r="BM265" s="165" t="s">
        <v>361</v>
      </c>
    </row>
    <row r="266" spans="2:51" s="13" customFormat="1" ht="11.25">
      <c r="B266" s="167"/>
      <c r="D266" s="168" t="s">
        <v>140</v>
      </c>
      <c r="E266" s="169" t="s">
        <v>3</v>
      </c>
      <c r="F266" s="170" t="s">
        <v>362</v>
      </c>
      <c r="H266" s="169" t="s">
        <v>3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9" t="s">
        <v>140</v>
      </c>
      <c r="AU266" s="169" t="s">
        <v>83</v>
      </c>
      <c r="AV266" s="13" t="s">
        <v>81</v>
      </c>
      <c r="AW266" s="13" t="s">
        <v>34</v>
      </c>
      <c r="AX266" s="13" t="s">
        <v>73</v>
      </c>
      <c r="AY266" s="169" t="s">
        <v>131</v>
      </c>
    </row>
    <row r="267" spans="2:51" s="13" customFormat="1" ht="11.25">
      <c r="B267" s="167"/>
      <c r="D267" s="168" t="s">
        <v>140</v>
      </c>
      <c r="E267" s="169" t="s">
        <v>3</v>
      </c>
      <c r="F267" s="170" t="s">
        <v>363</v>
      </c>
      <c r="H267" s="169" t="s">
        <v>3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9" t="s">
        <v>140</v>
      </c>
      <c r="AU267" s="169" t="s">
        <v>83</v>
      </c>
      <c r="AV267" s="13" t="s">
        <v>81</v>
      </c>
      <c r="AW267" s="13" t="s">
        <v>34</v>
      </c>
      <c r="AX267" s="13" t="s">
        <v>73</v>
      </c>
      <c r="AY267" s="169" t="s">
        <v>131</v>
      </c>
    </row>
    <row r="268" spans="2:51" s="13" customFormat="1" ht="11.25">
      <c r="B268" s="167"/>
      <c r="D268" s="168" t="s">
        <v>140</v>
      </c>
      <c r="E268" s="169" t="s">
        <v>3</v>
      </c>
      <c r="F268" s="170" t="s">
        <v>145</v>
      </c>
      <c r="H268" s="169" t="s">
        <v>3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9" t="s">
        <v>140</v>
      </c>
      <c r="AU268" s="169" t="s">
        <v>83</v>
      </c>
      <c r="AV268" s="13" t="s">
        <v>81</v>
      </c>
      <c r="AW268" s="13" t="s">
        <v>34</v>
      </c>
      <c r="AX268" s="13" t="s">
        <v>73</v>
      </c>
      <c r="AY268" s="169" t="s">
        <v>131</v>
      </c>
    </row>
    <row r="269" spans="2:51" s="14" customFormat="1" ht="11.25">
      <c r="B269" s="175"/>
      <c r="D269" s="168" t="s">
        <v>140</v>
      </c>
      <c r="E269" s="176" t="s">
        <v>3</v>
      </c>
      <c r="F269" s="177" t="s">
        <v>308</v>
      </c>
      <c r="H269" s="178">
        <v>12</v>
      </c>
      <c r="I269" s="179"/>
      <c r="L269" s="175"/>
      <c r="M269" s="180"/>
      <c r="N269" s="181"/>
      <c r="O269" s="181"/>
      <c r="P269" s="181"/>
      <c r="Q269" s="181"/>
      <c r="R269" s="181"/>
      <c r="S269" s="181"/>
      <c r="T269" s="182"/>
      <c r="AT269" s="176" t="s">
        <v>140</v>
      </c>
      <c r="AU269" s="176" t="s">
        <v>83</v>
      </c>
      <c r="AV269" s="14" t="s">
        <v>83</v>
      </c>
      <c r="AW269" s="14" t="s">
        <v>34</v>
      </c>
      <c r="AX269" s="14" t="s">
        <v>81</v>
      </c>
      <c r="AY269" s="176" t="s">
        <v>131</v>
      </c>
    </row>
    <row r="270" spans="1:65" s="2" customFormat="1" ht="21.75" customHeight="1">
      <c r="A270" s="34"/>
      <c r="B270" s="153"/>
      <c r="C270" s="154" t="s">
        <v>364</v>
      </c>
      <c r="D270" s="154" t="s">
        <v>133</v>
      </c>
      <c r="E270" s="155" t="s">
        <v>315</v>
      </c>
      <c r="F270" s="156" t="s">
        <v>316</v>
      </c>
      <c r="G270" s="157" t="s">
        <v>233</v>
      </c>
      <c r="H270" s="158">
        <v>25.85</v>
      </c>
      <c r="I270" s="159"/>
      <c r="J270" s="160">
        <f>ROUND(I270*H270,2)</f>
        <v>0</v>
      </c>
      <c r="K270" s="156" t="s">
        <v>137</v>
      </c>
      <c r="L270" s="35"/>
      <c r="M270" s="161" t="s">
        <v>3</v>
      </c>
      <c r="N270" s="162" t="s">
        <v>44</v>
      </c>
      <c r="O270" s="55"/>
      <c r="P270" s="163">
        <f>O270*H270</f>
        <v>0</v>
      </c>
      <c r="Q270" s="163">
        <v>0</v>
      </c>
      <c r="R270" s="163">
        <f>Q270*H270</f>
        <v>0</v>
      </c>
      <c r="S270" s="163">
        <v>0</v>
      </c>
      <c r="T270" s="164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65" t="s">
        <v>138</v>
      </c>
      <c r="AT270" s="165" t="s">
        <v>133</v>
      </c>
      <c r="AU270" s="165" t="s">
        <v>83</v>
      </c>
      <c r="AY270" s="19" t="s">
        <v>131</v>
      </c>
      <c r="BE270" s="166">
        <f>IF(N270="základní",J270,0)</f>
        <v>0</v>
      </c>
      <c r="BF270" s="166">
        <f>IF(N270="snížená",J270,0)</f>
        <v>0</v>
      </c>
      <c r="BG270" s="166">
        <f>IF(N270="zákl. přenesená",J270,0)</f>
        <v>0</v>
      </c>
      <c r="BH270" s="166">
        <f>IF(N270="sníž. přenesená",J270,0)</f>
        <v>0</v>
      </c>
      <c r="BI270" s="166">
        <f>IF(N270="nulová",J270,0)</f>
        <v>0</v>
      </c>
      <c r="BJ270" s="19" t="s">
        <v>81</v>
      </c>
      <c r="BK270" s="166">
        <f>ROUND(I270*H270,2)</f>
        <v>0</v>
      </c>
      <c r="BL270" s="19" t="s">
        <v>138</v>
      </c>
      <c r="BM270" s="165" t="s">
        <v>365</v>
      </c>
    </row>
    <row r="271" spans="2:51" s="13" customFormat="1" ht="11.25">
      <c r="B271" s="167"/>
      <c r="D271" s="168" t="s">
        <v>140</v>
      </c>
      <c r="E271" s="169" t="s">
        <v>3</v>
      </c>
      <c r="F271" s="170" t="s">
        <v>366</v>
      </c>
      <c r="H271" s="169" t="s">
        <v>3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9" t="s">
        <v>140</v>
      </c>
      <c r="AU271" s="169" t="s">
        <v>83</v>
      </c>
      <c r="AV271" s="13" t="s">
        <v>81</v>
      </c>
      <c r="AW271" s="13" t="s">
        <v>34</v>
      </c>
      <c r="AX271" s="13" t="s">
        <v>73</v>
      </c>
      <c r="AY271" s="169" t="s">
        <v>131</v>
      </c>
    </row>
    <row r="272" spans="2:51" s="13" customFormat="1" ht="11.25">
      <c r="B272" s="167"/>
      <c r="D272" s="168" t="s">
        <v>140</v>
      </c>
      <c r="E272" s="169" t="s">
        <v>3</v>
      </c>
      <c r="F272" s="170" t="s">
        <v>318</v>
      </c>
      <c r="H272" s="169" t="s">
        <v>3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140</v>
      </c>
      <c r="AU272" s="169" t="s">
        <v>83</v>
      </c>
      <c r="AV272" s="13" t="s">
        <v>81</v>
      </c>
      <c r="AW272" s="13" t="s">
        <v>34</v>
      </c>
      <c r="AX272" s="13" t="s">
        <v>73</v>
      </c>
      <c r="AY272" s="169" t="s">
        <v>131</v>
      </c>
    </row>
    <row r="273" spans="2:51" s="14" customFormat="1" ht="11.25">
      <c r="B273" s="175"/>
      <c r="D273" s="168" t="s">
        <v>140</v>
      </c>
      <c r="E273" s="176" t="s">
        <v>3</v>
      </c>
      <c r="F273" s="177" t="s">
        <v>367</v>
      </c>
      <c r="H273" s="178">
        <v>25.85</v>
      </c>
      <c r="I273" s="179"/>
      <c r="L273" s="175"/>
      <c r="M273" s="180"/>
      <c r="N273" s="181"/>
      <c r="O273" s="181"/>
      <c r="P273" s="181"/>
      <c r="Q273" s="181"/>
      <c r="R273" s="181"/>
      <c r="S273" s="181"/>
      <c r="T273" s="182"/>
      <c r="AT273" s="176" t="s">
        <v>140</v>
      </c>
      <c r="AU273" s="176" t="s">
        <v>83</v>
      </c>
      <c r="AV273" s="14" t="s">
        <v>83</v>
      </c>
      <c r="AW273" s="14" t="s">
        <v>34</v>
      </c>
      <c r="AX273" s="14" t="s">
        <v>81</v>
      </c>
      <c r="AY273" s="176" t="s">
        <v>131</v>
      </c>
    </row>
    <row r="274" spans="1:65" s="2" customFormat="1" ht="21.75" customHeight="1">
      <c r="A274" s="34"/>
      <c r="B274" s="153"/>
      <c r="C274" s="154" t="s">
        <v>368</v>
      </c>
      <c r="D274" s="154" t="s">
        <v>133</v>
      </c>
      <c r="E274" s="155" t="s">
        <v>321</v>
      </c>
      <c r="F274" s="156" t="s">
        <v>322</v>
      </c>
      <c r="G274" s="157" t="s">
        <v>233</v>
      </c>
      <c r="H274" s="158">
        <v>25.85</v>
      </c>
      <c r="I274" s="159"/>
      <c r="J274" s="160">
        <f>ROUND(I274*H274,2)</f>
        <v>0</v>
      </c>
      <c r="K274" s="156" t="s">
        <v>137</v>
      </c>
      <c r="L274" s="35"/>
      <c r="M274" s="161" t="s">
        <v>3</v>
      </c>
      <c r="N274" s="162" t="s">
        <v>44</v>
      </c>
      <c r="O274" s="55"/>
      <c r="P274" s="163">
        <f>O274*H274</f>
        <v>0</v>
      </c>
      <c r="Q274" s="163">
        <v>0</v>
      </c>
      <c r="R274" s="163">
        <f>Q274*H274</f>
        <v>0</v>
      </c>
      <c r="S274" s="163">
        <v>0</v>
      </c>
      <c r="T274" s="164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65" t="s">
        <v>138</v>
      </c>
      <c r="AT274" s="165" t="s">
        <v>133</v>
      </c>
      <c r="AU274" s="165" t="s">
        <v>83</v>
      </c>
      <c r="AY274" s="19" t="s">
        <v>131</v>
      </c>
      <c r="BE274" s="166">
        <f>IF(N274="základní",J274,0)</f>
        <v>0</v>
      </c>
      <c r="BF274" s="166">
        <f>IF(N274="snížená",J274,0)</f>
        <v>0</v>
      </c>
      <c r="BG274" s="166">
        <f>IF(N274="zákl. přenesená",J274,0)</f>
        <v>0</v>
      </c>
      <c r="BH274" s="166">
        <f>IF(N274="sníž. přenesená",J274,0)</f>
        <v>0</v>
      </c>
      <c r="BI274" s="166">
        <f>IF(N274="nulová",J274,0)</f>
        <v>0</v>
      </c>
      <c r="BJ274" s="19" t="s">
        <v>81</v>
      </c>
      <c r="BK274" s="166">
        <f>ROUND(I274*H274,2)</f>
        <v>0</v>
      </c>
      <c r="BL274" s="19" t="s">
        <v>138</v>
      </c>
      <c r="BM274" s="165" t="s">
        <v>369</v>
      </c>
    </row>
    <row r="275" spans="2:51" s="13" customFormat="1" ht="11.25">
      <c r="B275" s="167"/>
      <c r="D275" s="168" t="s">
        <v>140</v>
      </c>
      <c r="E275" s="169" t="s">
        <v>3</v>
      </c>
      <c r="F275" s="170" t="s">
        <v>278</v>
      </c>
      <c r="H275" s="169" t="s">
        <v>3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9" t="s">
        <v>140</v>
      </c>
      <c r="AU275" s="169" t="s">
        <v>83</v>
      </c>
      <c r="AV275" s="13" t="s">
        <v>81</v>
      </c>
      <c r="AW275" s="13" t="s">
        <v>34</v>
      </c>
      <c r="AX275" s="13" t="s">
        <v>73</v>
      </c>
      <c r="AY275" s="169" t="s">
        <v>131</v>
      </c>
    </row>
    <row r="276" spans="2:51" s="14" customFormat="1" ht="11.25">
      <c r="B276" s="175"/>
      <c r="D276" s="168" t="s">
        <v>140</v>
      </c>
      <c r="E276" s="176" t="s">
        <v>3</v>
      </c>
      <c r="F276" s="177" t="s">
        <v>370</v>
      </c>
      <c r="H276" s="178">
        <v>25.85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6" t="s">
        <v>140</v>
      </c>
      <c r="AU276" s="176" t="s">
        <v>83</v>
      </c>
      <c r="AV276" s="14" t="s">
        <v>83</v>
      </c>
      <c r="AW276" s="14" t="s">
        <v>34</v>
      </c>
      <c r="AX276" s="14" t="s">
        <v>81</v>
      </c>
      <c r="AY276" s="176" t="s">
        <v>131</v>
      </c>
    </row>
    <row r="277" spans="1:65" s="2" customFormat="1" ht="21.75" customHeight="1">
      <c r="A277" s="34"/>
      <c r="B277" s="153"/>
      <c r="C277" s="154" t="s">
        <v>371</v>
      </c>
      <c r="D277" s="154" t="s">
        <v>133</v>
      </c>
      <c r="E277" s="155" t="s">
        <v>326</v>
      </c>
      <c r="F277" s="156" t="s">
        <v>327</v>
      </c>
      <c r="G277" s="157" t="s">
        <v>233</v>
      </c>
      <c r="H277" s="158">
        <v>491.15</v>
      </c>
      <c r="I277" s="159"/>
      <c r="J277" s="160">
        <f>ROUND(I277*H277,2)</f>
        <v>0</v>
      </c>
      <c r="K277" s="156" t="s">
        <v>137</v>
      </c>
      <c r="L277" s="35"/>
      <c r="M277" s="161" t="s">
        <v>3</v>
      </c>
      <c r="N277" s="162" t="s">
        <v>44</v>
      </c>
      <c r="O277" s="55"/>
      <c r="P277" s="163">
        <f>O277*H277</f>
        <v>0</v>
      </c>
      <c r="Q277" s="163">
        <v>0</v>
      </c>
      <c r="R277" s="163">
        <f>Q277*H277</f>
        <v>0</v>
      </c>
      <c r="S277" s="163">
        <v>0</v>
      </c>
      <c r="T277" s="164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65" t="s">
        <v>138</v>
      </c>
      <c r="AT277" s="165" t="s">
        <v>133</v>
      </c>
      <c r="AU277" s="165" t="s">
        <v>83</v>
      </c>
      <c r="AY277" s="19" t="s">
        <v>131</v>
      </c>
      <c r="BE277" s="166">
        <f>IF(N277="základní",J277,0)</f>
        <v>0</v>
      </c>
      <c r="BF277" s="166">
        <f>IF(N277="snížená",J277,0)</f>
        <v>0</v>
      </c>
      <c r="BG277" s="166">
        <f>IF(N277="zákl. přenesená",J277,0)</f>
        <v>0</v>
      </c>
      <c r="BH277" s="166">
        <f>IF(N277="sníž. přenesená",J277,0)</f>
        <v>0</v>
      </c>
      <c r="BI277" s="166">
        <f>IF(N277="nulová",J277,0)</f>
        <v>0</v>
      </c>
      <c r="BJ277" s="19" t="s">
        <v>81</v>
      </c>
      <c r="BK277" s="166">
        <f>ROUND(I277*H277,2)</f>
        <v>0</v>
      </c>
      <c r="BL277" s="19" t="s">
        <v>138</v>
      </c>
      <c r="BM277" s="165" t="s">
        <v>372</v>
      </c>
    </row>
    <row r="278" spans="2:51" s="14" customFormat="1" ht="11.25">
      <c r="B278" s="175"/>
      <c r="D278" s="168" t="s">
        <v>140</v>
      </c>
      <c r="E278" s="176" t="s">
        <v>3</v>
      </c>
      <c r="F278" s="177" t="s">
        <v>373</v>
      </c>
      <c r="H278" s="178">
        <v>491.15</v>
      </c>
      <c r="I278" s="179"/>
      <c r="L278" s="175"/>
      <c r="M278" s="180"/>
      <c r="N278" s="181"/>
      <c r="O278" s="181"/>
      <c r="P278" s="181"/>
      <c r="Q278" s="181"/>
      <c r="R278" s="181"/>
      <c r="S278" s="181"/>
      <c r="T278" s="182"/>
      <c r="AT278" s="176" t="s">
        <v>140</v>
      </c>
      <c r="AU278" s="176" t="s">
        <v>83</v>
      </c>
      <c r="AV278" s="14" t="s">
        <v>83</v>
      </c>
      <c r="AW278" s="14" t="s">
        <v>34</v>
      </c>
      <c r="AX278" s="14" t="s">
        <v>81</v>
      </c>
      <c r="AY278" s="176" t="s">
        <v>131</v>
      </c>
    </row>
    <row r="279" spans="1:65" s="2" customFormat="1" ht="21.75" customHeight="1">
      <c r="A279" s="34"/>
      <c r="B279" s="153"/>
      <c r="C279" s="154" t="s">
        <v>374</v>
      </c>
      <c r="D279" s="154" t="s">
        <v>133</v>
      </c>
      <c r="E279" s="155" t="s">
        <v>337</v>
      </c>
      <c r="F279" s="156" t="s">
        <v>338</v>
      </c>
      <c r="G279" s="157" t="s">
        <v>233</v>
      </c>
      <c r="H279" s="158">
        <v>25.85</v>
      </c>
      <c r="I279" s="159"/>
      <c r="J279" s="160">
        <f>ROUND(I279*H279,2)</f>
        <v>0</v>
      </c>
      <c r="K279" s="156" t="s">
        <v>137</v>
      </c>
      <c r="L279" s="35"/>
      <c r="M279" s="161" t="s">
        <v>3</v>
      </c>
      <c r="N279" s="162" t="s">
        <v>44</v>
      </c>
      <c r="O279" s="55"/>
      <c r="P279" s="163">
        <f>O279*H279</f>
        <v>0</v>
      </c>
      <c r="Q279" s="163">
        <v>0</v>
      </c>
      <c r="R279" s="163">
        <f>Q279*H279</f>
        <v>0</v>
      </c>
      <c r="S279" s="163">
        <v>0</v>
      </c>
      <c r="T279" s="16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65" t="s">
        <v>138</v>
      </c>
      <c r="AT279" s="165" t="s">
        <v>133</v>
      </c>
      <c r="AU279" s="165" t="s">
        <v>83</v>
      </c>
      <c r="AY279" s="19" t="s">
        <v>131</v>
      </c>
      <c r="BE279" s="166">
        <f>IF(N279="základní",J279,0)</f>
        <v>0</v>
      </c>
      <c r="BF279" s="166">
        <f>IF(N279="snížená",J279,0)</f>
        <v>0</v>
      </c>
      <c r="BG279" s="166">
        <f>IF(N279="zákl. přenesená",J279,0)</f>
        <v>0</v>
      </c>
      <c r="BH279" s="166">
        <f>IF(N279="sníž. přenesená",J279,0)</f>
        <v>0</v>
      </c>
      <c r="BI279" s="166">
        <f>IF(N279="nulová",J279,0)</f>
        <v>0</v>
      </c>
      <c r="BJ279" s="19" t="s">
        <v>81</v>
      </c>
      <c r="BK279" s="166">
        <f>ROUND(I279*H279,2)</f>
        <v>0</v>
      </c>
      <c r="BL279" s="19" t="s">
        <v>138</v>
      </c>
      <c r="BM279" s="165" t="s">
        <v>375</v>
      </c>
    </row>
    <row r="280" spans="2:51" s="13" customFormat="1" ht="11.25">
      <c r="B280" s="167"/>
      <c r="D280" s="168" t="s">
        <v>140</v>
      </c>
      <c r="E280" s="169" t="s">
        <v>3</v>
      </c>
      <c r="F280" s="170" t="s">
        <v>376</v>
      </c>
      <c r="H280" s="169" t="s">
        <v>3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9" t="s">
        <v>140</v>
      </c>
      <c r="AU280" s="169" t="s">
        <v>83</v>
      </c>
      <c r="AV280" s="13" t="s">
        <v>81</v>
      </c>
      <c r="AW280" s="13" t="s">
        <v>34</v>
      </c>
      <c r="AX280" s="13" t="s">
        <v>73</v>
      </c>
      <c r="AY280" s="169" t="s">
        <v>131</v>
      </c>
    </row>
    <row r="281" spans="2:51" s="14" customFormat="1" ht="11.25">
      <c r="B281" s="175"/>
      <c r="D281" s="168" t="s">
        <v>140</v>
      </c>
      <c r="E281" s="176" t="s">
        <v>3</v>
      </c>
      <c r="F281" s="177" t="s">
        <v>370</v>
      </c>
      <c r="H281" s="178">
        <v>25.85</v>
      </c>
      <c r="I281" s="179"/>
      <c r="L281" s="175"/>
      <c r="M281" s="180"/>
      <c r="N281" s="181"/>
      <c r="O281" s="181"/>
      <c r="P281" s="181"/>
      <c r="Q281" s="181"/>
      <c r="R281" s="181"/>
      <c r="S281" s="181"/>
      <c r="T281" s="182"/>
      <c r="AT281" s="176" t="s">
        <v>140</v>
      </c>
      <c r="AU281" s="176" t="s">
        <v>83</v>
      </c>
      <c r="AV281" s="14" t="s">
        <v>83</v>
      </c>
      <c r="AW281" s="14" t="s">
        <v>34</v>
      </c>
      <c r="AX281" s="14" t="s">
        <v>81</v>
      </c>
      <c r="AY281" s="176" t="s">
        <v>131</v>
      </c>
    </row>
    <row r="282" spans="2:63" s="12" customFormat="1" ht="22.9" customHeight="1">
      <c r="B282" s="140"/>
      <c r="D282" s="141" t="s">
        <v>72</v>
      </c>
      <c r="E282" s="151" t="s">
        <v>83</v>
      </c>
      <c r="F282" s="151" t="s">
        <v>377</v>
      </c>
      <c r="I282" s="143"/>
      <c r="J282" s="152">
        <f>BK282</f>
        <v>0</v>
      </c>
      <c r="L282" s="140"/>
      <c r="M282" s="145"/>
      <c r="N282" s="146"/>
      <c r="O282" s="146"/>
      <c r="P282" s="147">
        <f>SUM(P283:P296)</f>
        <v>0</v>
      </c>
      <c r="Q282" s="146"/>
      <c r="R282" s="147">
        <f>SUM(R283:R296)</f>
        <v>2.30181113</v>
      </c>
      <c r="S282" s="146"/>
      <c r="T282" s="148">
        <f>SUM(T283:T296)</f>
        <v>0</v>
      </c>
      <c r="AR282" s="141" t="s">
        <v>81</v>
      </c>
      <c r="AT282" s="149" t="s">
        <v>72</v>
      </c>
      <c r="AU282" s="149" t="s">
        <v>81</v>
      </c>
      <c r="AY282" s="141" t="s">
        <v>131</v>
      </c>
      <c r="BK282" s="150">
        <f>SUM(BK283:BK296)</f>
        <v>0</v>
      </c>
    </row>
    <row r="283" spans="1:65" s="2" customFormat="1" ht="21.75" customHeight="1">
      <c r="A283" s="34"/>
      <c r="B283" s="153"/>
      <c r="C283" s="154" t="s">
        <v>378</v>
      </c>
      <c r="D283" s="154" t="s">
        <v>133</v>
      </c>
      <c r="E283" s="155" t="s">
        <v>379</v>
      </c>
      <c r="F283" s="156" t="s">
        <v>380</v>
      </c>
      <c r="G283" s="157" t="s">
        <v>136</v>
      </c>
      <c r="H283" s="158">
        <v>2.88</v>
      </c>
      <c r="I283" s="159"/>
      <c r="J283" s="160">
        <f>ROUND(I283*H283,2)</f>
        <v>0</v>
      </c>
      <c r="K283" s="156" t="s">
        <v>137</v>
      </c>
      <c r="L283" s="35"/>
      <c r="M283" s="161" t="s">
        <v>3</v>
      </c>
      <c r="N283" s="162" t="s">
        <v>44</v>
      </c>
      <c r="O283" s="55"/>
      <c r="P283" s="163">
        <f>O283*H283</f>
        <v>0</v>
      </c>
      <c r="Q283" s="163">
        <v>0.71546</v>
      </c>
      <c r="R283" s="163">
        <f>Q283*H283</f>
        <v>2.0605248</v>
      </c>
      <c r="S283" s="163">
        <v>0</v>
      </c>
      <c r="T283" s="164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65" t="s">
        <v>138</v>
      </c>
      <c r="AT283" s="165" t="s">
        <v>133</v>
      </c>
      <c r="AU283" s="165" t="s">
        <v>83</v>
      </c>
      <c r="AY283" s="19" t="s">
        <v>131</v>
      </c>
      <c r="BE283" s="166">
        <f>IF(N283="základní",J283,0)</f>
        <v>0</v>
      </c>
      <c r="BF283" s="166">
        <f>IF(N283="snížená",J283,0)</f>
        <v>0</v>
      </c>
      <c r="BG283" s="166">
        <f>IF(N283="zákl. přenesená",J283,0)</f>
        <v>0</v>
      </c>
      <c r="BH283" s="166">
        <f>IF(N283="sníž. přenesená",J283,0)</f>
        <v>0</v>
      </c>
      <c r="BI283" s="166">
        <f>IF(N283="nulová",J283,0)</f>
        <v>0</v>
      </c>
      <c r="BJ283" s="19" t="s">
        <v>81</v>
      </c>
      <c r="BK283" s="166">
        <f>ROUND(I283*H283,2)</f>
        <v>0</v>
      </c>
      <c r="BL283" s="19" t="s">
        <v>138</v>
      </c>
      <c r="BM283" s="165" t="s">
        <v>381</v>
      </c>
    </row>
    <row r="284" spans="2:51" s="13" customFormat="1" ht="11.25">
      <c r="B284" s="167"/>
      <c r="D284" s="168" t="s">
        <v>140</v>
      </c>
      <c r="E284" s="169" t="s">
        <v>3</v>
      </c>
      <c r="F284" s="170" t="s">
        <v>382</v>
      </c>
      <c r="H284" s="169" t="s">
        <v>3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9" t="s">
        <v>140</v>
      </c>
      <c r="AU284" s="169" t="s">
        <v>83</v>
      </c>
      <c r="AV284" s="13" t="s">
        <v>81</v>
      </c>
      <c r="AW284" s="13" t="s">
        <v>34</v>
      </c>
      <c r="AX284" s="13" t="s">
        <v>73</v>
      </c>
      <c r="AY284" s="169" t="s">
        <v>131</v>
      </c>
    </row>
    <row r="285" spans="2:51" s="13" customFormat="1" ht="11.25">
      <c r="B285" s="167"/>
      <c r="D285" s="168" t="s">
        <v>140</v>
      </c>
      <c r="E285" s="169" t="s">
        <v>3</v>
      </c>
      <c r="F285" s="170" t="s">
        <v>383</v>
      </c>
      <c r="H285" s="169" t="s">
        <v>3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9" t="s">
        <v>140</v>
      </c>
      <c r="AU285" s="169" t="s">
        <v>83</v>
      </c>
      <c r="AV285" s="13" t="s">
        <v>81</v>
      </c>
      <c r="AW285" s="13" t="s">
        <v>34</v>
      </c>
      <c r="AX285" s="13" t="s">
        <v>73</v>
      </c>
      <c r="AY285" s="169" t="s">
        <v>131</v>
      </c>
    </row>
    <row r="286" spans="2:51" s="14" customFormat="1" ht="11.25">
      <c r="B286" s="175"/>
      <c r="D286" s="168" t="s">
        <v>140</v>
      </c>
      <c r="E286" s="176" t="s">
        <v>3</v>
      </c>
      <c r="F286" s="177" t="s">
        <v>384</v>
      </c>
      <c r="H286" s="178">
        <v>2.88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6" t="s">
        <v>140</v>
      </c>
      <c r="AU286" s="176" t="s">
        <v>83</v>
      </c>
      <c r="AV286" s="14" t="s">
        <v>83</v>
      </c>
      <c r="AW286" s="14" t="s">
        <v>34</v>
      </c>
      <c r="AX286" s="14" t="s">
        <v>81</v>
      </c>
      <c r="AY286" s="176" t="s">
        <v>131</v>
      </c>
    </row>
    <row r="287" spans="1:65" s="2" customFormat="1" ht="21.75" customHeight="1">
      <c r="A287" s="34"/>
      <c r="B287" s="153"/>
      <c r="C287" s="154" t="s">
        <v>385</v>
      </c>
      <c r="D287" s="154" t="s">
        <v>133</v>
      </c>
      <c r="E287" s="155" t="s">
        <v>386</v>
      </c>
      <c r="F287" s="156" t="s">
        <v>387</v>
      </c>
      <c r="G287" s="157" t="s">
        <v>136</v>
      </c>
      <c r="H287" s="158">
        <v>0.48</v>
      </c>
      <c r="I287" s="159"/>
      <c r="J287" s="160">
        <f>ROUND(I287*H287,2)</f>
        <v>0</v>
      </c>
      <c r="K287" s="156" t="s">
        <v>137</v>
      </c>
      <c r="L287" s="35"/>
      <c r="M287" s="161" t="s">
        <v>3</v>
      </c>
      <c r="N287" s="162" t="s">
        <v>44</v>
      </c>
      <c r="O287" s="55"/>
      <c r="P287" s="163">
        <f>O287*H287</f>
        <v>0</v>
      </c>
      <c r="Q287" s="163">
        <v>0.45195</v>
      </c>
      <c r="R287" s="163">
        <f>Q287*H287</f>
        <v>0.216936</v>
      </c>
      <c r="S287" s="163">
        <v>0</v>
      </c>
      <c r="T287" s="164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65" t="s">
        <v>138</v>
      </c>
      <c r="AT287" s="165" t="s">
        <v>133</v>
      </c>
      <c r="AU287" s="165" t="s">
        <v>83</v>
      </c>
      <c r="AY287" s="19" t="s">
        <v>131</v>
      </c>
      <c r="BE287" s="166">
        <f>IF(N287="základní",J287,0)</f>
        <v>0</v>
      </c>
      <c r="BF287" s="166">
        <f>IF(N287="snížená",J287,0)</f>
        <v>0</v>
      </c>
      <c r="BG287" s="166">
        <f>IF(N287="zákl. přenesená",J287,0)</f>
        <v>0</v>
      </c>
      <c r="BH287" s="166">
        <f>IF(N287="sníž. přenesená",J287,0)</f>
        <v>0</v>
      </c>
      <c r="BI287" s="166">
        <f>IF(N287="nulová",J287,0)</f>
        <v>0</v>
      </c>
      <c r="BJ287" s="19" t="s">
        <v>81</v>
      </c>
      <c r="BK287" s="166">
        <f>ROUND(I287*H287,2)</f>
        <v>0</v>
      </c>
      <c r="BL287" s="19" t="s">
        <v>138</v>
      </c>
      <c r="BM287" s="165" t="s">
        <v>388</v>
      </c>
    </row>
    <row r="288" spans="2:51" s="13" customFormat="1" ht="11.25">
      <c r="B288" s="167"/>
      <c r="D288" s="168" t="s">
        <v>140</v>
      </c>
      <c r="E288" s="169" t="s">
        <v>3</v>
      </c>
      <c r="F288" s="170" t="s">
        <v>382</v>
      </c>
      <c r="H288" s="169" t="s">
        <v>3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9" t="s">
        <v>140</v>
      </c>
      <c r="AU288" s="169" t="s">
        <v>83</v>
      </c>
      <c r="AV288" s="13" t="s">
        <v>81</v>
      </c>
      <c r="AW288" s="13" t="s">
        <v>34</v>
      </c>
      <c r="AX288" s="13" t="s">
        <v>73</v>
      </c>
      <c r="AY288" s="169" t="s">
        <v>131</v>
      </c>
    </row>
    <row r="289" spans="2:51" s="13" customFormat="1" ht="11.25">
      <c r="B289" s="167"/>
      <c r="D289" s="168" t="s">
        <v>140</v>
      </c>
      <c r="E289" s="169" t="s">
        <v>3</v>
      </c>
      <c r="F289" s="170" t="s">
        <v>383</v>
      </c>
      <c r="H289" s="169" t="s">
        <v>3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9" t="s">
        <v>140</v>
      </c>
      <c r="AU289" s="169" t="s">
        <v>83</v>
      </c>
      <c r="AV289" s="13" t="s">
        <v>81</v>
      </c>
      <c r="AW289" s="13" t="s">
        <v>34</v>
      </c>
      <c r="AX289" s="13" t="s">
        <v>73</v>
      </c>
      <c r="AY289" s="169" t="s">
        <v>131</v>
      </c>
    </row>
    <row r="290" spans="2:51" s="14" customFormat="1" ht="11.25">
      <c r="B290" s="175"/>
      <c r="D290" s="168" t="s">
        <v>140</v>
      </c>
      <c r="E290" s="176" t="s">
        <v>3</v>
      </c>
      <c r="F290" s="177" t="s">
        <v>389</v>
      </c>
      <c r="H290" s="178">
        <v>0.48</v>
      </c>
      <c r="I290" s="179"/>
      <c r="L290" s="175"/>
      <c r="M290" s="180"/>
      <c r="N290" s="181"/>
      <c r="O290" s="181"/>
      <c r="P290" s="181"/>
      <c r="Q290" s="181"/>
      <c r="R290" s="181"/>
      <c r="S290" s="181"/>
      <c r="T290" s="182"/>
      <c r="AT290" s="176" t="s">
        <v>140</v>
      </c>
      <c r="AU290" s="176" t="s">
        <v>83</v>
      </c>
      <c r="AV290" s="14" t="s">
        <v>83</v>
      </c>
      <c r="AW290" s="14" t="s">
        <v>34</v>
      </c>
      <c r="AX290" s="14" t="s">
        <v>81</v>
      </c>
      <c r="AY290" s="176" t="s">
        <v>131</v>
      </c>
    </row>
    <row r="291" spans="1:65" s="2" customFormat="1" ht="21.75" customHeight="1">
      <c r="A291" s="34"/>
      <c r="B291" s="153"/>
      <c r="C291" s="154" t="s">
        <v>390</v>
      </c>
      <c r="D291" s="154" t="s">
        <v>133</v>
      </c>
      <c r="E291" s="155" t="s">
        <v>391</v>
      </c>
      <c r="F291" s="156" t="s">
        <v>392</v>
      </c>
      <c r="G291" s="157" t="s">
        <v>233</v>
      </c>
      <c r="H291" s="158">
        <v>0.023</v>
      </c>
      <c r="I291" s="159"/>
      <c r="J291" s="160">
        <f>ROUND(I291*H291,2)</f>
        <v>0</v>
      </c>
      <c r="K291" s="156" t="s">
        <v>137</v>
      </c>
      <c r="L291" s="35"/>
      <c r="M291" s="161" t="s">
        <v>3</v>
      </c>
      <c r="N291" s="162" t="s">
        <v>44</v>
      </c>
      <c r="O291" s="55"/>
      <c r="P291" s="163">
        <f>O291*H291</f>
        <v>0</v>
      </c>
      <c r="Q291" s="163">
        <v>1.05871</v>
      </c>
      <c r="R291" s="163">
        <f>Q291*H291</f>
        <v>0.02435033</v>
      </c>
      <c r="S291" s="163">
        <v>0</v>
      </c>
      <c r="T291" s="164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65" t="s">
        <v>138</v>
      </c>
      <c r="AT291" s="165" t="s">
        <v>133</v>
      </c>
      <c r="AU291" s="165" t="s">
        <v>83</v>
      </c>
      <c r="AY291" s="19" t="s">
        <v>131</v>
      </c>
      <c r="BE291" s="166">
        <f>IF(N291="základní",J291,0)</f>
        <v>0</v>
      </c>
      <c r="BF291" s="166">
        <f>IF(N291="snížená",J291,0)</f>
        <v>0</v>
      </c>
      <c r="BG291" s="166">
        <f>IF(N291="zákl. přenesená",J291,0)</f>
        <v>0</v>
      </c>
      <c r="BH291" s="166">
        <f>IF(N291="sníž. přenesená",J291,0)</f>
        <v>0</v>
      </c>
      <c r="BI291" s="166">
        <f>IF(N291="nulová",J291,0)</f>
        <v>0</v>
      </c>
      <c r="BJ291" s="19" t="s">
        <v>81</v>
      </c>
      <c r="BK291" s="166">
        <f>ROUND(I291*H291,2)</f>
        <v>0</v>
      </c>
      <c r="BL291" s="19" t="s">
        <v>138</v>
      </c>
      <c r="BM291" s="165" t="s">
        <v>393</v>
      </c>
    </row>
    <row r="292" spans="2:51" s="13" customFormat="1" ht="11.25">
      <c r="B292" s="167"/>
      <c r="D292" s="168" t="s">
        <v>140</v>
      </c>
      <c r="E292" s="169" t="s">
        <v>3</v>
      </c>
      <c r="F292" s="170" t="s">
        <v>394</v>
      </c>
      <c r="H292" s="169" t="s">
        <v>3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9" t="s">
        <v>140</v>
      </c>
      <c r="AU292" s="169" t="s">
        <v>83</v>
      </c>
      <c r="AV292" s="13" t="s">
        <v>81</v>
      </c>
      <c r="AW292" s="13" t="s">
        <v>34</v>
      </c>
      <c r="AX292" s="13" t="s">
        <v>73</v>
      </c>
      <c r="AY292" s="169" t="s">
        <v>131</v>
      </c>
    </row>
    <row r="293" spans="2:51" s="13" customFormat="1" ht="11.25">
      <c r="B293" s="167"/>
      <c r="D293" s="168" t="s">
        <v>140</v>
      </c>
      <c r="E293" s="169" t="s">
        <v>3</v>
      </c>
      <c r="F293" s="170" t="s">
        <v>395</v>
      </c>
      <c r="H293" s="169" t="s">
        <v>3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9" t="s">
        <v>140</v>
      </c>
      <c r="AU293" s="169" t="s">
        <v>83</v>
      </c>
      <c r="AV293" s="13" t="s">
        <v>81</v>
      </c>
      <c r="AW293" s="13" t="s">
        <v>34</v>
      </c>
      <c r="AX293" s="13" t="s">
        <v>73</v>
      </c>
      <c r="AY293" s="169" t="s">
        <v>131</v>
      </c>
    </row>
    <row r="294" spans="2:51" s="14" customFormat="1" ht="11.25">
      <c r="B294" s="175"/>
      <c r="D294" s="168" t="s">
        <v>140</v>
      </c>
      <c r="E294" s="176" t="s">
        <v>3</v>
      </c>
      <c r="F294" s="177" t="s">
        <v>396</v>
      </c>
      <c r="H294" s="178">
        <v>0.02</v>
      </c>
      <c r="I294" s="179"/>
      <c r="L294" s="175"/>
      <c r="M294" s="180"/>
      <c r="N294" s="181"/>
      <c r="O294" s="181"/>
      <c r="P294" s="181"/>
      <c r="Q294" s="181"/>
      <c r="R294" s="181"/>
      <c r="S294" s="181"/>
      <c r="T294" s="182"/>
      <c r="AT294" s="176" t="s">
        <v>140</v>
      </c>
      <c r="AU294" s="176" t="s">
        <v>83</v>
      </c>
      <c r="AV294" s="14" t="s">
        <v>83</v>
      </c>
      <c r="AW294" s="14" t="s">
        <v>34</v>
      </c>
      <c r="AX294" s="14" t="s">
        <v>73</v>
      </c>
      <c r="AY294" s="176" t="s">
        <v>131</v>
      </c>
    </row>
    <row r="295" spans="2:51" s="14" customFormat="1" ht="11.25">
      <c r="B295" s="175"/>
      <c r="D295" s="168" t="s">
        <v>140</v>
      </c>
      <c r="E295" s="176" t="s">
        <v>3</v>
      </c>
      <c r="F295" s="177" t="s">
        <v>397</v>
      </c>
      <c r="H295" s="178">
        <v>0.003</v>
      </c>
      <c r="I295" s="179"/>
      <c r="L295" s="175"/>
      <c r="M295" s="180"/>
      <c r="N295" s="181"/>
      <c r="O295" s="181"/>
      <c r="P295" s="181"/>
      <c r="Q295" s="181"/>
      <c r="R295" s="181"/>
      <c r="S295" s="181"/>
      <c r="T295" s="182"/>
      <c r="AT295" s="176" t="s">
        <v>140</v>
      </c>
      <c r="AU295" s="176" t="s">
        <v>83</v>
      </c>
      <c r="AV295" s="14" t="s">
        <v>83</v>
      </c>
      <c r="AW295" s="14" t="s">
        <v>34</v>
      </c>
      <c r="AX295" s="14" t="s">
        <v>73</v>
      </c>
      <c r="AY295" s="176" t="s">
        <v>131</v>
      </c>
    </row>
    <row r="296" spans="2:51" s="15" customFormat="1" ht="11.25">
      <c r="B296" s="183"/>
      <c r="D296" s="168" t="s">
        <v>140</v>
      </c>
      <c r="E296" s="184" t="s">
        <v>3</v>
      </c>
      <c r="F296" s="185" t="s">
        <v>149</v>
      </c>
      <c r="H296" s="186">
        <v>0.023</v>
      </c>
      <c r="I296" s="187"/>
      <c r="L296" s="183"/>
      <c r="M296" s="188"/>
      <c r="N296" s="189"/>
      <c r="O296" s="189"/>
      <c r="P296" s="189"/>
      <c r="Q296" s="189"/>
      <c r="R296" s="189"/>
      <c r="S296" s="189"/>
      <c r="T296" s="190"/>
      <c r="AT296" s="184" t="s">
        <v>140</v>
      </c>
      <c r="AU296" s="184" t="s">
        <v>83</v>
      </c>
      <c r="AV296" s="15" t="s">
        <v>138</v>
      </c>
      <c r="AW296" s="15" t="s">
        <v>34</v>
      </c>
      <c r="AX296" s="15" t="s">
        <v>81</v>
      </c>
      <c r="AY296" s="184" t="s">
        <v>131</v>
      </c>
    </row>
    <row r="297" spans="2:63" s="12" customFormat="1" ht="22.9" customHeight="1">
      <c r="B297" s="140"/>
      <c r="D297" s="141" t="s">
        <v>72</v>
      </c>
      <c r="E297" s="151" t="s">
        <v>8</v>
      </c>
      <c r="F297" s="151" t="s">
        <v>398</v>
      </c>
      <c r="I297" s="143"/>
      <c r="J297" s="152">
        <f>BK297</f>
        <v>0</v>
      </c>
      <c r="L297" s="140"/>
      <c r="M297" s="145"/>
      <c r="N297" s="146"/>
      <c r="O297" s="146"/>
      <c r="P297" s="147">
        <f>SUM(P298:P344)</f>
        <v>0</v>
      </c>
      <c r="Q297" s="146"/>
      <c r="R297" s="147">
        <f>SUM(R298:R344)</f>
        <v>73.19966528</v>
      </c>
      <c r="S297" s="146"/>
      <c r="T297" s="148">
        <f>SUM(T298:T344)</f>
        <v>0</v>
      </c>
      <c r="AR297" s="141" t="s">
        <v>81</v>
      </c>
      <c r="AT297" s="149" t="s">
        <v>72</v>
      </c>
      <c r="AU297" s="149" t="s">
        <v>81</v>
      </c>
      <c r="AY297" s="141" t="s">
        <v>131</v>
      </c>
      <c r="BK297" s="150">
        <f>SUM(BK298:BK344)</f>
        <v>0</v>
      </c>
    </row>
    <row r="298" spans="1:65" s="2" customFormat="1" ht="16.5" customHeight="1">
      <c r="A298" s="34"/>
      <c r="B298" s="153"/>
      <c r="C298" s="154" t="s">
        <v>399</v>
      </c>
      <c r="D298" s="154" t="s">
        <v>133</v>
      </c>
      <c r="E298" s="155" t="s">
        <v>400</v>
      </c>
      <c r="F298" s="156" t="s">
        <v>401</v>
      </c>
      <c r="G298" s="157" t="s">
        <v>152</v>
      </c>
      <c r="H298" s="158">
        <v>15.492</v>
      </c>
      <c r="I298" s="159"/>
      <c r="J298" s="160">
        <f>ROUND(I298*H298,2)</f>
        <v>0</v>
      </c>
      <c r="K298" s="156" t="s">
        <v>3</v>
      </c>
      <c r="L298" s="35"/>
      <c r="M298" s="161" t="s">
        <v>3</v>
      </c>
      <c r="N298" s="162" t="s">
        <v>44</v>
      </c>
      <c r="O298" s="55"/>
      <c r="P298" s="163">
        <f>O298*H298</f>
        <v>0</v>
      </c>
      <c r="Q298" s="163">
        <v>2.25634</v>
      </c>
      <c r="R298" s="163">
        <f>Q298*H298</f>
        <v>34.95521928</v>
      </c>
      <c r="S298" s="163">
        <v>0</v>
      </c>
      <c r="T298" s="16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65" t="s">
        <v>138</v>
      </c>
      <c r="AT298" s="165" t="s">
        <v>133</v>
      </c>
      <c r="AU298" s="165" t="s">
        <v>83</v>
      </c>
      <c r="AY298" s="19" t="s">
        <v>131</v>
      </c>
      <c r="BE298" s="166">
        <f>IF(N298="základní",J298,0)</f>
        <v>0</v>
      </c>
      <c r="BF298" s="166">
        <f>IF(N298="snížená",J298,0)</f>
        <v>0</v>
      </c>
      <c r="BG298" s="166">
        <f>IF(N298="zákl. přenesená",J298,0)</f>
        <v>0</v>
      </c>
      <c r="BH298" s="166">
        <f>IF(N298="sníž. přenesená",J298,0)</f>
        <v>0</v>
      </c>
      <c r="BI298" s="166">
        <f>IF(N298="nulová",J298,0)</f>
        <v>0</v>
      </c>
      <c r="BJ298" s="19" t="s">
        <v>81</v>
      </c>
      <c r="BK298" s="166">
        <f>ROUND(I298*H298,2)</f>
        <v>0</v>
      </c>
      <c r="BL298" s="19" t="s">
        <v>138</v>
      </c>
      <c r="BM298" s="165" t="s">
        <v>402</v>
      </c>
    </row>
    <row r="299" spans="2:51" s="13" customFormat="1" ht="11.25">
      <c r="B299" s="167"/>
      <c r="D299" s="168" t="s">
        <v>140</v>
      </c>
      <c r="E299" s="169" t="s">
        <v>3</v>
      </c>
      <c r="F299" s="170" t="s">
        <v>403</v>
      </c>
      <c r="H299" s="169" t="s">
        <v>3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9" t="s">
        <v>140</v>
      </c>
      <c r="AU299" s="169" t="s">
        <v>83</v>
      </c>
      <c r="AV299" s="13" t="s">
        <v>81</v>
      </c>
      <c r="AW299" s="13" t="s">
        <v>34</v>
      </c>
      <c r="AX299" s="13" t="s">
        <v>73</v>
      </c>
      <c r="AY299" s="169" t="s">
        <v>131</v>
      </c>
    </row>
    <row r="300" spans="2:51" s="13" customFormat="1" ht="11.25">
      <c r="B300" s="167"/>
      <c r="D300" s="168" t="s">
        <v>140</v>
      </c>
      <c r="E300" s="169" t="s">
        <v>3</v>
      </c>
      <c r="F300" s="170" t="s">
        <v>179</v>
      </c>
      <c r="H300" s="169" t="s">
        <v>3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9" t="s">
        <v>140</v>
      </c>
      <c r="AU300" s="169" t="s">
        <v>83</v>
      </c>
      <c r="AV300" s="13" t="s">
        <v>81</v>
      </c>
      <c r="AW300" s="13" t="s">
        <v>34</v>
      </c>
      <c r="AX300" s="13" t="s">
        <v>73</v>
      </c>
      <c r="AY300" s="169" t="s">
        <v>131</v>
      </c>
    </row>
    <row r="301" spans="2:51" s="13" customFormat="1" ht="11.25">
      <c r="B301" s="167"/>
      <c r="D301" s="168" t="s">
        <v>140</v>
      </c>
      <c r="E301" s="169" t="s">
        <v>3</v>
      </c>
      <c r="F301" s="170" t="s">
        <v>404</v>
      </c>
      <c r="H301" s="169" t="s">
        <v>3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140</v>
      </c>
      <c r="AU301" s="169" t="s">
        <v>83</v>
      </c>
      <c r="AV301" s="13" t="s">
        <v>81</v>
      </c>
      <c r="AW301" s="13" t="s">
        <v>34</v>
      </c>
      <c r="AX301" s="13" t="s">
        <v>73</v>
      </c>
      <c r="AY301" s="169" t="s">
        <v>131</v>
      </c>
    </row>
    <row r="302" spans="2:51" s="14" customFormat="1" ht="11.25">
      <c r="B302" s="175"/>
      <c r="D302" s="168" t="s">
        <v>140</v>
      </c>
      <c r="E302" s="176" t="s">
        <v>3</v>
      </c>
      <c r="F302" s="177" t="s">
        <v>405</v>
      </c>
      <c r="H302" s="178">
        <v>4.68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6" t="s">
        <v>140</v>
      </c>
      <c r="AU302" s="176" t="s">
        <v>83</v>
      </c>
      <c r="AV302" s="14" t="s">
        <v>83</v>
      </c>
      <c r="AW302" s="14" t="s">
        <v>34</v>
      </c>
      <c r="AX302" s="14" t="s">
        <v>73</v>
      </c>
      <c r="AY302" s="176" t="s">
        <v>131</v>
      </c>
    </row>
    <row r="303" spans="2:51" s="13" customFormat="1" ht="11.25">
      <c r="B303" s="167"/>
      <c r="D303" s="168" t="s">
        <v>140</v>
      </c>
      <c r="E303" s="169" t="s">
        <v>3</v>
      </c>
      <c r="F303" s="170" t="s">
        <v>181</v>
      </c>
      <c r="H303" s="169" t="s">
        <v>3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9" t="s">
        <v>140</v>
      </c>
      <c r="AU303" s="169" t="s">
        <v>83</v>
      </c>
      <c r="AV303" s="13" t="s">
        <v>81</v>
      </c>
      <c r="AW303" s="13" t="s">
        <v>34</v>
      </c>
      <c r="AX303" s="13" t="s">
        <v>73</v>
      </c>
      <c r="AY303" s="169" t="s">
        <v>131</v>
      </c>
    </row>
    <row r="304" spans="2:51" s="14" customFormat="1" ht="11.25">
      <c r="B304" s="175"/>
      <c r="D304" s="168" t="s">
        <v>140</v>
      </c>
      <c r="E304" s="176" t="s">
        <v>3</v>
      </c>
      <c r="F304" s="177" t="s">
        <v>406</v>
      </c>
      <c r="H304" s="178">
        <v>4.374</v>
      </c>
      <c r="I304" s="179"/>
      <c r="L304" s="175"/>
      <c r="M304" s="180"/>
      <c r="N304" s="181"/>
      <c r="O304" s="181"/>
      <c r="P304" s="181"/>
      <c r="Q304" s="181"/>
      <c r="R304" s="181"/>
      <c r="S304" s="181"/>
      <c r="T304" s="182"/>
      <c r="AT304" s="176" t="s">
        <v>140</v>
      </c>
      <c r="AU304" s="176" t="s">
        <v>83</v>
      </c>
      <c r="AV304" s="14" t="s">
        <v>83</v>
      </c>
      <c r="AW304" s="14" t="s">
        <v>34</v>
      </c>
      <c r="AX304" s="14" t="s">
        <v>73</v>
      </c>
      <c r="AY304" s="176" t="s">
        <v>131</v>
      </c>
    </row>
    <row r="305" spans="2:51" s="13" customFormat="1" ht="11.25">
      <c r="B305" s="167"/>
      <c r="D305" s="168" t="s">
        <v>140</v>
      </c>
      <c r="E305" s="169" t="s">
        <v>3</v>
      </c>
      <c r="F305" s="170" t="s">
        <v>183</v>
      </c>
      <c r="H305" s="169" t="s">
        <v>3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9" t="s">
        <v>140</v>
      </c>
      <c r="AU305" s="169" t="s">
        <v>83</v>
      </c>
      <c r="AV305" s="13" t="s">
        <v>81</v>
      </c>
      <c r="AW305" s="13" t="s">
        <v>34</v>
      </c>
      <c r="AX305" s="13" t="s">
        <v>73</v>
      </c>
      <c r="AY305" s="169" t="s">
        <v>131</v>
      </c>
    </row>
    <row r="306" spans="2:51" s="14" customFormat="1" ht="11.25">
      <c r="B306" s="175"/>
      <c r="D306" s="168" t="s">
        <v>140</v>
      </c>
      <c r="E306" s="176" t="s">
        <v>3</v>
      </c>
      <c r="F306" s="177" t="s">
        <v>407</v>
      </c>
      <c r="H306" s="178">
        <v>4.002</v>
      </c>
      <c r="I306" s="179"/>
      <c r="L306" s="175"/>
      <c r="M306" s="180"/>
      <c r="N306" s="181"/>
      <c r="O306" s="181"/>
      <c r="P306" s="181"/>
      <c r="Q306" s="181"/>
      <c r="R306" s="181"/>
      <c r="S306" s="181"/>
      <c r="T306" s="182"/>
      <c r="AT306" s="176" t="s">
        <v>140</v>
      </c>
      <c r="AU306" s="176" t="s">
        <v>83</v>
      </c>
      <c r="AV306" s="14" t="s">
        <v>83</v>
      </c>
      <c r="AW306" s="14" t="s">
        <v>34</v>
      </c>
      <c r="AX306" s="14" t="s">
        <v>73</v>
      </c>
      <c r="AY306" s="176" t="s">
        <v>131</v>
      </c>
    </row>
    <row r="307" spans="2:51" s="13" customFormat="1" ht="11.25">
      <c r="B307" s="167"/>
      <c r="D307" s="168" t="s">
        <v>140</v>
      </c>
      <c r="E307" s="169" t="s">
        <v>3</v>
      </c>
      <c r="F307" s="170" t="s">
        <v>145</v>
      </c>
      <c r="H307" s="169" t="s">
        <v>3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9" t="s">
        <v>140</v>
      </c>
      <c r="AU307" s="169" t="s">
        <v>83</v>
      </c>
      <c r="AV307" s="13" t="s">
        <v>81</v>
      </c>
      <c r="AW307" s="13" t="s">
        <v>34</v>
      </c>
      <c r="AX307" s="13" t="s">
        <v>73</v>
      </c>
      <c r="AY307" s="169" t="s">
        <v>131</v>
      </c>
    </row>
    <row r="308" spans="2:51" s="14" customFormat="1" ht="11.25">
      <c r="B308" s="175"/>
      <c r="D308" s="168" t="s">
        <v>140</v>
      </c>
      <c r="E308" s="176" t="s">
        <v>3</v>
      </c>
      <c r="F308" s="177" t="s">
        <v>408</v>
      </c>
      <c r="H308" s="178">
        <v>1.746</v>
      </c>
      <c r="I308" s="179"/>
      <c r="L308" s="175"/>
      <c r="M308" s="180"/>
      <c r="N308" s="181"/>
      <c r="O308" s="181"/>
      <c r="P308" s="181"/>
      <c r="Q308" s="181"/>
      <c r="R308" s="181"/>
      <c r="S308" s="181"/>
      <c r="T308" s="182"/>
      <c r="AT308" s="176" t="s">
        <v>140</v>
      </c>
      <c r="AU308" s="176" t="s">
        <v>83</v>
      </c>
      <c r="AV308" s="14" t="s">
        <v>83</v>
      </c>
      <c r="AW308" s="14" t="s">
        <v>34</v>
      </c>
      <c r="AX308" s="14" t="s">
        <v>73</v>
      </c>
      <c r="AY308" s="176" t="s">
        <v>131</v>
      </c>
    </row>
    <row r="309" spans="2:51" s="13" customFormat="1" ht="11.25">
      <c r="B309" s="167"/>
      <c r="D309" s="168" t="s">
        <v>140</v>
      </c>
      <c r="E309" s="169" t="s">
        <v>3</v>
      </c>
      <c r="F309" s="170" t="s">
        <v>147</v>
      </c>
      <c r="H309" s="169" t="s">
        <v>3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9" t="s">
        <v>140</v>
      </c>
      <c r="AU309" s="169" t="s">
        <v>83</v>
      </c>
      <c r="AV309" s="13" t="s">
        <v>81</v>
      </c>
      <c r="AW309" s="13" t="s">
        <v>34</v>
      </c>
      <c r="AX309" s="13" t="s">
        <v>73</v>
      </c>
      <c r="AY309" s="169" t="s">
        <v>131</v>
      </c>
    </row>
    <row r="310" spans="2:51" s="14" customFormat="1" ht="11.25">
      <c r="B310" s="175"/>
      <c r="D310" s="168" t="s">
        <v>140</v>
      </c>
      <c r="E310" s="176" t="s">
        <v>3</v>
      </c>
      <c r="F310" s="177" t="s">
        <v>409</v>
      </c>
      <c r="H310" s="178">
        <v>0.69</v>
      </c>
      <c r="I310" s="179"/>
      <c r="L310" s="175"/>
      <c r="M310" s="180"/>
      <c r="N310" s="181"/>
      <c r="O310" s="181"/>
      <c r="P310" s="181"/>
      <c r="Q310" s="181"/>
      <c r="R310" s="181"/>
      <c r="S310" s="181"/>
      <c r="T310" s="182"/>
      <c r="AT310" s="176" t="s">
        <v>140</v>
      </c>
      <c r="AU310" s="176" t="s">
        <v>83</v>
      </c>
      <c r="AV310" s="14" t="s">
        <v>83</v>
      </c>
      <c r="AW310" s="14" t="s">
        <v>34</v>
      </c>
      <c r="AX310" s="14" t="s">
        <v>73</v>
      </c>
      <c r="AY310" s="176" t="s">
        <v>131</v>
      </c>
    </row>
    <row r="311" spans="2:51" s="15" customFormat="1" ht="11.25">
      <c r="B311" s="183"/>
      <c r="D311" s="168" t="s">
        <v>140</v>
      </c>
      <c r="E311" s="184" t="s">
        <v>3</v>
      </c>
      <c r="F311" s="185" t="s">
        <v>149</v>
      </c>
      <c r="H311" s="186">
        <v>15.491999999999997</v>
      </c>
      <c r="I311" s="187"/>
      <c r="L311" s="183"/>
      <c r="M311" s="188"/>
      <c r="N311" s="189"/>
      <c r="O311" s="189"/>
      <c r="P311" s="189"/>
      <c r="Q311" s="189"/>
      <c r="R311" s="189"/>
      <c r="S311" s="189"/>
      <c r="T311" s="190"/>
      <c r="AT311" s="184" t="s">
        <v>140</v>
      </c>
      <c r="AU311" s="184" t="s">
        <v>83</v>
      </c>
      <c r="AV311" s="15" t="s">
        <v>138</v>
      </c>
      <c r="AW311" s="15" t="s">
        <v>34</v>
      </c>
      <c r="AX311" s="15" t="s">
        <v>81</v>
      </c>
      <c r="AY311" s="184" t="s">
        <v>131</v>
      </c>
    </row>
    <row r="312" spans="1:65" s="2" customFormat="1" ht="16.5" customHeight="1">
      <c r="A312" s="34"/>
      <c r="B312" s="153"/>
      <c r="C312" s="154" t="s">
        <v>410</v>
      </c>
      <c r="D312" s="154" t="s">
        <v>133</v>
      </c>
      <c r="E312" s="155" t="s">
        <v>411</v>
      </c>
      <c r="F312" s="156" t="s">
        <v>412</v>
      </c>
      <c r="G312" s="157" t="s">
        <v>246</v>
      </c>
      <c r="H312" s="158">
        <v>258.2</v>
      </c>
      <c r="I312" s="159"/>
      <c r="J312" s="160">
        <f>ROUND(I312*H312,2)</f>
        <v>0</v>
      </c>
      <c r="K312" s="156" t="s">
        <v>3</v>
      </c>
      <c r="L312" s="35"/>
      <c r="M312" s="161" t="s">
        <v>3</v>
      </c>
      <c r="N312" s="162" t="s">
        <v>44</v>
      </c>
      <c r="O312" s="55"/>
      <c r="P312" s="163">
        <f>O312*H312</f>
        <v>0</v>
      </c>
      <c r="Q312" s="163">
        <v>0.00073</v>
      </c>
      <c r="R312" s="163">
        <f>Q312*H312</f>
        <v>0.188486</v>
      </c>
      <c r="S312" s="163">
        <v>0</v>
      </c>
      <c r="T312" s="16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65" t="s">
        <v>138</v>
      </c>
      <c r="AT312" s="165" t="s">
        <v>133</v>
      </c>
      <c r="AU312" s="165" t="s">
        <v>83</v>
      </c>
      <c r="AY312" s="19" t="s">
        <v>131</v>
      </c>
      <c r="BE312" s="166">
        <f>IF(N312="základní",J312,0)</f>
        <v>0</v>
      </c>
      <c r="BF312" s="166">
        <f>IF(N312="snížená",J312,0)</f>
        <v>0</v>
      </c>
      <c r="BG312" s="166">
        <f>IF(N312="zákl. přenesená",J312,0)</f>
        <v>0</v>
      </c>
      <c r="BH312" s="166">
        <f>IF(N312="sníž. přenesená",J312,0)</f>
        <v>0</v>
      </c>
      <c r="BI312" s="166">
        <f>IF(N312="nulová",J312,0)</f>
        <v>0</v>
      </c>
      <c r="BJ312" s="19" t="s">
        <v>81</v>
      </c>
      <c r="BK312" s="166">
        <f>ROUND(I312*H312,2)</f>
        <v>0</v>
      </c>
      <c r="BL312" s="19" t="s">
        <v>138</v>
      </c>
      <c r="BM312" s="165" t="s">
        <v>413</v>
      </c>
    </row>
    <row r="313" spans="2:51" s="13" customFormat="1" ht="11.25">
      <c r="B313" s="167"/>
      <c r="D313" s="168" t="s">
        <v>140</v>
      </c>
      <c r="E313" s="169" t="s">
        <v>3</v>
      </c>
      <c r="F313" s="170" t="s">
        <v>414</v>
      </c>
      <c r="H313" s="169" t="s">
        <v>3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9" t="s">
        <v>140</v>
      </c>
      <c r="AU313" s="169" t="s">
        <v>83</v>
      </c>
      <c r="AV313" s="13" t="s">
        <v>81</v>
      </c>
      <c r="AW313" s="13" t="s">
        <v>34</v>
      </c>
      <c r="AX313" s="13" t="s">
        <v>73</v>
      </c>
      <c r="AY313" s="169" t="s">
        <v>131</v>
      </c>
    </row>
    <row r="314" spans="2:51" s="13" customFormat="1" ht="11.25">
      <c r="B314" s="167"/>
      <c r="D314" s="168" t="s">
        <v>140</v>
      </c>
      <c r="E314" s="169" t="s">
        <v>3</v>
      </c>
      <c r="F314" s="170" t="s">
        <v>404</v>
      </c>
      <c r="H314" s="169" t="s">
        <v>3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9" t="s">
        <v>140</v>
      </c>
      <c r="AU314" s="169" t="s">
        <v>83</v>
      </c>
      <c r="AV314" s="13" t="s">
        <v>81</v>
      </c>
      <c r="AW314" s="13" t="s">
        <v>34</v>
      </c>
      <c r="AX314" s="13" t="s">
        <v>73</v>
      </c>
      <c r="AY314" s="169" t="s">
        <v>131</v>
      </c>
    </row>
    <row r="315" spans="2:51" s="14" customFormat="1" ht="11.25">
      <c r="B315" s="175"/>
      <c r="D315" s="168" t="s">
        <v>140</v>
      </c>
      <c r="E315" s="176" t="s">
        <v>3</v>
      </c>
      <c r="F315" s="177" t="s">
        <v>415</v>
      </c>
      <c r="H315" s="178">
        <v>78</v>
      </c>
      <c r="I315" s="179"/>
      <c r="L315" s="175"/>
      <c r="M315" s="180"/>
      <c r="N315" s="181"/>
      <c r="O315" s="181"/>
      <c r="P315" s="181"/>
      <c r="Q315" s="181"/>
      <c r="R315" s="181"/>
      <c r="S315" s="181"/>
      <c r="T315" s="182"/>
      <c r="AT315" s="176" t="s">
        <v>140</v>
      </c>
      <c r="AU315" s="176" t="s">
        <v>83</v>
      </c>
      <c r="AV315" s="14" t="s">
        <v>83</v>
      </c>
      <c r="AW315" s="14" t="s">
        <v>34</v>
      </c>
      <c r="AX315" s="14" t="s">
        <v>73</v>
      </c>
      <c r="AY315" s="176" t="s">
        <v>131</v>
      </c>
    </row>
    <row r="316" spans="2:51" s="13" customFormat="1" ht="11.25">
      <c r="B316" s="167"/>
      <c r="D316" s="168" t="s">
        <v>140</v>
      </c>
      <c r="E316" s="169" t="s">
        <v>3</v>
      </c>
      <c r="F316" s="170" t="s">
        <v>181</v>
      </c>
      <c r="H316" s="169" t="s">
        <v>3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140</v>
      </c>
      <c r="AU316" s="169" t="s">
        <v>83</v>
      </c>
      <c r="AV316" s="13" t="s">
        <v>81</v>
      </c>
      <c r="AW316" s="13" t="s">
        <v>34</v>
      </c>
      <c r="AX316" s="13" t="s">
        <v>73</v>
      </c>
      <c r="AY316" s="169" t="s">
        <v>131</v>
      </c>
    </row>
    <row r="317" spans="2:51" s="14" customFormat="1" ht="11.25">
      <c r="B317" s="175"/>
      <c r="D317" s="168" t="s">
        <v>140</v>
      </c>
      <c r="E317" s="176" t="s">
        <v>3</v>
      </c>
      <c r="F317" s="177" t="s">
        <v>416</v>
      </c>
      <c r="H317" s="178">
        <v>72.9</v>
      </c>
      <c r="I317" s="179"/>
      <c r="L317" s="175"/>
      <c r="M317" s="180"/>
      <c r="N317" s="181"/>
      <c r="O317" s="181"/>
      <c r="P317" s="181"/>
      <c r="Q317" s="181"/>
      <c r="R317" s="181"/>
      <c r="S317" s="181"/>
      <c r="T317" s="182"/>
      <c r="AT317" s="176" t="s">
        <v>140</v>
      </c>
      <c r="AU317" s="176" t="s">
        <v>83</v>
      </c>
      <c r="AV317" s="14" t="s">
        <v>83</v>
      </c>
      <c r="AW317" s="14" t="s">
        <v>34</v>
      </c>
      <c r="AX317" s="14" t="s">
        <v>73</v>
      </c>
      <c r="AY317" s="176" t="s">
        <v>131</v>
      </c>
    </row>
    <row r="318" spans="2:51" s="13" customFormat="1" ht="11.25">
      <c r="B318" s="167"/>
      <c r="D318" s="168" t="s">
        <v>140</v>
      </c>
      <c r="E318" s="169" t="s">
        <v>3</v>
      </c>
      <c r="F318" s="170" t="s">
        <v>183</v>
      </c>
      <c r="H318" s="169" t="s">
        <v>3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9" t="s">
        <v>140</v>
      </c>
      <c r="AU318" s="169" t="s">
        <v>83</v>
      </c>
      <c r="AV318" s="13" t="s">
        <v>81</v>
      </c>
      <c r="AW318" s="13" t="s">
        <v>34</v>
      </c>
      <c r="AX318" s="13" t="s">
        <v>73</v>
      </c>
      <c r="AY318" s="169" t="s">
        <v>131</v>
      </c>
    </row>
    <row r="319" spans="2:51" s="14" customFormat="1" ht="11.25">
      <c r="B319" s="175"/>
      <c r="D319" s="168" t="s">
        <v>140</v>
      </c>
      <c r="E319" s="176" t="s">
        <v>3</v>
      </c>
      <c r="F319" s="177" t="s">
        <v>417</v>
      </c>
      <c r="H319" s="178">
        <v>66.7</v>
      </c>
      <c r="I319" s="179"/>
      <c r="L319" s="175"/>
      <c r="M319" s="180"/>
      <c r="N319" s="181"/>
      <c r="O319" s="181"/>
      <c r="P319" s="181"/>
      <c r="Q319" s="181"/>
      <c r="R319" s="181"/>
      <c r="S319" s="181"/>
      <c r="T319" s="182"/>
      <c r="AT319" s="176" t="s">
        <v>140</v>
      </c>
      <c r="AU319" s="176" t="s">
        <v>83</v>
      </c>
      <c r="AV319" s="14" t="s">
        <v>83</v>
      </c>
      <c r="AW319" s="14" t="s">
        <v>34</v>
      </c>
      <c r="AX319" s="14" t="s">
        <v>73</v>
      </c>
      <c r="AY319" s="176" t="s">
        <v>131</v>
      </c>
    </row>
    <row r="320" spans="2:51" s="13" customFormat="1" ht="11.25">
      <c r="B320" s="167"/>
      <c r="D320" s="168" t="s">
        <v>140</v>
      </c>
      <c r="E320" s="169" t="s">
        <v>3</v>
      </c>
      <c r="F320" s="170" t="s">
        <v>145</v>
      </c>
      <c r="H320" s="169" t="s">
        <v>3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9" t="s">
        <v>140</v>
      </c>
      <c r="AU320" s="169" t="s">
        <v>83</v>
      </c>
      <c r="AV320" s="13" t="s">
        <v>81</v>
      </c>
      <c r="AW320" s="13" t="s">
        <v>34</v>
      </c>
      <c r="AX320" s="13" t="s">
        <v>73</v>
      </c>
      <c r="AY320" s="169" t="s">
        <v>131</v>
      </c>
    </row>
    <row r="321" spans="2:51" s="14" customFormat="1" ht="11.25">
      <c r="B321" s="175"/>
      <c r="D321" s="168" t="s">
        <v>140</v>
      </c>
      <c r="E321" s="176" t="s">
        <v>3</v>
      </c>
      <c r="F321" s="177" t="s">
        <v>418</v>
      </c>
      <c r="H321" s="178">
        <v>29.1</v>
      </c>
      <c r="I321" s="179"/>
      <c r="L321" s="175"/>
      <c r="M321" s="180"/>
      <c r="N321" s="181"/>
      <c r="O321" s="181"/>
      <c r="P321" s="181"/>
      <c r="Q321" s="181"/>
      <c r="R321" s="181"/>
      <c r="S321" s="181"/>
      <c r="T321" s="182"/>
      <c r="AT321" s="176" t="s">
        <v>140</v>
      </c>
      <c r="AU321" s="176" t="s">
        <v>83</v>
      </c>
      <c r="AV321" s="14" t="s">
        <v>83</v>
      </c>
      <c r="AW321" s="14" t="s">
        <v>34</v>
      </c>
      <c r="AX321" s="14" t="s">
        <v>73</v>
      </c>
      <c r="AY321" s="176" t="s">
        <v>131</v>
      </c>
    </row>
    <row r="322" spans="2:51" s="13" customFormat="1" ht="11.25">
      <c r="B322" s="167"/>
      <c r="D322" s="168" t="s">
        <v>140</v>
      </c>
      <c r="E322" s="169" t="s">
        <v>3</v>
      </c>
      <c r="F322" s="170" t="s">
        <v>147</v>
      </c>
      <c r="H322" s="169" t="s">
        <v>3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9" t="s">
        <v>140</v>
      </c>
      <c r="AU322" s="169" t="s">
        <v>83</v>
      </c>
      <c r="AV322" s="13" t="s">
        <v>81</v>
      </c>
      <c r="AW322" s="13" t="s">
        <v>34</v>
      </c>
      <c r="AX322" s="13" t="s">
        <v>73</v>
      </c>
      <c r="AY322" s="169" t="s">
        <v>131</v>
      </c>
    </row>
    <row r="323" spans="2:51" s="14" customFormat="1" ht="11.25">
      <c r="B323" s="175"/>
      <c r="D323" s="168" t="s">
        <v>140</v>
      </c>
      <c r="E323" s="176" t="s">
        <v>3</v>
      </c>
      <c r="F323" s="177" t="s">
        <v>419</v>
      </c>
      <c r="H323" s="178">
        <v>11.5</v>
      </c>
      <c r="I323" s="179"/>
      <c r="L323" s="175"/>
      <c r="M323" s="180"/>
      <c r="N323" s="181"/>
      <c r="O323" s="181"/>
      <c r="P323" s="181"/>
      <c r="Q323" s="181"/>
      <c r="R323" s="181"/>
      <c r="S323" s="181"/>
      <c r="T323" s="182"/>
      <c r="AT323" s="176" t="s">
        <v>140</v>
      </c>
      <c r="AU323" s="176" t="s">
        <v>83</v>
      </c>
      <c r="AV323" s="14" t="s">
        <v>83</v>
      </c>
      <c r="AW323" s="14" t="s">
        <v>34</v>
      </c>
      <c r="AX323" s="14" t="s">
        <v>73</v>
      </c>
      <c r="AY323" s="176" t="s">
        <v>131</v>
      </c>
    </row>
    <row r="324" spans="2:51" s="15" customFormat="1" ht="11.25">
      <c r="B324" s="183"/>
      <c r="D324" s="168" t="s">
        <v>140</v>
      </c>
      <c r="E324" s="184" t="s">
        <v>3</v>
      </c>
      <c r="F324" s="185" t="s">
        <v>149</v>
      </c>
      <c r="H324" s="186">
        <v>258.20000000000005</v>
      </c>
      <c r="I324" s="187"/>
      <c r="L324" s="183"/>
      <c r="M324" s="188"/>
      <c r="N324" s="189"/>
      <c r="O324" s="189"/>
      <c r="P324" s="189"/>
      <c r="Q324" s="189"/>
      <c r="R324" s="189"/>
      <c r="S324" s="189"/>
      <c r="T324" s="190"/>
      <c r="AT324" s="184" t="s">
        <v>140</v>
      </c>
      <c r="AU324" s="184" t="s">
        <v>83</v>
      </c>
      <c r="AV324" s="15" t="s">
        <v>138</v>
      </c>
      <c r="AW324" s="15" t="s">
        <v>34</v>
      </c>
      <c r="AX324" s="15" t="s">
        <v>81</v>
      </c>
      <c r="AY324" s="184" t="s">
        <v>131</v>
      </c>
    </row>
    <row r="325" spans="1:65" s="2" customFormat="1" ht="21.75" customHeight="1">
      <c r="A325" s="34"/>
      <c r="B325" s="153"/>
      <c r="C325" s="154" t="s">
        <v>420</v>
      </c>
      <c r="D325" s="154" t="s">
        <v>133</v>
      </c>
      <c r="E325" s="155" t="s">
        <v>421</v>
      </c>
      <c r="F325" s="156" t="s">
        <v>422</v>
      </c>
      <c r="G325" s="157" t="s">
        <v>152</v>
      </c>
      <c r="H325" s="158">
        <v>23.238</v>
      </c>
      <c r="I325" s="159"/>
      <c r="J325" s="160">
        <f>ROUND(I325*H325,2)</f>
        <v>0</v>
      </c>
      <c r="K325" s="156" t="s">
        <v>137</v>
      </c>
      <c r="L325" s="35"/>
      <c r="M325" s="161" t="s">
        <v>3</v>
      </c>
      <c r="N325" s="162" t="s">
        <v>44</v>
      </c>
      <c r="O325" s="55"/>
      <c r="P325" s="163">
        <f>O325*H325</f>
        <v>0</v>
      </c>
      <c r="Q325" s="163">
        <v>1.63</v>
      </c>
      <c r="R325" s="163">
        <f>Q325*H325</f>
        <v>37.877939999999995</v>
      </c>
      <c r="S325" s="163">
        <v>0</v>
      </c>
      <c r="T325" s="16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65" t="s">
        <v>138</v>
      </c>
      <c r="AT325" s="165" t="s">
        <v>133</v>
      </c>
      <c r="AU325" s="165" t="s">
        <v>83</v>
      </c>
      <c r="AY325" s="19" t="s">
        <v>131</v>
      </c>
      <c r="BE325" s="166">
        <f>IF(N325="základní",J325,0)</f>
        <v>0</v>
      </c>
      <c r="BF325" s="166">
        <f>IF(N325="snížená",J325,0)</f>
        <v>0</v>
      </c>
      <c r="BG325" s="166">
        <f>IF(N325="zákl. přenesená",J325,0)</f>
        <v>0</v>
      </c>
      <c r="BH325" s="166">
        <f>IF(N325="sníž. přenesená",J325,0)</f>
        <v>0</v>
      </c>
      <c r="BI325" s="166">
        <f>IF(N325="nulová",J325,0)</f>
        <v>0</v>
      </c>
      <c r="BJ325" s="19" t="s">
        <v>81</v>
      </c>
      <c r="BK325" s="166">
        <f>ROUND(I325*H325,2)</f>
        <v>0</v>
      </c>
      <c r="BL325" s="19" t="s">
        <v>138</v>
      </c>
      <c r="BM325" s="165" t="s">
        <v>423</v>
      </c>
    </row>
    <row r="326" spans="2:51" s="13" customFormat="1" ht="11.25">
      <c r="B326" s="167"/>
      <c r="D326" s="168" t="s">
        <v>140</v>
      </c>
      <c r="E326" s="169" t="s">
        <v>3</v>
      </c>
      <c r="F326" s="170" t="s">
        <v>424</v>
      </c>
      <c r="H326" s="169" t="s">
        <v>3</v>
      </c>
      <c r="I326" s="171"/>
      <c r="L326" s="167"/>
      <c r="M326" s="172"/>
      <c r="N326" s="173"/>
      <c r="O326" s="173"/>
      <c r="P326" s="173"/>
      <c r="Q326" s="173"/>
      <c r="R326" s="173"/>
      <c r="S326" s="173"/>
      <c r="T326" s="174"/>
      <c r="AT326" s="169" t="s">
        <v>140</v>
      </c>
      <c r="AU326" s="169" t="s">
        <v>83</v>
      </c>
      <c r="AV326" s="13" t="s">
        <v>81</v>
      </c>
      <c r="AW326" s="13" t="s">
        <v>34</v>
      </c>
      <c r="AX326" s="13" t="s">
        <v>73</v>
      </c>
      <c r="AY326" s="169" t="s">
        <v>131</v>
      </c>
    </row>
    <row r="327" spans="2:51" s="13" customFormat="1" ht="11.25">
      <c r="B327" s="167"/>
      <c r="D327" s="168" t="s">
        <v>140</v>
      </c>
      <c r="E327" s="169" t="s">
        <v>3</v>
      </c>
      <c r="F327" s="170" t="s">
        <v>425</v>
      </c>
      <c r="H327" s="169" t="s">
        <v>3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9" t="s">
        <v>140</v>
      </c>
      <c r="AU327" s="169" t="s">
        <v>83</v>
      </c>
      <c r="AV327" s="13" t="s">
        <v>81</v>
      </c>
      <c r="AW327" s="13" t="s">
        <v>34</v>
      </c>
      <c r="AX327" s="13" t="s">
        <v>73</v>
      </c>
      <c r="AY327" s="169" t="s">
        <v>131</v>
      </c>
    </row>
    <row r="328" spans="2:51" s="14" customFormat="1" ht="11.25">
      <c r="B328" s="175"/>
      <c r="D328" s="168" t="s">
        <v>140</v>
      </c>
      <c r="E328" s="176" t="s">
        <v>3</v>
      </c>
      <c r="F328" s="177" t="s">
        <v>426</v>
      </c>
      <c r="H328" s="178">
        <v>23.238</v>
      </c>
      <c r="I328" s="179"/>
      <c r="L328" s="175"/>
      <c r="M328" s="180"/>
      <c r="N328" s="181"/>
      <c r="O328" s="181"/>
      <c r="P328" s="181"/>
      <c r="Q328" s="181"/>
      <c r="R328" s="181"/>
      <c r="S328" s="181"/>
      <c r="T328" s="182"/>
      <c r="AT328" s="176" t="s">
        <v>140</v>
      </c>
      <c r="AU328" s="176" t="s">
        <v>83</v>
      </c>
      <c r="AV328" s="14" t="s">
        <v>83</v>
      </c>
      <c r="AW328" s="14" t="s">
        <v>34</v>
      </c>
      <c r="AX328" s="14" t="s">
        <v>81</v>
      </c>
      <c r="AY328" s="176" t="s">
        <v>131</v>
      </c>
    </row>
    <row r="329" spans="1:65" s="2" customFormat="1" ht="21.75" customHeight="1">
      <c r="A329" s="34"/>
      <c r="B329" s="153"/>
      <c r="C329" s="154" t="s">
        <v>427</v>
      </c>
      <c r="D329" s="154" t="s">
        <v>133</v>
      </c>
      <c r="E329" s="155" t="s">
        <v>428</v>
      </c>
      <c r="F329" s="156" t="s">
        <v>429</v>
      </c>
      <c r="G329" s="157" t="s">
        <v>136</v>
      </c>
      <c r="H329" s="158">
        <v>387</v>
      </c>
      <c r="I329" s="159"/>
      <c r="J329" s="160">
        <f>ROUND(I329*H329,2)</f>
        <v>0</v>
      </c>
      <c r="K329" s="156" t="s">
        <v>137</v>
      </c>
      <c r="L329" s="35"/>
      <c r="M329" s="161" t="s">
        <v>3</v>
      </c>
      <c r="N329" s="162" t="s">
        <v>44</v>
      </c>
      <c r="O329" s="55"/>
      <c r="P329" s="163">
        <f>O329*H329</f>
        <v>0</v>
      </c>
      <c r="Q329" s="163">
        <v>0.0001</v>
      </c>
      <c r="R329" s="163">
        <f>Q329*H329</f>
        <v>0.038700000000000005</v>
      </c>
      <c r="S329" s="163">
        <v>0</v>
      </c>
      <c r="T329" s="164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65" t="s">
        <v>138</v>
      </c>
      <c r="AT329" s="165" t="s">
        <v>133</v>
      </c>
      <c r="AU329" s="165" t="s">
        <v>83</v>
      </c>
      <c r="AY329" s="19" t="s">
        <v>131</v>
      </c>
      <c r="BE329" s="166">
        <f>IF(N329="základní",J329,0)</f>
        <v>0</v>
      </c>
      <c r="BF329" s="166">
        <f>IF(N329="snížená",J329,0)</f>
        <v>0</v>
      </c>
      <c r="BG329" s="166">
        <f>IF(N329="zákl. přenesená",J329,0)</f>
        <v>0</v>
      </c>
      <c r="BH329" s="166">
        <f>IF(N329="sníž. přenesená",J329,0)</f>
        <v>0</v>
      </c>
      <c r="BI329" s="166">
        <f>IF(N329="nulová",J329,0)</f>
        <v>0</v>
      </c>
      <c r="BJ329" s="19" t="s">
        <v>81</v>
      </c>
      <c r="BK329" s="166">
        <f>ROUND(I329*H329,2)</f>
        <v>0</v>
      </c>
      <c r="BL329" s="19" t="s">
        <v>138</v>
      </c>
      <c r="BM329" s="165" t="s">
        <v>430</v>
      </c>
    </row>
    <row r="330" spans="2:51" s="13" customFormat="1" ht="11.25">
      <c r="B330" s="167"/>
      <c r="D330" s="168" t="s">
        <v>140</v>
      </c>
      <c r="E330" s="169" t="s">
        <v>3</v>
      </c>
      <c r="F330" s="170" t="s">
        <v>431</v>
      </c>
      <c r="H330" s="169" t="s">
        <v>3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9" t="s">
        <v>140</v>
      </c>
      <c r="AU330" s="169" t="s">
        <v>83</v>
      </c>
      <c r="AV330" s="13" t="s">
        <v>81</v>
      </c>
      <c r="AW330" s="13" t="s">
        <v>34</v>
      </c>
      <c r="AX330" s="13" t="s">
        <v>73</v>
      </c>
      <c r="AY330" s="169" t="s">
        <v>131</v>
      </c>
    </row>
    <row r="331" spans="2:51" s="13" customFormat="1" ht="11.25">
      <c r="B331" s="167"/>
      <c r="D331" s="168" t="s">
        <v>140</v>
      </c>
      <c r="E331" s="169" t="s">
        <v>3</v>
      </c>
      <c r="F331" s="170" t="s">
        <v>179</v>
      </c>
      <c r="H331" s="169" t="s">
        <v>3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9" t="s">
        <v>140</v>
      </c>
      <c r="AU331" s="169" t="s">
        <v>83</v>
      </c>
      <c r="AV331" s="13" t="s">
        <v>81</v>
      </c>
      <c r="AW331" s="13" t="s">
        <v>34</v>
      </c>
      <c r="AX331" s="13" t="s">
        <v>73</v>
      </c>
      <c r="AY331" s="169" t="s">
        <v>131</v>
      </c>
    </row>
    <row r="332" spans="2:51" s="13" customFormat="1" ht="11.25">
      <c r="B332" s="167"/>
      <c r="D332" s="168" t="s">
        <v>140</v>
      </c>
      <c r="E332" s="169" t="s">
        <v>3</v>
      </c>
      <c r="F332" s="170" t="s">
        <v>404</v>
      </c>
      <c r="H332" s="169" t="s">
        <v>3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9" t="s">
        <v>140</v>
      </c>
      <c r="AU332" s="169" t="s">
        <v>83</v>
      </c>
      <c r="AV332" s="13" t="s">
        <v>81</v>
      </c>
      <c r="AW332" s="13" t="s">
        <v>34</v>
      </c>
      <c r="AX332" s="13" t="s">
        <v>73</v>
      </c>
      <c r="AY332" s="169" t="s">
        <v>131</v>
      </c>
    </row>
    <row r="333" spans="2:51" s="14" customFormat="1" ht="11.25">
      <c r="B333" s="175"/>
      <c r="D333" s="168" t="s">
        <v>140</v>
      </c>
      <c r="E333" s="176" t="s">
        <v>3</v>
      </c>
      <c r="F333" s="177" t="s">
        <v>432</v>
      </c>
      <c r="H333" s="178">
        <v>117</v>
      </c>
      <c r="I333" s="179"/>
      <c r="L333" s="175"/>
      <c r="M333" s="180"/>
      <c r="N333" s="181"/>
      <c r="O333" s="181"/>
      <c r="P333" s="181"/>
      <c r="Q333" s="181"/>
      <c r="R333" s="181"/>
      <c r="S333" s="181"/>
      <c r="T333" s="182"/>
      <c r="AT333" s="176" t="s">
        <v>140</v>
      </c>
      <c r="AU333" s="176" t="s">
        <v>83</v>
      </c>
      <c r="AV333" s="14" t="s">
        <v>83</v>
      </c>
      <c r="AW333" s="14" t="s">
        <v>34</v>
      </c>
      <c r="AX333" s="14" t="s">
        <v>73</v>
      </c>
      <c r="AY333" s="176" t="s">
        <v>131</v>
      </c>
    </row>
    <row r="334" spans="2:51" s="13" customFormat="1" ht="11.25">
      <c r="B334" s="167"/>
      <c r="D334" s="168" t="s">
        <v>140</v>
      </c>
      <c r="E334" s="169" t="s">
        <v>3</v>
      </c>
      <c r="F334" s="170" t="s">
        <v>181</v>
      </c>
      <c r="H334" s="169" t="s">
        <v>3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9" t="s">
        <v>140</v>
      </c>
      <c r="AU334" s="169" t="s">
        <v>83</v>
      </c>
      <c r="AV334" s="13" t="s">
        <v>81</v>
      </c>
      <c r="AW334" s="13" t="s">
        <v>34</v>
      </c>
      <c r="AX334" s="13" t="s">
        <v>73</v>
      </c>
      <c r="AY334" s="169" t="s">
        <v>131</v>
      </c>
    </row>
    <row r="335" spans="2:51" s="14" customFormat="1" ht="11.25">
      <c r="B335" s="175"/>
      <c r="D335" s="168" t="s">
        <v>140</v>
      </c>
      <c r="E335" s="176" t="s">
        <v>3</v>
      </c>
      <c r="F335" s="177" t="s">
        <v>357</v>
      </c>
      <c r="H335" s="178">
        <v>109</v>
      </c>
      <c r="I335" s="179"/>
      <c r="L335" s="175"/>
      <c r="M335" s="180"/>
      <c r="N335" s="181"/>
      <c r="O335" s="181"/>
      <c r="P335" s="181"/>
      <c r="Q335" s="181"/>
      <c r="R335" s="181"/>
      <c r="S335" s="181"/>
      <c r="T335" s="182"/>
      <c r="AT335" s="176" t="s">
        <v>140</v>
      </c>
      <c r="AU335" s="176" t="s">
        <v>83</v>
      </c>
      <c r="AV335" s="14" t="s">
        <v>83</v>
      </c>
      <c r="AW335" s="14" t="s">
        <v>34</v>
      </c>
      <c r="AX335" s="14" t="s">
        <v>73</v>
      </c>
      <c r="AY335" s="176" t="s">
        <v>131</v>
      </c>
    </row>
    <row r="336" spans="2:51" s="13" customFormat="1" ht="11.25">
      <c r="B336" s="167"/>
      <c r="D336" s="168" t="s">
        <v>140</v>
      </c>
      <c r="E336" s="169" t="s">
        <v>3</v>
      </c>
      <c r="F336" s="170" t="s">
        <v>183</v>
      </c>
      <c r="H336" s="169" t="s">
        <v>3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9" t="s">
        <v>140</v>
      </c>
      <c r="AU336" s="169" t="s">
        <v>83</v>
      </c>
      <c r="AV336" s="13" t="s">
        <v>81</v>
      </c>
      <c r="AW336" s="13" t="s">
        <v>34</v>
      </c>
      <c r="AX336" s="13" t="s">
        <v>73</v>
      </c>
      <c r="AY336" s="169" t="s">
        <v>131</v>
      </c>
    </row>
    <row r="337" spans="2:51" s="14" customFormat="1" ht="11.25">
      <c r="B337" s="175"/>
      <c r="D337" s="168" t="s">
        <v>140</v>
      </c>
      <c r="E337" s="176" t="s">
        <v>3</v>
      </c>
      <c r="F337" s="177" t="s">
        <v>433</v>
      </c>
      <c r="H337" s="178">
        <v>100</v>
      </c>
      <c r="I337" s="179"/>
      <c r="L337" s="175"/>
      <c r="M337" s="180"/>
      <c r="N337" s="181"/>
      <c r="O337" s="181"/>
      <c r="P337" s="181"/>
      <c r="Q337" s="181"/>
      <c r="R337" s="181"/>
      <c r="S337" s="181"/>
      <c r="T337" s="182"/>
      <c r="AT337" s="176" t="s">
        <v>140</v>
      </c>
      <c r="AU337" s="176" t="s">
        <v>83</v>
      </c>
      <c r="AV337" s="14" t="s">
        <v>83</v>
      </c>
      <c r="AW337" s="14" t="s">
        <v>34</v>
      </c>
      <c r="AX337" s="14" t="s">
        <v>73</v>
      </c>
      <c r="AY337" s="176" t="s">
        <v>131</v>
      </c>
    </row>
    <row r="338" spans="2:51" s="13" customFormat="1" ht="11.25">
      <c r="B338" s="167"/>
      <c r="D338" s="168" t="s">
        <v>140</v>
      </c>
      <c r="E338" s="169" t="s">
        <v>3</v>
      </c>
      <c r="F338" s="170" t="s">
        <v>145</v>
      </c>
      <c r="H338" s="169" t="s">
        <v>3</v>
      </c>
      <c r="I338" s="171"/>
      <c r="L338" s="167"/>
      <c r="M338" s="172"/>
      <c r="N338" s="173"/>
      <c r="O338" s="173"/>
      <c r="P338" s="173"/>
      <c r="Q338" s="173"/>
      <c r="R338" s="173"/>
      <c r="S338" s="173"/>
      <c r="T338" s="174"/>
      <c r="AT338" s="169" t="s">
        <v>140</v>
      </c>
      <c r="AU338" s="169" t="s">
        <v>83</v>
      </c>
      <c r="AV338" s="13" t="s">
        <v>81</v>
      </c>
      <c r="AW338" s="13" t="s">
        <v>34</v>
      </c>
      <c r="AX338" s="13" t="s">
        <v>73</v>
      </c>
      <c r="AY338" s="169" t="s">
        <v>131</v>
      </c>
    </row>
    <row r="339" spans="2:51" s="14" customFormat="1" ht="11.25">
      <c r="B339" s="175"/>
      <c r="D339" s="168" t="s">
        <v>140</v>
      </c>
      <c r="E339" s="176" t="s">
        <v>3</v>
      </c>
      <c r="F339" s="177" t="s">
        <v>434</v>
      </c>
      <c r="H339" s="178">
        <v>44</v>
      </c>
      <c r="I339" s="179"/>
      <c r="L339" s="175"/>
      <c r="M339" s="180"/>
      <c r="N339" s="181"/>
      <c r="O339" s="181"/>
      <c r="P339" s="181"/>
      <c r="Q339" s="181"/>
      <c r="R339" s="181"/>
      <c r="S339" s="181"/>
      <c r="T339" s="182"/>
      <c r="AT339" s="176" t="s">
        <v>140</v>
      </c>
      <c r="AU339" s="176" t="s">
        <v>83</v>
      </c>
      <c r="AV339" s="14" t="s">
        <v>83</v>
      </c>
      <c r="AW339" s="14" t="s">
        <v>34</v>
      </c>
      <c r="AX339" s="14" t="s">
        <v>73</v>
      </c>
      <c r="AY339" s="176" t="s">
        <v>131</v>
      </c>
    </row>
    <row r="340" spans="2:51" s="13" customFormat="1" ht="11.25">
      <c r="B340" s="167"/>
      <c r="D340" s="168" t="s">
        <v>140</v>
      </c>
      <c r="E340" s="169" t="s">
        <v>3</v>
      </c>
      <c r="F340" s="170" t="s">
        <v>147</v>
      </c>
      <c r="H340" s="169" t="s">
        <v>3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9" t="s">
        <v>140</v>
      </c>
      <c r="AU340" s="169" t="s">
        <v>83</v>
      </c>
      <c r="AV340" s="13" t="s">
        <v>81</v>
      </c>
      <c r="AW340" s="13" t="s">
        <v>34</v>
      </c>
      <c r="AX340" s="13" t="s">
        <v>73</v>
      </c>
      <c r="AY340" s="169" t="s">
        <v>131</v>
      </c>
    </row>
    <row r="341" spans="2:51" s="14" customFormat="1" ht="11.25">
      <c r="B341" s="175"/>
      <c r="D341" s="168" t="s">
        <v>140</v>
      </c>
      <c r="E341" s="176" t="s">
        <v>3</v>
      </c>
      <c r="F341" s="177" t="s">
        <v>435</v>
      </c>
      <c r="H341" s="178">
        <v>17</v>
      </c>
      <c r="I341" s="179"/>
      <c r="L341" s="175"/>
      <c r="M341" s="180"/>
      <c r="N341" s="181"/>
      <c r="O341" s="181"/>
      <c r="P341" s="181"/>
      <c r="Q341" s="181"/>
      <c r="R341" s="181"/>
      <c r="S341" s="181"/>
      <c r="T341" s="182"/>
      <c r="AT341" s="176" t="s">
        <v>140</v>
      </c>
      <c r="AU341" s="176" t="s">
        <v>83</v>
      </c>
      <c r="AV341" s="14" t="s">
        <v>83</v>
      </c>
      <c r="AW341" s="14" t="s">
        <v>34</v>
      </c>
      <c r="AX341" s="14" t="s">
        <v>73</v>
      </c>
      <c r="AY341" s="176" t="s">
        <v>131</v>
      </c>
    </row>
    <row r="342" spans="2:51" s="15" customFormat="1" ht="11.25">
      <c r="B342" s="183"/>
      <c r="D342" s="168" t="s">
        <v>140</v>
      </c>
      <c r="E342" s="184" t="s">
        <v>3</v>
      </c>
      <c r="F342" s="185" t="s">
        <v>149</v>
      </c>
      <c r="H342" s="186">
        <v>387</v>
      </c>
      <c r="I342" s="187"/>
      <c r="L342" s="183"/>
      <c r="M342" s="188"/>
      <c r="N342" s="189"/>
      <c r="O342" s="189"/>
      <c r="P342" s="189"/>
      <c r="Q342" s="189"/>
      <c r="R342" s="189"/>
      <c r="S342" s="189"/>
      <c r="T342" s="190"/>
      <c r="AT342" s="184" t="s">
        <v>140</v>
      </c>
      <c r="AU342" s="184" t="s">
        <v>83</v>
      </c>
      <c r="AV342" s="15" t="s">
        <v>138</v>
      </c>
      <c r="AW342" s="15" t="s">
        <v>34</v>
      </c>
      <c r="AX342" s="15" t="s">
        <v>81</v>
      </c>
      <c r="AY342" s="184" t="s">
        <v>131</v>
      </c>
    </row>
    <row r="343" spans="1:65" s="2" customFormat="1" ht="16.5" customHeight="1">
      <c r="A343" s="34"/>
      <c r="B343" s="153"/>
      <c r="C343" s="191" t="s">
        <v>436</v>
      </c>
      <c r="D343" s="191" t="s">
        <v>167</v>
      </c>
      <c r="E343" s="192" t="s">
        <v>437</v>
      </c>
      <c r="F343" s="193" t="s">
        <v>438</v>
      </c>
      <c r="G343" s="194" t="s">
        <v>136</v>
      </c>
      <c r="H343" s="195">
        <v>464.4</v>
      </c>
      <c r="I343" s="196"/>
      <c r="J343" s="197">
        <f>ROUND(I343*H343,2)</f>
        <v>0</v>
      </c>
      <c r="K343" s="193" t="s">
        <v>137</v>
      </c>
      <c r="L343" s="198"/>
      <c r="M343" s="199" t="s">
        <v>3</v>
      </c>
      <c r="N343" s="200" t="s">
        <v>44</v>
      </c>
      <c r="O343" s="55"/>
      <c r="P343" s="163">
        <f>O343*H343</f>
        <v>0</v>
      </c>
      <c r="Q343" s="163">
        <v>0.0003</v>
      </c>
      <c r="R343" s="163">
        <f>Q343*H343</f>
        <v>0.13931999999999997</v>
      </c>
      <c r="S343" s="163">
        <v>0</v>
      </c>
      <c r="T343" s="164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65" t="s">
        <v>171</v>
      </c>
      <c r="AT343" s="165" t="s">
        <v>167</v>
      </c>
      <c r="AU343" s="165" t="s">
        <v>83</v>
      </c>
      <c r="AY343" s="19" t="s">
        <v>131</v>
      </c>
      <c r="BE343" s="166">
        <f>IF(N343="základní",J343,0)</f>
        <v>0</v>
      </c>
      <c r="BF343" s="166">
        <f>IF(N343="snížená",J343,0)</f>
        <v>0</v>
      </c>
      <c r="BG343" s="166">
        <f>IF(N343="zákl. přenesená",J343,0)</f>
        <v>0</v>
      </c>
      <c r="BH343" s="166">
        <f>IF(N343="sníž. přenesená",J343,0)</f>
        <v>0</v>
      </c>
      <c r="BI343" s="166">
        <f>IF(N343="nulová",J343,0)</f>
        <v>0</v>
      </c>
      <c r="BJ343" s="19" t="s">
        <v>81</v>
      </c>
      <c r="BK343" s="166">
        <f>ROUND(I343*H343,2)</f>
        <v>0</v>
      </c>
      <c r="BL343" s="19" t="s">
        <v>138</v>
      </c>
      <c r="BM343" s="165" t="s">
        <v>439</v>
      </c>
    </row>
    <row r="344" spans="2:51" s="14" customFormat="1" ht="11.25">
      <c r="B344" s="175"/>
      <c r="D344" s="168" t="s">
        <v>140</v>
      </c>
      <c r="E344" s="176" t="s">
        <v>3</v>
      </c>
      <c r="F344" s="177" t="s">
        <v>440</v>
      </c>
      <c r="H344" s="178">
        <v>464.4</v>
      </c>
      <c r="I344" s="179"/>
      <c r="L344" s="175"/>
      <c r="M344" s="180"/>
      <c r="N344" s="181"/>
      <c r="O344" s="181"/>
      <c r="P344" s="181"/>
      <c r="Q344" s="181"/>
      <c r="R344" s="181"/>
      <c r="S344" s="181"/>
      <c r="T344" s="182"/>
      <c r="AT344" s="176" t="s">
        <v>140</v>
      </c>
      <c r="AU344" s="176" t="s">
        <v>83</v>
      </c>
      <c r="AV344" s="14" t="s">
        <v>83</v>
      </c>
      <c r="AW344" s="14" t="s">
        <v>34</v>
      </c>
      <c r="AX344" s="14" t="s">
        <v>81</v>
      </c>
      <c r="AY344" s="176" t="s">
        <v>131</v>
      </c>
    </row>
    <row r="345" spans="2:63" s="12" customFormat="1" ht="22.9" customHeight="1">
      <c r="B345" s="140"/>
      <c r="D345" s="141" t="s">
        <v>72</v>
      </c>
      <c r="E345" s="151" t="s">
        <v>343</v>
      </c>
      <c r="F345" s="151" t="s">
        <v>441</v>
      </c>
      <c r="I345" s="143"/>
      <c r="J345" s="152">
        <f>BK345</f>
        <v>0</v>
      </c>
      <c r="L345" s="140"/>
      <c r="M345" s="145"/>
      <c r="N345" s="146"/>
      <c r="O345" s="146"/>
      <c r="P345" s="147">
        <f>SUM(P346:P364)</f>
        <v>0</v>
      </c>
      <c r="Q345" s="146"/>
      <c r="R345" s="147">
        <f>SUM(R346:R364)</f>
        <v>1.75468</v>
      </c>
      <c r="S345" s="146"/>
      <c r="T345" s="148">
        <f>SUM(T346:T364)</f>
        <v>0</v>
      </c>
      <c r="AR345" s="141" t="s">
        <v>81</v>
      </c>
      <c r="AT345" s="149" t="s">
        <v>72</v>
      </c>
      <c r="AU345" s="149" t="s">
        <v>81</v>
      </c>
      <c r="AY345" s="141" t="s">
        <v>131</v>
      </c>
      <c r="BK345" s="150">
        <f>SUM(BK346:BK364)</f>
        <v>0</v>
      </c>
    </row>
    <row r="346" spans="1:65" s="2" customFormat="1" ht="16.5" customHeight="1">
      <c r="A346" s="34"/>
      <c r="B346" s="153"/>
      <c r="C346" s="154" t="s">
        <v>442</v>
      </c>
      <c r="D346" s="154" t="s">
        <v>133</v>
      </c>
      <c r="E346" s="155" t="s">
        <v>443</v>
      </c>
      <c r="F346" s="156" t="s">
        <v>444</v>
      </c>
      <c r="G346" s="157" t="s">
        <v>445</v>
      </c>
      <c r="H346" s="158">
        <v>1</v>
      </c>
      <c r="I346" s="159"/>
      <c r="J346" s="160">
        <f>ROUND(I346*H346,2)</f>
        <v>0</v>
      </c>
      <c r="K346" s="156" t="s">
        <v>137</v>
      </c>
      <c r="L346" s="35"/>
      <c r="M346" s="161" t="s">
        <v>3</v>
      </c>
      <c r="N346" s="162" t="s">
        <v>44</v>
      </c>
      <c r="O346" s="55"/>
      <c r="P346" s="163">
        <f>O346*H346</f>
        <v>0</v>
      </c>
      <c r="Q346" s="163">
        <v>0</v>
      </c>
      <c r="R346" s="163">
        <f>Q346*H346</f>
        <v>0</v>
      </c>
      <c r="S346" s="163">
        <v>0</v>
      </c>
      <c r="T346" s="164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65" t="s">
        <v>138</v>
      </c>
      <c r="AT346" s="165" t="s">
        <v>133</v>
      </c>
      <c r="AU346" s="165" t="s">
        <v>83</v>
      </c>
      <c r="AY346" s="19" t="s">
        <v>131</v>
      </c>
      <c r="BE346" s="166">
        <f>IF(N346="základní",J346,0)</f>
        <v>0</v>
      </c>
      <c r="BF346" s="166">
        <f>IF(N346="snížená",J346,0)</f>
        <v>0</v>
      </c>
      <c r="BG346" s="166">
        <f>IF(N346="zákl. přenesená",J346,0)</f>
        <v>0</v>
      </c>
      <c r="BH346" s="166">
        <f>IF(N346="sníž. přenesená",J346,0)</f>
        <v>0</v>
      </c>
      <c r="BI346" s="166">
        <f>IF(N346="nulová",J346,0)</f>
        <v>0</v>
      </c>
      <c r="BJ346" s="19" t="s">
        <v>81</v>
      </c>
      <c r="BK346" s="166">
        <f>ROUND(I346*H346,2)</f>
        <v>0</v>
      </c>
      <c r="BL346" s="19" t="s">
        <v>138</v>
      </c>
      <c r="BM346" s="165" t="s">
        <v>446</v>
      </c>
    </row>
    <row r="347" spans="2:51" s="13" customFormat="1" ht="11.25">
      <c r="B347" s="167"/>
      <c r="D347" s="168" t="s">
        <v>140</v>
      </c>
      <c r="E347" s="169" t="s">
        <v>3</v>
      </c>
      <c r="F347" s="170" t="s">
        <v>447</v>
      </c>
      <c r="H347" s="169" t="s">
        <v>3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9" t="s">
        <v>140</v>
      </c>
      <c r="AU347" s="169" t="s">
        <v>83</v>
      </c>
      <c r="AV347" s="13" t="s">
        <v>81</v>
      </c>
      <c r="AW347" s="13" t="s">
        <v>34</v>
      </c>
      <c r="AX347" s="13" t="s">
        <v>73</v>
      </c>
      <c r="AY347" s="169" t="s">
        <v>131</v>
      </c>
    </row>
    <row r="348" spans="2:51" s="13" customFormat="1" ht="11.25">
      <c r="B348" s="167"/>
      <c r="D348" s="168" t="s">
        <v>140</v>
      </c>
      <c r="E348" s="169" t="s">
        <v>3</v>
      </c>
      <c r="F348" s="170" t="s">
        <v>179</v>
      </c>
      <c r="H348" s="169" t="s">
        <v>3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9" t="s">
        <v>140</v>
      </c>
      <c r="AU348" s="169" t="s">
        <v>83</v>
      </c>
      <c r="AV348" s="13" t="s">
        <v>81</v>
      </c>
      <c r="AW348" s="13" t="s">
        <v>34</v>
      </c>
      <c r="AX348" s="13" t="s">
        <v>73</v>
      </c>
      <c r="AY348" s="169" t="s">
        <v>131</v>
      </c>
    </row>
    <row r="349" spans="2:51" s="13" customFormat="1" ht="11.25">
      <c r="B349" s="167"/>
      <c r="D349" s="168" t="s">
        <v>140</v>
      </c>
      <c r="E349" s="169" t="s">
        <v>3</v>
      </c>
      <c r="F349" s="170" t="s">
        <v>143</v>
      </c>
      <c r="H349" s="169" t="s">
        <v>3</v>
      </c>
      <c r="I349" s="171"/>
      <c r="L349" s="167"/>
      <c r="M349" s="172"/>
      <c r="N349" s="173"/>
      <c r="O349" s="173"/>
      <c r="P349" s="173"/>
      <c r="Q349" s="173"/>
      <c r="R349" s="173"/>
      <c r="S349" s="173"/>
      <c r="T349" s="174"/>
      <c r="AT349" s="169" t="s">
        <v>140</v>
      </c>
      <c r="AU349" s="169" t="s">
        <v>83</v>
      </c>
      <c r="AV349" s="13" t="s">
        <v>81</v>
      </c>
      <c r="AW349" s="13" t="s">
        <v>34</v>
      </c>
      <c r="AX349" s="13" t="s">
        <v>73</v>
      </c>
      <c r="AY349" s="169" t="s">
        <v>131</v>
      </c>
    </row>
    <row r="350" spans="2:51" s="14" customFormat="1" ht="11.25">
      <c r="B350" s="175"/>
      <c r="D350" s="168" t="s">
        <v>140</v>
      </c>
      <c r="E350" s="176" t="s">
        <v>3</v>
      </c>
      <c r="F350" s="177" t="s">
        <v>81</v>
      </c>
      <c r="H350" s="178">
        <v>1</v>
      </c>
      <c r="I350" s="179"/>
      <c r="L350" s="175"/>
      <c r="M350" s="180"/>
      <c r="N350" s="181"/>
      <c r="O350" s="181"/>
      <c r="P350" s="181"/>
      <c r="Q350" s="181"/>
      <c r="R350" s="181"/>
      <c r="S350" s="181"/>
      <c r="T350" s="182"/>
      <c r="AT350" s="176" t="s">
        <v>140</v>
      </c>
      <c r="AU350" s="176" t="s">
        <v>83</v>
      </c>
      <c r="AV350" s="14" t="s">
        <v>83</v>
      </c>
      <c r="AW350" s="14" t="s">
        <v>34</v>
      </c>
      <c r="AX350" s="14" t="s">
        <v>81</v>
      </c>
      <c r="AY350" s="176" t="s">
        <v>131</v>
      </c>
    </row>
    <row r="351" spans="1:65" s="2" customFormat="1" ht="16.5" customHeight="1">
      <c r="A351" s="34"/>
      <c r="B351" s="153"/>
      <c r="C351" s="154" t="s">
        <v>448</v>
      </c>
      <c r="D351" s="154" t="s">
        <v>133</v>
      </c>
      <c r="E351" s="155" t="s">
        <v>449</v>
      </c>
      <c r="F351" s="156" t="s">
        <v>450</v>
      </c>
      <c r="G351" s="157" t="s">
        <v>445</v>
      </c>
      <c r="H351" s="158">
        <v>2</v>
      </c>
      <c r="I351" s="159"/>
      <c r="J351" s="160">
        <f>ROUND(I351*H351,2)</f>
        <v>0</v>
      </c>
      <c r="K351" s="156" t="s">
        <v>137</v>
      </c>
      <c r="L351" s="35"/>
      <c r="M351" s="161" t="s">
        <v>3</v>
      </c>
      <c r="N351" s="162" t="s">
        <v>44</v>
      </c>
      <c r="O351" s="55"/>
      <c r="P351" s="163">
        <f>O351*H351</f>
        <v>0</v>
      </c>
      <c r="Q351" s="163">
        <v>0</v>
      </c>
      <c r="R351" s="163">
        <f>Q351*H351</f>
        <v>0</v>
      </c>
      <c r="S351" s="163">
        <v>0</v>
      </c>
      <c r="T351" s="164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65" t="s">
        <v>138</v>
      </c>
      <c r="AT351" s="165" t="s">
        <v>133</v>
      </c>
      <c r="AU351" s="165" t="s">
        <v>83</v>
      </c>
      <c r="AY351" s="19" t="s">
        <v>131</v>
      </c>
      <c r="BE351" s="166">
        <f>IF(N351="základní",J351,0)</f>
        <v>0</v>
      </c>
      <c r="BF351" s="166">
        <f>IF(N351="snížená",J351,0)</f>
        <v>0</v>
      </c>
      <c r="BG351" s="166">
        <f>IF(N351="zákl. přenesená",J351,0)</f>
        <v>0</v>
      </c>
      <c r="BH351" s="166">
        <f>IF(N351="sníž. přenesená",J351,0)</f>
        <v>0</v>
      </c>
      <c r="BI351" s="166">
        <f>IF(N351="nulová",J351,0)</f>
        <v>0</v>
      </c>
      <c r="BJ351" s="19" t="s">
        <v>81</v>
      </c>
      <c r="BK351" s="166">
        <f>ROUND(I351*H351,2)</f>
        <v>0</v>
      </c>
      <c r="BL351" s="19" t="s">
        <v>138</v>
      </c>
      <c r="BM351" s="165" t="s">
        <v>451</v>
      </c>
    </row>
    <row r="352" spans="2:51" s="13" customFormat="1" ht="11.25">
      <c r="B352" s="167"/>
      <c r="D352" s="168" t="s">
        <v>140</v>
      </c>
      <c r="E352" s="169" t="s">
        <v>3</v>
      </c>
      <c r="F352" s="170" t="s">
        <v>452</v>
      </c>
      <c r="H352" s="169" t="s">
        <v>3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9" t="s">
        <v>140</v>
      </c>
      <c r="AU352" s="169" t="s">
        <v>83</v>
      </c>
      <c r="AV352" s="13" t="s">
        <v>81</v>
      </c>
      <c r="AW352" s="13" t="s">
        <v>34</v>
      </c>
      <c r="AX352" s="13" t="s">
        <v>73</v>
      </c>
      <c r="AY352" s="169" t="s">
        <v>131</v>
      </c>
    </row>
    <row r="353" spans="2:51" s="13" customFormat="1" ht="11.25">
      <c r="B353" s="167"/>
      <c r="D353" s="168" t="s">
        <v>140</v>
      </c>
      <c r="E353" s="169" t="s">
        <v>3</v>
      </c>
      <c r="F353" s="170" t="s">
        <v>179</v>
      </c>
      <c r="H353" s="169" t="s">
        <v>3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9" t="s">
        <v>140</v>
      </c>
      <c r="AU353" s="169" t="s">
        <v>83</v>
      </c>
      <c r="AV353" s="13" t="s">
        <v>81</v>
      </c>
      <c r="AW353" s="13" t="s">
        <v>34</v>
      </c>
      <c r="AX353" s="13" t="s">
        <v>73</v>
      </c>
      <c r="AY353" s="169" t="s">
        <v>131</v>
      </c>
    </row>
    <row r="354" spans="2:51" s="13" customFormat="1" ht="11.25">
      <c r="B354" s="167"/>
      <c r="D354" s="168" t="s">
        <v>140</v>
      </c>
      <c r="E354" s="169" t="s">
        <v>3</v>
      </c>
      <c r="F354" s="170" t="s">
        <v>183</v>
      </c>
      <c r="H354" s="169" t="s">
        <v>3</v>
      </c>
      <c r="I354" s="171"/>
      <c r="L354" s="167"/>
      <c r="M354" s="172"/>
      <c r="N354" s="173"/>
      <c r="O354" s="173"/>
      <c r="P354" s="173"/>
      <c r="Q354" s="173"/>
      <c r="R354" s="173"/>
      <c r="S354" s="173"/>
      <c r="T354" s="174"/>
      <c r="AT354" s="169" t="s">
        <v>140</v>
      </c>
      <c r="AU354" s="169" t="s">
        <v>83</v>
      </c>
      <c r="AV354" s="13" t="s">
        <v>81</v>
      </c>
      <c r="AW354" s="13" t="s">
        <v>34</v>
      </c>
      <c r="AX354" s="13" t="s">
        <v>73</v>
      </c>
      <c r="AY354" s="169" t="s">
        <v>131</v>
      </c>
    </row>
    <row r="355" spans="2:51" s="14" customFormat="1" ht="11.25">
      <c r="B355" s="175"/>
      <c r="D355" s="168" t="s">
        <v>140</v>
      </c>
      <c r="E355" s="176" t="s">
        <v>3</v>
      </c>
      <c r="F355" s="177" t="s">
        <v>83</v>
      </c>
      <c r="H355" s="178">
        <v>2</v>
      </c>
      <c r="I355" s="179"/>
      <c r="L355" s="175"/>
      <c r="M355" s="180"/>
      <c r="N355" s="181"/>
      <c r="O355" s="181"/>
      <c r="P355" s="181"/>
      <c r="Q355" s="181"/>
      <c r="R355" s="181"/>
      <c r="S355" s="181"/>
      <c r="T355" s="182"/>
      <c r="AT355" s="176" t="s">
        <v>140</v>
      </c>
      <c r="AU355" s="176" t="s">
        <v>83</v>
      </c>
      <c r="AV355" s="14" t="s">
        <v>83</v>
      </c>
      <c r="AW355" s="14" t="s">
        <v>34</v>
      </c>
      <c r="AX355" s="14" t="s">
        <v>81</v>
      </c>
      <c r="AY355" s="176" t="s">
        <v>131</v>
      </c>
    </row>
    <row r="356" spans="1:65" s="2" customFormat="1" ht="21.75" customHeight="1">
      <c r="A356" s="34"/>
      <c r="B356" s="153"/>
      <c r="C356" s="154" t="s">
        <v>453</v>
      </c>
      <c r="D356" s="154" t="s">
        <v>133</v>
      </c>
      <c r="E356" s="155" t="s">
        <v>454</v>
      </c>
      <c r="F356" s="156" t="s">
        <v>455</v>
      </c>
      <c r="G356" s="157" t="s">
        <v>445</v>
      </c>
      <c r="H356" s="158">
        <v>1</v>
      </c>
      <c r="I356" s="159"/>
      <c r="J356" s="160">
        <f>ROUND(I356*H356,2)</f>
        <v>0</v>
      </c>
      <c r="K356" s="156" t="s">
        <v>137</v>
      </c>
      <c r="L356" s="35"/>
      <c r="M356" s="161" t="s">
        <v>3</v>
      </c>
      <c r="N356" s="162" t="s">
        <v>44</v>
      </c>
      <c r="O356" s="55"/>
      <c r="P356" s="163">
        <f>O356*H356</f>
        <v>0</v>
      </c>
      <c r="Q356" s="163">
        <v>0.00468</v>
      </c>
      <c r="R356" s="163">
        <f>Q356*H356</f>
        <v>0.00468</v>
      </c>
      <c r="S356" s="163">
        <v>0</v>
      </c>
      <c r="T356" s="164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65" t="s">
        <v>138</v>
      </c>
      <c r="AT356" s="165" t="s">
        <v>133</v>
      </c>
      <c r="AU356" s="165" t="s">
        <v>83</v>
      </c>
      <c r="AY356" s="19" t="s">
        <v>131</v>
      </c>
      <c r="BE356" s="166">
        <f>IF(N356="základní",J356,0)</f>
        <v>0</v>
      </c>
      <c r="BF356" s="166">
        <f>IF(N356="snížená",J356,0)</f>
        <v>0</v>
      </c>
      <c r="BG356" s="166">
        <f>IF(N356="zákl. přenesená",J356,0)</f>
        <v>0</v>
      </c>
      <c r="BH356" s="166">
        <f>IF(N356="sníž. přenesená",J356,0)</f>
        <v>0</v>
      </c>
      <c r="BI356" s="166">
        <f>IF(N356="nulová",J356,0)</f>
        <v>0</v>
      </c>
      <c r="BJ356" s="19" t="s">
        <v>81</v>
      </c>
      <c r="BK356" s="166">
        <f>ROUND(I356*H356,2)</f>
        <v>0</v>
      </c>
      <c r="BL356" s="19" t="s">
        <v>138</v>
      </c>
      <c r="BM356" s="165" t="s">
        <v>456</v>
      </c>
    </row>
    <row r="357" spans="2:51" s="13" customFormat="1" ht="11.25">
      <c r="B357" s="167"/>
      <c r="D357" s="168" t="s">
        <v>140</v>
      </c>
      <c r="E357" s="169" t="s">
        <v>3</v>
      </c>
      <c r="F357" s="170" t="s">
        <v>457</v>
      </c>
      <c r="H357" s="169" t="s">
        <v>3</v>
      </c>
      <c r="I357" s="171"/>
      <c r="L357" s="167"/>
      <c r="M357" s="172"/>
      <c r="N357" s="173"/>
      <c r="O357" s="173"/>
      <c r="P357" s="173"/>
      <c r="Q357" s="173"/>
      <c r="R357" s="173"/>
      <c r="S357" s="173"/>
      <c r="T357" s="174"/>
      <c r="AT357" s="169" t="s">
        <v>140</v>
      </c>
      <c r="AU357" s="169" t="s">
        <v>83</v>
      </c>
      <c r="AV357" s="13" t="s">
        <v>81</v>
      </c>
      <c r="AW357" s="13" t="s">
        <v>34</v>
      </c>
      <c r="AX357" s="13" t="s">
        <v>73</v>
      </c>
      <c r="AY357" s="169" t="s">
        <v>131</v>
      </c>
    </row>
    <row r="358" spans="2:51" s="13" customFormat="1" ht="11.25">
      <c r="B358" s="167"/>
      <c r="D358" s="168" t="s">
        <v>140</v>
      </c>
      <c r="E358" s="169" t="s">
        <v>3</v>
      </c>
      <c r="F358" s="170" t="s">
        <v>179</v>
      </c>
      <c r="H358" s="169" t="s">
        <v>3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9" t="s">
        <v>140</v>
      </c>
      <c r="AU358" s="169" t="s">
        <v>83</v>
      </c>
      <c r="AV358" s="13" t="s">
        <v>81</v>
      </c>
      <c r="AW358" s="13" t="s">
        <v>34</v>
      </c>
      <c r="AX358" s="13" t="s">
        <v>73</v>
      </c>
      <c r="AY358" s="169" t="s">
        <v>131</v>
      </c>
    </row>
    <row r="359" spans="2:51" s="13" customFormat="1" ht="11.25">
      <c r="B359" s="167"/>
      <c r="D359" s="168" t="s">
        <v>140</v>
      </c>
      <c r="E359" s="169" t="s">
        <v>3</v>
      </c>
      <c r="F359" s="170" t="s">
        <v>143</v>
      </c>
      <c r="H359" s="169" t="s">
        <v>3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9" t="s">
        <v>140</v>
      </c>
      <c r="AU359" s="169" t="s">
        <v>83</v>
      </c>
      <c r="AV359" s="13" t="s">
        <v>81</v>
      </c>
      <c r="AW359" s="13" t="s">
        <v>34</v>
      </c>
      <c r="AX359" s="13" t="s">
        <v>73</v>
      </c>
      <c r="AY359" s="169" t="s">
        <v>131</v>
      </c>
    </row>
    <row r="360" spans="2:51" s="14" customFormat="1" ht="11.25">
      <c r="B360" s="175"/>
      <c r="D360" s="168" t="s">
        <v>140</v>
      </c>
      <c r="E360" s="176" t="s">
        <v>3</v>
      </c>
      <c r="F360" s="177" t="s">
        <v>81</v>
      </c>
      <c r="H360" s="178">
        <v>1</v>
      </c>
      <c r="I360" s="179"/>
      <c r="L360" s="175"/>
      <c r="M360" s="180"/>
      <c r="N360" s="181"/>
      <c r="O360" s="181"/>
      <c r="P360" s="181"/>
      <c r="Q360" s="181"/>
      <c r="R360" s="181"/>
      <c r="S360" s="181"/>
      <c r="T360" s="182"/>
      <c r="AT360" s="176" t="s">
        <v>140</v>
      </c>
      <c r="AU360" s="176" t="s">
        <v>83</v>
      </c>
      <c r="AV360" s="14" t="s">
        <v>83</v>
      </c>
      <c r="AW360" s="14" t="s">
        <v>34</v>
      </c>
      <c r="AX360" s="14" t="s">
        <v>81</v>
      </c>
      <c r="AY360" s="176" t="s">
        <v>131</v>
      </c>
    </row>
    <row r="361" spans="1:65" s="2" customFormat="1" ht="21.75" customHeight="1">
      <c r="A361" s="34"/>
      <c r="B361" s="153"/>
      <c r="C361" s="154" t="s">
        <v>458</v>
      </c>
      <c r="D361" s="154" t="s">
        <v>133</v>
      </c>
      <c r="E361" s="155" t="s">
        <v>459</v>
      </c>
      <c r="F361" s="156" t="s">
        <v>460</v>
      </c>
      <c r="G361" s="157" t="s">
        <v>445</v>
      </c>
      <c r="H361" s="158">
        <v>2</v>
      </c>
      <c r="I361" s="159"/>
      <c r="J361" s="160">
        <f>ROUND(I361*H361,2)</f>
        <v>0</v>
      </c>
      <c r="K361" s="156" t="s">
        <v>3</v>
      </c>
      <c r="L361" s="35"/>
      <c r="M361" s="161" t="s">
        <v>3</v>
      </c>
      <c r="N361" s="162" t="s">
        <v>44</v>
      </c>
      <c r="O361" s="55"/>
      <c r="P361" s="163">
        <f>O361*H361</f>
        <v>0</v>
      </c>
      <c r="Q361" s="163">
        <v>0.875</v>
      </c>
      <c r="R361" s="163">
        <f>Q361*H361</f>
        <v>1.75</v>
      </c>
      <c r="S361" s="163">
        <v>0</v>
      </c>
      <c r="T361" s="164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65" t="s">
        <v>138</v>
      </c>
      <c r="AT361" s="165" t="s">
        <v>133</v>
      </c>
      <c r="AU361" s="165" t="s">
        <v>83</v>
      </c>
      <c r="AY361" s="19" t="s">
        <v>131</v>
      </c>
      <c r="BE361" s="166">
        <f>IF(N361="základní",J361,0)</f>
        <v>0</v>
      </c>
      <c r="BF361" s="166">
        <f>IF(N361="snížená",J361,0)</f>
        <v>0</v>
      </c>
      <c r="BG361" s="166">
        <f>IF(N361="zákl. přenesená",J361,0)</f>
        <v>0</v>
      </c>
      <c r="BH361" s="166">
        <f>IF(N361="sníž. přenesená",J361,0)</f>
        <v>0</v>
      </c>
      <c r="BI361" s="166">
        <f>IF(N361="nulová",J361,0)</f>
        <v>0</v>
      </c>
      <c r="BJ361" s="19" t="s">
        <v>81</v>
      </c>
      <c r="BK361" s="166">
        <f>ROUND(I361*H361,2)</f>
        <v>0</v>
      </c>
      <c r="BL361" s="19" t="s">
        <v>138</v>
      </c>
      <c r="BM361" s="165" t="s">
        <v>461</v>
      </c>
    </row>
    <row r="362" spans="2:51" s="13" customFormat="1" ht="11.25">
      <c r="B362" s="167"/>
      <c r="D362" s="168" t="s">
        <v>140</v>
      </c>
      <c r="E362" s="169" t="s">
        <v>3</v>
      </c>
      <c r="F362" s="170" t="s">
        <v>462</v>
      </c>
      <c r="H362" s="169" t="s">
        <v>3</v>
      </c>
      <c r="I362" s="171"/>
      <c r="L362" s="167"/>
      <c r="M362" s="172"/>
      <c r="N362" s="173"/>
      <c r="O362" s="173"/>
      <c r="P362" s="173"/>
      <c r="Q362" s="173"/>
      <c r="R362" s="173"/>
      <c r="S362" s="173"/>
      <c r="T362" s="174"/>
      <c r="AT362" s="169" t="s">
        <v>140</v>
      </c>
      <c r="AU362" s="169" t="s">
        <v>83</v>
      </c>
      <c r="AV362" s="13" t="s">
        <v>81</v>
      </c>
      <c r="AW362" s="13" t="s">
        <v>34</v>
      </c>
      <c r="AX362" s="13" t="s">
        <v>73</v>
      </c>
      <c r="AY362" s="169" t="s">
        <v>131</v>
      </c>
    </row>
    <row r="363" spans="2:51" s="13" customFormat="1" ht="11.25">
      <c r="B363" s="167"/>
      <c r="D363" s="168" t="s">
        <v>140</v>
      </c>
      <c r="E363" s="169" t="s">
        <v>3</v>
      </c>
      <c r="F363" s="170" t="s">
        <v>179</v>
      </c>
      <c r="H363" s="169" t="s">
        <v>3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9" t="s">
        <v>140</v>
      </c>
      <c r="AU363" s="169" t="s">
        <v>83</v>
      </c>
      <c r="AV363" s="13" t="s">
        <v>81</v>
      </c>
      <c r="AW363" s="13" t="s">
        <v>34</v>
      </c>
      <c r="AX363" s="13" t="s">
        <v>73</v>
      </c>
      <c r="AY363" s="169" t="s">
        <v>131</v>
      </c>
    </row>
    <row r="364" spans="2:51" s="14" customFormat="1" ht="11.25">
      <c r="B364" s="175"/>
      <c r="D364" s="168" t="s">
        <v>140</v>
      </c>
      <c r="E364" s="176" t="s">
        <v>3</v>
      </c>
      <c r="F364" s="177" t="s">
        <v>83</v>
      </c>
      <c r="H364" s="178">
        <v>2</v>
      </c>
      <c r="I364" s="179"/>
      <c r="L364" s="175"/>
      <c r="M364" s="180"/>
      <c r="N364" s="181"/>
      <c r="O364" s="181"/>
      <c r="P364" s="181"/>
      <c r="Q364" s="181"/>
      <c r="R364" s="181"/>
      <c r="S364" s="181"/>
      <c r="T364" s="182"/>
      <c r="AT364" s="176" t="s">
        <v>140</v>
      </c>
      <c r="AU364" s="176" t="s">
        <v>83</v>
      </c>
      <c r="AV364" s="14" t="s">
        <v>83</v>
      </c>
      <c r="AW364" s="14" t="s">
        <v>34</v>
      </c>
      <c r="AX364" s="14" t="s">
        <v>81</v>
      </c>
      <c r="AY364" s="176" t="s">
        <v>131</v>
      </c>
    </row>
    <row r="365" spans="2:63" s="12" customFormat="1" ht="22.9" customHeight="1">
      <c r="B365" s="140"/>
      <c r="D365" s="141" t="s">
        <v>72</v>
      </c>
      <c r="E365" s="151" t="s">
        <v>368</v>
      </c>
      <c r="F365" s="151" t="s">
        <v>463</v>
      </c>
      <c r="I365" s="143"/>
      <c r="J365" s="152">
        <f>BK365</f>
        <v>0</v>
      </c>
      <c r="L365" s="140"/>
      <c r="M365" s="145"/>
      <c r="N365" s="146"/>
      <c r="O365" s="146"/>
      <c r="P365" s="147">
        <f>SUM(P366:P369)</f>
        <v>0</v>
      </c>
      <c r="Q365" s="146"/>
      <c r="R365" s="147">
        <f>SUM(R366:R369)</f>
        <v>0.5191491</v>
      </c>
      <c r="S365" s="146"/>
      <c r="T365" s="148">
        <f>SUM(T366:T369)</f>
        <v>0.0023829000000000003</v>
      </c>
      <c r="AR365" s="141" t="s">
        <v>81</v>
      </c>
      <c r="AT365" s="149" t="s">
        <v>72</v>
      </c>
      <c r="AU365" s="149" t="s">
        <v>81</v>
      </c>
      <c r="AY365" s="141" t="s">
        <v>131</v>
      </c>
      <c r="BK365" s="150">
        <f>SUM(BK366:BK369)</f>
        <v>0</v>
      </c>
    </row>
    <row r="366" spans="1:65" s="2" customFormat="1" ht="21.75" customHeight="1">
      <c r="A366" s="34"/>
      <c r="B366" s="153"/>
      <c r="C366" s="154" t="s">
        <v>464</v>
      </c>
      <c r="D366" s="154" t="s">
        <v>133</v>
      </c>
      <c r="E366" s="155" t="s">
        <v>465</v>
      </c>
      <c r="F366" s="156" t="s">
        <v>466</v>
      </c>
      <c r="G366" s="157" t="s">
        <v>246</v>
      </c>
      <c r="H366" s="158">
        <v>6.6</v>
      </c>
      <c r="I366" s="159"/>
      <c r="J366" s="160">
        <f>ROUND(I366*H366,2)</f>
        <v>0</v>
      </c>
      <c r="K366" s="156" t="s">
        <v>137</v>
      </c>
      <c r="L366" s="35"/>
      <c r="M366" s="161" t="s">
        <v>3</v>
      </c>
      <c r="N366" s="162" t="s">
        <v>44</v>
      </c>
      <c r="O366" s="55"/>
      <c r="P366" s="163">
        <f>O366*H366</f>
        <v>0</v>
      </c>
      <c r="Q366" s="163">
        <v>0.00178</v>
      </c>
      <c r="R366" s="163">
        <f>Q366*H366</f>
        <v>0.011747999999999998</v>
      </c>
      <c r="S366" s="163">
        <v>1E-05</v>
      </c>
      <c r="T366" s="164">
        <f>S366*H366</f>
        <v>6.6E-05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65" t="s">
        <v>138</v>
      </c>
      <c r="AT366" s="165" t="s">
        <v>133</v>
      </c>
      <c r="AU366" s="165" t="s">
        <v>83</v>
      </c>
      <c r="AY366" s="19" t="s">
        <v>131</v>
      </c>
      <c r="BE366" s="166">
        <f>IF(N366="základní",J366,0)</f>
        <v>0</v>
      </c>
      <c r="BF366" s="166">
        <f>IF(N366="snížená",J366,0)</f>
        <v>0</v>
      </c>
      <c r="BG366" s="166">
        <f>IF(N366="zákl. přenesená",J366,0)</f>
        <v>0</v>
      </c>
      <c r="BH366" s="166">
        <f>IF(N366="sníž. přenesená",J366,0)</f>
        <v>0</v>
      </c>
      <c r="BI366" s="166">
        <f>IF(N366="nulová",J366,0)</f>
        <v>0</v>
      </c>
      <c r="BJ366" s="19" t="s">
        <v>81</v>
      </c>
      <c r="BK366" s="166">
        <f>ROUND(I366*H366,2)</f>
        <v>0</v>
      </c>
      <c r="BL366" s="19" t="s">
        <v>138</v>
      </c>
      <c r="BM366" s="165" t="s">
        <v>467</v>
      </c>
    </row>
    <row r="367" spans="2:51" s="14" customFormat="1" ht="11.25">
      <c r="B367" s="175"/>
      <c r="D367" s="168" t="s">
        <v>140</v>
      </c>
      <c r="E367" s="176" t="s">
        <v>3</v>
      </c>
      <c r="F367" s="177" t="s">
        <v>468</v>
      </c>
      <c r="H367" s="178">
        <v>6.6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140</v>
      </c>
      <c r="AU367" s="176" t="s">
        <v>83</v>
      </c>
      <c r="AV367" s="14" t="s">
        <v>83</v>
      </c>
      <c r="AW367" s="14" t="s">
        <v>34</v>
      </c>
      <c r="AX367" s="14" t="s">
        <v>81</v>
      </c>
      <c r="AY367" s="176" t="s">
        <v>131</v>
      </c>
    </row>
    <row r="368" spans="1:65" s="2" customFormat="1" ht="21.75" customHeight="1">
      <c r="A368" s="34"/>
      <c r="B368" s="153"/>
      <c r="C368" s="154" t="s">
        <v>469</v>
      </c>
      <c r="D368" s="154" t="s">
        <v>133</v>
      </c>
      <c r="E368" s="155" t="s">
        <v>470</v>
      </c>
      <c r="F368" s="156" t="s">
        <v>471</v>
      </c>
      <c r="G368" s="157" t="s">
        <v>246</v>
      </c>
      <c r="H368" s="158">
        <v>231.69</v>
      </c>
      <c r="I368" s="159"/>
      <c r="J368" s="160">
        <f>ROUND(I368*H368,2)</f>
        <v>0</v>
      </c>
      <c r="K368" s="156" t="s">
        <v>137</v>
      </c>
      <c r="L368" s="35"/>
      <c r="M368" s="161" t="s">
        <v>3</v>
      </c>
      <c r="N368" s="162" t="s">
        <v>44</v>
      </c>
      <c r="O368" s="55"/>
      <c r="P368" s="163">
        <f>O368*H368</f>
        <v>0</v>
      </c>
      <c r="Q368" s="163">
        <v>0.00219</v>
      </c>
      <c r="R368" s="163">
        <f>Q368*H368</f>
        <v>0.5074011</v>
      </c>
      <c r="S368" s="163">
        <v>1E-05</v>
      </c>
      <c r="T368" s="164">
        <f>S368*H368</f>
        <v>0.0023169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65" t="s">
        <v>138</v>
      </c>
      <c r="AT368" s="165" t="s">
        <v>133</v>
      </c>
      <c r="AU368" s="165" t="s">
        <v>83</v>
      </c>
      <c r="AY368" s="19" t="s">
        <v>131</v>
      </c>
      <c r="BE368" s="166">
        <f>IF(N368="základní",J368,0)</f>
        <v>0</v>
      </c>
      <c r="BF368" s="166">
        <f>IF(N368="snížená",J368,0)</f>
        <v>0</v>
      </c>
      <c r="BG368" s="166">
        <f>IF(N368="zákl. přenesená",J368,0)</f>
        <v>0</v>
      </c>
      <c r="BH368" s="166">
        <f>IF(N368="sníž. přenesená",J368,0)</f>
        <v>0</v>
      </c>
      <c r="BI368" s="166">
        <f>IF(N368="nulová",J368,0)</f>
        <v>0</v>
      </c>
      <c r="BJ368" s="19" t="s">
        <v>81</v>
      </c>
      <c r="BK368" s="166">
        <f>ROUND(I368*H368,2)</f>
        <v>0</v>
      </c>
      <c r="BL368" s="19" t="s">
        <v>138</v>
      </c>
      <c r="BM368" s="165" t="s">
        <v>472</v>
      </c>
    </row>
    <row r="369" spans="2:51" s="14" customFormat="1" ht="11.25">
      <c r="B369" s="175"/>
      <c r="D369" s="168" t="s">
        <v>140</v>
      </c>
      <c r="E369" s="176" t="s">
        <v>3</v>
      </c>
      <c r="F369" s="177" t="s">
        <v>473</v>
      </c>
      <c r="H369" s="178">
        <v>231.69</v>
      </c>
      <c r="I369" s="179"/>
      <c r="L369" s="175"/>
      <c r="M369" s="180"/>
      <c r="N369" s="181"/>
      <c r="O369" s="181"/>
      <c r="P369" s="181"/>
      <c r="Q369" s="181"/>
      <c r="R369" s="181"/>
      <c r="S369" s="181"/>
      <c r="T369" s="182"/>
      <c r="AT369" s="176" t="s">
        <v>140</v>
      </c>
      <c r="AU369" s="176" t="s">
        <v>83</v>
      </c>
      <c r="AV369" s="14" t="s">
        <v>83</v>
      </c>
      <c r="AW369" s="14" t="s">
        <v>34</v>
      </c>
      <c r="AX369" s="14" t="s">
        <v>81</v>
      </c>
      <c r="AY369" s="176" t="s">
        <v>131</v>
      </c>
    </row>
    <row r="370" spans="2:63" s="12" customFormat="1" ht="22.9" customHeight="1">
      <c r="B370" s="140"/>
      <c r="D370" s="141" t="s">
        <v>72</v>
      </c>
      <c r="E370" s="151" t="s">
        <v>166</v>
      </c>
      <c r="F370" s="151" t="s">
        <v>474</v>
      </c>
      <c r="I370" s="143"/>
      <c r="J370" s="152">
        <f>BK370</f>
        <v>0</v>
      </c>
      <c r="L370" s="140"/>
      <c r="M370" s="145"/>
      <c r="N370" s="146"/>
      <c r="O370" s="146"/>
      <c r="P370" s="147">
        <f>SUM(P371:P414)</f>
        <v>0</v>
      </c>
      <c r="Q370" s="146"/>
      <c r="R370" s="147">
        <f>SUM(R371:R414)</f>
        <v>67.718182</v>
      </c>
      <c r="S370" s="146"/>
      <c r="T370" s="148">
        <f>SUM(T371:T414)</f>
        <v>0</v>
      </c>
      <c r="AR370" s="141" t="s">
        <v>81</v>
      </c>
      <c r="AT370" s="149" t="s">
        <v>72</v>
      </c>
      <c r="AU370" s="149" t="s">
        <v>81</v>
      </c>
      <c r="AY370" s="141" t="s">
        <v>131</v>
      </c>
      <c r="BK370" s="150">
        <f>SUM(BK371:BK414)</f>
        <v>0</v>
      </c>
    </row>
    <row r="371" spans="1:65" s="2" customFormat="1" ht="21.75" customHeight="1">
      <c r="A371" s="34"/>
      <c r="B371" s="153"/>
      <c r="C371" s="154" t="s">
        <v>475</v>
      </c>
      <c r="D371" s="154" t="s">
        <v>133</v>
      </c>
      <c r="E371" s="155" t="s">
        <v>476</v>
      </c>
      <c r="F371" s="156" t="s">
        <v>477</v>
      </c>
      <c r="G371" s="157" t="s">
        <v>136</v>
      </c>
      <c r="H371" s="158">
        <v>121.4</v>
      </c>
      <c r="I371" s="159"/>
      <c r="J371" s="160">
        <f>ROUND(I371*H371,2)</f>
        <v>0</v>
      </c>
      <c r="K371" s="156" t="s">
        <v>137</v>
      </c>
      <c r="L371" s="35"/>
      <c r="M371" s="161" t="s">
        <v>3</v>
      </c>
      <c r="N371" s="162" t="s">
        <v>44</v>
      </c>
      <c r="O371" s="55"/>
      <c r="P371" s="163">
        <f>O371*H371</f>
        <v>0</v>
      </c>
      <c r="Q371" s="163">
        <v>0.34563</v>
      </c>
      <c r="R371" s="163">
        <f>Q371*H371</f>
        <v>41.959482</v>
      </c>
      <c r="S371" s="163">
        <v>0</v>
      </c>
      <c r="T371" s="164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65" t="s">
        <v>138</v>
      </c>
      <c r="AT371" s="165" t="s">
        <v>133</v>
      </c>
      <c r="AU371" s="165" t="s">
        <v>83</v>
      </c>
      <c r="AY371" s="19" t="s">
        <v>131</v>
      </c>
      <c r="BE371" s="166">
        <f>IF(N371="základní",J371,0)</f>
        <v>0</v>
      </c>
      <c r="BF371" s="166">
        <f>IF(N371="snížená",J371,0)</f>
        <v>0</v>
      </c>
      <c r="BG371" s="166">
        <f>IF(N371="zákl. přenesená",J371,0)</f>
        <v>0</v>
      </c>
      <c r="BH371" s="166">
        <f>IF(N371="sníž. přenesená",J371,0)</f>
        <v>0</v>
      </c>
      <c r="BI371" s="166">
        <f>IF(N371="nulová",J371,0)</f>
        <v>0</v>
      </c>
      <c r="BJ371" s="19" t="s">
        <v>81</v>
      </c>
      <c r="BK371" s="166">
        <f>ROUND(I371*H371,2)</f>
        <v>0</v>
      </c>
      <c r="BL371" s="19" t="s">
        <v>138</v>
      </c>
      <c r="BM371" s="165" t="s">
        <v>478</v>
      </c>
    </row>
    <row r="372" spans="2:51" s="13" customFormat="1" ht="11.25">
      <c r="B372" s="167"/>
      <c r="D372" s="168" t="s">
        <v>140</v>
      </c>
      <c r="E372" s="169" t="s">
        <v>3</v>
      </c>
      <c r="F372" s="170" t="s">
        <v>479</v>
      </c>
      <c r="H372" s="169" t="s">
        <v>3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9" t="s">
        <v>140</v>
      </c>
      <c r="AU372" s="169" t="s">
        <v>83</v>
      </c>
      <c r="AV372" s="13" t="s">
        <v>81</v>
      </c>
      <c r="AW372" s="13" t="s">
        <v>34</v>
      </c>
      <c r="AX372" s="13" t="s">
        <v>73</v>
      </c>
      <c r="AY372" s="169" t="s">
        <v>131</v>
      </c>
    </row>
    <row r="373" spans="2:51" s="13" customFormat="1" ht="11.25">
      <c r="B373" s="167"/>
      <c r="D373" s="168" t="s">
        <v>140</v>
      </c>
      <c r="E373" s="169" t="s">
        <v>3</v>
      </c>
      <c r="F373" s="170" t="s">
        <v>480</v>
      </c>
      <c r="H373" s="169" t="s">
        <v>3</v>
      </c>
      <c r="I373" s="171"/>
      <c r="L373" s="167"/>
      <c r="M373" s="172"/>
      <c r="N373" s="173"/>
      <c r="O373" s="173"/>
      <c r="P373" s="173"/>
      <c r="Q373" s="173"/>
      <c r="R373" s="173"/>
      <c r="S373" s="173"/>
      <c r="T373" s="174"/>
      <c r="AT373" s="169" t="s">
        <v>140</v>
      </c>
      <c r="AU373" s="169" t="s">
        <v>83</v>
      </c>
      <c r="AV373" s="13" t="s">
        <v>81</v>
      </c>
      <c r="AW373" s="13" t="s">
        <v>34</v>
      </c>
      <c r="AX373" s="13" t="s">
        <v>73</v>
      </c>
      <c r="AY373" s="169" t="s">
        <v>131</v>
      </c>
    </row>
    <row r="374" spans="2:51" s="13" customFormat="1" ht="11.25">
      <c r="B374" s="167"/>
      <c r="D374" s="168" t="s">
        <v>140</v>
      </c>
      <c r="E374" s="169" t="s">
        <v>3</v>
      </c>
      <c r="F374" s="170" t="s">
        <v>179</v>
      </c>
      <c r="H374" s="169" t="s">
        <v>3</v>
      </c>
      <c r="I374" s="171"/>
      <c r="L374" s="167"/>
      <c r="M374" s="172"/>
      <c r="N374" s="173"/>
      <c r="O374" s="173"/>
      <c r="P374" s="173"/>
      <c r="Q374" s="173"/>
      <c r="R374" s="173"/>
      <c r="S374" s="173"/>
      <c r="T374" s="174"/>
      <c r="AT374" s="169" t="s">
        <v>140</v>
      </c>
      <c r="AU374" s="169" t="s">
        <v>83</v>
      </c>
      <c r="AV374" s="13" t="s">
        <v>81</v>
      </c>
      <c r="AW374" s="13" t="s">
        <v>34</v>
      </c>
      <c r="AX374" s="13" t="s">
        <v>73</v>
      </c>
      <c r="AY374" s="169" t="s">
        <v>131</v>
      </c>
    </row>
    <row r="375" spans="2:51" s="13" customFormat="1" ht="11.25">
      <c r="B375" s="167"/>
      <c r="D375" s="168" t="s">
        <v>140</v>
      </c>
      <c r="E375" s="169" t="s">
        <v>3</v>
      </c>
      <c r="F375" s="170" t="s">
        <v>143</v>
      </c>
      <c r="H375" s="169" t="s">
        <v>3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9" t="s">
        <v>140</v>
      </c>
      <c r="AU375" s="169" t="s">
        <v>83</v>
      </c>
      <c r="AV375" s="13" t="s">
        <v>81</v>
      </c>
      <c r="AW375" s="13" t="s">
        <v>34</v>
      </c>
      <c r="AX375" s="13" t="s">
        <v>73</v>
      </c>
      <c r="AY375" s="169" t="s">
        <v>131</v>
      </c>
    </row>
    <row r="376" spans="2:51" s="14" customFormat="1" ht="11.25">
      <c r="B376" s="175"/>
      <c r="D376" s="168" t="s">
        <v>140</v>
      </c>
      <c r="E376" s="176" t="s">
        <v>3</v>
      </c>
      <c r="F376" s="177" t="s">
        <v>481</v>
      </c>
      <c r="H376" s="178">
        <v>33.5</v>
      </c>
      <c r="I376" s="179"/>
      <c r="L376" s="175"/>
      <c r="M376" s="180"/>
      <c r="N376" s="181"/>
      <c r="O376" s="181"/>
      <c r="P376" s="181"/>
      <c r="Q376" s="181"/>
      <c r="R376" s="181"/>
      <c r="S376" s="181"/>
      <c r="T376" s="182"/>
      <c r="AT376" s="176" t="s">
        <v>140</v>
      </c>
      <c r="AU376" s="176" t="s">
        <v>83</v>
      </c>
      <c r="AV376" s="14" t="s">
        <v>83</v>
      </c>
      <c r="AW376" s="14" t="s">
        <v>34</v>
      </c>
      <c r="AX376" s="14" t="s">
        <v>73</v>
      </c>
      <c r="AY376" s="176" t="s">
        <v>131</v>
      </c>
    </row>
    <row r="377" spans="2:51" s="13" customFormat="1" ht="11.25">
      <c r="B377" s="167"/>
      <c r="D377" s="168" t="s">
        <v>140</v>
      </c>
      <c r="E377" s="169" t="s">
        <v>3</v>
      </c>
      <c r="F377" s="170" t="s">
        <v>181</v>
      </c>
      <c r="H377" s="169" t="s">
        <v>3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9" t="s">
        <v>140</v>
      </c>
      <c r="AU377" s="169" t="s">
        <v>83</v>
      </c>
      <c r="AV377" s="13" t="s">
        <v>81</v>
      </c>
      <c r="AW377" s="13" t="s">
        <v>34</v>
      </c>
      <c r="AX377" s="13" t="s">
        <v>73</v>
      </c>
      <c r="AY377" s="169" t="s">
        <v>131</v>
      </c>
    </row>
    <row r="378" spans="2:51" s="14" customFormat="1" ht="11.25">
      <c r="B378" s="175"/>
      <c r="D378" s="168" t="s">
        <v>140</v>
      </c>
      <c r="E378" s="176" t="s">
        <v>3</v>
      </c>
      <c r="F378" s="177" t="s">
        <v>482</v>
      </c>
      <c r="H378" s="178">
        <v>32.6</v>
      </c>
      <c r="I378" s="179"/>
      <c r="L378" s="175"/>
      <c r="M378" s="180"/>
      <c r="N378" s="181"/>
      <c r="O378" s="181"/>
      <c r="P378" s="181"/>
      <c r="Q378" s="181"/>
      <c r="R378" s="181"/>
      <c r="S378" s="181"/>
      <c r="T378" s="182"/>
      <c r="AT378" s="176" t="s">
        <v>140</v>
      </c>
      <c r="AU378" s="176" t="s">
        <v>83</v>
      </c>
      <c r="AV378" s="14" t="s">
        <v>83</v>
      </c>
      <c r="AW378" s="14" t="s">
        <v>34</v>
      </c>
      <c r="AX378" s="14" t="s">
        <v>73</v>
      </c>
      <c r="AY378" s="176" t="s">
        <v>131</v>
      </c>
    </row>
    <row r="379" spans="2:51" s="13" customFormat="1" ht="11.25">
      <c r="B379" s="167"/>
      <c r="D379" s="168" t="s">
        <v>140</v>
      </c>
      <c r="E379" s="169" t="s">
        <v>3</v>
      </c>
      <c r="F379" s="170" t="s">
        <v>183</v>
      </c>
      <c r="H379" s="169" t="s">
        <v>3</v>
      </c>
      <c r="I379" s="171"/>
      <c r="L379" s="167"/>
      <c r="M379" s="172"/>
      <c r="N379" s="173"/>
      <c r="O379" s="173"/>
      <c r="P379" s="173"/>
      <c r="Q379" s="173"/>
      <c r="R379" s="173"/>
      <c r="S379" s="173"/>
      <c r="T379" s="174"/>
      <c r="AT379" s="169" t="s">
        <v>140</v>
      </c>
      <c r="AU379" s="169" t="s">
        <v>83</v>
      </c>
      <c r="AV379" s="13" t="s">
        <v>81</v>
      </c>
      <c r="AW379" s="13" t="s">
        <v>34</v>
      </c>
      <c r="AX379" s="13" t="s">
        <v>73</v>
      </c>
      <c r="AY379" s="169" t="s">
        <v>131</v>
      </c>
    </row>
    <row r="380" spans="2:51" s="14" customFormat="1" ht="11.25">
      <c r="B380" s="175"/>
      <c r="D380" s="168" t="s">
        <v>140</v>
      </c>
      <c r="E380" s="176" t="s">
        <v>3</v>
      </c>
      <c r="F380" s="177" t="s">
        <v>483</v>
      </c>
      <c r="H380" s="178">
        <v>39</v>
      </c>
      <c r="I380" s="179"/>
      <c r="L380" s="175"/>
      <c r="M380" s="180"/>
      <c r="N380" s="181"/>
      <c r="O380" s="181"/>
      <c r="P380" s="181"/>
      <c r="Q380" s="181"/>
      <c r="R380" s="181"/>
      <c r="S380" s="181"/>
      <c r="T380" s="182"/>
      <c r="AT380" s="176" t="s">
        <v>140</v>
      </c>
      <c r="AU380" s="176" t="s">
        <v>83</v>
      </c>
      <c r="AV380" s="14" t="s">
        <v>83</v>
      </c>
      <c r="AW380" s="14" t="s">
        <v>34</v>
      </c>
      <c r="AX380" s="14" t="s">
        <v>73</v>
      </c>
      <c r="AY380" s="176" t="s">
        <v>131</v>
      </c>
    </row>
    <row r="381" spans="2:51" s="13" customFormat="1" ht="11.25">
      <c r="B381" s="167"/>
      <c r="D381" s="168" t="s">
        <v>140</v>
      </c>
      <c r="E381" s="169" t="s">
        <v>3</v>
      </c>
      <c r="F381" s="170" t="s">
        <v>145</v>
      </c>
      <c r="H381" s="169" t="s">
        <v>3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9" t="s">
        <v>140</v>
      </c>
      <c r="AU381" s="169" t="s">
        <v>83</v>
      </c>
      <c r="AV381" s="13" t="s">
        <v>81</v>
      </c>
      <c r="AW381" s="13" t="s">
        <v>34</v>
      </c>
      <c r="AX381" s="13" t="s">
        <v>73</v>
      </c>
      <c r="AY381" s="169" t="s">
        <v>131</v>
      </c>
    </row>
    <row r="382" spans="2:51" s="14" customFormat="1" ht="11.25">
      <c r="B382" s="175"/>
      <c r="D382" s="168" t="s">
        <v>140</v>
      </c>
      <c r="E382" s="176" t="s">
        <v>3</v>
      </c>
      <c r="F382" s="177" t="s">
        <v>146</v>
      </c>
      <c r="H382" s="178">
        <v>9.5</v>
      </c>
      <c r="I382" s="179"/>
      <c r="L382" s="175"/>
      <c r="M382" s="180"/>
      <c r="N382" s="181"/>
      <c r="O382" s="181"/>
      <c r="P382" s="181"/>
      <c r="Q382" s="181"/>
      <c r="R382" s="181"/>
      <c r="S382" s="181"/>
      <c r="T382" s="182"/>
      <c r="AT382" s="176" t="s">
        <v>140</v>
      </c>
      <c r="AU382" s="176" t="s">
        <v>83</v>
      </c>
      <c r="AV382" s="14" t="s">
        <v>83</v>
      </c>
      <c r="AW382" s="14" t="s">
        <v>34</v>
      </c>
      <c r="AX382" s="14" t="s">
        <v>73</v>
      </c>
      <c r="AY382" s="176" t="s">
        <v>131</v>
      </c>
    </row>
    <row r="383" spans="2:51" s="13" customFormat="1" ht="11.25">
      <c r="B383" s="167"/>
      <c r="D383" s="168" t="s">
        <v>140</v>
      </c>
      <c r="E383" s="169" t="s">
        <v>3</v>
      </c>
      <c r="F383" s="170" t="s">
        <v>147</v>
      </c>
      <c r="H383" s="169" t="s">
        <v>3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9" t="s">
        <v>140</v>
      </c>
      <c r="AU383" s="169" t="s">
        <v>83</v>
      </c>
      <c r="AV383" s="13" t="s">
        <v>81</v>
      </c>
      <c r="AW383" s="13" t="s">
        <v>34</v>
      </c>
      <c r="AX383" s="13" t="s">
        <v>73</v>
      </c>
      <c r="AY383" s="169" t="s">
        <v>131</v>
      </c>
    </row>
    <row r="384" spans="2:51" s="14" customFormat="1" ht="11.25">
      <c r="B384" s="175"/>
      <c r="D384" s="168" t="s">
        <v>140</v>
      </c>
      <c r="E384" s="176" t="s">
        <v>3</v>
      </c>
      <c r="F384" s="177" t="s">
        <v>484</v>
      </c>
      <c r="H384" s="178">
        <v>6.8</v>
      </c>
      <c r="I384" s="179"/>
      <c r="L384" s="175"/>
      <c r="M384" s="180"/>
      <c r="N384" s="181"/>
      <c r="O384" s="181"/>
      <c r="P384" s="181"/>
      <c r="Q384" s="181"/>
      <c r="R384" s="181"/>
      <c r="S384" s="181"/>
      <c r="T384" s="182"/>
      <c r="AT384" s="176" t="s">
        <v>140</v>
      </c>
      <c r="AU384" s="176" t="s">
        <v>83</v>
      </c>
      <c r="AV384" s="14" t="s">
        <v>83</v>
      </c>
      <c r="AW384" s="14" t="s">
        <v>34</v>
      </c>
      <c r="AX384" s="14" t="s">
        <v>73</v>
      </c>
      <c r="AY384" s="176" t="s">
        <v>131</v>
      </c>
    </row>
    <row r="385" spans="2:51" s="15" customFormat="1" ht="11.25">
      <c r="B385" s="183"/>
      <c r="D385" s="168" t="s">
        <v>140</v>
      </c>
      <c r="E385" s="184" t="s">
        <v>3</v>
      </c>
      <c r="F385" s="185" t="s">
        <v>149</v>
      </c>
      <c r="H385" s="186">
        <v>121.39999999999999</v>
      </c>
      <c r="I385" s="187"/>
      <c r="L385" s="183"/>
      <c r="M385" s="188"/>
      <c r="N385" s="189"/>
      <c r="O385" s="189"/>
      <c r="P385" s="189"/>
      <c r="Q385" s="189"/>
      <c r="R385" s="189"/>
      <c r="S385" s="189"/>
      <c r="T385" s="190"/>
      <c r="AT385" s="184" t="s">
        <v>140</v>
      </c>
      <c r="AU385" s="184" t="s">
        <v>83</v>
      </c>
      <c r="AV385" s="15" t="s">
        <v>138</v>
      </c>
      <c r="AW385" s="15" t="s">
        <v>34</v>
      </c>
      <c r="AX385" s="15" t="s">
        <v>81</v>
      </c>
      <c r="AY385" s="184" t="s">
        <v>131</v>
      </c>
    </row>
    <row r="386" spans="1:65" s="2" customFormat="1" ht="21.75" customHeight="1">
      <c r="A386" s="34"/>
      <c r="B386" s="153"/>
      <c r="C386" s="154" t="s">
        <v>485</v>
      </c>
      <c r="D386" s="154" t="s">
        <v>133</v>
      </c>
      <c r="E386" s="155" t="s">
        <v>486</v>
      </c>
      <c r="F386" s="156" t="s">
        <v>487</v>
      </c>
      <c r="G386" s="157" t="s">
        <v>136</v>
      </c>
      <c r="H386" s="158">
        <v>121.4</v>
      </c>
      <c r="I386" s="159"/>
      <c r="J386" s="160">
        <f>ROUND(I386*H386,2)</f>
        <v>0</v>
      </c>
      <c r="K386" s="156" t="s">
        <v>137</v>
      </c>
      <c r="L386" s="35"/>
      <c r="M386" s="161" t="s">
        <v>3</v>
      </c>
      <c r="N386" s="162" t="s">
        <v>44</v>
      </c>
      <c r="O386" s="55"/>
      <c r="P386" s="163">
        <f>O386*H386</f>
        <v>0</v>
      </c>
      <c r="Q386" s="163">
        <v>0.1585</v>
      </c>
      <c r="R386" s="163">
        <f>Q386*H386</f>
        <v>19.2419</v>
      </c>
      <c r="S386" s="163">
        <v>0</v>
      </c>
      <c r="T386" s="164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65" t="s">
        <v>138</v>
      </c>
      <c r="AT386" s="165" t="s">
        <v>133</v>
      </c>
      <c r="AU386" s="165" t="s">
        <v>83</v>
      </c>
      <c r="AY386" s="19" t="s">
        <v>131</v>
      </c>
      <c r="BE386" s="166">
        <f>IF(N386="základní",J386,0)</f>
        <v>0</v>
      </c>
      <c r="BF386" s="166">
        <f>IF(N386="snížená",J386,0)</f>
        <v>0</v>
      </c>
      <c r="BG386" s="166">
        <f>IF(N386="zákl. přenesená",J386,0)</f>
        <v>0</v>
      </c>
      <c r="BH386" s="166">
        <f>IF(N386="sníž. přenesená",J386,0)</f>
        <v>0</v>
      </c>
      <c r="BI386" s="166">
        <f>IF(N386="nulová",J386,0)</f>
        <v>0</v>
      </c>
      <c r="BJ386" s="19" t="s">
        <v>81</v>
      </c>
      <c r="BK386" s="166">
        <f>ROUND(I386*H386,2)</f>
        <v>0</v>
      </c>
      <c r="BL386" s="19" t="s">
        <v>138</v>
      </c>
      <c r="BM386" s="165" t="s">
        <v>488</v>
      </c>
    </row>
    <row r="387" spans="2:51" s="13" customFormat="1" ht="11.25">
      <c r="B387" s="167"/>
      <c r="D387" s="168" t="s">
        <v>140</v>
      </c>
      <c r="E387" s="169" t="s">
        <v>3</v>
      </c>
      <c r="F387" s="170" t="s">
        <v>489</v>
      </c>
      <c r="H387" s="169" t="s">
        <v>3</v>
      </c>
      <c r="I387" s="171"/>
      <c r="L387" s="167"/>
      <c r="M387" s="172"/>
      <c r="N387" s="173"/>
      <c r="O387" s="173"/>
      <c r="P387" s="173"/>
      <c r="Q387" s="173"/>
      <c r="R387" s="173"/>
      <c r="S387" s="173"/>
      <c r="T387" s="174"/>
      <c r="AT387" s="169" t="s">
        <v>140</v>
      </c>
      <c r="AU387" s="169" t="s">
        <v>83</v>
      </c>
      <c r="AV387" s="13" t="s">
        <v>81</v>
      </c>
      <c r="AW387" s="13" t="s">
        <v>34</v>
      </c>
      <c r="AX387" s="13" t="s">
        <v>73</v>
      </c>
      <c r="AY387" s="169" t="s">
        <v>131</v>
      </c>
    </row>
    <row r="388" spans="2:51" s="14" customFormat="1" ht="11.25">
      <c r="B388" s="175"/>
      <c r="D388" s="168" t="s">
        <v>140</v>
      </c>
      <c r="E388" s="176" t="s">
        <v>3</v>
      </c>
      <c r="F388" s="177" t="s">
        <v>490</v>
      </c>
      <c r="H388" s="178">
        <v>121.4</v>
      </c>
      <c r="I388" s="179"/>
      <c r="L388" s="175"/>
      <c r="M388" s="180"/>
      <c r="N388" s="181"/>
      <c r="O388" s="181"/>
      <c r="P388" s="181"/>
      <c r="Q388" s="181"/>
      <c r="R388" s="181"/>
      <c r="S388" s="181"/>
      <c r="T388" s="182"/>
      <c r="AT388" s="176" t="s">
        <v>140</v>
      </c>
      <c r="AU388" s="176" t="s">
        <v>83</v>
      </c>
      <c r="AV388" s="14" t="s">
        <v>83</v>
      </c>
      <c r="AW388" s="14" t="s">
        <v>34</v>
      </c>
      <c r="AX388" s="14" t="s">
        <v>81</v>
      </c>
      <c r="AY388" s="176" t="s">
        <v>131</v>
      </c>
    </row>
    <row r="389" spans="1:65" s="2" customFormat="1" ht="21.75" customHeight="1">
      <c r="A389" s="34"/>
      <c r="B389" s="153"/>
      <c r="C389" s="154" t="s">
        <v>491</v>
      </c>
      <c r="D389" s="154" t="s">
        <v>133</v>
      </c>
      <c r="E389" s="155" t="s">
        <v>492</v>
      </c>
      <c r="F389" s="156" t="s">
        <v>493</v>
      </c>
      <c r="G389" s="157" t="s">
        <v>136</v>
      </c>
      <c r="H389" s="158">
        <v>11</v>
      </c>
      <c r="I389" s="159"/>
      <c r="J389" s="160">
        <f>ROUND(I389*H389,2)</f>
        <v>0</v>
      </c>
      <c r="K389" s="156" t="s">
        <v>137</v>
      </c>
      <c r="L389" s="35"/>
      <c r="M389" s="161" t="s">
        <v>3</v>
      </c>
      <c r="N389" s="162" t="s">
        <v>44</v>
      </c>
      <c r="O389" s="55"/>
      <c r="P389" s="163">
        <f>O389*H389</f>
        <v>0</v>
      </c>
      <c r="Q389" s="163">
        <v>0.19536</v>
      </c>
      <c r="R389" s="163">
        <f>Q389*H389</f>
        <v>2.14896</v>
      </c>
      <c r="S389" s="163">
        <v>0</v>
      </c>
      <c r="T389" s="164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65" t="s">
        <v>138</v>
      </c>
      <c r="AT389" s="165" t="s">
        <v>133</v>
      </c>
      <c r="AU389" s="165" t="s">
        <v>83</v>
      </c>
      <c r="AY389" s="19" t="s">
        <v>131</v>
      </c>
      <c r="BE389" s="166">
        <f>IF(N389="základní",J389,0)</f>
        <v>0</v>
      </c>
      <c r="BF389" s="166">
        <f>IF(N389="snížená",J389,0)</f>
        <v>0</v>
      </c>
      <c r="BG389" s="166">
        <f>IF(N389="zákl. přenesená",J389,0)</f>
        <v>0</v>
      </c>
      <c r="BH389" s="166">
        <f>IF(N389="sníž. přenesená",J389,0)</f>
        <v>0</v>
      </c>
      <c r="BI389" s="166">
        <f>IF(N389="nulová",J389,0)</f>
        <v>0</v>
      </c>
      <c r="BJ389" s="19" t="s">
        <v>81</v>
      </c>
      <c r="BK389" s="166">
        <f>ROUND(I389*H389,2)</f>
        <v>0</v>
      </c>
      <c r="BL389" s="19" t="s">
        <v>138</v>
      </c>
      <c r="BM389" s="165" t="s">
        <v>494</v>
      </c>
    </row>
    <row r="390" spans="2:51" s="13" customFormat="1" ht="11.25">
      <c r="B390" s="167"/>
      <c r="D390" s="168" t="s">
        <v>140</v>
      </c>
      <c r="E390" s="169" t="s">
        <v>3</v>
      </c>
      <c r="F390" s="170" t="s">
        <v>495</v>
      </c>
      <c r="H390" s="169" t="s">
        <v>3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9" t="s">
        <v>140</v>
      </c>
      <c r="AU390" s="169" t="s">
        <v>83</v>
      </c>
      <c r="AV390" s="13" t="s">
        <v>81</v>
      </c>
      <c r="AW390" s="13" t="s">
        <v>34</v>
      </c>
      <c r="AX390" s="13" t="s">
        <v>73</v>
      </c>
      <c r="AY390" s="169" t="s">
        <v>131</v>
      </c>
    </row>
    <row r="391" spans="2:51" s="13" customFormat="1" ht="11.25">
      <c r="B391" s="167"/>
      <c r="D391" s="168" t="s">
        <v>140</v>
      </c>
      <c r="E391" s="169" t="s">
        <v>3</v>
      </c>
      <c r="F391" s="170" t="s">
        <v>179</v>
      </c>
      <c r="H391" s="169" t="s">
        <v>3</v>
      </c>
      <c r="I391" s="171"/>
      <c r="L391" s="167"/>
      <c r="M391" s="172"/>
      <c r="N391" s="173"/>
      <c r="O391" s="173"/>
      <c r="P391" s="173"/>
      <c r="Q391" s="173"/>
      <c r="R391" s="173"/>
      <c r="S391" s="173"/>
      <c r="T391" s="174"/>
      <c r="AT391" s="169" t="s">
        <v>140</v>
      </c>
      <c r="AU391" s="169" t="s">
        <v>83</v>
      </c>
      <c r="AV391" s="13" t="s">
        <v>81</v>
      </c>
      <c r="AW391" s="13" t="s">
        <v>34</v>
      </c>
      <c r="AX391" s="13" t="s">
        <v>73</v>
      </c>
      <c r="AY391" s="169" t="s">
        <v>131</v>
      </c>
    </row>
    <row r="392" spans="2:51" s="13" customFormat="1" ht="11.25">
      <c r="B392" s="167"/>
      <c r="D392" s="168" t="s">
        <v>140</v>
      </c>
      <c r="E392" s="169" t="s">
        <v>3</v>
      </c>
      <c r="F392" s="170" t="s">
        <v>181</v>
      </c>
      <c r="H392" s="169" t="s">
        <v>3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9" t="s">
        <v>140</v>
      </c>
      <c r="AU392" s="169" t="s">
        <v>83</v>
      </c>
      <c r="AV392" s="13" t="s">
        <v>81</v>
      </c>
      <c r="AW392" s="13" t="s">
        <v>34</v>
      </c>
      <c r="AX392" s="13" t="s">
        <v>73</v>
      </c>
      <c r="AY392" s="169" t="s">
        <v>131</v>
      </c>
    </row>
    <row r="393" spans="2:51" s="14" customFormat="1" ht="11.25">
      <c r="B393" s="175"/>
      <c r="D393" s="168" t="s">
        <v>140</v>
      </c>
      <c r="E393" s="176" t="s">
        <v>3</v>
      </c>
      <c r="F393" s="177" t="s">
        <v>301</v>
      </c>
      <c r="H393" s="178">
        <v>1.5</v>
      </c>
      <c r="I393" s="179"/>
      <c r="L393" s="175"/>
      <c r="M393" s="180"/>
      <c r="N393" s="181"/>
      <c r="O393" s="181"/>
      <c r="P393" s="181"/>
      <c r="Q393" s="181"/>
      <c r="R393" s="181"/>
      <c r="S393" s="181"/>
      <c r="T393" s="182"/>
      <c r="AT393" s="176" t="s">
        <v>140</v>
      </c>
      <c r="AU393" s="176" t="s">
        <v>83</v>
      </c>
      <c r="AV393" s="14" t="s">
        <v>83</v>
      </c>
      <c r="AW393" s="14" t="s">
        <v>34</v>
      </c>
      <c r="AX393" s="14" t="s">
        <v>73</v>
      </c>
      <c r="AY393" s="176" t="s">
        <v>131</v>
      </c>
    </row>
    <row r="394" spans="2:51" s="13" customFormat="1" ht="11.25">
      <c r="B394" s="167"/>
      <c r="D394" s="168" t="s">
        <v>140</v>
      </c>
      <c r="E394" s="169" t="s">
        <v>3</v>
      </c>
      <c r="F394" s="170" t="s">
        <v>183</v>
      </c>
      <c r="H394" s="169" t="s">
        <v>3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9" t="s">
        <v>140</v>
      </c>
      <c r="AU394" s="169" t="s">
        <v>83</v>
      </c>
      <c r="AV394" s="13" t="s">
        <v>81</v>
      </c>
      <c r="AW394" s="13" t="s">
        <v>34</v>
      </c>
      <c r="AX394" s="13" t="s">
        <v>73</v>
      </c>
      <c r="AY394" s="169" t="s">
        <v>131</v>
      </c>
    </row>
    <row r="395" spans="2:51" s="14" customFormat="1" ht="11.25">
      <c r="B395" s="175"/>
      <c r="D395" s="168" t="s">
        <v>140</v>
      </c>
      <c r="E395" s="176" t="s">
        <v>3</v>
      </c>
      <c r="F395" s="177" t="s">
        <v>146</v>
      </c>
      <c r="H395" s="178">
        <v>9.5</v>
      </c>
      <c r="I395" s="179"/>
      <c r="L395" s="175"/>
      <c r="M395" s="180"/>
      <c r="N395" s="181"/>
      <c r="O395" s="181"/>
      <c r="P395" s="181"/>
      <c r="Q395" s="181"/>
      <c r="R395" s="181"/>
      <c r="S395" s="181"/>
      <c r="T395" s="182"/>
      <c r="AT395" s="176" t="s">
        <v>140</v>
      </c>
      <c r="AU395" s="176" t="s">
        <v>83</v>
      </c>
      <c r="AV395" s="14" t="s">
        <v>83</v>
      </c>
      <c r="AW395" s="14" t="s">
        <v>34</v>
      </c>
      <c r="AX395" s="14" t="s">
        <v>73</v>
      </c>
      <c r="AY395" s="176" t="s">
        <v>131</v>
      </c>
    </row>
    <row r="396" spans="2:51" s="15" customFormat="1" ht="11.25">
      <c r="B396" s="183"/>
      <c r="D396" s="168" t="s">
        <v>140</v>
      </c>
      <c r="E396" s="184" t="s">
        <v>3</v>
      </c>
      <c r="F396" s="185" t="s">
        <v>149</v>
      </c>
      <c r="H396" s="186">
        <v>11</v>
      </c>
      <c r="I396" s="187"/>
      <c r="L396" s="183"/>
      <c r="M396" s="188"/>
      <c r="N396" s="189"/>
      <c r="O396" s="189"/>
      <c r="P396" s="189"/>
      <c r="Q396" s="189"/>
      <c r="R396" s="189"/>
      <c r="S396" s="189"/>
      <c r="T396" s="190"/>
      <c r="AT396" s="184" t="s">
        <v>140</v>
      </c>
      <c r="AU396" s="184" t="s">
        <v>83</v>
      </c>
      <c r="AV396" s="15" t="s">
        <v>138</v>
      </c>
      <c r="AW396" s="15" t="s">
        <v>34</v>
      </c>
      <c r="AX396" s="15" t="s">
        <v>81</v>
      </c>
      <c r="AY396" s="184" t="s">
        <v>131</v>
      </c>
    </row>
    <row r="397" spans="1:65" s="2" customFormat="1" ht="33" customHeight="1">
      <c r="A397" s="34"/>
      <c r="B397" s="153"/>
      <c r="C397" s="154" t="s">
        <v>496</v>
      </c>
      <c r="D397" s="154" t="s">
        <v>133</v>
      </c>
      <c r="E397" s="155" t="s">
        <v>497</v>
      </c>
      <c r="F397" s="156" t="s">
        <v>498</v>
      </c>
      <c r="G397" s="157" t="s">
        <v>136</v>
      </c>
      <c r="H397" s="158">
        <v>12</v>
      </c>
      <c r="I397" s="159"/>
      <c r="J397" s="160">
        <f>ROUND(I397*H397,2)</f>
        <v>0</v>
      </c>
      <c r="K397" s="156" t="s">
        <v>137</v>
      </c>
      <c r="L397" s="35"/>
      <c r="M397" s="161" t="s">
        <v>3</v>
      </c>
      <c r="N397" s="162" t="s">
        <v>44</v>
      </c>
      <c r="O397" s="55"/>
      <c r="P397" s="163">
        <f>O397*H397</f>
        <v>0</v>
      </c>
      <c r="Q397" s="163">
        <v>0.08425</v>
      </c>
      <c r="R397" s="163">
        <f>Q397*H397</f>
        <v>1.0110000000000001</v>
      </c>
      <c r="S397" s="163">
        <v>0</v>
      </c>
      <c r="T397" s="164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65" t="s">
        <v>138</v>
      </c>
      <c r="AT397" s="165" t="s">
        <v>133</v>
      </c>
      <c r="AU397" s="165" t="s">
        <v>83</v>
      </c>
      <c r="AY397" s="19" t="s">
        <v>131</v>
      </c>
      <c r="BE397" s="166">
        <f>IF(N397="základní",J397,0)</f>
        <v>0</v>
      </c>
      <c r="BF397" s="166">
        <f>IF(N397="snížená",J397,0)</f>
        <v>0</v>
      </c>
      <c r="BG397" s="166">
        <f>IF(N397="zákl. přenesená",J397,0)</f>
        <v>0</v>
      </c>
      <c r="BH397" s="166">
        <f>IF(N397="sníž. přenesená",J397,0)</f>
        <v>0</v>
      </c>
      <c r="BI397" s="166">
        <f>IF(N397="nulová",J397,0)</f>
        <v>0</v>
      </c>
      <c r="BJ397" s="19" t="s">
        <v>81</v>
      </c>
      <c r="BK397" s="166">
        <f>ROUND(I397*H397,2)</f>
        <v>0</v>
      </c>
      <c r="BL397" s="19" t="s">
        <v>138</v>
      </c>
      <c r="BM397" s="165" t="s">
        <v>499</v>
      </c>
    </row>
    <row r="398" spans="2:51" s="13" customFormat="1" ht="11.25">
      <c r="B398" s="167"/>
      <c r="D398" s="168" t="s">
        <v>140</v>
      </c>
      <c r="E398" s="169" t="s">
        <v>3</v>
      </c>
      <c r="F398" s="170" t="s">
        <v>500</v>
      </c>
      <c r="H398" s="169" t="s">
        <v>3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9" t="s">
        <v>140</v>
      </c>
      <c r="AU398" s="169" t="s">
        <v>83</v>
      </c>
      <c r="AV398" s="13" t="s">
        <v>81</v>
      </c>
      <c r="AW398" s="13" t="s">
        <v>34</v>
      </c>
      <c r="AX398" s="13" t="s">
        <v>73</v>
      </c>
      <c r="AY398" s="169" t="s">
        <v>131</v>
      </c>
    </row>
    <row r="399" spans="2:51" s="13" customFormat="1" ht="11.25">
      <c r="B399" s="167"/>
      <c r="D399" s="168" t="s">
        <v>140</v>
      </c>
      <c r="E399" s="169" t="s">
        <v>3</v>
      </c>
      <c r="F399" s="170" t="s">
        <v>501</v>
      </c>
      <c r="H399" s="169" t="s">
        <v>3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9" t="s">
        <v>140</v>
      </c>
      <c r="AU399" s="169" t="s">
        <v>83</v>
      </c>
      <c r="AV399" s="13" t="s">
        <v>81</v>
      </c>
      <c r="AW399" s="13" t="s">
        <v>34</v>
      </c>
      <c r="AX399" s="13" t="s">
        <v>73</v>
      </c>
      <c r="AY399" s="169" t="s">
        <v>131</v>
      </c>
    </row>
    <row r="400" spans="2:51" s="13" customFormat="1" ht="11.25">
      <c r="B400" s="167"/>
      <c r="D400" s="168" t="s">
        <v>140</v>
      </c>
      <c r="E400" s="169" t="s">
        <v>3</v>
      </c>
      <c r="F400" s="170" t="s">
        <v>179</v>
      </c>
      <c r="H400" s="169" t="s">
        <v>3</v>
      </c>
      <c r="I400" s="171"/>
      <c r="L400" s="167"/>
      <c r="M400" s="172"/>
      <c r="N400" s="173"/>
      <c r="O400" s="173"/>
      <c r="P400" s="173"/>
      <c r="Q400" s="173"/>
      <c r="R400" s="173"/>
      <c r="S400" s="173"/>
      <c r="T400" s="174"/>
      <c r="AT400" s="169" t="s">
        <v>140</v>
      </c>
      <c r="AU400" s="169" t="s">
        <v>83</v>
      </c>
      <c r="AV400" s="13" t="s">
        <v>81</v>
      </c>
      <c r="AW400" s="13" t="s">
        <v>34</v>
      </c>
      <c r="AX400" s="13" t="s">
        <v>73</v>
      </c>
      <c r="AY400" s="169" t="s">
        <v>131</v>
      </c>
    </row>
    <row r="401" spans="2:51" s="13" customFormat="1" ht="11.25">
      <c r="B401" s="167"/>
      <c r="D401" s="168" t="s">
        <v>140</v>
      </c>
      <c r="E401" s="169" t="s">
        <v>3</v>
      </c>
      <c r="F401" s="170" t="s">
        <v>145</v>
      </c>
      <c r="H401" s="169" t="s">
        <v>3</v>
      </c>
      <c r="I401" s="171"/>
      <c r="L401" s="167"/>
      <c r="M401" s="172"/>
      <c r="N401" s="173"/>
      <c r="O401" s="173"/>
      <c r="P401" s="173"/>
      <c r="Q401" s="173"/>
      <c r="R401" s="173"/>
      <c r="S401" s="173"/>
      <c r="T401" s="174"/>
      <c r="AT401" s="169" t="s">
        <v>140</v>
      </c>
      <c r="AU401" s="169" t="s">
        <v>83</v>
      </c>
      <c r="AV401" s="13" t="s">
        <v>81</v>
      </c>
      <c r="AW401" s="13" t="s">
        <v>34</v>
      </c>
      <c r="AX401" s="13" t="s">
        <v>73</v>
      </c>
      <c r="AY401" s="169" t="s">
        <v>131</v>
      </c>
    </row>
    <row r="402" spans="2:51" s="14" customFormat="1" ht="11.25">
      <c r="B402" s="175"/>
      <c r="D402" s="168" t="s">
        <v>140</v>
      </c>
      <c r="E402" s="176" t="s">
        <v>3</v>
      </c>
      <c r="F402" s="177" t="s">
        <v>308</v>
      </c>
      <c r="H402" s="178">
        <v>12</v>
      </c>
      <c r="I402" s="179"/>
      <c r="L402" s="175"/>
      <c r="M402" s="180"/>
      <c r="N402" s="181"/>
      <c r="O402" s="181"/>
      <c r="P402" s="181"/>
      <c r="Q402" s="181"/>
      <c r="R402" s="181"/>
      <c r="S402" s="181"/>
      <c r="T402" s="182"/>
      <c r="AT402" s="176" t="s">
        <v>140</v>
      </c>
      <c r="AU402" s="176" t="s">
        <v>83</v>
      </c>
      <c r="AV402" s="14" t="s">
        <v>83</v>
      </c>
      <c r="AW402" s="14" t="s">
        <v>34</v>
      </c>
      <c r="AX402" s="14" t="s">
        <v>81</v>
      </c>
      <c r="AY402" s="176" t="s">
        <v>131</v>
      </c>
    </row>
    <row r="403" spans="1:65" s="2" customFormat="1" ht="16.5" customHeight="1">
      <c r="A403" s="34"/>
      <c r="B403" s="153"/>
      <c r="C403" s="191" t="s">
        <v>502</v>
      </c>
      <c r="D403" s="191" t="s">
        <v>167</v>
      </c>
      <c r="E403" s="192" t="s">
        <v>503</v>
      </c>
      <c r="F403" s="193" t="s">
        <v>504</v>
      </c>
      <c r="G403" s="194" t="s">
        <v>136</v>
      </c>
      <c r="H403" s="195">
        <v>1.2</v>
      </c>
      <c r="I403" s="196"/>
      <c r="J403" s="197">
        <f>ROUND(I403*H403,2)</f>
        <v>0</v>
      </c>
      <c r="K403" s="193" t="s">
        <v>137</v>
      </c>
      <c r="L403" s="198"/>
      <c r="M403" s="199" t="s">
        <v>3</v>
      </c>
      <c r="N403" s="200" t="s">
        <v>44</v>
      </c>
      <c r="O403" s="55"/>
      <c r="P403" s="163">
        <f>O403*H403</f>
        <v>0</v>
      </c>
      <c r="Q403" s="163">
        <v>0.113</v>
      </c>
      <c r="R403" s="163">
        <f>Q403*H403</f>
        <v>0.1356</v>
      </c>
      <c r="S403" s="163">
        <v>0</v>
      </c>
      <c r="T403" s="164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65" t="s">
        <v>171</v>
      </c>
      <c r="AT403" s="165" t="s">
        <v>167</v>
      </c>
      <c r="AU403" s="165" t="s">
        <v>83</v>
      </c>
      <c r="AY403" s="19" t="s">
        <v>131</v>
      </c>
      <c r="BE403" s="166">
        <f>IF(N403="základní",J403,0)</f>
        <v>0</v>
      </c>
      <c r="BF403" s="166">
        <f>IF(N403="snížená",J403,0)</f>
        <v>0</v>
      </c>
      <c r="BG403" s="166">
        <f>IF(N403="zákl. přenesená",J403,0)</f>
        <v>0</v>
      </c>
      <c r="BH403" s="166">
        <f>IF(N403="sníž. přenesená",J403,0)</f>
        <v>0</v>
      </c>
      <c r="BI403" s="166">
        <f>IF(N403="nulová",J403,0)</f>
        <v>0</v>
      </c>
      <c r="BJ403" s="19" t="s">
        <v>81</v>
      </c>
      <c r="BK403" s="166">
        <f>ROUND(I403*H403,2)</f>
        <v>0</v>
      </c>
      <c r="BL403" s="19" t="s">
        <v>138</v>
      </c>
      <c r="BM403" s="165" t="s">
        <v>505</v>
      </c>
    </row>
    <row r="404" spans="2:51" s="14" customFormat="1" ht="11.25">
      <c r="B404" s="175"/>
      <c r="D404" s="168" t="s">
        <v>140</v>
      </c>
      <c r="E404" s="176" t="s">
        <v>3</v>
      </c>
      <c r="F404" s="177" t="s">
        <v>506</v>
      </c>
      <c r="H404" s="178">
        <v>1.2</v>
      </c>
      <c r="I404" s="179"/>
      <c r="L404" s="175"/>
      <c r="M404" s="180"/>
      <c r="N404" s="181"/>
      <c r="O404" s="181"/>
      <c r="P404" s="181"/>
      <c r="Q404" s="181"/>
      <c r="R404" s="181"/>
      <c r="S404" s="181"/>
      <c r="T404" s="182"/>
      <c r="AT404" s="176" t="s">
        <v>140</v>
      </c>
      <c r="AU404" s="176" t="s">
        <v>83</v>
      </c>
      <c r="AV404" s="14" t="s">
        <v>83</v>
      </c>
      <c r="AW404" s="14" t="s">
        <v>34</v>
      </c>
      <c r="AX404" s="14" t="s">
        <v>81</v>
      </c>
      <c r="AY404" s="176" t="s">
        <v>131</v>
      </c>
    </row>
    <row r="405" spans="1:65" s="2" customFormat="1" ht="16.5" customHeight="1">
      <c r="A405" s="34"/>
      <c r="B405" s="153"/>
      <c r="C405" s="154" t="s">
        <v>507</v>
      </c>
      <c r="D405" s="154" t="s">
        <v>133</v>
      </c>
      <c r="E405" s="155" t="s">
        <v>508</v>
      </c>
      <c r="F405" s="156" t="s">
        <v>509</v>
      </c>
      <c r="G405" s="157" t="s">
        <v>136</v>
      </c>
      <c r="H405" s="158">
        <v>12</v>
      </c>
      <c r="I405" s="159"/>
      <c r="J405" s="160">
        <f>ROUND(I405*H405,2)</f>
        <v>0</v>
      </c>
      <c r="K405" s="156" t="s">
        <v>137</v>
      </c>
      <c r="L405" s="35"/>
      <c r="M405" s="161" t="s">
        <v>3</v>
      </c>
      <c r="N405" s="162" t="s">
        <v>44</v>
      </c>
      <c r="O405" s="55"/>
      <c r="P405" s="163">
        <f>O405*H405</f>
        <v>0</v>
      </c>
      <c r="Q405" s="163">
        <v>0.26177</v>
      </c>
      <c r="R405" s="163">
        <f>Q405*H405</f>
        <v>3.14124</v>
      </c>
      <c r="S405" s="163">
        <v>0</v>
      </c>
      <c r="T405" s="164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65" t="s">
        <v>138</v>
      </c>
      <c r="AT405" s="165" t="s">
        <v>133</v>
      </c>
      <c r="AU405" s="165" t="s">
        <v>83</v>
      </c>
      <c r="AY405" s="19" t="s">
        <v>131</v>
      </c>
      <c r="BE405" s="166">
        <f>IF(N405="základní",J405,0)</f>
        <v>0</v>
      </c>
      <c r="BF405" s="166">
        <f>IF(N405="snížená",J405,0)</f>
        <v>0</v>
      </c>
      <c r="BG405" s="166">
        <f>IF(N405="zákl. přenesená",J405,0)</f>
        <v>0</v>
      </c>
      <c r="BH405" s="166">
        <f>IF(N405="sníž. přenesená",J405,0)</f>
        <v>0</v>
      </c>
      <c r="BI405" s="166">
        <f>IF(N405="nulová",J405,0)</f>
        <v>0</v>
      </c>
      <c r="BJ405" s="19" t="s">
        <v>81</v>
      </c>
      <c r="BK405" s="166">
        <f>ROUND(I405*H405,2)</f>
        <v>0</v>
      </c>
      <c r="BL405" s="19" t="s">
        <v>138</v>
      </c>
      <c r="BM405" s="165" t="s">
        <v>510</v>
      </c>
    </row>
    <row r="406" spans="1:65" s="2" customFormat="1" ht="21.75" customHeight="1">
      <c r="A406" s="34"/>
      <c r="B406" s="153"/>
      <c r="C406" s="154" t="s">
        <v>511</v>
      </c>
      <c r="D406" s="154" t="s">
        <v>133</v>
      </c>
      <c r="E406" s="155" t="s">
        <v>512</v>
      </c>
      <c r="F406" s="156" t="s">
        <v>513</v>
      </c>
      <c r="G406" s="157" t="s">
        <v>152</v>
      </c>
      <c r="H406" s="158">
        <v>0.88</v>
      </c>
      <c r="I406" s="159"/>
      <c r="J406" s="160">
        <f>ROUND(I406*H406,2)</f>
        <v>0</v>
      </c>
      <c r="K406" s="156" t="s">
        <v>137</v>
      </c>
      <c r="L406" s="35"/>
      <c r="M406" s="161" t="s">
        <v>3</v>
      </c>
      <c r="N406" s="162" t="s">
        <v>44</v>
      </c>
      <c r="O406" s="55"/>
      <c r="P406" s="163">
        <f>O406*H406</f>
        <v>0</v>
      </c>
      <c r="Q406" s="163">
        <v>0</v>
      </c>
      <c r="R406" s="163">
        <f>Q406*H406</f>
        <v>0</v>
      </c>
      <c r="S406" s="163">
        <v>0</v>
      </c>
      <c r="T406" s="164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65" t="s">
        <v>138</v>
      </c>
      <c r="AT406" s="165" t="s">
        <v>133</v>
      </c>
      <c r="AU406" s="165" t="s">
        <v>83</v>
      </c>
      <c r="AY406" s="19" t="s">
        <v>131</v>
      </c>
      <c r="BE406" s="166">
        <f>IF(N406="základní",J406,0)</f>
        <v>0</v>
      </c>
      <c r="BF406" s="166">
        <f>IF(N406="snížená",J406,0)</f>
        <v>0</v>
      </c>
      <c r="BG406" s="166">
        <f>IF(N406="zákl. přenesená",J406,0)</f>
        <v>0</v>
      </c>
      <c r="BH406" s="166">
        <f>IF(N406="sníž. přenesená",J406,0)</f>
        <v>0</v>
      </c>
      <c r="BI406" s="166">
        <f>IF(N406="nulová",J406,0)</f>
        <v>0</v>
      </c>
      <c r="BJ406" s="19" t="s">
        <v>81</v>
      </c>
      <c r="BK406" s="166">
        <f>ROUND(I406*H406,2)</f>
        <v>0</v>
      </c>
      <c r="BL406" s="19" t="s">
        <v>138</v>
      </c>
      <c r="BM406" s="165" t="s">
        <v>514</v>
      </c>
    </row>
    <row r="407" spans="2:51" s="13" customFormat="1" ht="11.25">
      <c r="B407" s="167"/>
      <c r="D407" s="168" t="s">
        <v>140</v>
      </c>
      <c r="E407" s="169" t="s">
        <v>3</v>
      </c>
      <c r="F407" s="170" t="s">
        <v>515</v>
      </c>
      <c r="H407" s="169" t="s">
        <v>3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9" t="s">
        <v>140</v>
      </c>
      <c r="AU407" s="169" t="s">
        <v>83</v>
      </c>
      <c r="AV407" s="13" t="s">
        <v>81</v>
      </c>
      <c r="AW407" s="13" t="s">
        <v>34</v>
      </c>
      <c r="AX407" s="13" t="s">
        <v>73</v>
      </c>
      <c r="AY407" s="169" t="s">
        <v>131</v>
      </c>
    </row>
    <row r="408" spans="2:51" s="13" customFormat="1" ht="11.25">
      <c r="B408" s="167"/>
      <c r="D408" s="168" t="s">
        <v>140</v>
      </c>
      <c r="E408" s="169" t="s">
        <v>3</v>
      </c>
      <c r="F408" s="170" t="s">
        <v>516</v>
      </c>
      <c r="H408" s="169" t="s">
        <v>3</v>
      </c>
      <c r="I408" s="171"/>
      <c r="L408" s="167"/>
      <c r="M408" s="172"/>
      <c r="N408" s="173"/>
      <c r="O408" s="173"/>
      <c r="P408" s="173"/>
      <c r="Q408" s="173"/>
      <c r="R408" s="173"/>
      <c r="S408" s="173"/>
      <c r="T408" s="174"/>
      <c r="AT408" s="169" t="s">
        <v>140</v>
      </c>
      <c r="AU408" s="169" t="s">
        <v>83</v>
      </c>
      <c r="AV408" s="13" t="s">
        <v>81</v>
      </c>
      <c r="AW408" s="13" t="s">
        <v>34</v>
      </c>
      <c r="AX408" s="13" t="s">
        <v>73</v>
      </c>
      <c r="AY408" s="169" t="s">
        <v>131</v>
      </c>
    </row>
    <row r="409" spans="2:51" s="13" customFormat="1" ht="11.25">
      <c r="B409" s="167"/>
      <c r="D409" s="168" t="s">
        <v>140</v>
      </c>
      <c r="E409" s="169" t="s">
        <v>3</v>
      </c>
      <c r="F409" s="170" t="s">
        <v>179</v>
      </c>
      <c r="H409" s="169" t="s">
        <v>3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9" t="s">
        <v>140</v>
      </c>
      <c r="AU409" s="169" t="s">
        <v>83</v>
      </c>
      <c r="AV409" s="13" t="s">
        <v>81</v>
      </c>
      <c r="AW409" s="13" t="s">
        <v>34</v>
      </c>
      <c r="AX409" s="13" t="s">
        <v>73</v>
      </c>
      <c r="AY409" s="169" t="s">
        <v>131</v>
      </c>
    </row>
    <row r="410" spans="2:51" s="13" customFormat="1" ht="11.25">
      <c r="B410" s="167"/>
      <c r="D410" s="168" t="s">
        <v>140</v>
      </c>
      <c r="E410" s="169" t="s">
        <v>3</v>
      </c>
      <c r="F410" s="170" t="s">
        <v>145</v>
      </c>
      <c r="H410" s="169" t="s">
        <v>3</v>
      </c>
      <c r="I410" s="171"/>
      <c r="L410" s="167"/>
      <c r="M410" s="172"/>
      <c r="N410" s="173"/>
      <c r="O410" s="173"/>
      <c r="P410" s="173"/>
      <c r="Q410" s="173"/>
      <c r="R410" s="173"/>
      <c r="S410" s="173"/>
      <c r="T410" s="174"/>
      <c r="AT410" s="169" t="s">
        <v>140</v>
      </c>
      <c r="AU410" s="169" t="s">
        <v>83</v>
      </c>
      <c r="AV410" s="13" t="s">
        <v>81</v>
      </c>
      <c r="AW410" s="13" t="s">
        <v>34</v>
      </c>
      <c r="AX410" s="13" t="s">
        <v>73</v>
      </c>
      <c r="AY410" s="169" t="s">
        <v>131</v>
      </c>
    </row>
    <row r="411" spans="2:51" s="14" customFormat="1" ht="11.25">
      <c r="B411" s="175"/>
      <c r="D411" s="168" t="s">
        <v>140</v>
      </c>
      <c r="E411" s="176" t="s">
        <v>3</v>
      </c>
      <c r="F411" s="177" t="s">
        <v>517</v>
      </c>
      <c r="H411" s="178">
        <v>0.88</v>
      </c>
      <c r="I411" s="179"/>
      <c r="L411" s="175"/>
      <c r="M411" s="180"/>
      <c r="N411" s="181"/>
      <c r="O411" s="181"/>
      <c r="P411" s="181"/>
      <c r="Q411" s="181"/>
      <c r="R411" s="181"/>
      <c r="S411" s="181"/>
      <c r="T411" s="182"/>
      <c r="AT411" s="176" t="s">
        <v>140</v>
      </c>
      <c r="AU411" s="176" t="s">
        <v>83</v>
      </c>
      <c r="AV411" s="14" t="s">
        <v>83</v>
      </c>
      <c r="AW411" s="14" t="s">
        <v>34</v>
      </c>
      <c r="AX411" s="14" t="s">
        <v>81</v>
      </c>
      <c r="AY411" s="176" t="s">
        <v>131</v>
      </c>
    </row>
    <row r="412" spans="1:65" s="2" customFormat="1" ht="16.5" customHeight="1">
      <c r="A412" s="34"/>
      <c r="B412" s="153"/>
      <c r="C412" s="191" t="s">
        <v>518</v>
      </c>
      <c r="D412" s="191" t="s">
        <v>167</v>
      </c>
      <c r="E412" s="192" t="s">
        <v>519</v>
      </c>
      <c r="F412" s="193" t="s">
        <v>520</v>
      </c>
      <c r="G412" s="194" t="s">
        <v>233</v>
      </c>
      <c r="H412" s="195">
        <v>0.08</v>
      </c>
      <c r="I412" s="196"/>
      <c r="J412" s="197">
        <f>ROUND(I412*H412,2)</f>
        <v>0</v>
      </c>
      <c r="K412" s="193" t="s">
        <v>137</v>
      </c>
      <c r="L412" s="198"/>
      <c r="M412" s="199" t="s">
        <v>3</v>
      </c>
      <c r="N412" s="200" t="s">
        <v>44</v>
      </c>
      <c r="O412" s="55"/>
      <c r="P412" s="163">
        <f>O412*H412</f>
        <v>0</v>
      </c>
      <c r="Q412" s="163">
        <v>1</v>
      </c>
      <c r="R412" s="163">
        <f>Q412*H412</f>
        <v>0.08</v>
      </c>
      <c r="S412" s="163">
        <v>0</v>
      </c>
      <c r="T412" s="164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65" t="s">
        <v>171</v>
      </c>
      <c r="AT412" s="165" t="s">
        <v>167</v>
      </c>
      <c r="AU412" s="165" t="s">
        <v>83</v>
      </c>
      <c r="AY412" s="19" t="s">
        <v>131</v>
      </c>
      <c r="BE412" s="166">
        <f>IF(N412="základní",J412,0)</f>
        <v>0</v>
      </c>
      <c r="BF412" s="166">
        <f>IF(N412="snížená",J412,0)</f>
        <v>0</v>
      </c>
      <c r="BG412" s="166">
        <f>IF(N412="zákl. přenesená",J412,0)</f>
        <v>0</v>
      </c>
      <c r="BH412" s="166">
        <f>IF(N412="sníž. přenesená",J412,0)</f>
        <v>0</v>
      </c>
      <c r="BI412" s="166">
        <f>IF(N412="nulová",J412,0)</f>
        <v>0</v>
      </c>
      <c r="BJ412" s="19" t="s">
        <v>81</v>
      </c>
      <c r="BK412" s="166">
        <f>ROUND(I412*H412,2)</f>
        <v>0</v>
      </c>
      <c r="BL412" s="19" t="s">
        <v>138</v>
      </c>
      <c r="BM412" s="165" t="s">
        <v>521</v>
      </c>
    </row>
    <row r="413" spans="2:51" s="14" customFormat="1" ht="11.25">
      <c r="B413" s="175"/>
      <c r="D413" s="168" t="s">
        <v>140</v>
      </c>
      <c r="E413" s="176" t="s">
        <v>3</v>
      </c>
      <c r="F413" s="177" t="s">
        <v>522</v>
      </c>
      <c r="H413" s="178">
        <v>0.04</v>
      </c>
      <c r="I413" s="179"/>
      <c r="L413" s="175"/>
      <c r="M413" s="180"/>
      <c r="N413" s="181"/>
      <c r="O413" s="181"/>
      <c r="P413" s="181"/>
      <c r="Q413" s="181"/>
      <c r="R413" s="181"/>
      <c r="S413" s="181"/>
      <c r="T413" s="182"/>
      <c r="AT413" s="176" t="s">
        <v>140</v>
      </c>
      <c r="AU413" s="176" t="s">
        <v>83</v>
      </c>
      <c r="AV413" s="14" t="s">
        <v>83</v>
      </c>
      <c r="AW413" s="14" t="s">
        <v>34</v>
      </c>
      <c r="AX413" s="14" t="s">
        <v>73</v>
      </c>
      <c r="AY413" s="176" t="s">
        <v>131</v>
      </c>
    </row>
    <row r="414" spans="2:51" s="14" customFormat="1" ht="11.25">
      <c r="B414" s="175"/>
      <c r="D414" s="168" t="s">
        <v>140</v>
      </c>
      <c r="E414" s="176" t="s">
        <v>3</v>
      </c>
      <c r="F414" s="177" t="s">
        <v>523</v>
      </c>
      <c r="H414" s="178">
        <v>0.08</v>
      </c>
      <c r="I414" s="179"/>
      <c r="L414" s="175"/>
      <c r="M414" s="180"/>
      <c r="N414" s="181"/>
      <c r="O414" s="181"/>
      <c r="P414" s="181"/>
      <c r="Q414" s="181"/>
      <c r="R414" s="181"/>
      <c r="S414" s="181"/>
      <c r="T414" s="182"/>
      <c r="AT414" s="176" t="s">
        <v>140</v>
      </c>
      <c r="AU414" s="176" t="s">
        <v>83</v>
      </c>
      <c r="AV414" s="14" t="s">
        <v>83</v>
      </c>
      <c r="AW414" s="14" t="s">
        <v>34</v>
      </c>
      <c r="AX414" s="14" t="s">
        <v>81</v>
      </c>
      <c r="AY414" s="176" t="s">
        <v>131</v>
      </c>
    </row>
    <row r="415" spans="2:63" s="12" customFormat="1" ht="22.9" customHeight="1">
      <c r="B415" s="140"/>
      <c r="D415" s="141" t="s">
        <v>72</v>
      </c>
      <c r="E415" s="151" t="s">
        <v>518</v>
      </c>
      <c r="F415" s="151" t="s">
        <v>524</v>
      </c>
      <c r="I415" s="143"/>
      <c r="J415" s="152">
        <f>BK415</f>
        <v>0</v>
      </c>
      <c r="L415" s="140"/>
      <c r="M415" s="145"/>
      <c r="N415" s="146"/>
      <c r="O415" s="146"/>
      <c r="P415" s="147">
        <f>SUM(P416:P422)</f>
        <v>0</v>
      </c>
      <c r="Q415" s="146"/>
      <c r="R415" s="147">
        <f>SUM(R416:R422)</f>
        <v>16.62276</v>
      </c>
      <c r="S415" s="146"/>
      <c r="T415" s="148">
        <f>SUM(T416:T422)</f>
        <v>0</v>
      </c>
      <c r="AR415" s="141" t="s">
        <v>81</v>
      </c>
      <c r="AT415" s="149" t="s">
        <v>72</v>
      </c>
      <c r="AU415" s="149" t="s">
        <v>81</v>
      </c>
      <c r="AY415" s="141" t="s">
        <v>131</v>
      </c>
      <c r="BK415" s="150">
        <f>SUM(BK416:BK422)</f>
        <v>0</v>
      </c>
    </row>
    <row r="416" spans="1:65" s="2" customFormat="1" ht="16.5" customHeight="1">
      <c r="A416" s="34"/>
      <c r="B416" s="153"/>
      <c r="C416" s="154" t="s">
        <v>525</v>
      </c>
      <c r="D416" s="154" t="s">
        <v>133</v>
      </c>
      <c r="E416" s="155" t="s">
        <v>526</v>
      </c>
      <c r="F416" s="156" t="s">
        <v>527</v>
      </c>
      <c r="G416" s="157" t="s">
        <v>136</v>
      </c>
      <c r="H416" s="158">
        <v>424.05</v>
      </c>
      <c r="I416" s="159"/>
      <c r="J416" s="160">
        <f>ROUND(I416*H416,2)</f>
        <v>0</v>
      </c>
      <c r="K416" s="156" t="s">
        <v>137</v>
      </c>
      <c r="L416" s="35"/>
      <c r="M416" s="161" t="s">
        <v>3</v>
      </c>
      <c r="N416" s="162" t="s">
        <v>44</v>
      </c>
      <c r="O416" s="55"/>
      <c r="P416" s="163">
        <f>O416*H416</f>
        <v>0</v>
      </c>
      <c r="Q416" s="163">
        <v>0.0273</v>
      </c>
      <c r="R416" s="163">
        <f>Q416*H416</f>
        <v>11.576565</v>
      </c>
      <c r="S416" s="163">
        <v>0</v>
      </c>
      <c r="T416" s="164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65" t="s">
        <v>138</v>
      </c>
      <c r="AT416" s="165" t="s">
        <v>133</v>
      </c>
      <c r="AU416" s="165" t="s">
        <v>83</v>
      </c>
      <c r="AY416" s="19" t="s">
        <v>131</v>
      </c>
      <c r="BE416" s="166">
        <f>IF(N416="základní",J416,0)</f>
        <v>0</v>
      </c>
      <c r="BF416" s="166">
        <f>IF(N416="snížená",J416,0)</f>
        <v>0</v>
      </c>
      <c r="BG416" s="166">
        <f>IF(N416="zákl. přenesená",J416,0)</f>
        <v>0</v>
      </c>
      <c r="BH416" s="166">
        <f>IF(N416="sníž. přenesená",J416,0)</f>
        <v>0</v>
      </c>
      <c r="BI416" s="166">
        <f>IF(N416="nulová",J416,0)</f>
        <v>0</v>
      </c>
      <c r="BJ416" s="19" t="s">
        <v>81</v>
      </c>
      <c r="BK416" s="166">
        <f>ROUND(I416*H416,2)</f>
        <v>0</v>
      </c>
      <c r="BL416" s="19" t="s">
        <v>138</v>
      </c>
      <c r="BM416" s="165" t="s">
        <v>528</v>
      </c>
    </row>
    <row r="417" spans="2:51" s="13" customFormat="1" ht="11.25">
      <c r="B417" s="167"/>
      <c r="D417" s="168" t="s">
        <v>140</v>
      </c>
      <c r="E417" s="169" t="s">
        <v>3</v>
      </c>
      <c r="F417" s="170" t="s">
        <v>529</v>
      </c>
      <c r="H417" s="169" t="s">
        <v>3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9" t="s">
        <v>140</v>
      </c>
      <c r="AU417" s="169" t="s">
        <v>83</v>
      </c>
      <c r="AV417" s="13" t="s">
        <v>81</v>
      </c>
      <c r="AW417" s="13" t="s">
        <v>34</v>
      </c>
      <c r="AX417" s="13" t="s">
        <v>73</v>
      </c>
      <c r="AY417" s="169" t="s">
        <v>131</v>
      </c>
    </row>
    <row r="418" spans="2:51" s="13" customFormat="1" ht="11.25">
      <c r="B418" s="167"/>
      <c r="D418" s="168" t="s">
        <v>140</v>
      </c>
      <c r="E418" s="169" t="s">
        <v>3</v>
      </c>
      <c r="F418" s="170" t="s">
        <v>179</v>
      </c>
      <c r="H418" s="169" t="s">
        <v>3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9" t="s">
        <v>140</v>
      </c>
      <c r="AU418" s="169" t="s">
        <v>83</v>
      </c>
      <c r="AV418" s="13" t="s">
        <v>81</v>
      </c>
      <c r="AW418" s="13" t="s">
        <v>34</v>
      </c>
      <c r="AX418" s="13" t="s">
        <v>73</v>
      </c>
      <c r="AY418" s="169" t="s">
        <v>131</v>
      </c>
    </row>
    <row r="419" spans="2:51" s="14" customFormat="1" ht="11.25">
      <c r="B419" s="175"/>
      <c r="D419" s="168" t="s">
        <v>140</v>
      </c>
      <c r="E419" s="176" t="s">
        <v>3</v>
      </c>
      <c r="F419" s="177" t="s">
        <v>530</v>
      </c>
      <c r="H419" s="178">
        <v>424.05</v>
      </c>
      <c r="I419" s="179"/>
      <c r="L419" s="175"/>
      <c r="M419" s="180"/>
      <c r="N419" s="181"/>
      <c r="O419" s="181"/>
      <c r="P419" s="181"/>
      <c r="Q419" s="181"/>
      <c r="R419" s="181"/>
      <c r="S419" s="181"/>
      <c r="T419" s="182"/>
      <c r="AT419" s="176" t="s">
        <v>140</v>
      </c>
      <c r="AU419" s="176" t="s">
        <v>83</v>
      </c>
      <c r="AV419" s="14" t="s">
        <v>83</v>
      </c>
      <c r="AW419" s="14" t="s">
        <v>34</v>
      </c>
      <c r="AX419" s="14" t="s">
        <v>81</v>
      </c>
      <c r="AY419" s="176" t="s">
        <v>131</v>
      </c>
    </row>
    <row r="420" spans="1:65" s="2" customFormat="1" ht="21.75" customHeight="1">
      <c r="A420" s="34"/>
      <c r="B420" s="153"/>
      <c r="C420" s="154" t="s">
        <v>531</v>
      </c>
      <c r="D420" s="154" t="s">
        <v>133</v>
      </c>
      <c r="E420" s="155" t="s">
        <v>532</v>
      </c>
      <c r="F420" s="156" t="s">
        <v>533</v>
      </c>
      <c r="G420" s="157" t="s">
        <v>136</v>
      </c>
      <c r="H420" s="158">
        <v>424.05</v>
      </c>
      <c r="I420" s="159"/>
      <c r="J420" s="160">
        <f>ROUND(I420*H420,2)</f>
        <v>0</v>
      </c>
      <c r="K420" s="156" t="s">
        <v>137</v>
      </c>
      <c r="L420" s="35"/>
      <c r="M420" s="161" t="s">
        <v>3</v>
      </c>
      <c r="N420" s="162" t="s">
        <v>44</v>
      </c>
      <c r="O420" s="55"/>
      <c r="P420" s="163">
        <f>O420*H420</f>
        <v>0</v>
      </c>
      <c r="Q420" s="163">
        <v>0.0105</v>
      </c>
      <c r="R420" s="163">
        <f>Q420*H420</f>
        <v>4.4525250000000005</v>
      </c>
      <c r="S420" s="163">
        <v>0</v>
      </c>
      <c r="T420" s="164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65" t="s">
        <v>138</v>
      </c>
      <c r="AT420" s="165" t="s">
        <v>133</v>
      </c>
      <c r="AU420" s="165" t="s">
        <v>83</v>
      </c>
      <c r="AY420" s="19" t="s">
        <v>131</v>
      </c>
      <c r="BE420" s="166">
        <f>IF(N420="základní",J420,0)</f>
        <v>0</v>
      </c>
      <c r="BF420" s="166">
        <f>IF(N420="snížená",J420,0)</f>
        <v>0</v>
      </c>
      <c r="BG420" s="166">
        <f>IF(N420="zákl. přenesená",J420,0)</f>
        <v>0</v>
      </c>
      <c r="BH420" s="166">
        <f>IF(N420="sníž. přenesená",J420,0)</f>
        <v>0</v>
      </c>
      <c r="BI420" s="166">
        <f>IF(N420="nulová",J420,0)</f>
        <v>0</v>
      </c>
      <c r="BJ420" s="19" t="s">
        <v>81</v>
      </c>
      <c r="BK420" s="166">
        <f>ROUND(I420*H420,2)</f>
        <v>0</v>
      </c>
      <c r="BL420" s="19" t="s">
        <v>138</v>
      </c>
      <c r="BM420" s="165" t="s">
        <v>534</v>
      </c>
    </row>
    <row r="421" spans="1:65" s="2" customFormat="1" ht="16.5" customHeight="1">
      <c r="A421" s="34"/>
      <c r="B421" s="153"/>
      <c r="C421" s="154" t="s">
        <v>535</v>
      </c>
      <c r="D421" s="154" t="s">
        <v>133</v>
      </c>
      <c r="E421" s="155" t="s">
        <v>536</v>
      </c>
      <c r="F421" s="156" t="s">
        <v>537</v>
      </c>
      <c r="G421" s="157" t="s">
        <v>136</v>
      </c>
      <c r="H421" s="158">
        <v>424.05</v>
      </c>
      <c r="I421" s="159"/>
      <c r="J421" s="160">
        <f>ROUND(I421*H421,2)</f>
        <v>0</v>
      </c>
      <c r="K421" s="156" t="s">
        <v>3</v>
      </c>
      <c r="L421" s="35"/>
      <c r="M421" s="161" t="s">
        <v>3</v>
      </c>
      <c r="N421" s="162" t="s">
        <v>44</v>
      </c>
      <c r="O421" s="55"/>
      <c r="P421" s="163">
        <f>O421*H421</f>
        <v>0</v>
      </c>
      <c r="Q421" s="163">
        <v>0.0014</v>
      </c>
      <c r="R421" s="163">
        <f>Q421*H421</f>
        <v>0.59367</v>
      </c>
      <c r="S421" s="163">
        <v>0</v>
      </c>
      <c r="T421" s="164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65" t="s">
        <v>138</v>
      </c>
      <c r="AT421" s="165" t="s">
        <v>133</v>
      </c>
      <c r="AU421" s="165" t="s">
        <v>83</v>
      </c>
      <c r="AY421" s="19" t="s">
        <v>131</v>
      </c>
      <c r="BE421" s="166">
        <f>IF(N421="základní",J421,0)</f>
        <v>0</v>
      </c>
      <c r="BF421" s="166">
        <f>IF(N421="snížená",J421,0)</f>
        <v>0</v>
      </c>
      <c r="BG421" s="166">
        <f>IF(N421="zákl. přenesená",J421,0)</f>
        <v>0</v>
      </c>
      <c r="BH421" s="166">
        <f>IF(N421="sníž. přenesená",J421,0)</f>
        <v>0</v>
      </c>
      <c r="BI421" s="166">
        <f>IF(N421="nulová",J421,0)</f>
        <v>0</v>
      </c>
      <c r="BJ421" s="19" t="s">
        <v>81</v>
      </c>
      <c r="BK421" s="166">
        <f>ROUND(I421*H421,2)</f>
        <v>0</v>
      </c>
      <c r="BL421" s="19" t="s">
        <v>138</v>
      </c>
      <c r="BM421" s="165" t="s">
        <v>538</v>
      </c>
    </row>
    <row r="422" spans="1:65" s="2" customFormat="1" ht="16.5" customHeight="1">
      <c r="A422" s="34"/>
      <c r="B422" s="153"/>
      <c r="C422" s="154" t="s">
        <v>539</v>
      </c>
      <c r="D422" s="154" t="s">
        <v>133</v>
      </c>
      <c r="E422" s="155" t="s">
        <v>540</v>
      </c>
      <c r="F422" s="156" t="s">
        <v>541</v>
      </c>
      <c r="G422" s="157" t="s">
        <v>136</v>
      </c>
      <c r="H422" s="158">
        <v>424.05</v>
      </c>
      <c r="I422" s="159"/>
      <c r="J422" s="160">
        <f>ROUND(I422*H422,2)</f>
        <v>0</v>
      </c>
      <c r="K422" s="156" t="s">
        <v>137</v>
      </c>
      <c r="L422" s="35"/>
      <c r="M422" s="161" t="s">
        <v>3</v>
      </c>
      <c r="N422" s="162" t="s">
        <v>44</v>
      </c>
      <c r="O422" s="55"/>
      <c r="P422" s="163">
        <f>O422*H422</f>
        <v>0</v>
      </c>
      <c r="Q422" s="163">
        <v>0</v>
      </c>
      <c r="R422" s="163">
        <f>Q422*H422</f>
        <v>0</v>
      </c>
      <c r="S422" s="163">
        <v>0</v>
      </c>
      <c r="T422" s="164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65" t="s">
        <v>138</v>
      </c>
      <c r="AT422" s="165" t="s">
        <v>133</v>
      </c>
      <c r="AU422" s="165" t="s">
        <v>83</v>
      </c>
      <c r="AY422" s="19" t="s">
        <v>131</v>
      </c>
      <c r="BE422" s="166">
        <f>IF(N422="základní",J422,0)</f>
        <v>0</v>
      </c>
      <c r="BF422" s="166">
        <f>IF(N422="snížená",J422,0)</f>
        <v>0</v>
      </c>
      <c r="BG422" s="166">
        <f>IF(N422="zákl. přenesená",J422,0)</f>
        <v>0</v>
      </c>
      <c r="BH422" s="166">
        <f>IF(N422="sníž. přenesená",J422,0)</f>
        <v>0</v>
      </c>
      <c r="BI422" s="166">
        <f>IF(N422="nulová",J422,0)</f>
        <v>0</v>
      </c>
      <c r="BJ422" s="19" t="s">
        <v>81</v>
      </c>
      <c r="BK422" s="166">
        <f>ROUND(I422*H422,2)</f>
        <v>0</v>
      </c>
      <c r="BL422" s="19" t="s">
        <v>138</v>
      </c>
      <c r="BM422" s="165" t="s">
        <v>542</v>
      </c>
    </row>
    <row r="423" spans="2:63" s="12" customFormat="1" ht="22.9" customHeight="1">
      <c r="B423" s="140"/>
      <c r="D423" s="141" t="s">
        <v>72</v>
      </c>
      <c r="E423" s="151" t="s">
        <v>171</v>
      </c>
      <c r="F423" s="151" t="s">
        <v>543</v>
      </c>
      <c r="I423" s="143"/>
      <c r="J423" s="152">
        <f>BK423</f>
        <v>0</v>
      </c>
      <c r="L423" s="140"/>
      <c r="M423" s="145"/>
      <c r="N423" s="146"/>
      <c r="O423" s="146"/>
      <c r="P423" s="147">
        <f>SUM(P424:P429)</f>
        <v>0</v>
      </c>
      <c r="Q423" s="146"/>
      <c r="R423" s="147">
        <f>SUM(R424:R429)</f>
        <v>0.0348312</v>
      </c>
      <c r="S423" s="146"/>
      <c r="T423" s="148">
        <f>SUM(T424:T429)</f>
        <v>0</v>
      </c>
      <c r="AR423" s="141" t="s">
        <v>81</v>
      </c>
      <c r="AT423" s="149" t="s">
        <v>72</v>
      </c>
      <c r="AU423" s="149" t="s">
        <v>81</v>
      </c>
      <c r="AY423" s="141" t="s">
        <v>131</v>
      </c>
      <c r="BK423" s="150">
        <f>SUM(BK424:BK429)</f>
        <v>0</v>
      </c>
    </row>
    <row r="424" spans="1:65" s="2" customFormat="1" ht="16.5" customHeight="1">
      <c r="A424" s="34"/>
      <c r="B424" s="153"/>
      <c r="C424" s="154" t="s">
        <v>544</v>
      </c>
      <c r="D424" s="154" t="s">
        <v>133</v>
      </c>
      <c r="E424" s="155" t="s">
        <v>545</v>
      </c>
      <c r="F424" s="156" t="s">
        <v>546</v>
      </c>
      <c r="G424" s="157" t="s">
        <v>246</v>
      </c>
      <c r="H424" s="158">
        <v>24</v>
      </c>
      <c r="I424" s="159"/>
      <c r="J424" s="160">
        <f>ROUND(I424*H424,2)</f>
        <v>0</v>
      </c>
      <c r="K424" s="156" t="s">
        <v>137</v>
      </c>
      <c r="L424" s="35"/>
      <c r="M424" s="161" t="s">
        <v>3</v>
      </c>
      <c r="N424" s="162" t="s">
        <v>44</v>
      </c>
      <c r="O424" s="55"/>
      <c r="P424" s="163">
        <f>O424*H424</f>
        <v>0</v>
      </c>
      <c r="Q424" s="163">
        <v>1E-05</v>
      </c>
      <c r="R424" s="163">
        <f>Q424*H424</f>
        <v>0.00024000000000000003</v>
      </c>
      <c r="S424" s="163">
        <v>0</v>
      </c>
      <c r="T424" s="164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65" t="s">
        <v>138</v>
      </c>
      <c r="AT424" s="165" t="s">
        <v>133</v>
      </c>
      <c r="AU424" s="165" t="s">
        <v>83</v>
      </c>
      <c r="AY424" s="19" t="s">
        <v>131</v>
      </c>
      <c r="BE424" s="166">
        <f>IF(N424="základní",J424,0)</f>
        <v>0</v>
      </c>
      <c r="BF424" s="166">
        <f>IF(N424="snížená",J424,0)</f>
        <v>0</v>
      </c>
      <c r="BG424" s="166">
        <f>IF(N424="zákl. přenesená",J424,0)</f>
        <v>0</v>
      </c>
      <c r="BH424" s="166">
        <f>IF(N424="sníž. přenesená",J424,0)</f>
        <v>0</v>
      </c>
      <c r="BI424" s="166">
        <f>IF(N424="nulová",J424,0)</f>
        <v>0</v>
      </c>
      <c r="BJ424" s="19" t="s">
        <v>81</v>
      </c>
      <c r="BK424" s="166">
        <f>ROUND(I424*H424,2)</f>
        <v>0</v>
      </c>
      <c r="BL424" s="19" t="s">
        <v>138</v>
      </c>
      <c r="BM424" s="165" t="s">
        <v>547</v>
      </c>
    </row>
    <row r="425" spans="2:51" s="13" customFormat="1" ht="11.25">
      <c r="B425" s="167"/>
      <c r="D425" s="168" t="s">
        <v>140</v>
      </c>
      <c r="E425" s="169" t="s">
        <v>3</v>
      </c>
      <c r="F425" s="170" t="s">
        <v>548</v>
      </c>
      <c r="H425" s="169" t="s">
        <v>3</v>
      </c>
      <c r="I425" s="171"/>
      <c r="L425" s="167"/>
      <c r="M425" s="172"/>
      <c r="N425" s="173"/>
      <c r="O425" s="173"/>
      <c r="P425" s="173"/>
      <c r="Q425" s="173"/>
      <c r="R425" s="173"/>
      <c r="S425" s="173"/>
      <c r="T425" s="174"/>
      <c r="AT425" s="169" t="s">
        <v>140</v>
      </c>
      <c r="AU425" s="169" t="s">
        <v>83</v>
      </c>
      <c r="AV425" s="13" t="s">
        <v>81</v>
      </c>
      <c r="AW425" s="13" t="s">
        <v>34</v>
      </c>
      <c r="AX425" s="13" t="s">
        <v>73</v>
      </c>
      <c r="AY425" s="169" t="s">
        <v>131</v>
      </c>
    </row>
    <row r="426" spans="2:51" s="13" customFormat="1" ht="11.25">
      <c r="B426" s="167"/>
      <c r="D426" s="168" t="s">
        <v>140</v>
      </c>
      <c r="E426" s="169" t="s">
        <v>3</v>
      </c>
      <c r="F426" s="170" t="s">
        <v>179</v>
      </c>
      <c r="H426" s="169" t="s">
        <v>3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140</v>
      </c>
      <c r="AU426" s="169" t="s">
        <v>83</v>
      </c>
      <c r="AV426" s="13" t="s">
        <v>81</v>
      </c>
      <c r="AW426" s="13" t="s">
        <v>34</v>
      </c>
      <c r="AX426" s="13" t="s">
        <v>73</v>
      </c>
      <c r="AY426" s="169" t="s">
        <v>131</v>
      </c>
    </row>
    <row r="427" spans="2:51" s="14" customFormat="1" ht="11.25">
      <c r="B427" s="175"/>
      <c r="D427" s="168" t="s">
        <v>140</v>
      </c>
      <c r="E427" s="176" t="s">
        <v>3</v>
      </c>
      <c r="F427" s="177" t="s">
        <v>549</v>
      </c>
      <c r="H427" s="178">
        <v>24</v>
      </c>
      <c r="I427" s="179"/>
      <c r="L427" s="175"/>
      <c r="M427" s="180"/>
      <c r="N427" s="181"/>
      <c r="O427" s="181"/>
      <c r="P427" s="181"/>
      <c r="Q427" s="181"/>
      <c r="R427" s="181"/>
      <c r="S427" s="181"/>
      <c r="T427" s="182"/>
      <c r="AT427" s="176" t="s">
        <v>140</v>
      </c>
      <c r="AU427" s="176" t="s">
        <v>83</v>
      </c>
      <c r="AV427" s="14" t="s">
        <v>83</v>
      </c>
      <c r="AW427" s="14" t="s">
        <v>34</v>
      </c>
      <c r="AX427" s="14" t="s">
        <v>81</v>
      </c>
      <c r="AY427" s="176" t="s">
        <v>131</v>
      </c>
    </row>
    <row r="428" spans="1:65" s="2" customFormat="1" ht="16.5" customHeight="1">
      <c r="A428" s="34"/>
      <c r="B428" s="153"/>
      <c r="C428" s="191" t="s">
        <v>550</v>
      </c>
      <c r="D428" s="191" t="s">
        <v>167</v>
      </c>
      <c r="E428" s="192" t="s">
        <v>551</v>
      </c>
      <c r="F428" s="193" t="s">
        <v>552</v>
      </c>
      <c r="G428" s="194" t="s">
        <v>246</v>
      </c>
      <c r="H428" s="195">
        <v>24.36</v>
      </c>
      <c r="I428" s="196"/>
      <c r="J428" s="197">
        <f>ROUND(I428*H428,2)</f>
        <v>0</v>
      </c>
      <c r="K428" s="193" t="s">
        <v>3</v>
      </c>
      <c r="L428" s="198"/>
      <c r="M428" s="199" t="s">
        <v>3</v>
      </c>
      <c r="N428" s="200" t="s">
        <v>44</v>
      </c>
      <c r="O428" s="55"/>
      <c r="P428" s="163">
        <f>O428*H428</f>
        <v>0</v>
      </c>
      <c r="Q428" s="163">
        <v>0.00142</v>
      </c>
      <c r="R428" s="163">
        <f>Q428*H428</f>
        <v>0.0345912</v>
      </c>
      <c r="S428" s="163">
        <v>0</v>
      </c>
      <c r="T428" s="164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65" t="s">
        <v>171</v>
      </c>
      <c r="AT428" s="165" t="s">
        <v>167</v>
      </c>
      <c r="AU428" s="165" t="s">
        <v>83</v>
      </c>
      <c r="AY428" s="19" t="s">
        <v>131</v>
      </c>
      <c r="BE428" s="166">
        <f>IF(N428="základní",J428,0)</f>
        <v>0</v>
      </c>
      <c r="BF428" s="166">
        <f>IF(N428="snížená",J428,0)</f>
        <v>0</v>
      </c>
      <c r="BG428" s="166">
        <f>IF(N428="zákl. přenesená",J428,0)</f>
        <v>0</v>
      </c>
      <c r="BH428" s="166">
        <f>IF(N428="sníž. přenesená",J428,0)</f>
        <v>0</v>
      </c>
      <c r="BI428" s="166">
        <f>IF(N428="nulová",J428,0)</f>
        <v>0</v>
      </c>
      <c r="BJ428" s="19" t="s">
        <v>81</v>
      </c>
      <c r="BK428" s="166">
        <f>ROUND(I428*H428,2)</f>
        <v>0</v>
      </c>
      <c r="BL428" s="19" t="s">
        <v>138</v>
      </c>
      <c r="BM428" s="165" t="s">
        <v>553</v>
      </c>
    </row>
    <row r="429" spans="2:51" s="14" customFormat="1" ht="11.25">
      <c r="B429" s="175"/>
      <c r="D429" s="168" t="s">
        <v>140</v>
      </c>
      <c r="E429" s="176" t="s">
        <v>3</v>
      </c>
      <c r="F429" s="177" t="s">
        <v>554</v>
      </c>
      <c r="H429" s="178">
        <v>24.36</v>
      </c>
      <c r="I429" s="179"/>
      <c r="L429" s="175"/>
      <c r="M429" s="180"/>
      <c r="N429" s="181"/>
      <c r="O429" s="181"/>
      <c r="P429" s="181"/>
      <c r="Q429" s="181"/>
      <c r="R429" s="181"/>
      <c r="S429" s="181"/>
      <c r="T429" s="182"/>
      <c r="AT429" s="176" t="s">
        <v>140</v>
      </c>
      <c r="AU429" s="176" t="s">
        <v>83</v>
      </c>
      <c r="AV429" s="14" t="s">
        <v>83</v>
      </c>
      <c r="AW429" s="14" t="s">
        <v>34</v>
      </c>
      <c r="AX429" s="14" t="s">
        <v>81</v>
      </c>
      <c r="AY429" s="176" t="s">
        <v>131</v>
      </c>
    </row>
    <row r="430" spans="2:63" s="12" customFormat="1" ht="22.9" customHeight="1">
      <c r="B430" s="140"/>
      <c r="D430" s="141" t="s">
        <v>72</v>
      </c>
      <c r="E430" s="151" t="s">
        <v>195</v>
      </c>
      <c r="F430" s="151" t="s">
        <v>555</v>
      </c>
      <c r="I430" s="143"/>
      <c r="J430" s="152">
        <f>BK430</f>
        <v>0</v>
      </c>
      <c r="L430" s="140"/>
      <c r="M430" s="145"/>
      <c r="N430" s="146"/>
      <c r="O430" s="146"/>
      <c r="P430" s="147">
        <f>SUM(P431:P456)</f>
        <v>0</v>
      </c>
      <c r="Q430" s="146"/>
      <c r="R430" s="147">
        <f>SUM(R431:R456)</f>
        <v>55.656674499999994</v>
      </c>
      <c r="S430" s="146"/>
      <c r="T430" s="148">
        <f>SUM(T431:T456)</f>
        <v>0</v>
      </c>
      <c r="AR430" s="141" t="s">
        <v>81</v>
      </c>
      <c r="AT430" s="149" t="s">
        <v>72</v>
      </c>
      <c r="AU430" s="149" t="s">
        <v>81</v>
      </c>
      <c r="AY430" s="141" t="s">
        <v>131</v>
      </c>
      <c r="BK430" s="150">
        <f>SUM(BK431:BK456)</f>
        <v>0</v>
      </c>
    </row>
    <row r="431" spans="1:65" s="2" customFormat="1" ht="16.5" customHeight="1">
      <c r="A431" s="34"/>
      <c r="B431" s="153"/>
      <c r="C431" s="154" t="s">
        <v>556</v>
      </c>
      <c r="D431" s="154" t="s">
        <v>133</v>
      </c>
      <c r="E431" s="155" t="s">
        <v>557</v>
      </c>
      <c r="F431" s="156" t="s">
        <v>558</v>
      </c>
      <c r="G431" s="157" t="s">
        <v>136</v>
      </c>
      <c r="H431" s="158">
        <v>252.75</v>
      </c>
      <c r="I431" s="159"/>
      <c r="J431" s="160">
        <f>ROUND(I431*H431,2)</f>
        <v>0</v>
      </c>
      <c r="K431" s="156" t="s">
        <v>3</v>
      </c>
      <c r="L431" s="35"/>
      <c r="M431" s="161" t="s">
        <v>3</v>
      </c>
      <c r="N431" s="162" t="s">
        <v>44</v>
      </c>
      <c r="O431" s="55"/>
      <c r="P431" s="163">
        <f>O431*H431</f>
        <v>0</v>
      </c>
      <c r="Q431" s="163">
        <v>0</v>
      </c>
      <c r="R431" s="163">
        <f>Q431*H431</f>
        <v>0</v>
      </c>
      <c r="S431" s="163">
        <v>0</v>
      </c>
      <c r="T431" s="164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65" t="s">
        <v>138</v>
      </c>
      <c r="AT431" s="165" t="s">
        <v>133</v>
      </c>
      <c r="AU431" s="165" t="s">
        <v>83</v>
      </c>
      <c r="AY431" s="19" t="s">
        <v>131</v>
      </c>
      <c r="BE431" s="166">
        <f>IF(N431="základní",J431,0)</f>
        <v>0</v>
      </c>
      <c r="BF431" s="166">
        <f>IF(N431="snížená",J431,0)</f>
        <v>0</v>
      </c>
      <c r="BG431" s="166">
        <f>IF(N431="zákl. přenesená",J431,0)</f>
        <v>0</v>
      </c>
      <c r="BH431" s="166">
        <f>IF(N431="sníž. přenesená",J431,0)</f>
        <v>0</v>
      </c>
      <c r="BI431" s="166">
        <f>IF(N431="nulová",J431,0)</f>
        <v>0</v>
      </c>
      <c r="BJ431" s="19" t="s">
        <v>81</v>
      </c>
      <c r="BK431" s="166">
        <f>ROUND(I431*H431,2)</f>
        <v>0</v>
      </c>
      <c r="BL431" s="19" t="s">
        <v>138</v>
      </c>
      <c r="BM431" s="165" t="s">
        <v>559</v>
      </c>
    </row>
    <row r="432" spans="2:51" s="13" customFormat="1" ht="11.25">
      <c r="B432" s="167"/>
      <c r="D432" s="168" t="s">
        <v>140</v>
      </c>
      <c r="E432" s="169" t="s">
        <v>3</v>
      </c>
      <c r="F432" s="170" t="s">
        <v>560</v>
      </c>
      <c r="H432" s="169" t="s">
        <v>3</v>
      </c>
      <c r="I432" s="171"/>
      <c r="L432" s="167"/>
      <c r="M432" s="172"/>
      <c r="N432" s="173"/>
      <c r="O432" s="173"/>
      <c r="P432" s="173"/>
      <c r="Q432" s="173"/>
      <c r="R432" s="173"/>
      <c r="S432" s="173"/>
      <c r="T432" s="174"/>
      <c r="AT432" s="169" t="s">
        <v>140</v>
      </c>
      <c r="AU432" s="169" t="s">
        <v>83</v>
      </c>
      <c r="AV432" s="13" t="s">
        <v>81</v>
      </c>
      <c r="AW432" s="13" t="s">
        <v>34</v>
      </c>
      <c r="AX432" s="13" t="s">
        <v>73</v>
      </c>
      <c r="AY432" s="169" t="s">
        <v>131</v>
      </c>
    </row>
    <row r="433" spans="2:51" s="14" customFormat="1" ht="11.25">
      <c r="B433" s="175"/>
      <c r="D433" s="168" t="s">
        <v>140</v>
      </c>
      <c r="E433" s="176" t="s">
        <v>3</v>
      </c>
      <c r="F433" s="177" t="s">
        <v>561</v>
      </c>
      <c r="H433" s="178">
        <v>90</v>
      </c>
      <c r="I433" s="179"/>
      <c r="L433" s="175"/>
      <c r="M433" s="180"/>
      <c r="N433" s="181"/>
      <c r="O433" s="181"/>
      <c r="P433" s="181"/>
      <c r="Q433" s="181"/>
      <c r="R433" s="181"/>
      <c r="S433" s="181"/>
      <c r="T433" s="182"/>
      <c r="AT433" s="176" t="s">
        <v>140</v>
      </c>
      <c r="AU433" s="176" t="s">
        <v>83</v>
      </c>
      <c r="AV433" s="14" t="s">
        <v>83</v>
      </c>
      <c r="AW433" s="14" t="s">
        <v>34</v>
      </c>
      <c r="AX433" s="14" t="s">
        <v>73</v>
      </c>
      <c r="AY433" s="176" t="s">
        <v>131</v>
      </c>
    </row>
    <row r="434" spans="2:51" s="14" customFormat="1" ht="11.25">
      <c r="B434" s="175"/>
      <c r="D434" s="168" t="s">
        <v>140</v>
      </c>
      <c r="E434" s="176" t="s">
        <v>3</v>
      </c>
      <c r="F434" s="177" t="s">
        <v>562</v>
      </c>
      <c r="H434" s="178">
        <v>162.75</v>
      </c>
      <c r="I434" s="179"/>
      <c r="L434" s="175"/>
      <c r="M434" s="180"/>
      <c r="N434" s="181"/>
      <c r="O434" s="181"/>
      <c r="P434" s="181"/>
      <c r="Q434" s="181"/>
      <c r="R434" s="181"/>
      <c r="S434" s="181"/>
      <c r="T434" s="182"/>
      <c r="AT434" s="176" t="s">
        <v>140</v>
      </c>
      <c r="AU434" s="176" t="s">
        <v>83</v>
      </c>
      <c r="AV434" s="14" t="s">
        <v>83</v>
      </c>
      <c r="AW434" s="14" t="s">
        <v>34</v>
      </c>
      <c r="AX434" s="14" t="s">
        <v>73</v>
      </c>
      <c r="AY434" s="176" t="s">
        <v>131</v>
      </c>
    </row>
    <row r="435" spans="2:51" s="15" customFormat="1" ht="11.25">
      <c r="B435" s="183"/>
      <c r="D435" s="168" t="s">
        <v>140</v>
      </c>
      <c r="E435" s="184" t="s">
        <v>3</v>
      </c>
      <c r="F435" s="185" t="s">
        <v>149</v>
      </c>
      <c r="H435" s="186">
        <v>252.75</v>
      </c>
      <c r="I435" s="187"/>
      <c r="L435" s="183"/>
      <c r="M435" s="188"/>
      <c r="N435" s="189"/>
      <c r="O435" s="189"/>
      <c r="P435" s="189"/>
      <c r="Q435" s="189"/>
      <c r="R435" s="189"/>
      <c r="S435" s="189"/>
      <c r="T435" s="190"/>
      <c r="AT435" s="184" t="s">
        <v>140</v>
      </c>
      <c r="AU435" s="184" t="s">
        <v>83</v>
      </c>
      <c r="AV435" s="15" t="s">
        <v>138</v>
      </c>
      <c r="AW435" s="15" t="s">
        <v>34</v>
      </c>
      <c r="AX435" s="15" t="s">
        <v>81</v>
      </c>
      <c r="AY435" s="184" t="s">
        <v>131</v>
      </c>
    </row>
    <row r="436" spans="1:65" s="2" customFormat="1" ht="21.75" customHeight="1">
      <c r="A436" s="34"/>
      <c r="B436" s="153"/>
      <c r="C436" s="154" t="s">
        <v>563</v>
      </c>
      <c r="D436" s="154" t="s">
        <v>133</v>
      </c>
      <c r="E436" s="155" t="s">
        <v>564</v>
      </c>
      <c r="F436" s="156" t="s">
        <v>565</v>
      </c>
      <c r="G436" s="157" t="s">
        <v>246</v>
      </c>
      <c r="H436" s="158">
        <v>213.5</v>
      </c>
      <c r="I436" s="159"/>
      <c r="J436" s="160">
        <f>ROUND(I436*H436,2)</f>
        <v>0</v>
      </c>
      <c r="K436" s="156" t="s">
        <v>137</v>
      </c>
      <c r="L436" s="35"/>
      <c r="M436" s="161" t="s">
        <v>3</v>
      </c>
      <c r="N436" s="162" t="s">
        <v>44</v>
      </c>
      <c r="O436" s="55"/>
      <c r="P436" s="163">
        <f>O436*H436</f>
        <v>0</v>
      </c>
      <c r="Q436" s="163">
        <v>0.10095</v>
      </c>
      <c r="R436" s="163">
        <f>Q436*H436</f>
        <v>21.552825</v>
      </c>
      <c r="S436" s="163">
        <v>0</v>
      </c>
      <c r="T436" s="164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65" t="s">
        <v>138</v>
      </c>
      <c r="AT436" s="165" t="s">
        <v>133</v>
      </c>
      <c r="AU436" s="165" t="s">
        <v>83</v>
      </c>
      <c r="AY436" s="19" t="s">
        <v>131</v>
      </c>
      <c r="BE436" s="166">
        <f>IF(N436="základní",J436,0)</f>
        <v>0</v>
      </c>
      <c r="BF436" s="166">
        <f>IF(N436="snížená",J436,0)</f>
        <v>0</v>
      </c>
      <c r="BG436" s="166">
        <f>IF(N436="zákl. přenesená",J436,0)</f>
        <v>0</v>
      </c>
      <c r="BH436" s="166">
        <f>IF(N436="sníž. přenesená",J436,0)</f>
        <v>0</v>
      </c>
      <c r="BI436" s="166">
        <f>IF(N436="nulová",J436,0)</f>
        <v>0</v>
      </c>
      <c r="BJ436" s="19" t="s">
        <v>81</v>
      </c>
      <c r="BK436" s="166">
        <f>ROUND(I436*H436,2)</f>
        <v>0</v>
      </c>
      <c r="BL436" s="19" t="s">
        <v>138</v>
      </c>
      <c r="BM436" s="165" t="s">
        <v>566</v>
      </c>
    </row>
    <row r="437" spans="2:51" s="13" customFormat="1" ht="11.25">
      <c r="B437" s="167"/>
      <c r="D437" s="168" t="s">
        <v>140</v>
      </c>
      <c r="E437" s="169" t="s">
        <v>3</v>
      </c>
      <c r="F437" s="170" t="s">
        <v>567</v>
      </c>
      <c r="H437" s="169" t="s">
        <v>3</v>
      </c>
      <c r="I437" s="171"/>
      <c r="L437" s="167"/>
      <c r="M437" s="172"/>
      <c r="N437" s="173"/>
      <c r="O437" s="173"/>
      <c r="P437" s="173"/>
      <c r="Q437" s="173"/>
      <c r="R437" s="173"/>
      <c r="S437" s="173"/>
      <c r="T437" s="174"/>
      <c r="AT437" s="169" t="s">
        <v>140</v>
      </c>
      <c r="AU437" s="169" t="s">
        <v>83</v>
      </c>
      <c r="AV437" s="13" t="s">
        <v>81</v>
      </c>
      <c r="AW437" s="13" t="s">
        <v>34</v>
      </c>
      <c r="AX437" s="13" t="s">
        <v>73</v>
      </c>
      <c r="AY437" s="169" t="s">
        <v>131</v>
      </c>
    </row>
    <row r="438" spans="2:51" s="13" customFormat="1" ht="11.25">
      <c r="B438" s="167"/>
      <c r="D438" s="168" t="s">
        <v>140</v>
      </c>
      <c r="E438" s="169" t="s">
        <v>3</v>
      </c>
      <c r="F438" s="170" t="s">
        <v>568</v>
      </c>
      <c r="H438" s="169" t="s">
        <v>3</v>
      </c>
      <c r="I438" s="171"/>
      <c r="L438" s="167"/>
      <c r="M438" s="172"/>
      <c r="N438" s="173"/>
      <c r="O438" s="173"/>
      <c r="P438" s="173"/>
      <c r="Q438" s="173"/>
      <c r="R438" s="173"/>
      <c r="S438" s="173"/>
      <c r="T438" s="174"/>
      <c r="AT438" s="169" t="s">
        <v>140</v>
      </c>
      <c r="AU438" s="169" t="s">
        <v>83</v>
      </c>
      <c r="AV438" s="13" t="s">
        <v>81</v>
      </c>
      <c r="AW438" s="13" t="s">
        <v>34</v>
      </c>
      <c r="AX438" s="13" t="s">
        <v>73</v>
      </c>
      <c r="AY438" s="169" t="s">
        <v>131</v>
      </c>
    </row>
    <row r="439" spans="2:51" s="13" customFormat="1" ht="11.25">
      <c r="B439" s="167"/>
      <c r="D439" s="168" t="s">
        <v>140</v>
      </c>
      <c r="E439" s="169" t="s">
        <v>3</v>
      </c>
      <c r="F439" s="170" t="s">
        <v>179</v>
      </c>
      <c r="H439" s="169" t="s">
        <v>3</v>
      </c>
      <c r="I439" s="171"/>
      <c r="L439" s="167"/>
      <c r="M439" s="172"/>
      <c r="N439" s="173"/>
      <c r="O439" s="173"/>
      <c r="P439" s="173"/>
      <c r="Q439" s="173"/>
      <c r="R439" s="173"/>
      <c r="S439" s="173"/>
      <c r="T439" s="174"/>
      <c r="AT439" s="169" t="s">
        <v>140</v>
      </c>
      <c r="AU439" s="169" t="s">
        <v>83</v>
      </c>
      <c r="AV439" s="13" t="s">
        <v>81</v>
      </c>
      <c r="AW439" s="13" t="s">
        <v>34</v>
      </c>
      <c r="AX439" s="13" t="s">
        <v>73</v>
      </c>
      <c r="AY439" s="169" t="s">
        <v>131</v>
      </c>
    </row>
    <row r="440" spans="2:51" s="13" customFormat="1" ht="11.25">
      <c r="B440" s="167"/>
      <c r="D440" s="168" t="s">
        <v>140</v>
      </c>
      <c r="E440" s="169" t="s">
        <v>3</v>
      </c>
      <c r="F440" s="170" t="s">
        <v>143</v>
      </c>
      <c r="H440" s="169" t="s">
        <v>3</v>
      </c>
      <c r="I440" s="171"/>
      <c r="L440" s="167"/>
      <c r="M440" s="172"/>
      <c r="N440" s="173"/>
      <c r="O440" s="173"/>
      <c r="P440" s="173"/>
      <c r="Q440" s="173"/>
      <c r="R440" s="173"/>
      <c r="S440" s="173"/>
      <c r="T440" s="174"/>
      <c r="AT440" s="169" t="s">
        <v>140</v>
      </c>
      <c r="AU440" s="169" t="s">
        <v>83</v>
      </c>
      <c r="AV440" s="13" t="s">
        <v>81</v>
      </c>
      <c r="AW440" s="13" t="s">
        <v>34</v>
      </c>
      <c r="AX440" s="13" t="s">
        <v>73</v>
      </c>
      <c r="AY440" s="169" t="s">
        <v>131</v>
      </c>
    </row>
    <row r="441" spans="2:51" s="14" customFormat="1" ht="11.25">
      <c r="B441" s="175"/>
      <c r="D441" s="168" t="s">
        <v>140</v>
      </c>
      <c r="E441" s="176" t="s">
        <v>3</v>
      </c>
      <c r="F441" s="177" t="s">
        <v>569</v>
      </c>
      <c r="H441" s="178">
        <v>49.2</v>
      </c>
      <c r="I441" s="179"/>
      <c r="L441" s="175"/>
      <c r="M441" s="180"/>
      <c r="N441" s="181"/>
      <c r="O441" s="181"/>
      <c r="P441" s="181"/>
      <c r="Q441" s="181"/>
      <c r="R441" s="181"/>
      <c r="S441" s="181"/>
      <c r="T441" s="182"/>
      <c r="AT441" s="176" t="s">
        <v>140</v>
      </c>
      <c r="AU441" s="176" t="s">
        <v>83</v>
      </c>
      <c r="AV441" s="14" t="s">
        <v>83</v>
      </c>
      <c r="AW441" s="14" t="s">
        <v>34</v>
      </c>
      <c r="AX441" s="14" t="s">
        <v>73</v>
      </c>
      <c r="AY441" s="176" t="s">
        <v>131</v>
      </c>
    </row>
    <row r="442" spans="2:51" s="13" customFormat="1" ht="11.25">
      <c r="B442" s="167"/>
      <c r="D442" s="168" t="s">
        <v>140</v>
      </c>
      <c r="E442" s="169" t="s">
        <v>3</v>
      </c>
      <c r="F442" s="170" t="s">
        <v>181</v>
      </c>
      <c r="H442" s="169" t="s">
        <v>3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9" t="s">
        <v>140</v>
      </c>
      <c r="AU442" s="169" t="s">
        <v>83</v>
      </c>
      <c r="AV442" s="13" t="s">
        <v>81</v>
      </c>
      <c r="AW442" s="13" t="s">
        <v>34</v>
      </c>
      <c r="AX442" s="13" t="s">
        <v>73</v>
      </c>
      <c r="AY442" s="169" t="s">
        <v>131</v>
      </c>
    </row>
    <row r="443" spans="2:51" s="14" customFormat="1" ht="11.25">
      <c r="B443" s="175"/>
      <c r="D443" s="168" t="s">
        <v>140</v>
      </c>
      <c r="E443" s="176" t="s">
        <v>3</v>
      </c>
      <c r="F443" s="177" t="s">
        <v>570</v>
      </c>
      <c r="H443" s="178">
        <v>74.5</v>
      </c>
      <c r="I443" s="179"/>
      <c r="L443" s="175"/>
      <c r="M443" s="180"/>
      <c r="N443" s="181"/>
      <c r="O443" s="181"/>
      <c r="P443" s="181"/>
      <c r="Q443" s="181"/>
      <c r="R443" s="181"/>
      <c r="S443" s="181"/>
      <c r="T443" s="182"/>
      <c r="AT443" s="176" t="s">
        <v>140</v>
      </c>
      <c r="AU443" s="176" t="s">
        <v>83</v>
      </c>
      <c r="AV443" s="14" t="s">
        <v>83</v>
      </c>
      <c r="AW443" s="14" t="s">
        <v>34</v>
      </c>
      <c r="AX443" s="14" t="s">
        <v>73</v>
      </c>
      <c r="AY443" s="176" t="s">
        <v>131</v>
      </c>
    </row>
    <row r="444" spans="2:51" s="13" customFormat="1" ht="11.25">
      <c r="B444" s="167"/>
      <c r="D444" s="168" t="s">
        <v>140</v>
      </c>
      <c r="E444" s="169" t="s">
        <v>3</v>
      </c>
      <c r="F444" s="170" t="s">
        <v>183</v>
      </c>
      <c r="H444" s="169" t="s">
        <v>3</v>
      </c>
      <c r="I444" s="171"/>
      <c r="L444" s="167"/>
      <c r="M444" s="172"/>
      <c r="N444" s="173"/>
      <c r="O444" s="173"/>
      <c r="P444" s="173"/>
      <c r="Q444" s="173"/>
      <c r="R444" s="173"/>
      <c r="S444" s="173"/>
      <c r="T444" s="174"/>
      <c r="AT444" s="169" t="s">
        <v>140</v>
      </c>
      <c r="AU444" s="169" t="s">
        <v>83</v>
      </c>
      <c r="AV444" s="13" t="s">
        <v>81</v>
      </c>
      <c r="AW444" s="13" t="s">
        <v>34</v>
      </c>
      <c r="AX444" s="13" t="s">
        <v>73</v>
      </c>
      <c r="AY444" s="169" t="s">
        <v>131</v>
      </c>
    </row>
    <row r="445" spans="2:51" s="14" customFormat="1" ht="11.25">
      <c r="B445" s="175"/>
      <c r="D445" s="168" t="s">
        <v>140</v>
      </c>
      <c r="E445" s="176" t="s">
        <v>3</v>
      </c>
      <c r="F445" s="177" t="s">
        <v>571</v>
      </c>
      <c r="H445" s="178">
        <v>65</v>
      </c>
      <c r="I445" s="179"/>
      <c r="L445" s="175"/>
      <c r="M445" s="180"/>
      <c r="N445" s="181"/>
      <c r="O445" s="181"/>
      <c r="P445" s="181"/>
      <c r="Q445" s="181"/>
      <c r="R445" s="181"/>
      <c r="S445" s="181"/>
      <c r="T445" s="182"/>
      <c r="AT445" s="176" t="s">
        <v>140</v>
      </c>
      <c r="AU445" s="176" t="s">
        <v>83</v>
      </c>
      <c r="AV445" s="14" t="s">
        <v>83</v>
      </c>
      <c r="AW445" s="14" t="s">
        <v>34</v>
      </c>
      <c r="AX445" s="14" t="s">
        <v>73</v>
      </c>
      <c r="AY445" s="176" t="s">
        <v>131</v>
      </c>
    </row>
    <row r="446" spans="2:51" s="13" customFormat="1" ht="11.25">
      <c r="B446" s="167"/>
      <c r="D446" s="168" t="s">
        <v>140</v>
      </c>
      <c r="E446" s="169" t="s">
        <v>3</v>
      </c>
      <c r="F446" s="170" t="s">
        <v>145</v>
      </c>
      <c r="H446" s="169" t="s">
        <v>3</v>
      </c>
      <c r="I446" s="171"/>
      <c r="L446" s="167"/>
      <c r="M446" s="172"/>
      <c r="N446" s="173"/>
      <c r="O446" s="173"/>
      <c r="P446" s="173"/>
      <c r="Q446" s="173"/>
      <c r="R446" s="173"/>
      <c r="S446" s="173"/>
      <c r="T446" s="174"/>
      <c r="AT446" s="169" t="s">
        <v>140</v>
      </c>
      <c r="AU446" s="169" t="s">
        <v>83</v>
      </c>
      <c r="AV446" s="13" t="s">
        <v>81</v>
      </c>
      <c r="AW446" s="13" t="s">
        <v>34</v>
      </c>
      <c r="AX446" s="13" t="s">
        <v>73</v>
      </c>
      <c r="AY446" s="169" t="s">
        <v>131</v>
      </c>
    </row>
    <row r="447" spans="2:51" s="14" customFormat="1" ht="11.25">
      <c r="B447" s="175"/>
      <c r="D447" s="168" t="s">
        <v>140</v>
      </c>
      <c r="E447" s="176" t="s">
        <v>3</v>
      </c>
      <c r="F447" s="177" t="s">
        <v>572</v>
      </c>
      <c r="H447" s="178">
        <v>13.3</v>
      </c>
      <c r="I447" s="179"/>
      <c r="L447" s="175"/>
      <c r="M447" s="180"/>
      <c r="N447" s="181"/>
      <c r="O447" s="181"/>
      <c r="P447" s="181"/>
      <c r="Q447" s="181"/>
      <c r="R447" s="181"/>
      <c r="S447" s="181"/>
      <c r="T447" s="182"/>
      <c r="AT447" s="176" t="s">
        <v>140</v>
      </c>
      <c r="AU447" s="176" t="s">
        <v>83</v>
      </c>
      <c r="AV447" s="14" t="s">
        <v>83</v>
      </c>
      <c r="AW447" s="14" t="s">
        <v>34</v>
      </c>
      <c r="AX447" s="14" t="s">
        <v>73</v>
      </c>
      <c r="AY447" s="176" t="s">
        <v>131</v>
      </c>
    </row>
    <row r="448" spans="2:51" s="13" customFormat="1" ht="11.25">
      <c r="B448" s="167"/>
      <c r="D448" s="168" t="s">
        <v>140</v>
      </c>
      <c r="E448" s="169" t="s">
        <v>3</v>
      </c>
      <c r="F448" s="170" t="s">
        <v>147</v>
      </c>
      <c r="H448" s="169" t="s">
        <v>3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9" t="s">
        <v>140</v>
      </c>
      <c r="AU448" s="169" t="s">
        <v>83</v>
      </c>
      <c r="AV448" s="13" t="s">
        <v>81</v>
      </c>
      <c r="AW448" s="13" t="s">
        <v>34</v>
      </c>
      <c r="AX448" s="13" t="s">
        <v>73</v>
      </c>
      <c r="AY448" s="169" t="s">
        <v>131</v>
      </c>
    </row>
    <row r="449" spans="2:51" s="14" customFormat="1" ht="11.25">
      <c r="B449" s="175"/>
      <c r="D449" s="168" t="s">
        <v>140</v>
      </c>
      <c r="E449" s="176" t="s">
        <v>3</v>
      </c>
      <c r="F449" s="177" t="s">
        <v>419</v>
      </c>
      <c r="H449" s="178">
        <v>11.5</v>
      </c>
      <c r="I449" s="179"/>
      <c r="L449" s="175"/>
      <c r="M449" s="180"/>
      <c r="N449" s="181"/>
      <c r="O449" s="181"/>
      <c r="P449" s="181"/>
      <c r="Q449" s="181"/>
      <c r="R449" s="181"/>
      <c r="S449" s="181"/>
      <c r="T449" s="182"/>
      <c r="AT449" s="176" t="s">
        <v>140</v>
      </c>
      <c r="AU449" s="176" t="s">
        <v>83</v>
      </c>
      <c r="AV449" s="14" t="s">
        <v>83</v>
      </c>
      <c r="AW449" s="14" t="s">
        <v>34</v>
      </c>
      <c r="AX449" s="14" t="s">
        <v>73</v>
      </c>
      <c r="AY449" s="176" t="s">
        <v>131</v>
      </c>
    </row>
    <row r="450" spans="2:51" s="15" customFormat="1" ht="11.25">
      <c r="B450" s="183"/>
      <c r="D450" s="168" t="s">
        <v>140</v>
      </c>
      <c r="E450" s="184" t="s">
        <v>3</v>
      </c>
      <c r="F450" s="185" t="s">
        <v>149</v>
      </c>
      <c r="H450" s="186">
        <v>213.5</v>
      </c>
      <c r="I450" s="187"/>
      <c r="L450" s="183"/>
      <c r="M450" s="188"/>
      <c r="N450" s="189"/>
      <c r="O450" s="189"/>
      <c r="P450" s="189"/>
      <c r="Q450" s="189"/>
      <c r="R450" s="189"/>
      <c r="S450" s="189"/>
      <c r="T450" s="190"/>
      <c r="AT450" s="184" t="s">
        <v>140</v>
      </c>
      <c r="AU450" s="184" t="s">
        <v>83</v>
      </c>
      <c r="AV450" s="15" t="s">
        <v>138</v>
      </c>
      <c r="AW450" s="15" t="s">
        <v>34</v>
      </c>
      <c r="AX450" s="15" t="s">
        <v>81</v>
      </c>
      <c r="AY450" s="184" t="s">
        <v>131</v>
      </c>
    </row>
    <row r="451" spans="1:65" s="2" customFormat="1" ht="16.5" customHeight="1">
      <c r="A451" s="34"/>
      <c r="B451" s="153"/>
      <c r="C451" s="191" t="s">
        <v>573</v>
      </c>
      <c r="D451" s="191" t="s">
        <v>167</v>
      </c>
      <c r="E451" s="192" t="s">
        <v>574</v>
      </c>
      <c r="F451" s="193" t="s">
        <v>575</v>
      </c>
      <c r="G451" s="194" t="s">
        <v>246</v>
      </c>
      <c r="H451" s="195">
        <v>217.77</v>
      </c>
      <c r="I451" s="196"/>
      <c r="J451" s="197">
        <f>ROUND(I451*H451,2)</f>
        <v>0</v>
      </c>
      <c r="K451" s="193" t="s">
        <v>3</v>
      </c>
      <c r="L451" s="198"/>
      <c r="M451" s="199" t="s">
        <v>3</v>
      </c>
      <c r="N451" s="200" t="s">
        <v>44</v>
      </c>
      <c r="O451" s="55"/>
      <c r="P451" s="163">
        <f>O451*H451</f>
        <v>0</v>
      </c>
      <c r="Q451" s="163">
        <v>0.046</v>
      </c>
      <c r="R451" s="163">
        <f>Q451*H451</f>
        <v>10.01742</v>
      </c>
      <c r="S451" s="163">
        <v>0</v>
      </c>
      <c r="T451" s="164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65" t="s">
        <v>171</v>
      </c>
      <c r="AT451" s="165" t="s">
        <v>167</v>
      </c>
      <c r="AU451" s="165" t="s">
        <v>83</v>
      </c>
      <c r="AY451" s="19" t="s">
        <v>131</v>
      </c>
      <c r="BE451" s="166">
        <f>IF(N451="základní",J451,0)</f>
        <v>0</v>
      </c>
      <c r="BF451" s="166">
        <f>IF(N451="snížená",J451,0)</f>
        <v>0</v>
      </c>
      <c r="BG451" s="166">
        <f>IF(N451="zákl. přenesená",J451,0)</f>
        <v>0</v>
      </c>
      <c r="BH451" s="166">
        <f>IF(N451="sníž. přenesená",J451,0)</f>
        <v>0</v>
      </c>
      <c r="BI451" s="166">
        <f>IF(N451="nulová",J451,0)</f>
        <v>0</v>
      </c>
      <c r="BJ451" s="19" t="s">
        <v>81</v>
      </c>
      <c r="BK451" s="166">
        <f>ROUND(I451*H451,2)</f>
        <v>0</v>
      </c>
      <c r="BL451" s="19" t="s">
        <v>138</v>
      </c>
      <c r="BM451" s="165" t="s">
        <v>576</v>
      </c>
    </row>
    <row r="452" spans="2:51" s="14" customFormat="1" ht="11.25">
      <c r="B452" s="175"/>
      <c r="D452" s="168" t="s">
        <v>140</v>
      </c>
      <c r="E452" s="176" t="s">
        <v>3</v>
      </c>
      <c r="F452" s="177" t="s">
        <v>577</v>
      </c>
      <c r="H452" s="178">
        <v>213.5</v>
      </c>
      <c r="I452" s="179"/>
      <c r="L452" s="175"/>
      <c r="M452" s="180"/>
      <c r="N452" s="181"/>
      <c r="O452" s="181"/>
      <c r="P452" s="181"/>
      <c r="Q452" s="181"/>
      <c r="R452" s="181"/>
      <c r="S452" s="181"/>
      <c r="T452" s="182"/>
      <c r="AT452" s="176" t="s">
        <v>140</v>
      </c>
      <c r="AU452" s="176" t="s">
        <v>83</v>
      </c>
      <c r="AV452" s="14" t="s">
        <v>83</v>
      </c>
      <c r="AW452" s="14" t="s">
        <v>34</v>
      </c>
      <c r="AX452" s="14" t="s">
        <v>73</v>
      </c>
      <c r="AY452" s="176" t="s">
        <v>131</v>
      </c>
    </row>
    <row r="453" spans="2:51" s="14" customFormat="1" ht="11.25">
      <c r="B453" s="175"/>
      <c r="D453" s="168" t="s">
        <v>140</v>
      </c>
      <c r="E453" s="176" t="s">
        <v>3</v>
      </c>
      <c r="F453" s="177" t="s">
        <v>578</v>
      </c>
      <c r="H453" s="178">
        <v>217.77</v>
      </c>
      <c r="I453" s="179"/>
      <c r="L453" s="175"/>
      <c r="M453" s="180"/>
      <c r="N453" s="181"/>
      <c r="O453" s="181"/>
      <c r="P453" s="181"/>
      <c r="Q453" s="181"/>
      <c r="R453" s="181"/>
      <c r="S453" s="181"/>
      <c r="T453" s="182"/>
      <c r="AT453" s="176" t="s">
        <v>140</v>
      </c>
      <c r="AU453" s="176" t="s">
        <v>83</v>
      </c>
      <c r="AV453" s="14" t="s">
        <v>83</v>
      </c>
      <c r="AW453" s="14" t="s">
        <v>34</v>
      </c>
      <c r="AX453" s="14" t="s">
        <v>81</v>
      </c>
      <c r="AY453" s="176" t="s">
        <v>131</v>
      </c>
    </row>
    <row r="454" spans="1:65" s="2" customFormat="1" ht="16.5" customHeight="1">
      <c r="A454" s="34"/>
      <c r="B454" s="153"/>
      <c r="C454" s="154" t="s">
        <v>579</v>
      </c>
      <c r="D454" s="154" t="s">
        <v>133</v>
      </c>
      <c r="E454" s="155" t="s">
        <v>580</v>
      </c>
      <c r="F454" s="156" t="s">
        <v>581</v>
      </c>
      <c r="G454" s="157" t="s">
        <v>152</v>
      </c>
      <c r="H454" s="158">
        <v>10.675</v>
      </c>
      <c r="I454" s="159"/>
      <c r="J454" s="160">
        <f>ROUND(I454*H454,2)</f>
        <v>0</v>
      </c>
      <c r="K454" s="156" t="s">
        <v>137</v>
      </c>
      <c r="L454" s="35"/>
      <c r="M454" s="161" t="s">
        <v>3</v>
      </c>
      <c r="N454" s="162" t="s">
        <v>44</v>
      </c>
      <c r="O454" s="55"/>
      <c r="P454" s="163">
        <f>O454*H454</f>
        <v>0</v>
      </c>
      <c r="Q454" s="163">
        <v>2.25634</v>
      </c>
      <c r="R454" s="163">
        <f>Q454*H454</f>
        <v>24.086429499999998</v>
      </c>
      <c r="S454" s="163">
        <v>0</v>
      </c>
      <c r="T454" s="164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65" t="s">
        <v>138</v>
      </c>
      <c r="AT454" s="165" t="s">
        <v>133</v>
      </c>
      <c r="AU454" s="165" t="s">
        <v>83</v>
      </c>
      <c r="AY454" s="19" t="s">
        <v>131</v>
      </c>
      <c r="BE454" s="166">
        <f>IF(N454="základní",J454,0)</f>
        <v>0</v>
      </c>
      <c r="BF454" s="166">
        <f>IF(N454="snížená",J454,0)</f>
        <v>0</v>
      </c>
      <c r="BG454" s="166">
        <f>IF(N454="zákl. přenesená",J454,0)</f>
        <v>0</v>
      </c>
      <c r="BH454" s="166">
        <f>IF(N454="sníž. přenesená",J454,0)</f>
        <v>0</v>
      </c>
      <c r="BI454" s="166">
        <f>IF(N454="nulová",J454,0)</f>
        <v>0</v>
      </c>
      <c r="BJ454" s="19" t="s">
        <v>81</v>
      </c>
      <c r="BK454" s="166">
        <f>ROUND(I454*H454,2)</f>
        <v>0</v>
      </c>
      <c r="BL454" s="19" t="s">
        <v>138</v>
      </c>
      <c r="BM454" s="165" t="s">
        <v>582</v>
      </c>
    </row>
    <row r="455" spans="2:51" s="13" customFormat="1" ht="11.25">
      <c r="B455" s="167"/>
      <c r="D455" s="168" t="s">
        <v>140</v>
      </c>
      <c r="E455" s="169" t="s">
        <v>3</v>
      </c>
      <c r="F455" s="170" t="s">
        <v>583</v>
      </c>
      <c r="H455" s="169" t="s">
        <v>3</v>
      </c>
      <c r="I455" s="171"/>
      <c r="L455" s="167"/>
      <c r="M455" s="172"/>
      <c r="N455" s="173"/>
      <c r="O455" s="173"/>
      <c r="P455" s="173"/>
      <c r="Q455" s="173"/>
      <c r="R455" s="173"/>
      <c r="S455" s="173"/>
      <c r="T455" s="174"/>
      <c r="AT455" s="169" t="s">
        <v>140</v>
      </c>
      <c r="AU455" s="169" t="s">
        <v>83</v>
      </c>
      <c r="AV455" s="13" t="s">
        <v>81</v>
      </c>
      <c r="AW455" s="13" t="s">
        <v>34</v>
      </c>
      <c r="AX455" s="13" t="s">
        <v>73</v>
      </c>
      <c r="AY455" s="169" t="s">
        <v>131</v>
      </c>
    </row>
    <row r="456" spans="2:51" s="14" customFormat="1" ht="11.25">
      <c r="B456" s="175"/>
      <c r="D456" s="168" t="s">
        <v>140</v>
      </c>
      <c r="E456" s="176" t="s">
        <v>3</v>
      </c>
      <c r="F456" s="177" t="s">
        <v>584</v>
      </c>
      <c r="H456" s="178">
        <v>10.675</v>
      </c>
      <c r="I456" s="179"/>
      <c r="L456" s="175"/>
      <c r="M456" s="180"/>
      <c r="N456" s="181"/>
      <c r="O456" s="181"/>
      <c r="P456" s="181"/>
      <c r="Q456" s="181"/>
      <c r="R456" s="181"/>
      <c r="S456" s="181"/>
      <c r="T456" s="182"/>
      <c r="AT456" s="176" t="s">
        <v>140</v>
      </c>
      <c r="AU456" s="176" t="s">
        <v>83</v>
      </c>
      <c r="AV456" s="14" t="s">
        <v>83</v>
      </c>
      <c r="AW456" s="14" t="s">
        <v>34</v>
      </c>
      <c r="AX456" s="14" t="s">
        <v>81</v>
      </c>
      <c r="AY456" s="176" t="s">
        <v>131</v>
      </c>
    </row>
    <row r="457" spans="2:63" s="12" customFormat="1" ht="22.9" customHeight="1">
      <c r="B457" s="140"/>
      <c r="D457" s="141" t="s">
        <v>72</v>
      </c>
      <c r="E457" s="151" t="s">
        <v>585</v>
      </c>
      <c r="F457" s="151" t="s">
        <v>586</v>
      </c>
      <c r="I457" s="143"/>
      <c r="J457" s="152">
        <f>BK457</f>
        <v>0</v>
      </c>
      <c r="L457" s="140"/>
      <c r="M457" s="145"/>
      <c r="N457" s="146"/>
      <c r="O457" s="146"/>
      <c r="P457" s="147">
        <f>SUM(P458:P462)</f>
        <v>0</v>
      </c>
      <c r="Q457" s="146"/>
      <c r="R457" s="147">
        <f>SUM(R458:R462)</f>
        <v>0.01575</v>
      </c>
      <c r="S457" s="146"/>
      <c r="T457" s="148">
        <f>SUM(T458:T462)</f>
        <v>0</v>
      </c>
      <c r="AR457" s="141" t="s">
        <v>81</v>
      </c>
      <c r="AT457" s="149" t="s">
        <v>72</v>
      </c>
      <c r="AU457" s="149" t="s">
        <v>81</v>
      </c>
      <c r="AY457" s="141" t="s">
        <v>131</v>
      </c>
      <c r="BK457" s="150">
        <f>SUM(BK458:BK462)</f>
        <v>0</v>
      </c>
    </row>
    <row r="458" spans="1:65" s="2" customFormat="1" ht="21.75" customHeight="1">
      <c r="A458" s="34"/>
      <c r="B458" s="153"/>
      <c r="C458" s="154" t="s">
        <v>587</v>
      </c>
      <c r="D458" s="154" t="s">
        <v>133</v>
      </c>
      <c r="E458" s="155" t="s">
        <v>588</v>
      </c>
      <c r="F458" s="156" t="s">
        <v>589</v>
      </c>
      <c r="G458" s="157" t="s">
        <v>136</v>
      </c>
      <c r="H458" s="158">
        <v>75</v>
      </c>
      <c r="I458" s="159"/>
      <c r="J458" s="160">
        <f>ROUND(I458*H458,2)</f>
        <v>0</v>
      </c>
      <c r="K458" s="156" t="s">
        <v>137</v>
      </c>
      <c r="L458" s="35"/>
      <c r="M458" s="161" t="s">
        <v>3</v>
      </c>
      <c r="N458" s="162" t="s">
        <v>44</v>
      </c>
      <c r="O458" s="55"/>
      <c r="P458" s="163">
        <f>O458*H458</f>
        <v>0</v>
      </c>
      <c r="Q458" s="163">
        <v>0.00021</v>
      </c>
      <c r="R458" s="163">
        <f>Q458*H458</f>
        <v>0.01575</v>
      </c>
      <c r="S458" s="163">
        <v>0</v>
      </c>
      <c r="T458" s="164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65" t="s">
        <v>138</v>
      </c>
      <c r="AT458" s="165" t="s">
        <v>133</v>
      </c>
      <c r="AU458" s="165" t="s">
        <v>83</v>
      </c>
      <c r="AY458" s="19" t="s">
        <v>131</v>
      </c>
      <c r="BE458" s="166">
        <f>IF(N458="základní",J458,0)</f>
        <v>0</v>
      </c>
      <c r="BF458" s="166">
        <f>IF(N458="snížená",J458,0)</f>
        <v>0</v>
      </c>
      <c r="BG458" s="166">
        <f>IF(N458="zákl. přenesená",J458,0)</f>
        <v>0</v>
      </c>
      <c r="BH458" s="166">
        <f>IF(N458="sníž. přenesená",J458,0)</f>
        <v>0</v>
      </c>
      <c r="BI458" s="166">
        <f>IF(N458="nulová",J458,0)</f>
        <v>0</v>
      </c>
      <c r="BJ458" s="19" t="s">
        <v>81</v>
      </c>
      <c r="BK458" s="166">
        <f>ROUND(I458*H458,2)</f>
        <v>0</v>
      </c>
      <c r="BL458" s="19" t="s">
        <v>138</v>
      </c>
      <c r="BM458" s="165" t="s">
        <v>590</v>
      </c>
    </row>
    <row r="459" spans="2:51" s="13" customFormat="1" ht="11.25">
      <c r="B459" s="167"/>
      <c r="D459" s="168" t="s">
        <v>140</v>
      </c>
      <c r="E459" s="169" t="s">
        <v>3</v>
      </c>
      <c r="F459" s="170" t="s">
        <v>591</v>
      </c>
      <c r="H459" s="169" t="s">
        <v>3</v>
      </c>
      <c r="I459" s="171"/>
      <c r="L459" s="167"/>
      <c r="M459" s="172"/>
      <c r="N459" s="173"/>
      <c r="O459" s="173"/>
      <c r="P459" s="173"/>
      <c r="Q459" s="173"/>
      <c r="R459" s="173"/>
      <c r="S459" s="173"/>
      <c r="T459" s="174"/>
      <c r="AT459" s="169" t="s">
        <v>140</v>
      </c>
      <c r="AU459" s="169" t="s">
        <v>83</v>
      </c>
      <c r="AV459" s="13" t="s">
        <v>81</v>
      </c>
      <c r="AW459" s="13" t="s">
        <v>34</v>
      </c>
      <c r="AX459" s="13" t="s">
        <v>73</v>
      </c>
      <c r="AY459" s="169" t="s">
        <v>131</v>
      </c>
    </row>
    <row r="460" spans="2:51" s="13" customFormat="1" ht="11.25">
      <c r="B460" s="167"/>
      <c r="D460" s="168" t="s">
        <v>140</v>
      </c>
      <c r="E460" s="169" t="s">
        <v>3</v>
      </c>
      <c r="F460" s="170" t="s">
        <v>592</v>
      </c>
      <c r="H460" s="169" t="s">
        <v>3</v>
      </c>
      <c r="I460" s="171"/>
      <c r="L460" s="167"/>
      <c r="M460" s="172"/>
      <c r="N460" s="173"/>
      <c r="O460" s="173"/>
      <c r="P460" s="173"/>
      <c r="Q460" s="173"/>
      <c r="R460" s="173"/>
      <c r="S460" s="173"/>
      <c r="T460" s="174"/>
      <c r="AT460" s="169" t="s">
        <v>140</v>
      </c>
      <c r="AU460" s="169" t="s">
        <v>83</v>
      </c>
      <c r="AV460" s="13" t="s">
        <v>81</v>
      </c>
      <c r="AW460" s="13" t="s">
        <v>34</v>
      </c>
      <c r="AX460" s="13" t="s">
        <v>73</v>
      </c>
      <c r="AY460" s="169" t="s">
        <v>131</v>
      </c>
    </row>
    <row r="461" spans="2:51" s="14" customFormat="1" ht="11.25">
      <c r="B461" s="175"/>
      <c r="D461" s="168" t="s">
        <v>140</v>
      </c>
      <c r="E461" s="176" t="s">
        <v>3</v>
      </c>
      <c r="F461" s="177" t="s">
        <v>593</v>
      </c>
      <c r="H461" s="178">
        <v>75</v>
      </c>
      <c r="I461" s="179"/>
      <c r="L461" s="175"/>
      <c r="M461" s="180"/>
      <c r="N461" s="181"/>
      <c r="O461" s="181"/>
      <c r="P461" s="181"/>
      <c r="Q461" s="181"/>
      <c r="R461" s="181"/>
      <c r="S461" s="181"/>
      <c r="T461" s="182"/>
      <c r="AT461" s="176" t="s">
        <v>140</v>
      </c>
      <c r="AU461" s="176" t="s">
        <v>83</v>
      </c>
      <c r="AV461" s="14" t="s">
        <v>83</v>
      </c>
      <c r="AW461" s="14" t="s">
        <v>34</v>
      </c>
      <c r="AX461" s="14" t="s">
        <v>73</v>
      </c>
      <c r="AY461" s="176" t="s">
        <v>131</v>
      </c>
    </row>
    <row r="462" spans="2:51" s="15" customFormat="1" ht="11.25">
      <c r="B462" s="183"/>
      <c r="D462" s="168" t="s">
        <v>140</v>
      </c>
      <c r="E462" s="184" t="s">
        <v>3</v>
      </c>
      <c r="F462" s="185" t="s">
        <v>149</v>
      </c>
      <c r="H462" s="186">
        <v>75</v>
      </c>
      <c r="I462" s="187"/>
      <c r="L462" s="183"/>
      <c r="M462" s="188"/>
      <c r="N462" s="189"/>
      <c r="O462" s="189"/>
      <c r="P462" s="189"/>
      <c r="Q462" s="189"/>
      <c r="R462" s="189"/>
      <c r="S462" s="189"/>
      <c r="T462" s="190"/>
      <c r="AT462" s="184" t="s">
        <v>140</v>
      </c>
      <c r="AU462" s="184" t="s">
        <v>83</v>
      </c>
      <c r="AV462" s="15" t="s">
        <v>138</v>
      </c>
      <c r="AW462" s="15" t="s">
        <v>34</v>
      </c>
      <c r="AX462" s="15" t="s">
        <v>81</v>
      </c>
      <c r="AY462" s="184" t="s">
        <v>131</v>
      </c>
    </row>
    <row r="463" spans="2:63" s="12" customFormat="1" ht="22.9" customHeight="1">
      <c r="B463" s="140"/>
      <c r="D463" s="141" t="s">
        <v>72</v>
      </c>
      <c r="E463" s="151" t="s">
        <v>594</v>
      </c>
      <c r="F463" s="151" t="s">
        <v>595</v>
      </c>
      <c r="I463" s="143"/>
      <c r="J463" s="152">
        <f>BK463</f>
        <v>0</v>
      </c>
      <c r="L463" s="140"/>
      <c r="M463" s="145"/>
      <c r="N463" s="146"/>
      <c r="O463" s="146"/>
      <c r="P463" s="147">
        <f>SUM(P464:P517)</f>
        <v>0</v>
      </c>
      <c r="Q463" s="146"/>
      <c r="R463" s="147">
        <f>SUM(R464:R517)</f>
        <v>0</v>
      </c>
      <c r="S463" s="146"/>
      <c r="T463" s="148">
        <f>SUM(T464:T517)</f>
        <v>4.9327</v>
      </c>
      <c r="AR463" s="141" t="s">
        <v>81</v>
      </c>
      <c r="AT463" s="149" t="s">
        <v>72</v>
      </c>
      <c r="AU463" s="149" t="s">
        <v>81</v>
      </c>
      <c r="AY463" s="141" t="s">
        <v>131</v>
      </c>
      <c r="BK463" s="150">
        <f>SUM(BK464:BK517)</f>
        <v>0</v>
      </c>
    </row>
    <row r="464" spans="1:65" s="2" customFormat="1" ht="16.5" customHeight="1">
      <c r="A464" s="34"/>
      <c r="B464" s="153"/>
      <c r="C464" s="154" t="s">
        <v>596</v>
      </c>
      <c r="D464" s="154" t="s">
        <v>133</v>
      </c>
      <c r="E464" s="155" t="s">
        <v>597</v>
      </c>
      <c r="F464" s="156" t="s">
        <v>598</v>
      </c>
      <c r="G464" s="157" t="s">
        <v>445</v>
      </c>
      <c r="H464" s="158">
        <v>1</v>
      </c>
      <c r="I464" s="159"/>
      <c r="J464" s="160">
        <f>ROUND(I464*H464,2)</f>
        <v>0</v>
      </c>
      <c r="K464" s="156" t="s">
        <v>137</v>
      </c>
      <c r="L464" s="35"/>
      <c r="M464" s="161" t="s">
        <v>3</v>
      </c>
      <c r="N464" s="162" t="s">
        <v>44</v>
      </c>
      <c r="O464" s="55"/>
      <c r="P464" s="163">
        <f>O464*H464</f>
        <v>0</v>
      </c>
      <c r="Q464" s="163">
        <v>0</v>
      </c>
      <c r="R464" s="163">
        <f>Q464*H464</f>
        <v>0</v>
      </c>
      <c r="S464" s="163">
        <v>0.285</v>
      </c>
      <c r="T464" s="164">
        <f>S464*H464</f>
        <v>0.285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65" t="s">
        <v>138</v>
      </c>
      <c r="AT464" s="165" t="s">
        <v>133</v>
      </c>
      <c r="AU464" s="165" t="s">
        <v>83</v>
      </c>
      <c r="AY464" s="19" t="s">
        <v>131</v>
      </c>
      <c r="BE464" s="166">
        <f>IF(N464="základní",J464,0)</f>
        <v>0</v>
      </c>
      <c r="BF464" s="166">
        <f>IF(N464="snížená",J464,0)</f>
        <v>0</v>
      </c>
      <c r="BG464" s="166">
        <f>IF(N464="zákl. přenesená",J464,0)</f>
        <v>0</v>
      </c>
      <c r="BH464" s="166">
        <f>IF(N464="sníž. přenesená",J464,0)</f>
        <v>0</v>
      </c>
      <c r="BI464" s="166">
        <f>IF(N464="nulová",J464,0)</f>
        <v>0</v>
      </c>
      <c r="BJ464" s="19" t="s">
        <v>81</v>
      </c>
      <c r="BK464" s="166">
        <f>ROUND(I464*H464,2)</f>
        <v>0</v>
      </c>
      <c r="BL464" s="19" t="s">
        <v>138</v>
      </c>
      <c r="BM464" s="165" t="s">
        <v>599</v>
      </c>
    </row>
    <row r="465" spans="2:51" s="13" customFormat="1" ht="11.25">
      <c r="B465" s="167"/>
      <c r="D465" s="168" t="s">
        <v>140</v>
      </c>
      <c r="E465" s="169" t="s">
        <v>3</v>
      </c>
      <c r="F465" s="170" t="s">
        <v>600</v>
      </c>
      <c r="H465" s="169" t="s">
        <v>3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9" t="s">
        <v>140</v>
      </c>
      <c r="AU465" s="169" t="s">
        <v>83</v>
      </c>
      <c r="AV465" s="13" t="s">
        <v>81</v>
      </c>
      <c r="AW465" s="13" t="s">
        <v>34</v>
      </c>
      <c r="AX465" s="13" t="s">
        <v>73</v>
      </c>
      <c r="AY465" s="169" t="s">
        <v>131</v>
      </c>
    </row>
    <row r="466" spans="2:51" s="13" customFormat="1" ht="11.25">
      <c r="B466" s="167"/>
      <c r="D466" s="168" t="s">
        <v>140</v>
      </c>
      <c r="E466" s="169" t="s">
        <v>3</v>
      </c>
      <c r="F466" s="170" t="s">
        <v>601</v>
      </c>
      <c r="H466" s="169" t="s">
        <v>3</v>
      </c>
      <c r="I466" s="171"/>
      <c r="L466" s="167"/>
      <c r="M466" s="172"/>
      <c r="N466" s="173"/>
      <c r="O466" s="173"/>
      <c r="P466" s="173"/>
      <c r="Q466" s="173"/>
      <c r="R466" s="173"/>
      <c r="S466" s="173"/>
      <c r="T466" s="174"/>
      <c r="AT466" s="169" t="s">
        <v>140</v>
      </c>
      <c r="AU466" s="169" t="s">
        <v>83</v>
      </c>
      <c r="AV466" s="13" t="s">
        <v>81</v>
      </c>
      <c r="AW466" s="13" t="s">
        <v>34</v>
      </c>
      <c r="AX466" s="13" t="s">
        <v>73</v>
      </c>
      <c r="AY466" s="169" t="s">
        <v>131</v>
      </c>
    </row>
    <row r="467" spans="2:51" s="13" customFormat="1" ht="11.25">
      <c r="B467" s="167"/>
      <c r="D467" s="168" t="s">
        <v>140</v>
      </c>
      <c r="E467" s="169" t="s">
        <v>3</v>
      </c>
      <c r="F467" s="170" t="s">
        <v>179</v>
      </c>
      <c r="H467" s="169" t="s">
        <v>3</v>
      </c>
      <c r="I467" s="171"/>
      <c r="L467" s="167"/>
      <c r="M467" s="172"/>
      <c r="N467" s="173"/>
      <c r="O467" s="173"/>
      <c r="P467" s="173"/>
      <c r="Q467" s="173"/>
      <c r="R467" s="173"/>
      <c r="S467" s="173"/>
      <c r="T467" s="174"/>
      <c r="AT467" s="169" t="s">
        <v>140</v>
      </c>
      <c r="AU467" s="169" t="s">
        <v>83</v>
      </c>
      <c r="AV467" s="13" t="s">
        <v>81</v>
      </c>
      <c r="AW467" s="13" t="s">
        <v>34</v>
      </c>
      <c r="AX467" s="13" t="s">
        <v>73</v>
      </c>
      <c r="AY467" s="169" t="s">
        <v>131</v>
      </c>
    </row>
    <row r="468" spans="2:51" s="13" customFormat="1" ht="11.25">
      <c r="B468" s="167"/>
      <c r="D468" s="168" t="s">
        <v>140</v>
      </c>
      <c r="E468" s="169" t="s">
        <v>3</v>
      </c>
      <c r="F468" s="170" t="s">
        <v>143</v>
      </c>
      <c r="H468" s="169" t="s">
        <v>3</v>
      </c>
      <c r="I468" s="171"/>
      <c r="L468" s="167"/>
      <c r="M468" s="172"/>
      <c r="N468" s="173"/>
      <c r="O468" s="173"/>
      <c r="P468" s="173"/>
      <c r="Q468" s="173"/>
      <c r="R468" s="173"/>
      <c r="S468" s="173"/>
      <c r="T468" s="174"/>
      <c r="AT468" s="169" t="s">
        <v>140</v>
      </c>
      <c r="AU468" s="169" t="s">
        <v>83</v>
      </c>
      <c r="AV468" s="13" t="s">
        <v>81</v>
      </c>
      <c r="AW468" s="13" t="s">
        <v>34</v>
      </c>
      <c r="AX468" s="13" t="s">
        <v>73</v>
      </c>
      <c r="AY468" s="169" t="s">
        <v>131</v>
      </c>
    </row>
    <row r="469" spans="2:51" s="14" customFormat="1" ht="11.25">
      <c r="B469" s="175"/>
      <c r="D469" s="168" t="s">
        <v>140</v>
      </c>
      <c r="E469" s="176" t="s">
        <v>3</v>
      </c>
      <c r="F469" s="177" t="s">
        <v>81</v>
      </c>
      <c r="H469" s="178">
        <v>1</v>
      </c>
      <c r="I469" s="179"/>
      <c r="L469" s="175"/>
      <c r="M469" s="180"/>
      <c r="N469" s="181"/>
      <c r="O469" s="181"/>
      <c r="P469" s="181"/>
      <c r="Q469" s="181"/>
      <c r="R469" s="181"/>
      <c r="S469" s="181"/>
      <c r="T469" s="182"/>
      <c r="AT469" s="176" t="s">
        <v>140</v>
      </c>
      <c r="AU469" s="176" t="s">
        <v>83</v>
      </c>
      <c r="AV469" s="14" t="s">
        <v>83</v>
      </c>
      <c r="AW469" s="14" t="s">
        <v>34</v>
      </c>
      <c r="AX469" s="14" t="s">
        <v>81</v>
      </c>
      <c r="AY469" s="176" t="s">
        <v>131</v>
      </c>
    </row>
    <row r="470" spans="1:65" s="2" customFormat="1" ht="16.5" customHeight="1">
      <c r="A470" s="34"/>
      <c r="B470" s="153"/>
      <c r="C470" s="154" t="s">
        <v>602</v>
      </c>
      <c r="D470" s="154" t="s">
        <v>133</v>
      </c>
      <c r="E470" s="155" t="s">
        <v>603</v>
      </c>
      <c r="F470" s="156" t="s">
        <v>604</v>
      </c>
      <c r="G470" s="157" t="s">
        <v>445</v>
      </c>
      <c r="H470" s="158">
        <v>1</v>
      </c>
      <c r="I470" s="159"/>
      <c r="J470" s="160">
        <f>ROUND(I470*H470,2)</f>
        <v>0</v>
      </c>
      <c r="K470" s="156" t="s">
        <v>137</v>
      </c>
      <c r="L470" s="35"/>
      <c r="M470" s="161" t="s">
        <v>3</v>
      </c>
      <c r="N470" s="162" t="s">
        <v>44</v>
      </c>
      <c r="O470" s="55"/>
      <c r="P470" s="163">
        <f>O470*H470</f>
        <v>0</v>
      </c>
      <c r="Q470" s="163">
        <v>0</v>
      </c>
      <c r="R470" s="163">
        <f>Q470*H470</f>
        <v>0</v>
      </c>
      <c r="S470" s="163">
        <v>0.192</v>
      </c>
      <c r="T470" s="164">
        <f>S470*H470</f>
        <v>0.192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65" t="s">
        <v>138</v>
      </c>
      <c r="AT470" s="165" t="s">
        <v>133</v>
      </c>
      <c r="AU470" s="165" t="s">
        <v>83</v>
      </c>
      <c r="AY470" s="19" t="s">
        <v>131</v>
      </c>
      <c r="BE470" s="166">
        <f>IF(N470="základní",J470,0)</f>
        <v>0</v>
      </c>
      <c r="BF470" s="166">
        <f>IF(N470="snížená",J470,0)</f>
        <v>0</v>
      </c>
      <c r="BG470" s="166">
        <f>IF(N470="zákl. přenesená",J470,0)</f>
        <v>0</v>
      </c>
      <c r="BH470" s="166">
        <f>IF(N470="sníž. přenesená",J470,0)</f>
        <v>0</v>
      </c>
      <c r="BI470" s="166">
        <f>IF(N470="nulová",J470,0)</f>
        <v>0</v>
      </c>
      <c r="BJ470" s="19" t="s">
        <v>81</v>
      </c>
      <c r="BK470" s="166">
        <f>ROUND(I470*H470,2)</f>
        <v>0</v>
      </c>
      <c r="BL470" s="19" t="s">
        <v>138</v>
      </c>
      <c r="BM470" s="165" t="s">
        <v>605</v>
      </c>
    </row>
    <row r="471" spans="2:51" s="13" customFormat="1" ht="11.25">
      <c r="B471" s="167"/>
      <c r="D471" s="168" t="s">
        <v>140</v>
      </c>
      <c r="E471" s="169" t="s">
        <v>3</v>
      </c>
      <c r="F471" s="170" t="s">
        <v>606</v>
      </c>
      <c r="H471" s="169" t="s">
        <v>3</v>
      </c>
      <c r="I471" s="171"/>
      <c r="L471" s="167"/>
      <c r="M471" s="172"/>
      <c r="N471" s="173"/>
      <c r="O471" s="173"/>
      <c r="P471" s="173"/>
      <c r="Q471" s="173"/>
      <c r="R471" s="173"/>
      <c r="S471" s="173"/>
      <c r="T471" s="174"/>
      <c r="AT471" s="169" t="s">
        <v>140</v>
      </c>
      <c r="AU471" s="169" t="s">
        <v>83</v>
      </c>
      <c r="AV471" s="13" t="s">
        <v>81</v>
      </c>
      <c r="AW471" s="13" t="s">
        <v>34</v>
      </c>
      <c r="AX471" s="13" t="s">
        <v>73</v>
      </c>
      <c r="AY471" s="169" t="s">
        <v>131</v>
      </c>
    </row>
    <row r="472" spans="2:51" s="13" customFormat="1" ht="11.25">
      <c r="B472" s="167"/>
      <c r="D472" s="168" t="s">
        <v>140</v>
      </c>
      <c r="E472" s="169" t="s">
        <v>3</v>
      </c>
      <c r="F472" s="170" t="s">
        <v>601</v>
      </c>
      <c r="H472" s="169" t="s">
        <v>3</v>
      </c>
      <c r="I472" s="171"/>
      <c r="L472" s="167"/>
      <c r="M472" s="172"/>
      <c r="N472" s="173"/>
      <c r="O472" s="173"/>
      <c r="P472" s="173"/>
      <c r="Q472" s="173"/>
      <c r="R472" s="173"/>
      <c r="S472" s="173"/>
      <c r="T472" s="174"/>
      <c r="AT472" s="169" t="s">
        <v>140</v>
      </c>
      <c r="AU472" s="169" t="s">
        <v>83</v>
      </c>
      <c r="AV472" s="13" t="s">
        <v>81</v>
      </c>
      <c r="AW472" s="13" t="s">
        <v>34</v>
      </c>
      <c r="AX472" s="13" t="s">
        <v>73</v>
      </c>
      <c r="AY472" s="169" t="s">
        <v>131</v>
      </c>
    </row>
    <row r="473" spans="2:51" s="13" customFormat="1" ht="11.25">
      <c r="B473" s="167"/>
      <c r="D473" s="168" t="s">
        <v>140</v>
      </c>
      <c r="E473" s="169" t="s">
        <v>3</v>
      </c>
      <c r="F473" s="170" t="s">
        <v>179</v>
      </c>
      <c r="H473" s="169" t="s">
        <v>3</v>
      </c>
      <c r="I473" s="171"/>
      <c r="L473" s="167"/>
      <c r="M473" s="172"/>
      <c r="N473" s="173"/>
      <c r="O473" s="173"/>
      <c r="P473" s="173"/>
      <c r="Q473" s="173"/>
      <c r="R473" s="173"/>
      <c r="S473" s="173"/>
      <c r="T473" s="174"/>
      <c r="AT473" s="169" t="s">
        <v>140</v>
      </c>
      <c r="AU473" s="169" t="s">
        <v>83</v>
      </c>
      <c r="AV473" s="13" t="s">
        <v>81</v>
      </c>
      <c r="AW473" s="13" t="s">
        <v>34</v>
      </c>
      <c r="AX473" s="13" t="s">
        <v>73</v>
      </c>
      <c r="AY473" s="169" t="s">
        <v>131</v>
      </c>
    </row>
    <row r="474" spans="2:51" s="13" customFormat="1" ht="11.25">
      <c r="B474" s="167"/>
      <c r="D474" s="168" t="s">
        <v>140</v>
      </c>
      <c r="E474" s="169" t="s">
        <v>3</v>
      </c>
      <c r="F474" s="170" t="s">
        <v>183</v>
      </c>
      <c r="H474" s="169" t="s">
        <v>3</v>
      </c>
      <c r="I474" s="171"/>
      <c r="L474" s="167"/>
      <c r="M474" s="172"/>
      <c r="N474" s="173"/>
      <c r="O474" s="173"/>
      <c r="P474" s="173"/>
      <c r="Q474" s="173"/>
      <c r="R474" s="173"/>
      <c r="S474" s="173"/>
      <c r="T474" s="174"/>
      <c r="AT474" s="169" t="s">
        <v>140</v>
      </c>
      <c r="AU474" s="169" t="s">
        <v>83</v>
      </c>
      <c r="AV474" s="13" t="s">
        <v>81</v>
      </c>
      <c r="AW474" s="13" t="s">
        <v>34</v>
      </c>
      <c r="AX474" s="13" t="s">
        <v>73</v>
      </c>
      <c r="AY474" s="169" t="s">
        <v>131</v>
      </c>
    </row>
    <row r="475" spans="2:51" s="14" customFormat="1" ht="11.25">
      <c r="B475" s="175"/>
      <c r="D475" s="168" t="s">
        <v>140</v>
      </c>
      <c r="E475" s="176" t="s">
        <v>3</v>
      </c>
      <c r="F475" s="177" t="s">
        <v>81</v>
      </c>
      <c r="H475" s="178">
        <v>1</v>
      </c>
      <c r="I475" s="179"/>
      <c r="L475" s="175"/>
      <c r="M475" s="180"/>
      <c r="N475" s="181"/>
      <c r="O475" s="181"/>
      <c r="P475" s="181"/>
      <c r="Q475" s="181"/>
      <c r="R475" s="181"/>
      <c r="S475" s="181"/>
      <c r="T475" s="182"/>
      <c r="AT475" s="176" t="s">
        <v>140</v>
      </c>
      <c r="AU475" s="176" t="s">
        <v>83</v>
      </c>
      <c r="AV475" s="14" t="s">
        <v>83</v>
      </c>
      <c r="AW475" s="14" t="s">
        <v>34</v>
      </c>
      <c r="AX475" s="14" t="s">
        <v>81</v>
      </c>
      <c r="AY475" s="176" t="s">
        <v>131</v>
      </c>
    </row>
    <row r="476" spans="1:65" s="2" customFormat="1" ht="16.5" customHeight="1">
      <c r="A476" s="34"/>
      <c r="B476" s="153"/>
      <c r="C476" s="154" t="s">
        <v>607</v>
      </c>
      <c r="D476" s="154" t="s">
        <v>133</v>
      </c>
      <c r="E476" s="155" t="s">
        <v>608</v>
      </c>
      <c r="F476" s="156" t="s">
        <v>609</v>
      </c>
      <c r="G476" s="157" t="s">
        <v>445</v>
      </c>
      <c r="H476" s="158">
        <v>4</v>
      </c>
      <c r="I476" s="159"/>
      <c r="J476" s="160">
        <f>ROUND(I476*H476,2)</f>
        <v>0</v>
      </c>
      <c r="K476" s="156" t="s">
        <v>137</v>
      </c>
      <c r="L476" s="35"/>
      <c r="M476" s="161" t="s">
        <v>3</v>
      </c>
      <c r="N476" s="162" t="s">
        <v>44</v>
      </c>
      <c r="O476" s="55"/>
      <c r="P476" s="163">
        <f>O476*H476</f>
        <v>0</v>
      </c>
      <c r="Q476" s="163">
        <v>0</v>
      </c>
      <c r="R476" s="163">
        <f>Q476*H476</f>
        <v>0</v>
      </c>
      <c r="S476" s="163">
        <v>0.48</v>
      </c>
      <c r="T476" s="164">
        <f>S476*H476</f>
        <v>1.92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65" t="s">
        <v>138</v>
      </c>
      <c r="AT476" s="165" t="s">
        <v>133</v>
      </c>
      <c r="AU476" s="165" t="s">
        <v>83</v>
      </c>
      <c r="AY476" s="19" t="s">
        <v>131</v>
      </c>
      <c r="BE476" s="166">
        <f>IF(N476="základní",J476,0)</f>
        <v>0</v>
      </c>
      <c r="BF476" s="166">
        <f>IF(N476="snížená",J476,0)</f>
        <v>0</v>
      </c>
      <c r="BG476" s="166">
        <f>IF(N476="zákl. přenesená",J476,0)</f>
        <v>0</v>
      </c>
      <c r="BH476" s="166">
        <f>IF(N476="sníž. přenesená",J476,0)</f>
        <v>0</v>
      </c>
      <c r="BI476" s="166">
        <f>IF(N476="nulová",J476,0)</f>
        <v>0</v>
      </c>
      <c r="BJ476" s="19" t="s">
        <v>81</v>
      </c>
      <c r="BK476" s="166">
        <f>ROUND(I476*H476,2)</f>
        <v>0</v>
      </c>
      <c r="BL476" s="19" t="s">
        <v>138</v>
      </c>
      <c r="BM476" s="165" t="s">
        <v>610</v>
      </c>
    </row>
    <row r="477" spans="2:51" s="13" customFormat="1" ht="11.25">
      <c r="B477" s="167"/>
      <c r="D477" s="168" t="s">
        <v>140</v>
      </c>
      <c r="E477" s="169" t="s">
        <v>3</v>
      </c>
      <c r="F477" s="170" t="s">
        <v>611</v>
      </c>
      <c r="H477" s="169" t="s">
        <v>3</v>
      </c>
      <c r="I477" s="171"/>
      <c r="L477" s="167"/>
      <c r="M477" s="172"/>
      <c r="N477" s="173"/>
      <c r="O477" s="173"/>
      <c r="P477" s="173"/>
      <c r="Q477" s="173"/>
      <c r="R477" s="173"/>
      <c r="S477" s="173"/>
      <c r="T477" s="174"/>
      <c r="AT477" s="169" t="s">
        <v>140</v>
      </c>
      <c r="AU477" s="169" t="s">
        <v>83</v>
      </c>
      <c r="AV477" s="13" t="s">
        <v>81</v>
      </c>
      <c r="AW477" s="13" t="s">
        <v>34</v>
      </c>
      <c r="AX477" s="13" t="s">
        <v>73</v>
      </c>
      <c r="AY477" s="169" t="s">
        <v>131</v>
      </c>
    </row>
    <row r="478" spans="2:51" s="13" customFormat="1" ht="11.25">
      <c r="B478" s="167"/>
      <c r="D478" s="168" t="s">
        <v>140</v>
      </c>
      <c r="E478" s="169" t="s">
        <v>3</v>
      </c>
      <c r="F478" s="170" t="s">
        <v>612</v>
      </c>
      <c r="H478" s="169" t="s">
        <v>3</v>
      </c>
      <c r="I478" s="171"/>
      <c r="L478" s="167"/>
      <c r="M478" s="172"/>
      <c r="N478" s="173"/>
      <c r="O478" s="173"/>
      <c r="P478" s="173"/>
      <c r="Q478" s="173"/>
      <c r="R478" s="173"/>
      <c r="S478" s="173"/>
      <c r="T478" s="174"/>
      <c r="AT478" s="169" t="s">
        <v>140</v>
      </c>
      <c r="AU478" s="169" t="s">
        <v>83</v>
      </c>
      <c r="AV478" s="13" t="s">
        <v>81</v>
      </c>
      <c r="AW478" s="13" t="s">
        <v>34</v>
      </c>
      <c r="AX478" s="13" t="s">
        <v>73</v>
      </c>
      <c r="AY478" s="169" t="s">
        <v>131</v>
      </c>
    </row>
    <row r="479" spans="2:51" s="13" customFormat="1" ht="11.25">
      <c r="B479" s="167"/>
      <c r="D479" s="168" t="s">
        <v>140</v>
      </c>
      <c r="E479" s="169" t="s">
        <v>3</v>
      </c>
      <c r="F479" s="170" t="s">
        <v>613</v>
      </c>
      <c r="H479" s="169" t="s">
        <v>3</v>
      </c>
      <c r="I479" s="171"/>
      <c r="L479" s="167"/>
      <c r="M479" s="172"/>
      <c r="N479" s="173"/>
      <c r="O479" s="173"/>
      <c r="P479" s="173"/>
      <c r="Q479" s="173"/>
      <c r="R479" s="173"/>
      <c r="S479" s="173"/>
      <c r="T479" s="174"/>
      <c r="AT479" s="169" t="s">
        <v>140</v>
      </c>
      <c r="AU479" s="169" t="s">
        <v>83</v>
      </c>
      <c r="AV479" s="13" t="s">
        <v>81</v>
      </c>
      <c r="AW479" s="13" t="s">
        <v>34</v>
      </c>
      <c r="AX479" s="13" t="s">
        <v>73</v>
      </c>
      <c r="AY479" s="169" t="s">
        <v>131</v>
      </c>
    </row>
    <row r="480" spans="2:51" s="14" customFormat="1" ht="11.25">
      <c r="B480" s="175"/>
      <c r="D480" s="168" t="s">
        <v>140</v>
      </c>
      <c r="E480" s="176" t="s">
        <v>3</v>
      </c>
      <c r="F480" s="177" t="s">
        <v>614</v>
      </c>
      <c r="H480" s="178">
        <v>2</v>
      </c>
      <c r="I480" s="179"/>
      <c r="L480" s="175"/>
      <c r="M480" s="180"/>
      <c r="N480" s="181"/>
      <c r="O480" s="181"/>
      <c r="P480" s="181"/>
      <c r="Q480" s="181"/>
      <c r="R480" s="181"/>
      <c r="S480" s="181"/>
      <c r="T480" s="182"/>
      <c r="AT480" s="176" t="s">
        <v>140</v>
      </c>
      <c r="AU480" s="176" t="s">
        <v>83</v>
      </c>
      <c r="AV480" s="14" t="s">
        <v>83</v>
      </c>
      <c r="AW480" s="14" t="s">
        <v>34</v>
      </c>
      <c r="AX480" s="14" t="s">
        <v>73</v>
      </c>
      <c r="AY480" s="176" t="s">
        <v>131</v>
      </c>
    </row>
    <row r="481" spans="2:51" s="13" customFormat="1" ht="11.25">
      <c r="B481" s="167"/>
      <c r="D481" s="168" t="s">
        <v>140</v>
      </c>
      <c r="E481" s="169" t="s">
        <v>3</v>
      </c>
      <c r="F481" s="170" t="s">
        <v>615</v>
      </c>
      <c r="H481" s="169" t="s">
        <v>3</v>
      </c>
      <c r="I481" s="171"/>
      <c r="L481" s="167"/>
      <c r="M481" s="172"/>
      <c r="N481" s="173"/>
      <c r="O481" s="173"/>
      <c r="P481" s="173"/>
      <c r="Q481" s="173"/>
      <c r="R481" s="173"/>
      <c r="S481" s="173"/>
      <c r="T481" s="174"/>
      <c r="AT481" s="169" t="s">
        <v>140</v>
      </c>
      <c r="AU481" s="169" t="s">
        <v>83</v>
      </c>
      <c r="AV481" s="13" t="s">
        <v>81</v>
      </c>
      <c r="AW481" s="13" t="s">
        <v>34</v>
      </c>
      <c r="AX481" s="13" t="s">
        <v>73</v>
      </c>
      <c r="AY481" s="169" t="s">
        <v>131</v>
      </c>
    </row>
    <row r="482" spans="2:51" s="14" customFormat="1" ht="11.25">
      <c r="B482" s="175"/>
      <c r="D482" s="168" t="s">
        <v>140</v>
      </c>
      <c r="E482" s="176" t="s">
        <v>3</v>
      </c>
      <c r="F482" s="177" t="s">
        <v>614</v>
      </c>
      <c r="H482" s="178">
        <v>2</v>
      </c>
      <c r="I482" s="179"/>
      <c r="L482" s="175"/>
      <c r="M482" s="180"/>
      <c r="N482" s="181"/>
      <c r="O482" s="181"/>
      <c r="P482" s="181"/>
      <c r="Q482" s="181"/>
      <c r="R482" s="181"/>
      <c r="S482" s="181"/>
      <c r="T482" s="182"/>
      <c r="AT482" s="176" t="s">
        <v>140</v>
      </c>
      <c r="AU482" s="176" t="s">
        <v>83</v>
      </c>
      <c r="AV482" s="14" t="s">
        <v>83</v>
      </c>
      <c r="AW482" s="14" t="s">
        <v>34</v>
      </c>
      <c r="AX482" s="14" t="s">
        <v>73</v>
      </c>
      <c r="AY482" s="176" t="s">
        <v>131</v>
      </c>
    </row>
    <row r="483" spans="2:51" s="15" customFormat="1" ht="11.25">
      <c r="B483" s="183"/>
      <c r="D483" s="168" t="s">
        <v>140</v>
      </c>
      <c r="E483" s="184" t="s">
        <v>3</v>
      </c>
      <c r="F483" s="185" t="s">
        <v>149</v>
      </c>
      <c r="H483" s="186">
        <v>4</v>
      </c>
      <c r="I483" s="187"/>
      <c r="L483" s="183"/>
      <c r="M483" s="188"/>
      <c r="N483" s="189"/>
      <c r="O483" s="189"/>
      <c r="P483" s="189"/>
      <c r="Q483" s="189"/>
      <c r="R483" s="189"/>
      <c r="S483" s="189"/>
      <c r="T483" s="190"/>
      <c r="AT483" s="184" t="s">
        <v>140</v>
      </c>
      <c r="AU483" s="184" t="s">
        <v>83</v>
      </c>
      <c r="AV483" s="15" t="s">
        <v>138</v>
      </c>
      <c r="AW483" s="15" t="s">
        <v>34</v>
      </c>
      <c r="AX483" s="15" t="s">
        <v>81</v>
      </c>
      <c r="AY483" s="184" t="s">
        <v>131</v>
      </c>
    </row>
    <row r="484" spans="1:65" s="2" customFormat="1" ht="16.5" customHeight="1">
      <c r="A484" s="34"/>
      <c r="B484" s="153"/>
      <c r="C484" s="154" t="s">
        <v>616</v>
      </c>
      <c r="D484" s="154" t="s">
        <v>133</v>
      </c>
      <c r="E484" s="155" t="s">
        <v>617</v>
      </c>
      <c r="F484" s="156" t="s">
        <v>618</v>
      </c>
      <c r="G484" s="157" t="s">
        <v>445</v>
      </c>
      <c r="H484" s="158">
        <v>1</v>
      </c>
      <c r="I484" s="159"/>
      <c r="J484" s="160">
        <f>ROUND(I484*H484,2)</f>
        <v>0</v>
      </c>
      <c r="K484" s="156" t="s">
        <v>137</v>
      </c>
      <c r="L484" s="35"/>
      <c r="M484" s="161" t="s">
        <v>3</v>
      </c>
      <c r="N484" s="162" t="s">
        <v>44</v>
      </c>
      <c r="O484" s="55"/>
      <c r="P484" s="163">
        <f>O484*H484</f>
        <v>0</v>
      </c>
      <c r="Q484" s="163">
        <v>0</v>
      </c>
      <c r="R484" s="163">
        <f>Q484*H484</f>
        <v>0</v>
      </c>
      <c r="S484" s="163">
        <v>0.0657</v>
      </c>
      <c r="T484" s="164">
        <f>S484*H484</f>
        <v>0.0657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65" t="s">
        <v>138</v>
      </c>
      <c r="AT484" s="165" t="s">
        <v>133</v>
      </c>
      <c r="AU484" s="165" t="s">
        <v>83</v>
      </c>
      <c r="AY484" s="19" t="s">
        <v>131</v>
      </c>
      <c r="BE484" s="166">
        <f>IF(N484="základní",J484,0)</f>
        <v>0</v>
      </c>
      <c r="BF484" s="166">
        <f>IF(N484="snížená",J484,0)</f>
        <v>0</v>
      </c>
      <c r="BG484" s="166">
        <f>IF(N484="zákl. přenesená",J484,0)</f>
        <v>0</v>
      </c>
      <c r="BH484" s="166">
        <f>IF(N484="sníž. přenesená",J484,0)</f>
        <v>0</v>
      </c>
      <c r="BI484" s="166">
        <f>IF(N484="nulová",J484,0)</f>
        <v>0</v>
      </c>
      <c r="BJ484" s="19" t="s">
        <v>81</v>
      </c>
      <c r="BK484" s="166">
        <f>ROUND(I484*H484,2)</f>
        <v>0</v>
      </c>
      <c r="BL484" s="19" t="s">
        <v>138</v>
      </c>
      <c r="BM484" s="165" t="s">
        <v>619</v>
      </c>
    </row>
    <row r="485" spans="2:51" s="13" customFormat="1" ht="11.25">
      <c r="B485" s="167"/>
      <c r="D485" s="168" t="s">
        <v>140</v>
      </c>
      <c r="E485" s="169" t="s">
        <v>3</v>
      </c>
      <c r="F485" s="170" t="s">
        <v>620</v>
      </c>
      <c r="H485" s="169" t="s">
        <v>3</v>
      </c>
      <c r="I485" s="171"/>
      <c r="L485" s="167"/>
      <c r="M485" s="172"/>
      <c r="N485" s="173"/>
      <c r="O485" s="173"/>
      <c r="P485" s="173"/>
      <c r="Q485" s="173"/>
      <c r="R485" s="173"/>
      <c r="S485" s="173"/>
      <c r="T485" s="174"/>
      <c r="AT485" s="169" t="s">
        <v>140</v>
      </c>
      <c r="AU485" s="169" t="s">
        <v>83</v>
      </c>
      <c r="AV485" s="13" t="s">
        <v>81</v>
      </c>
      <c r="AW485" s="13" t="s">
        <v>34</v>
      </c>
      <c r="AX485" s="13" t="s">
        <v>73</v>
      </c>
      <c r="AY485" s="169" t="s">
        <v>131</v>
      </c>
    </row>
    <row r="486" spans="2:51" s="14" customFormat="1" ht="11.25">
      <c r="B486" s="175"/>
      <c r="D486" s="168" t="s">
        <v>140</v>
      </c>
      <c r="E486" s="176" t="s">
        <v>3</v>
      </c>
      <c r="F486" s="177" t="s">
        <v>81</v>
      </c>
      <c r="H486" s="178">
        <v>1</v>
      </c>
      <c r="I486" s="179"/>
      <c r="L486" s="175"/>
      <c r="M486" s="180"/>
      <c r="N486" s="181"/>
      <c r="O486" s="181"/>
      <c r="P486" s="181"/>
      <c r="Q486" s="181"/>
      <c r="R486" s="181"/>
      <c r="S486" s="181"/>
      <c r="T486" s="182"/>
      <c r="AT486" s="176" t="s">
        <v>140</v>
      </c>
      <c r="AU486" s="176" t="s">
        <v>83</v>
      </c>
      <c r="AV486" s="14" t="s">
        <v>83</v>
      </c>
      <c r="AW486" s="14" t="s">
        <v>34</v>
      </c>
      <c r="AX486" s="14" t="s">
        <v>81</v>
      </c>
      <c r="AY486" s="176" t="s">
        <v>131</v>
      </c>
    </row>
    <row r="487" spans="1:65" s="2" customFormat="1" ht="21.75" customHeight="1">
      <c r="A487" s="34"/>
      <c r="B487" s="153"/>
      <c r="C487" s="154" t="s">
        <v>621</v>
      </c>
      <c r="D487" s="154" t="s">
        <v>133</v>
      </c>
      <c r="E487" s="155" t="s">
        <v>622</v>
      </c>
      <c r="F487" s="156" t="s">
        <v>623</v>
      </c>
      <c r="G487" s="157" t="s">
        <v>233</v>
      </c>
      <c r="H487" s="158">
        <v>2.463</v>
      </c>
      <c r="I487" s="159"/>
      <c r="J487" s="160">
        <f>ROUND(I487*H487,2)</f>
        <v>0</v>
      </c>
      <c r="K487" s="156" t="s">
        <v>137</v>
      </c>
      <c r="L487" s="35"/>
      <c r="M487" s="161" t="s">
        <v>3</v>
      </c>
      <c r="N487" s="162" t="s">
        <v>44</v>
      </c>
      <c r="O487" s="55"/>
      <c r="P487" s="163">
        <f>O487*H487</f>
        <v>0</v>
      </c>
      <c r="Q487" s="163">
        <v>0</v>
      </c>
      <c r="R487" s="163">
        <f>Q487*H487</f>
        <v>0</v>
      </c>
      <c r="S487" s="163">
        <v>0</v>
      </c>
      <c r="T487" s="164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65" t="s">
        <v>138</v>
      </c>
      <c r="AT487" s="165" t="s">
        <v>133</v>
      </c>
      <c r="AU487" s="165" t="s">
        <v>83</v>
      </c>
      <c r="AY487" s="19" t="s">
        <v>131</v>
      </c>
      <c r="BE487" s="166">
        <f>IF(N487="základní",J487,0)</f>
        <v>0</v>
      </c>
      <c r="BF487" s="166">
        <f>IF(N487="snížená",J487,0)</f>
        <v>0</v>
      </c>
      <c r="BG487" s="166">
        <f>IF(N487="zákl. přenesená",J487,0)</f>
        <v>0</v>
      </c>
      <c r="BH487" s="166">
        <f>IF(N487="sníž. přenesená",J487,0)</f>
        <v>0</v>
      </c>
      <c r="BI487" s="166">
        <f>IF(N487="nulová",J487,0)</f>
        <v>0</v>
      </c>
      <c r="BJ487" s="19" t="s">
        <v>81</v>
      </c>
      <c r="BK487" s="166">
        <f>ROUND(I487*H487,2)</f>
        <v>0</v>
      </c>
      <c r="BL487" s="19" t="s">
        <v>138</v>
      </c>
      <c r="BM487" s="165" t="s">
        <v>624</v>
      </c>
    </row>
    <row r="488" spans="2:51" s="13" customFormat="1" ht="11.25">
      <c r="B488" s="167"/>
      <c r="D488" s="168" t="s">
        <v>140</v>
      </c>
      <c r="E488" s="169" t="s">
        <v>3</v>
      </c>
      <c r="F488" s="170" t="s">
        <v>625</v>
      </c>
      <c r="H488" s="169" t="s">
        <v>3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9" t="s">
        <v>140</v>
      </c>
      <c r="AU488" s="169" t="s">
        <v>83</v>
      </c>
      <c r="AV488" s="13" t="s">
        <v>81</v>
      </c>
      <c r="AW488" s="13" t="s">
        <v>34</v>
      </c>
      <c r="AX488" s="13" t="s">
        <v>73</v>
      </c>
      <c r="AY488" s="169" t="s">
        <v>131</v>
      </c>
    </row>
    <row r="489" spans="2:51" s="14" customFormat="1" ht="11.25">
      <c r="B489" s="175"/>
      <c r="D489" s="168" t="s">
        <v>140</v>
      </c>
      <c r="E489" s="176" t="s">
        <v>3</v>
      </c>
      <c r="F489" s="177" t="s">
        <v>626</v>
      </c>
      <c r="H489" s="178">
        <v>2.463</v>
      </c>
      <c r="I489" s="179"/>
      <c r="L489" s="175"/>
      <c r="M489" s="180"/>
      <c r="N489" s="181"/>
      <c r="O489" s="181"/>
      <c r="P489" s="181"/>
      <c r="Q489" s="181"/>
      <c r="R489" s="181"/>
      <c r="S489" s="181"/>
      <c r="T489" s="182"/>
      <c r="AT489" s="176" t="s">
        <v>140</v>
      </c>
      <c r="AU489" s="176" t="s">
        <v>83</v>
      </c>
      <c r="AV489" s="14" t="s">
        <v>83</v>
      </c>
      <c r="AW489" s="14" t="s">
        <v>34</v>
      </c>
      <c r="AX489" s="14" t="s">
        <v>81</v>
      </c>
      <c r="AY489" s="176" t="s">
        <v>131</v>
      </c>
    </row>
    <row r="490" spans="1:65" s="2" customFormat="1" ht="16.5" customHeight="1">
      <c r="A490" s="34"/>
      <c r="B490" s="153"/>
      <c r="C490" s="154" t="s">
        <v>627</v>
      </c>
      <c r="D490" s="154" t="s">
        <v>133</v>
      </c>
      <c r="E490" s="155" t="s">
        <v>628</v>
      </c>
      <c r="F490" s="156" t="s">
        <v>629</v>
      </c>
      <c r="G490" s="157" t="s">
        <v>233</v>
      </c>
      <c r="H490" s="158">
        <v>2.463</v>
      </c>
      <c r="I490" s="159"/>
      <c r="J490" s="160">
        <f>ROUND(I490*H490,2)</f>
        <v>0</v>
      </c>
      <c r="K490" s="156" t="s">
        <v>137</v>
      </c>
      <c r="L490" s="35"/>
      <c r="M490" s="161" t="s">
        <v>3</v>
      </c>
      <c r="N490" s="162" t="s">
        <v>44</v>
      </c>
      <c r="O490" s="55"/>
      <c r="P490" s="163">
        <f>O490*H490</f>
        <v>0</v>
      </c>
      <c r="Q490" s="163">
        <v>0</v>
      </c>
      <c r="R490" s="163">
        <f>Q490*H490</f>
        <v>0</v>
      </c>
      <c r="S490" s="163">
        <v>0</v>
      </c>
      <c r="T490" s="164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65" t="s">
        <v>138</v>
      </c>
      <c r="AT490" s="165" t="s">
        <v>133</v>
      </c>
      <c r="AU490" s="165" t="s">
        <v>83</v>
      </c>
      <c r="AY490" s="19" t="s">
        <v>131</v>
      </c>
      <c r="BE490" s="166">
        <f>IF(N490="základní",J490,0)</f>
        <v>0</v>
      </c>
      <c r="BF490" s="166">
        <f>IF(N490="snížená",J490,0)</f>
        <v>0</v>
      </c>
      <c r="BG490" s="166">
        <f>IF(N490="zákl. přenesená",J490,0)</f>
        <v>0</v>
      </c>
      <c r="BH490" s="166">
        <f>IF(N490="sníž. přenesená",J490,0)</f>
        <v>0</v>
      </c>
      <c r="BI490" s="166">
        <f>IF(N490="nulová",J490,0)</f>
        <v>0</v>
      </c>
      <c r="BJ490" s="19" t="s">
        <v>81</v>
      </c>
      <c r="BK490" s="166">
        <f>ROUND(I490*H490,2)</f>
        <v>0</v>
      </c>
      <c r="BL490" s="19" t="s">
        <v>138</v>
      </c>
      <c r="BM490" s="165" t="s">
        <v>630</v>
      </c>
    </row>
    <row r="491" spans="2:51" s="13" customFormat="1" ht="11.25">
      <c r="B491" s="167"/>
      <c r="D491" s="168" t="s">
        <v>140</v>
      </c>
      <c r="E491" s="169" t="s">
        <v>3</v>
      </c>
      <c r="F491" s="170" t="s">
        <v>631</v>
      </c>
      <c r="H491" s="169" t="s">
        <v>3</v>
      </c>
      <c r="I491" s="171"/>
      <c r="L491" s="167"/>
      <c r="M491" s="172"/>
      <c r="N491" s="173"/>
      <c r="O491" s="173"/>
      <c r="P491" s="173"/>
      <c r="Q491" s="173"/>
      <c r="R491" s="173"/>
      <c r="S491" s="173"/>
      <c r="T491" s="174"/>
      <c r="AT491" s="169" t="s">
        <v>140</v>
      </c>
      <c r="AU491" s="169" t="s">
        <v>83</v>
      </c>
      <c r="AV491" s="13" t="s">
        <v>81</v>
      </c>
      <c r="AW491" s="13" t="s">
        <v>34</v>
      </c>
      <c r="AX491" s="13" t="s">
        <v>73</v>
      </c>
      <c r="AY491" s="169" t="s">
        <v>131</v>
      </c>
    </row>
    <row r="492" spans="2:51" s="14" customFormat="1" ht="11.25">
      <c r="B492" s="175"/>
      <c r="D492" s="168" t="s">
        <v>140</v>
      </c>
      <c r="E492" s="176" t="s">
        <v>3</v>
      </c>
      <c r="F492" s="177" t="s">
        <v>632</v>
      </c>
      <c r="H492" s="178">
        <v>2.463</v>
      </c>
      <c r="I492" s="179"/>
      <c r="L492" s="175"/>
      <c r="M492" s="180"/>
      <c r="N492" s="181"/>
      <c r="O492" s="181"/>
      <c r="P492" s="181"/>
      <c r="Q492" s="181"/>
      <c r="R492" s="181"/>
      <c r="S492" s="181"/>
      <c r="T492" s="182"/>
      <c r="AT492" s="176" t="s">
        <v>140</v>
      </c>
      <c r="AU492" s="176" t="s">
        <v>83</v>
      </c>
      <c r="AV492" s="14" t="s">
        <v>83</v>
      </c>
      <c r="AW492" s="14" t="s">
        <v>34</v>
      </c>
      <c r="AX492" s="14" t="s">
        <v>81</v>
      </c>
      <c r="AY492" s="176" t="s">
        <v>131</v>
      </c>
    </row>
    <row r="493" spans="1:65" s="2" customFormat="1" ht="16.5" customHeight="1">
      <c r="A493" s="34"/>
      <c r="B493" s="153"/>
      <c r="C493" s="154" t="s">
        <v>633</v>
      </c>
      <c r="D493" s="154" t="s">
        <v>133</v>
      </c>
      <c r="E493" s="155" t="s">
        <v>634</v>
      </c>
      <c r="F493" s="156" t="s">
        <v>635</v>
      </c>
      <c r="G493" s="157" t="s">
        <v>152</v>
      </c>
      <c r="H493" s="158">
        <v>0.73</v>
      </c>
      <c r="I493" s="159"/>
      <c r="J493" s="160">
        <f>ROUND(I493*H493,2)</f>
        <v>0</v>
      </c>
      <c r="K493" s="156" t="s">
        <v>137</v>
      </c>
      <c r="L493" s="35"/>
      <c r="M493" s="161" t="s">
        <v>3</v>
      </c>
      <c r="N493" s="162" t="s">
        <v>44</v>
      </c>
      <c r="O493" s="55"/>
      <c r="P493" s="163">
        <f>O493*H493</f>
        <v>0</v>
      </c>
      <c r="Q493" s="163">
        <v>0</v>
      </c>
      <c r="R493" s="163">
        <f>Q493*H493</f>
        <v>0</v>
      </c>
      <c r="S493" s="163">
        <v>2.2</v>
      </c>
      <c r="T493" s="164">
        <f>S493*H493</f>
        <v>1.606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65" t="s">
        <v>138</v>
      </c>
      <c r="AT493" s="165" t="s">
        <v>133</v>
      </c>
      <c r="AU493" s="165" t="s">
        <v>83</v>
      </c>
      <c r="AY493" s="19" t="s">
        <v>131</v>
      </c>
      <c r="BE493" s="166">
        <f>IF(N493="základní",J493,0)</f>
        <v>0</v>
      </c>
      <c r="BF493" s="166">
        <f>IF(N493="snížená",J493,0)</f>
        <v>0</v>
      </c>
      <c r="BG493" s="166">
        <f>IF(N493="zákl. přenesená",J493,0)</f>
        <v>0</v>
      </c>
      <c r="BH493" s="166">
        <f>IF(N493="sníž. přenesená",J493,0)</f>
        <v>0</v>
      </c>
      <c r="BI493" s="166">
        <f>IF(N493="nulová",J493,0)</f>
        <v>0</v>
      </c>
      <c r="BJ493" s="19" t="s">
        <v>81</v>
      </c>
      <c r="BK493" s="166">
        <f>ROUND(I493*H493,2)</f>
        <v>0</v>
      </c>
      <c r="BL493" s="19" t="s">
        <v>138</v>
      </c>
      <c r="BM493" s="165" t="s">
        <v>636</v>
      </c>
    </row>
    <row r="494" spans="2:51" s="13" customFormat="1" ht="11.25">
      <c r="B494" s="167"/>
      <c r="D494" s="168" t="s">
        <v>140</v>
      </c>
      <c r="E494" s="169" t="s">
        <v>3</v>
      </c>
      <c r="F494" s="170" t="s">
        <v>637</v>
      </c>
      <c r="H494" s="169" t="s">
        <v>3</v>
      </c>
      <c r="I494" s="171"/>
      <c r="L494" s="167"/>
      <c r="M494" s="172"/>
      <c r="N494" s="173"/>
      <c r="O494" s="173"/>
      <c r="P494" s="173"/>
      <c r="Q494" s="173"/>
      <c r="R494" s="173"/>
      <c r="S494" s="173"/>
      <c r="T494" s="174"/>
      <c r="AT494" s="169" t="s">
        <v>140</v>
      </c>
      <c r="AU494" s="169" t="s">
        <v>83</v>
      </c>
      <c r="AV494" s="13" t="s">
        <v>81</v>
      </c>
      <c r="AW494" s="13" t="s">
        <v>34</v>
      </c>
      <c r="AX494" s="13" t="s">
        <v>73</v>
      </c>
      <c r="AY494" s="169" t="s">
        <v>131</v>
      </c>
    </row>
    <row r="495" spans="2:51" s="13" customFormat="1" ht="11.25">
      <c r="B495" s="167"/>
      <c r="D495" s="168" t="s">
        <v>140</v>
      </c>
      <c r="E495" s="169" t="s">
        <v>3</v>
      </c>
      <c r="F495" s="170" t="s">
        <v>179</v>
      </c>
      <c r="H495" s="169" t="s">
        <v>3</v>
      </c>
      <c r="I495" s="171"/>
      <c r="L495" s="167"/>
      <c r="M495" s="172"/>
      <c r="N495" s="173"/>
      <c r="O495" s="173"/>
      <c r="P495" s="173"/>
      <c r="Q495" s="173"/>
      <c r="R495" s="173"/>
      <c r="S495" s="173"/>
      <c r="T495" s="174"/>
      <c r="AT495" s="169" t="s">
        <v>140</v>
      </c>
      <c r="AU495" s="169" t="s">
        <v>83</v>
      </c>
      <c r="AV495" s="13" t="s">
        <v>81</v>
      </c>
      <c r="AW495" s="13" t="s">
        <v>34</v>
      </c>
      <c r="AX495" s="13" t="s">
        <v>73</v>
      </c>
      <c r="AY495" s="169" t="s">
        <v>131</v>
      </c>
    </row>
    <row r="496" spans="2:51" s="13" customFormat="1" ht="11.25">
      <c r="B496" s="167"/>
      <c r="D496" s="168" t="s">
        <v>140</v>
      </c>
      <c r="E496" s="169" t="s">
        <v>3</v>
      </c>
      <c r="F496" s="170" t="s">
        <v>181</v>
      </c>
      <c r="H496" s="169" t="s">
        <v>3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9" t="s">
        <v>140</v>
      </c>
      <c r="AU496" s="169" t="s">
        <v>83</v>
      </c>
      <c r="AV496" s="13" t="s">
        <v>81</v>
      </c>
      <c r="AW496" s="13" t="s">
        <v>34</v>
      </c>
      <c r="AX496" s="13" t="s">
        <v>73</v>
      </c>
      <c r="AY496" s="169" t="s">
        <v>131</v>
      </c>
    </row>
    <row r="497" spans="2:51" s="14" customFormat="1" ht="11.25">
      <c r="B497" s="175"/>
      <c r="D497" s="168" t="s">
        <v>140</v>
      </c>
      <c r="E497" s="176" t="s">
        <v>3</v>
      </c>
      <c r="F497" s="177" t="s">
        <v>638</v>
      </c>
      <c r="H497" s="178">
        <v>0.365</v>
      </c>
      <c r="I497" s="179"/>
      <c r="L497" s="175"/>
      <c r="M497" s="180"/>
      <c r="N497" s="181"/>
      <c r="O497" s="181"/>
      <c r="P497" s="181"/>
      <c r="Q497" s="181"/>
      <c r="R497" s="181"/>
      <c r="S497" s="181"/>
      <c r="T497" s="182"/>
      <c r="AT497" s="176" t="s">
        <v>140</v>
      </c>
      <c r="AU497" s="176" t="s">
        <v>83</v>
      </c>
      <c r="AV497" s="14" t="s">
        <v>83</v>
      </c>
      <c r="AW497" s="14" t="s">
        <v>34</v>
      </c>
      <c r="AX497" s="14" t="s">
        <v>73</v>
      </c>
      <c r="AY497" s="176" t="s">
        <v>131</v>
      </c>
    </row>
    <row r="498" spans="2:51" s="13" customFormat="1" ht="11.25">
      <c r="B498" s="167"/>
      <c r="D498" s="168" t="s">
        <v>140</v>
      </c>
      <c r="E498" s="169" t="s">
        <v>3</v>
      </c>
      <c r="F498" s="170" t="s">
        <v>183</v>
      </c>
      <c r="H498" s="169" t="s">
        <v>3</v>
      </c>
      <c r="I498" s="171"/>
      <c r="L498" s="167"/>
      <c r="M498" s="172"/>
      <c r="N498" s="173"/>
      <c r="O498" s="173"/>
      <c r="P498" s="173"/>
      <c r="Q498" s="173"/>
      <c r="R498" s="173"/>
      <c r="S498" s="173"/>
      <c r="T498" s="174"/>
      <c r="AT498" s="169" t="s">
        <v>140</v>
      </c>
      <c r="AU498" s="169" t="s">
        <v>83</v>
      </c>
      <c r="AV498" s="13" t="s">
        <v>81</v>
      </c>
      <c r="AW498" s="13" t="s">
        <v>34</v>
      </c>
      <c r="AX498" s="13" t="s">
        <v>73</v>
      </c>
      <c r="AY498" s="169" t="s">
        <v>131</v>
      </c>
    </row>
    <row r="499" spans="2:51" s="14" customFormat="1" ht="11.25">
      <c r="B499" s="175"/>
      <c r="D499" s="168" t="s">
        <v>140</v>
      </c>
      <c r="E499" s="176" t="s">
        <v>3</v>
      </c>
      <c r="F499" s="177" t="s">
        <v>638</v>
      </c>
      <c r="H499" s="178">
        <v>0.365</v>
      </c>
      <c r="I499" s="179"/>
      <c r="L499" s="175"/>
      <c r="M499" s="180"/>
      <c r="N499" s="181"/>
      <c r="O499" s="181"/>
      <c r="P499" s="181"/>
      <c r="Q499" s="181"/>
      <c r="R499" s="181"/>
      <c r="S499" s="181"/>
      <c r="T499" s="182"/>
      <c r="AT499" s="176" t="s">
        <v>140</v>
      </c>
      <c r="AU499" s="176" t="s">
        <v>83</v>
      </c>
      <c r="AV499" s="14" t="s">
        <v>83</v>
      </c>
      <c r="AW499" s="14" t="s">
        <v>34</v>
      </c>
      <c r="AX499" s="14" t="s">
        <v>73</v>
      </c>
      <c r="AY499" s="176" t="s">
        <v>131</v>
      </c>
    </row>
    <row r="500" spans="2:51" s="15" customFormat="1" ht="11.25">
      <c r="B500" s="183"/>
      <c r="D500" s="168" t="s">
        <v>140</v>
      </c>
      <c r="E500" s="184" t="s">
        <v>3</v>
      </c>
      <c r="F500" s="185" t="s">
        <v>149</v>
      </c>
      <c r="H500" s="186">
        <v>0.73</v>
      </c>
      <c r="I500" s="187"/>
      <c r="L500" s="183"/>
      <c r="M500" s="188"/>
      <c r="N500" s="189"/>
      <c r="O500" s="189"/>
      <c r="P500" s="189"/>
      <c r="Q500" s="189"/>
      <c r="R500" s="189"/>
      <c r="S500" s="189"/>
      <c r="T500" s="190"/>
      <c r="AT500" s="184" t="s">
        <v>140</v>
      </c>
      <c r="AU500" s="184" t="s">
        <v>83</v>
      </c>
      <c r="AV500" s="15" t="s">
        <v>138</v>
      </c>
      <c r="AW500" s="15" t="s">
        <v>34</v>
      </c>
      <c r="AX500" s="15" t="s">
        <v>81</v>
      </c>
      <c r="AY500" s="184" t="s">
        <v>131</v>
      </c>
    </row>
    <row r="501" spans="1:65" s="2" customFormat="1" ht="21.75" customHeight="1">
      <c r="A501" s="34"/>
      <c r="B501" s="153"/>
      <c r="C501" s="154" t="s">
        <v>639</v>
      </c>
      <c r="D501" s="154" t="s">
        <v>133</v>
      </c>
      <c r="E501" s="155" t="s">
        <v>640</v>
      </c>
      <c r="F501" s="156" t="s">
        <v>641</v>
      </c>
      <c r="G501" s="157" t="s">
        <v>445</v>
      </c>
      <c r="H501" s="158">
        <v>16</v>
      </c>
      <c r="I501" s="159"/>
      <c r="J501" s="160">
        <f>ROUND(I501*H501,2)</f>
        <v>0</v>
      </c>
      <c r="K501" s="156" t="s">
        <v>137</v>
      </c>
      <c r="L501" s="35"/>
      <c r="M501" s="161" t="s">
        <v>3</v>
      </c>
      <c r="N501" s="162" t="s">
        <v>44</v>
      </c>
      <c r="O501" s="55"/>
      <c r="P501" s="163">
        <f>O501*H501</f>
        <v>0</v>
      </c>
      <c r="Q501" s="163">
        <v>0</v>
      </c>
      <c r="R501" s="163">
        <f>Q501*H501</f>
        <v>0</v>
      </c>
      <c r="S501" s="163">
        <v>0.054</v>
      </c>
      <c r="T501" s="164">
        <f>S501*H501</f>
        <v>0.864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65" t="s">
        <v>138</v>
      </c>
      <c r="AT501" s="165" t="s">
        <v>133</v>
      </c>
      <c r="AU501" s="165" t="s">
        <v>83</v>
      </c>
      <c r="AY501" s="19" t="s">
        <v>131</v>
      </c>
      <c r="BE501" s="166">
        <f>IF(N501="základní",J501,0)</f>
        <v>0</v>
      </c>
      <c r="BF501" s="166">
        <f>IF(N501="snížená",J501,0)</f>
        <v>0</v>
      </c>
      <c r="BG501" s="166">
        <f>IF(N501="zákl. přenesená",J501,0)</f>
        <v>0</v>
      </c>
      <c r="BH501" s="166">
        <f>IF(N501="sníž. přenesená",J501,0)</f>
        <v>0</v>
      </c>
      <c r="BI501" s="166">
        <f>IF(N501="nulová",J501,0)</f>
        <v>0</v>
      </c>
      <c r="BJ501" s="19" t="s">
        <v>81</v>
      </c>
      <c r="BK501" s="166">
        <f>ROUND(I501*H501,2)</f>
        <v>0</v>
      </c>
      <c r="BL501" s="19" t="s">
        <v>138</v>
      </c>
      <c r="BM501" s="165" t="s">
        <v>642</v>
      </c>
    </row>
    <row r="502" spans="2:51" s="13" customFormat="1" ht="11.25">
      <c r="B502" s="167"/>
      <c r="D502" s="168" t="s">
        <v>140</v>
      </c>
      <c r="E502" s="169" t="s">
        <v>3</v>
      </c>
      <c r="F502" s="170" t="s">
        <v>643</v>
      </c>
      <c r="H502" s="169" t="s">
        <v>3</v>
      </c>
      <c r="I502" s="171"/>
      <c r="L502" s="167"/>
      <c r="M502" s="172"/>
      <c r="N502" s="173"/>
      <c r="O502" s="173"/>
      <c r="P502" s="173"/>
      <c r="Q502" s="173"/>
      <c r="R502" s="173"/>
      <c r="S502" s="173"/>
      <c r="T502" s="174"/>
      <c r="AT502" s="169" t="s">
        <v>140</v>
      </c>
      <c r="AU502" s="169" t="s">
        <v>83</v>
      </c>
      <c r="AV502" s="13" t="s">
        <v>81</v>
      </c>
      <c r="AW502" s="13" t="s">
        <v>34</v>
      </c>
      <c r="AX502" s="13" t="s">
        <v>73</v>
      </c>
      <c r="AY502" s="169" t="s">
        <v>131</v>
      </c>
    </row>
    <row r="503" spans="2:51" s="14" customFormat="1" ht="11.25">
      <c r="B503" s="175"/>
      <c r="D503" s="168" t="s">
        <v>140</v>
      </c>
      <c r="E503" s="176" t="s">
        <v>3</v>
      </c>
      <c r="F503" s="177" t="s">
        <v>236</v>
      </c>
      <c r="H503" s="178">
        <v>16</v>
      </c>
      <c r="I503" s="179"/>
      <c r="L503" s="175"/>
      <c r="M503" s="180"/>
      <c r="N503" s="181"/>
      <c r="O503" s="181"/>
      <c r="P503" s="181"/>
      <c r="Q503" s="181"/>
      <c r="R503" s="181"/>
      <c r="S503" s="181"/>
      <c r="T503" s="182"/>
      <c r="AT503" s="176" t="s">
        <v>140</v>
      </c>
      <c r="AU503" s="176" t="s">
        <v>83</v>
      </c>
      <c r="AV503" s="14" t="s">
        <v>83</v>
      </c>
      <c r="AW503" s="14" t="s">
        <v>34</v>
      </c>
      <c r="AX503" s="14" t="s">
        <v>81</v>
      </c>
      <c r="AY503" s="176" t="s">
        <v>131</v>
      </c>
    </row>
    <row r="504" spans="1:65" s="2" customFormat="1" ht="21.75" customHeight="1">
      <c r="A504" s="34"/>
      <c r="B504" s="153"/>
      <c r="C504" s="154" t="s">
        <v>644</v>
      </c>
      <c r="D504" s="154" t="s">
        <v>133</v>
      </c>
      <c r="E504" s="155" t="s">
        <v>622</v>
      </c>
      <c r="F504" s="156" t="s">
        <v>623</v>
      </c>
      <c r="G504" s="157" t="s">
        <v>233</v>
      </c>
      <c r="H504" s="158">
        <v>2.47</v>
      </c>
      <c r="I504" s="159"/>
      <c r="J504" s="160">
        <f>ROUND(I504*H504,2)</f>
        <v>0</v>
      </c>
      <c r="K504" s="156" t="s">
        <v>137</v>
      </c>
      <c r="L504" s="35"/>
      <c r="M504" s="161" t="s">
        <v>3</v>
      </c>
      <c r="N504" s="162" t="s">
        <v>44</v>
      </c>
      <c r="O504" s="55"/>
      <c r="P504" s="163">
        <f>O504*H504</f>
        <v>0</v>
      </c>
      <c r="Q504" s="163">
        <v>0</v>
      </c>
      <c r="R504" s="163">
        <f>Q504*H504</f>
        <v>0</v>
      </c>
      <c r="S504" s="163">
        <v>0</v>
      </c>
      <c r="T504" s="164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65" t="s">
        <v>138</v>
      </c>
      <c r="AT504" s="165" t="s">
        <v>133</v>
      </c>
      <c r="AU504" s="165" t="s">
        <v>83</v>
      </c>
      <c r="AY504" s="19" t="s">
        <v>131</v>
      </c>
      <c r="BE504" s="166">
        <f>IF(N504="základní",J504,0)</f>
        <v>0</v>
      </c>
      <c r="BF504" s="166">
        <f>IF(N504="snížená",J504,0)</f>
        <v>0</v>
      </c>
      <c r="BG504" s="166">
        <f>IF(N504="zákl. přenesená",J504,0)</f>
        <v>0</v>
      </c>
      <c r="BH504" s="166">
        <f>IF(N504="sníž. přenesená",J504,0)</f>
        <v>0</v>
      </c>
      <c r="BI504" s="166">
        <f>IF(N504="nulová",J504,0)</f>
        <v>0</v>
      </c>
      <c r="BJ504" s="19" t="s">
        <v>81</v>
      </c>
      <c r="BK504" s="166">
        <f>ROUND(I504*H504,2)</f>
        <v>0</v>
      </c>
      <c r="BL504" s="19" t="s">
        <v>138</v>
      </c>
      <c r="BM504" s="165" t="s">
        <v>645</v>
      </c>
    </row>
    <row r="505" spans="2:51" s="13" customFormat="1" ht="11.25">
      <c r="B505" s="167"/>
      <c r="D505" s="168" t="s">
        <v>140</v>
      </c>
      <c r="E505" s="169" t="s">
        <v>3</v>
      </c>
      <c r="F505" s="170" t="s">
        <v>646</v>
      </c>
      <c r="H505" s="169" t="s">
        <v>3</v>
      </c>
      <c r="I505" s="171"/>
      <c r="L505" s="167"/>
      <c r="M505" s="172"/>
      <c r="N505" s="173"/>
      <c r="O505" s="173"/>
      <c r="P505" s="173"/>
      <c r="Q505" s="173"/>
      <c r="R505" s="173"/>
      <c r="S505" s="173"/>
      <c r="T505" s="174"/>
      <c r="AT505" s="169" t="s">
        <v>140</v>
      </c>
      <c r="AU505" s="169" t="s">
        <v>83</v>
      </c>
      <c r="AV505" s="13" t="s">
        <v>81</v>
      </c>
      <c r="AW505" s="13" t="s">
        <v>34</v>
      </c>
      <c r="AX505" s="13" t="s">
        <v>73</v>
      </c>
      <c r="AY505" s="169" t="s">
        <v>131</v>
      </c>
    </row>
    <row r="506" spans="2:51" s="14" customFormat="1" ht="11.25">
      <c r="B506" s="175"/>
      <c r="D506" s="168" t="s">
        <v>140</v>
      </c>
      <c r="E506" s="176" t="s">
        <v>3</v>
      </c>
      <c r="F506" s="177" t="s">
        <v>647</v>
      </c>
      <c r="H506" s="178">
        <v>4.933</v>
      </c>
      <c r="I506" s="179"/>
      <c r="L506" s="175"/>
      <c r="M506" s="180"/>
      <c r="N506" s="181"/>
      <c r="O506" s="181"/>
      <c r="P506" s="181"/>
      <c r="Q506" s="181"/>
      <c r="R506" s="181"/>
      <c r="S506" s="181"/>
      <c r="T506" s="182"/>
      <c r="AT506" s="176" t="s">
        <v>140</v>
      </c>
      <c r="AU506" s="176" t="s">
        <v>83</v>
      </c>
      <c r="AV506" s="14" t="s">
        <v>83</v>
      </c>
      <c r="AW506" s="14" t="s">
        <v>34</v>
      </c>
      <c r="AX506" s="14" t="s">
        <v>73</v>
      </c>
      <c r="AY506" s="176" t="s">
        <v>131</v>
      </c>
    </row>
    <row r="507" spans="2:51" s="13" customFormat="1" ht="11.25">
      <c r="B507" s="167"/>
      <c r="D507" s="168" t="s">
        <v>140</v>
      </c>
      <c r="E507" s="169" t="s">
        <v>3</v>
      </c>
      <c r="F507" s="170" t="s">
        <v>648</v>
      </c>
      <c r="H507" s="169" t="s">
        <v>3</v>
      </c>
      <c r="I507" s="171"/>
      <c r="L507" s="167"/>
      <c r="M507" s="172"/>
      <c r="N507" s="173"/>
      <c r="O507" s="173"/>
      <c r="P507" s="173"/>
      <c r="Q507" s="173"/>
      <c r="R507" s="173"/>
      <c r="S507" s="173"/>
      <c r="T507" s="174"/>
      <c r="AT507" s="169" t="s">
        <v>140</v>
      </c>
      <c r="AU507" s="169" t="s">
        <v>83</v>
      </c>
      <c r="AV507" s="13" t="s">
        <v>81</v>
      </c>
      <c r="AW507" s="13" t="s">
        <v>34</v>
      </c>
      <c r="AX507" s="13" t="s">
        <v>73</v>
      </c>
      <c r="AY507" s="169" t="s">
        <v>131</v>
      </c>
    </row>
    <row r="508" spans="2:51" s="13" customFormat="1" ht="11.25">
      <c r="B508" s="167"/>
      <c r="D508" s="168" t="s">
        <v>140</v>
      </c>
      <c r="E508" s="169" t="s">
        <v>3</v>
      </c>
      <c r="F508" s="170" t="s">
        <v>649</v>
      </c>
      <c r="H508" s="169" t="s">
        <v>3</v>
      </c>
      <c r="I508" s="171"/>
      <c r="L508" s="167"/>
      <c r="M508" s="172"/>
      <c r="N508" s="173"/>
      <c r="O508" s="173"/>
      <c r="P508" s="173"/>
      <c r="Q508" s="173"/>
      <c r="R508" s="173"/>
      <c r="S508" s="173"/>
      <c r="T508" s="174"/>
      <c r="AT508" s="169" t="s">
        <v>140</v>
      </c>
      <c r="AU508" s="169" t="s">
        <v>83</v>
      </c>
      <c r="AV508" s="13" t="s">
        <v>81</v>
      </c>
      <c r="AW508" s="13" t="s">
        <v>34</v>
      </c>
      <c r="AX508" s="13" t="s">
        <v>73</v>
      </c>
      <c r="AY508" s="169" t="s">
        <v>131</v>
      </c>
    </row>
    <row r="509" spans="2:51" s="14" customFormat="1" ht="11.25">
      <c r="B509" s="175"/>
      <c r="D509" s="168" t="s">
        <v>140</v>
      </c>
      <c r="E509" s="176" t="s">
        <v>3</v>
      </c>
      <c r="F509" s="177" t="s">
        <v>650</v>
      </c>
      <c r="H509" s="178">
        <v>-2.463</v>
      </c>
      <c r="I509" s="179"/>
      <c r="L509" s="175"/>
      <c r="M509" s="180"/>
      <c r="N509" s="181"/>
      <c r="O509" s="181"/>
      <c r="P509" s="181"/>
      <c r="Q509" s="181"/>
      <c r="R509" s="181"/>
      <c r="S509" s="181"/>
      <c r="T509" s="182"/>
      <c r="AT509" s="176" t="s">
        <v>140</v>
      </c>
      <c r="AU509" s="176" t="s">
        <v>83</v>
      </c>
      <c r="AV509" s="14" t="s">
        <v>83</v>
      </c>
      <c r="AW509" s="14" t="s">
        <v>34</v>
      </c>
      <c r="AX509" s="14" t="s">
        <v>73</v>
      </c>
      <c r="AY509" s="176" t="s">
        <v>131</v>
      </c>
    </row>
    <row r="510" spans="2:51" s="15" customFormat="1" ht="11.25">
      <c r="B510" s="183"/>
      <c r="D510" s="168" t="s">
        <v>140</v>
      </c>
      <c r="E510" s="184" t="s">
        <v>3</v>
      </c>
      <c r="F510" s="185" t="s">
        <v>149</v>
      </c>
      <c r="H510" s="186">
        <v>2.4699999999999998</v>
      </c>
      <c r="I510" s="187"/>
      <c r="L510" s="183"/>
      <c r="M510" s="188"/>
      <c r="N510" s="189"/>
      <c r="O510" s="189"/>
      <c r="P510" s="189"/>
      <c r="Q510" s="189"/>
      <c r="R510" s="189"/>
      <c r="S510" s="189"/>
      <c r="T510" s="190"/>
      <c r="AT510" s="184" t="s">
        <v>140</v>
      </c>
      <c r="AU510" s="184" t="s">
        <v>83</v>
      </c>
      <c r="AV510" s="15" t="s">
        <v>138</v>
      </c>
      <c r="AW510" s="15" t="s">
        <v>34</v>
      </c>
      <c r="AX510" s="15" t="s">
        <v>81</v>
      </c>
      <c r="AY510" s="184" t="s">
        <v>131</v>
      </c>
    </row>
    <row r="511" spans="1:65" s="2" customFormat="1" ht="16.5" customHeight="1">
      <c r="A511" s="34"/>
      <c r="B511" s="153"/>
      <c r="C511" s="154" t="s">
        <v>651</v>
      </c>
      <c r="D511" s="154" t="s">
        <v>133</v>
      </c>
      <c r="E511" s="155" t="s">
        <v>652</v>
      </c>
      <c r="F511" s="156" t="s">
        <v>653</v>
      </c>
      <c r="G511" s="157" t="s">
        <v>233</v>
      </c>
      <c r="H511" s="158">
        <v>2.47</v>
      </c>
      <c r="I511" s="159"/>
      <c r="J511" s="160">
        <f>ROUND(I511*H511,2)</f>
        <v>0</v>
      </c>
      <c r="K511" s="156" t="s">
        <v>137</v>
      </c>
      <c r="L511" s="35"/>
      <c r="M511" s="161" t="s">
        <v>3</v>
      </c>
      <c r="N511" s="162" t="s">
        <v>44</v>
      </c>
      <c r="O511" s="55"/>
      <c r="P511" s="163">
        <f>O511*H511</f>
        <v>0</v>
      </c>
      <c r="Q511" s="163">
        <v>0</v>
      </c>
      <c r="R511" s="163">
        <f>Q511*H511</f>
        <v>0</v>
      </c>
      <c r="S511" s="163">
        <v>0</v>
      </c>
      <c r="T511" s="164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65" t="s">
        <v>138</v>
      </c>
      <c r="AT511" s="165" t="s">
        <v>133</v>
      </c>
      <c r="AU511" s="165" t="s">
        <v>83</v>
      </c>
      <c r="AY511" s="19" t="s">
        <v>131</v>
      </c>
      <c r="BE511" s="166">
        <f>IF(N511="základní",J511,0)</f>
        <v>0</v>
      </c>
      <c r="BF511" s="166">
        <f>IF(N511="snížená",J511,0)</f>
        <v>0</v>
      </c>
      <c r="BG511" s="166">
        <f>IF(N511="zákl. přenesená",J511,0)</f>
        <v>0</v>
      </c>
      <c r="BH511" s="166">
        <f>IF(N511="sníž. přenesená",J511,0)</f>
        <v>0</v>
      </c>
      <c r="BI511" s="166">
        <f>IF(N511="nulová",J511,0)</f>
        <v>0</v>
      </c>
      <c r="BJ511" s="19" t="s">
        <v>81</v>
      </c>
      <c r="BK511" s="166">
        <f>ROUND(I511*H511,2)</f>
        <v>0</v>
      </c>
      <c r="BL511" s="19" t="s">
        <v>138</v>
      </c>
      <c r="BM511" s="165" t="s">
        <v>654</v>
      </c>
    </row>
    <row r="512" spans="2:51" s="14" customFormat="1" ht="11.25">
      <c r="B512" s="175"/>
      <c r="D512" s="168" t="s">
        <v>140</v>
      </c>
      <c r="E512" s="176" t="s">
        <v>3</v>
      </c>
      <c r="F512" s="177" t="s">
        <v>655</v>
      </c>
      <c r="H512" s="178">
        <v>2.47</v>
      </c>
      <c r="I512" s="179"/>
      <c r="L512" s="175"/>
      <c r="M512" s="180"/>
      <c r="N512" s="181"/>
      <c r="O512" s="181"/>
      <c r="P512" s="181"/>
      <c r="Q512" s="181"/>
      <c r="R512" s="181"/>
      <c r="S512" s="181"/>
      <c r="T512" s="182"/>
      <c r="AT512" s="176" t="s">
        <v>140</v>
      </c>
      <c r="AU512" s="176" t="s">
        <v>83</v>
      </c>
      <c r="AV512" s="14" t="s">
        <v>83</v>
      </c>
      <c r="AW512" s="14" t="s">
        <v>34</v>
      </c>
      <c r="AX512" s="14" t="s">
        <v>81</v>
      </c>
      <c r="AY512" s="176" t="s">
        <v>131</v>
      </c>
    </row>
    <row r="513" spans="1:65" s="2" customFormat="1" ht="21.75" customHeight="1">
      <c r="A513" s="34"/>
      <c r="B513" s="153"/>
      <c r="C513" s="154" t="s">
        <v>656</v>
      </c>
      <c r="D513" s="154" t="s">
        <v>133</v>
      </c>
      <c r="E513" s="155" t="s">
        <v>657</v>
      </c>
      <c r="F513" s="156" t="s">
        <v>658</v>
      </c>
      <c r="G513" s="157" t="s">
        <v>233</v>
      </c>
      <c r="H513" s="158">
        <v>46.93</v>
      </c>
      <c r="I513" s="159"/>
      <c r="J513" s="160">
        <f>ROUND(I513*H513,2)</f>
        <v>0</v>
      </c>
      <c r="K513" s="156" t="s">
        <v>137</v>
      </c>
      <c r="L513" s="35"/>
      <c r="M513" s="161" t="s">
        <v>3</v>
      </c>
      <c r="N513" s="162" t="s">
        <v>44</v>
      </c>
      <c r="O513" s="55"/>
      <c r="P513" s="163">
        <f>O513*H513</f>
        <v>0</v>
      </c>
      <c r="Q513" s="163">
        <v>0</v>
      </c>
      <c r="R513" s="163">
        <f>Q513*H513</f>
        <v>0</v>
      </c>
      <c r="S513" s="163">
        <v>0</v>
      </c>
      <c r="T513" s="164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65" t="s">
        <v>138</v>
      </c>
      <c r="AT513" s="165" t="s">
        <v>133</v>
      </c>
      <c r="AU513" s="165" t="s">
        <v>83</v>
      </c>
      <c r="AY513" s="19" t="s">
        <v>131</v>
      </c>
      <c r="BE513" s="166">
        <f>IF(N513="základní",J513,0)</f>
        <v>0</v>
      </c>
      <c r="BF513" s="166">
        <f>IF(N513="snížená",J513,0)</f>
        <v>0</v>
      </c>
      <c r="BG513" s="166">
        <f>IF(N513="zákl. přenesená",J513,0)</f>
        <v>0</v>
      </c>
      <c r="BH513" s="166">
        <f>IF(N513="sníž. přenesená",J513,0)</f>
        <v>0</v>
      </c>
      <c r="BI513" s="166">
        <f>IF(N513="nulová",J513,0)</f>
        <v>0</v>
      </c>
      <c r="BJ513" s="19" t="s">
        <v>81</v>
      </c>
      <c r="BK513" s="166">
        <f>ROUND(I513*H513,2)</f>
        <v>0</v>
      </c>
      <c r="BL513" s="19" t="s">
        <v>138</v>
      </c>
      <c r="BM513" s="165" t="s">
        <v>659</v>
      </c>
    </row>
    <row r="514" spans="2:51" s="14" customFormat="1" ht="11.25">
      <c r="B514" s="175"/>
      <c r="D514" s="168" t="s">
        <v>140</v>
      </c>
      <c r="E514" s="176" t="s">
        <v>3</v>
      </c>
      <c r="F514" s="177" t="s">
        <v>660</v>
      </c>
      <c r="H514" s="178">
        <v>46.93</v>
      </c>
      <c r="I514" s="179"/>
      <c r="L514" s="175"/>
      <c r="M514" s="180"/>
      <c r="N514" s="181"/>
      <c r="O514" s="181"/>
      <c r="P514" s="181"/>
      <c r="Q514" s="181"/>
      <c r="R514" s="181"/>
      <c r="S514" s="181"/>
      <c r="T514" s="182"/>
      <c r="AT514" s="176" t="s">
        <v>140</v>
      </c>
      <c r="AU514" s="176" t="s">
        <v>83</v>
      </c>
      <c r="AV514" s="14" t="s">
        <v>83</v>
      </c>
      <c r="AW514" s="14" t="s">
        <v>34</v>
      </c>
      <c r="AX514" s="14" t="s">
        <v>81</v>
      </c>
      <c r="AY514" s="176" t="s">
        <v>131</v>
      </c>
    </row>
    <row r="515" spans="1:65" s="2" customFormat="1" ht="21.75" customHeight="1">
      <c r="A515" s="34"/>
      <c r="B515" s="153"/>
      <c r="C515" s="154" t="s">
        <v>661</v>
      </c>
      <c r="D515" s="154" t="s">
        <v>133</v>
      </c>
      <c r="E515" s="155" t="s">
        <v>662</v>
      </c>
      <c r="F515" s="156" t="s">
        <v>663</v>
      </c>
      <c r="G515" s="157" t="s">
        <v>233</v>
      </c>
      <c r="H515" s="158">
        <v>2.47</v>
      </c>
      <c r="I515" s="159"/>
      <c r="J515" s="160">
        <f>ROUND(I515*H515,2)</f>
        <v>0</v>
      </c>
      <c r="K515" s="156" t="s">
        <v>137</v>
      </c>
      <c r="L515" s="35"/>
      <c r="M515" s="161" t="s">
        <v>3</v>
      </c>
      <c r="N515" s="162" t="s">
        <v>44</v>
      </c>
      <c r="O515" s="55"/>
      <c r="P515" s="163">
        <f>O515*H515</f>
        <v>0</v>
      </c>
      <c r="Q515" s="163">
        <v>0</v>
      </c>
      <c r="R515" s="163">
        <f>Q515*H515</f>
        <v>0</v>
      </c>
      <c r="S515" s="163">
        <v>0</v>
      </c>
      <c r="T515" s="164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65" t="s">
        <v>138</v>
      </c>
      <c r="AT515" s="165" t="s">
        <v>133</v>
      </c>
      <c r="AU515" s="165" t="s">
        <v>83</v>
      </c>
      <c r="AY515" s="19" t="s">
        <v>131</v>
      </c>
      <c r="BE515" s="166">
        <f>IF(N515="základní",J515,0)</f>
        <v>0</v>
      </c>
      <c r="BF515" s="166">
        <f>IF(N515="snížená",J515,0)</f>
        <v>0</v>
      </c>
      <c r="BG515" s="166">
        <f>IF(N515="zákl. přenesená",J515,0)</f>
        <v>0</v>
      </c>
      <c r="BH515" s="166">
        <f>IF(N515="sníž. přenesená",J515,0)</f>
        <v>0</v>
      </c>
      <c r="BI515" s="166">
        <f>IF(N515="nulová",J515,0)</f>
        <v>0</v>
      </c>
      <c r="BJ515" s="19" t="s">
        <v>81</v>
      </c>
      <c r="BK515" s="166">
        <f>ROUND(I515*H515,2)</f>
        <v>0</v>
      </c>
      <c r="BL515" s="19" t="s">
        <v>138</v>
      </c>
      <c r="BM515" s="165" t="s">
        <v>664</v>
      </c>
    </row>
    <row r="516" spans="2:51" s="13" customFormat="1" ht="11.25">
      <c r="B516" s="167"/>
      <c r="D516" s="168" t="s">
        <v>140</v>
      </c>
      <c r="E516" s="169" t="s">
        <v>3</v>
      </c>
      <c r="F516" s="170" t="s">
        <v>665</v>
      </c>
      <c r="H516" s="169" t="s">
        <v>3</v>
      </c>
      <c r="I516" s="171"/>
      <c r="L516" s="167"/>
      <c r="M516" s="172"/>
      <c r="N516" s="173"/>
      <c r="O516" s="173"/>
      <c r="P516" s="173"/>
      <c r="Q516" s="173"/>
      <c r="R516" s="173"/>
      <c r="S516" s="173"/>
      <c r="T516" s="174"/>
      <c r="AT516" s="169" t="s">
        <v>140</v>
      </c>
      <c r="AU516" s="169" t="s">
        <v>83</v>
      </c>
      <c r="AV516" s="13" t="s">
        <v>81</v>
      </c>
      <c r="AW516" s="13" t="s">
        <v>34</v>
      </c>
      <c r="AX516" s="13" t="s">
        <v>73</v>
      </c>
      <c r="AY516" s="169" t="s">
        <v>131</v>
      </c>
    </row>
    <row r="517" spans="2:51" s="14" customFormat="1" ht="11.25">
      <c r="B517" s="175"/>
      <c r="D517" s="168" t="s">
        <v>140</v>
      </c>
      <c r="E517" s="176" t="s">
        <v>3</v>
      </c>
      <c r="F517" s="177" t="s">
        <v>655</v>
      </c>
      <c r="H517" s="178">
        <v>2.47</v>
      </c>
      <c r="I517" s="179"/>
      <c r="L517" s="175"/>
      <c r="M517" s="180"/>
      <c r="N517" s="181"/>
      <c r="O517" s="181"/>
      <c r="P517" s="181"/>
      <c r="Q517" s="181"/>
      <c r="R517" s="181"/>
      <c r="S517" s="181"/>
      <c r="T517" s="182"/>
      <c r="AT517" s="176" t="s">
        <v>140</v>
      </c>
      <c r="AU517" s="176" t="s">
        <v>83</v>
      </c>
      <c r="AV517" s="14" t="s">
        <v>83</v>
      </c>
      <c r="AW517" s="14" t="s">
        <v>34</v>
      </c>
      <c r="AX517" s="14" t="s">
        <v>81</v>
      </c>
      <c r="AY517" s="176" t="s">
        <v>131</v>
      </c>
    </row>
    <row r="518" spans="2:63" s="12" customFormat="1" ht="22.9" customHeight="1">
      <c r="B518" s="140"/>
      <c r="D518" s="141" t="s">
        <v>72</v>
      </c>
      <c r="E518" s="151" t="s">
        <v>666</v>
      </c>
      <c r="F518" s="151" t="s">
        <v>667</v>
      </c>
      <c r="I518" s="143"/>
      <c r="J518" s="152">
        <f>BK518</f>
        <v>0</v>
      </c>
      <c r="L518" s="140"/>
      <c r="M518" s="145"/>
      <c r="N518" s="146"/>
      <c r="O518" s="146"/>
      <c r="P518" s="147">
        <f>P519</f>
        <v>0</v>
      </c>
      <c r="Q518" s="146"/>
      <c r="R518" s="147">
        <f>R519</f>
        <v>0</v>
      </c>
      <c r="S518" s="146"/>
      <c r="T518" s="148">
        <f>T519</f>
        <v>0</v>
      </c>
      <c r="AR518" s="141" t="s">
        <v>81</v>
      </c>
      <c r="AT518" s="149" t="s">
        <v>72</v>
      </c>
      <c r="AU518" s="149" t="s">
        <v>81</v>
      </c>
      <c r="AY518" s="141" t="s">
        <v>131</v>
      </c>
      <c r="BK518" s="150">
        <f>BK519</f>
        <v>0</v>
      </c>
    </row>
    <row r="519" spans="1:65" s="2" customFormat="1" ht="21.75" customHeight="1">
      <c r="A519" s="34"/>
      <c r="B519" s="153"/>
      <c r="C519" s="154" t="s">
        <v>668</v>
      </c>
      <c r="D519" s="154" t="s">
        <v>133</v>
      </c>
      <c r="E519" s="155" t="s">
        <v>669</v>
      </c>
      <c r="F519" s="156" t="s">
        <v>670</v>
      </c>
      <c r="G519" s="157" t="s">
        <v>233</v>
      </c>
      <c r="H519" s="158">
        <v>221.24</v>
      </c>
      <c r="I519" s="159"/>
      <c r="J519" s="160">
        <f>ROUND(I519*H519,2)</f>
        <v>0</v>
      </c>
      <c r="K519" s="156" t="s">
        <v>137</v>
      </c>
      <c r="L519" s="35"/>
      <c r="M519" s="161" t="s">
        <v>3</v>
      </c>
      <c r="N519" s="162" t="s">
        <v>44</v>
      </c>
      <c r="O519" s="55"/>
      <c r="P519" s="163">
        <f>O519*H519</f>
        <v>0</v>
      </c>
      <c r="Q519" s="163">
        <v>0</v>
      </c>
      <c r="R519" s="163">
        <f>Q519*H519</f>
        <v>0</v>
      </c>
      <c r="S519" s="163">
        <v>0</v>
      </c>
      <c r="T519" s="164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65" t="s">
        <v>138</v>
      </c>
      <c r="AT519" s="165" t="s">
        <v>133</v>
      </c>
      <c r="AU519" s="165" t="s">
        <v>83</v>
      </c>
      <c r="AY519" s="19" t="s">
        <v>131</v>
      </c>
      <c r="BE519" s="166">
        <f>IF(N519="základní",J519,0)</f>
        <v>0</v>
      </c>
      <c r="BF519" s="166">
        <f>IF(N519="snížená",J519,0)</f>
        <v>0</v>
      </c>
      <c r="BG519" s="166">
        <f>IF(N519="zákl. přenesená",J519,0)</f>
        <v>0</v>
      </c>
      <c r="BH519" s="166">
        <f>IF(N519="sníž. přenesená",J519,0)</f>
        <v>0</v>
      </c>
      <c r="BI519" s="166">
        <f>IF(N519="nulová",J519,0)</f>
        <v>0</v>
      </c>
      <c r="BJ519" s="19" t="s">
        <v>81</v>
      </c>
      <c r="BK519" s="166">
        <f>ROUND(I519*H519,2)</f>
        <v>0</v>
      </c>
      <c r="BL519" s="19" t="s">
        <v>138</v>
      </c>
      <c r="BM519" s="165" t="s">
        <v>671</v>
      </c>
    </row>
    <row r="520" spans="2:63" s="12" customFormat="1" ht="25.9" customHeight="1">
      <c r="B520" s="140"/>
      <c r="D520" s="141" t="s">
        <v>72</v>
      </c>
      <c r="E520" s="142" t="s">
        <v>672</v>
      </c>
      <c r="F520" s="142" t="s">
        <v>673</v>
      </c>
      <c r="I520" s="143"/>
      <c r="J520" s="144">
        <f>BK520</f>
        <v>0</v>
      </c>
      <c r="L520" s="140"/>
      <c r="M520" s="145"/>
      <c r="N520" s="146"/>
      <c r="O520" s="146"/>
      <c r="P520" s="147">
        <f>P521+P528+P537+P572</f>
        <v>0</v>
      </c>
      <c r="Q520" s="146"/>
      <c r="R520" s="147">
        <f>R521+R528+R537+R572</f>
        <v>4.88033075</v>
      </c>
      <c r="S520" s="146"/>
      <c r="T520" s="148">
        <f>T521+T528+T537+T572</f>
        <v>1.56315</v>
      </c>
      <c r="AR520" s="141" t="s">
        <v>83</v>
      </c>
      <c r="AT520" s="149" t="s">
        <v>72</v>
      </c>
      <c r="AU520" s="149" t="s">
        <v>73</v>
      </c>
      <c r="AY520" s="141" t="s">
        <v>131</v>
      </c>
      <c r="BK520" s="150">
        <f>BK521+BK528+BK537+BK572</f>
        <v>0</v>
      </c>
    </row>
    <row r="521" spans="2:63" s="12" customFormat="1" ht="22.9" customHeight="1">
      <c r="B521" s="140"/>
      <c r="D521" s="141" t="s">
        <v>72</v>
      </c>
      <c r="E521" s="151" t="s">
        <v>674</v>
      </c>
      <c r="F521" s="151" t="s">
        <v>675</v>
      </c>
      <c r="I521" s="143"/>
      <c r="J521" s="152">
        <f>BK521</f>
        <v>0</v>
      </c>
      <c r="L521" s="140"/>
      <c r="M521" s="145"/>
      <c r="N521" s="146"/>
      <c r="O521" s="146"/>
      <c r="P521" s="147">
        <f>SUM(P522:P527)</f>
        <v>0</v>
      </c>
      <c r="Q521" s="146"/>
      <c r="R521" s="147">
        <f>SUM(R522:R527)</f>
        <v>0.42405000000000004</v>
      </c>
      <c r="S521" s="146"/>
      <c r="T521" s="148">
        <f>SUM(T522:T527)</f>
        <v>0</v>
      </c>
      <c r="AR521" s="141" t="s">
        <v>83</v>
      </c>
      <c r="AT521" s="149" t="s">
        <v>72</v>
      </c>
      <c r="AU521" s="149" t="s">
        <v>81</v>
      </c>
      <c r="AY521" s="141" t="s">
        <v>131</v>
      </c>
      <c r="BK521" s="150">
        <f>SUM(BK522:BK527)</f>
        <v>0</v>
      </c>
    </row>
    <row r="522" spans="1:65" s="2" customFormat="1" ht="16.5" customHeight="1">
      <c r="A522" s="34"/>
      <c r="B522" s="153"/>
      <c r="C522" s="154" t="s">
        <v>676</v>
      </c>
      <c r="D522" s="154" t="s">
        <v>133</v>
      </c>
      <c r="E522" s="155" t="s">
        <v>677</v>
      </c>
      <c r="F522" s="156" t="s">
        <v>678</v>
      </c>
      <c r="G522" s="157" t="s">
        <v>136</v>
      </c>
      <c r="H522" s="158">
        <v>424.05</v>
      </c>
      <c r="I522" s="159"/>
      <c r="J522" s="160">
        <f>ROUND(I522*H522,2)</f>
        <v>0</v>
      </c>
      <c r="K522" s="156" t="s">
        <v>3</v>
      </c>
      <c r="L522" s="35"/>
      <c r="M522" s="161" t="s">
        <v>3</v>
      </c>
      <c r="N522" s="162" t="s">
        <v>44</v>
      </c>
      <c r="O522" s="55"/>
      <c r="P522" s="163">
        <f>O522*H522</f>
        <v>0</v>
      </c>
      <c r="Q522" s="163">
        <v>0.001</v>
      </c>
      <c r="R522" s="163">
        <f>Q522*H522</f>
        <v>0.42405000000000004</v>
      </c>
      <c r="S522" s="163">
        <v>0</v>
      </c>
      <c r="T522" s="164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65" t="s">
        <v>236</v>
      </c>
      <c r="AT522" s="165" t="s">
        <v>133</v>
      </c>
      <c r="AU522" s="165" t="s">
        <v>83</v>
      </c>
      <c r="AY522" s="19" t="s">
        <v>131</v>
      </c>
      <c r="BE522" s="166">
        <f>IF(N522="základní",J522,0)</f>
        <v>0</v>
      </c>
      <c r="BF522" s="166">
        <f>IF(N522="snížená",J522,0)</f>
        <v>0</v>
      </c>
      <c r="BG522" s="166">
        <f>IF(N522="zákl. přenesená",J522,0)</f>
        <v>0</v>
      </c>
      <c r="BH522" s="166">
        <f>IF(N522="sníž. přenesená",J522,0)</f>
        <v>0</v>
      </c>
      <c r="BI522" s="166">
        <f>IF(N522="nulová",J522,0)</f>
        <v>0</v>
      </c>
      <c r="BJ522" s="19" t="s">
        <v>81</v>
      </c>
      <c r="BK522" s="166">
        <f>ROUND(I522*H522,2)</f>
        <v>0</v>
      </c>
      <c r="BL522" s="19" t="s">
        <v>236</v>
      </c>
      <c r="BM522" s="165" t="s">
        <v>679</v>
      </c>
    </row>
    <row r="523" spans="2:51" s="13" customFormat="1" ht="11.25">
      <c r="B523" s="167"/>
      <c r="D523" s="168" t="s">
        <v>140</v>
      </c>
      <c r="E523" s="169" t="s">
        <v>3</v>
      </c>
      <c r="F523" s="170" t="s">
        <v>680</v>
      </c>
      <c r="H523" s="169" t="s">
        <v>3</v>
      </c>
      <c r="I523" s="171"/>
      <c r="L523" s="167"/>
      <c r="M523" s="172"/>
      <c r="N523" s="173"/>
      <c r="O523" s="173"/>
      <c r="P523" s="173"/>
      <c r="Q523" s="173"/>
      <c r="R523" s="173"/>
      <c r="S523" s="173"/>
      <c r="T523" s="174"/>
      <c r="AT523" s="169" t="s">
        <v>140</v>
      </c>
      <c r="AU523" s="169" t="s">
        <v>83</v>
      </c>
      <c r="AV523" s="13" t="s">
        <v>81</v>
      </c>
      <c r="AW523" s="13" t="s">
        <v>34</v>
      </c>
      <c r="AX523" s="13" t="s">
        <v>73</v>
      </c>
      <c r="AY523" s="169" t="s">
        <v>131</v>
      </c>
    </row>
    <row r="524" spans="2:51" s="13" customFormat="1" ht="11.25">
      <c r="B524" s="167"/>
      <c r="D524" s="168" t="s">
        <v>140</v>
      </c>
      <c r="E524" s="169" t="s">
        <v>3</v>
      </c>
      <c r="F524" s="170" t="s">
        <v>179</v>
      </c>
      <c r="H524" s="169" t="s">
        <v>3</v>
      </c>
      <c r="I524" s="171"/>
      <c r="L524" s="167"/>
      <c r="M524" s="172"/>
      <c r="N524" s="173"/>
      <c r="O524" s="173"/>
      <c r="P524" s="173"/>
      <c r="Q524" s="173"/>
      <c r="R524" s="173"/>
      <c r="S524" s="173"/>
      <c r="T524" s="174"/>
      <c r="AT524" s="169" t="s">
        <v>140</v>
      </c>
      <c r="AU524" s="169" t="s">
        <v>83</v>
      </c>
      <c r="AV524" s="13" t="s">
        <v>81</v>
      </c>
      <c r="AW524" s="13" t="s">
        <v>34</v>
      </c>
      <c r="AX524" s="13" t="s">
        <v>73</v>
      </c>
      <c r="AY524" s="169" t="s">
        <v>131</v>
      </c>
    </row>
    <row r="525" spans="2:51" s="14" customFormat="1" ht="11.25">
      <c r="B525" s="175"/>
      <c r="D525" s="168" t="s">
        <v>140</v>
      </c>
      <c r="E525" s="176" t="s">
        <v>3</v>
      </c>
      <c r="F525" s="177" t="s">
        <v>530</v>
      </c>
      <c r="H525" s="178">
        <v>424.05</v>
      </c>
      <c r="I525" s="179"/>
      <c r="L525" s="175"/>
      <c r="M525" s="180"/>
      <c r="N525" s="181"/>
      <c r="O525" s="181"/>
      <c r="P525" s="181"/>
      <c r="Q525" s="181"/>
      <c r="R525" s="181"/>
      <c r="S525" s="181"/>
      <c r="T525" s="182"/>
      <c r="AT525" s="176" t="s">
        <v>140</v>
      </c>
      <c r="AU525" s="176" t="s">
        <v>83</v>
      </c>
      <c r="AV525" s="14" t="s">
        <v>83</v>
      </c>
      <c r="AW525" s="14" t="s">
        <v>34</v>
      </c>
      <c r="AX525" s="14" t="s">
        <v>81</v>
      </c>
      <c r="AY525" s="176" t="s">
        <v>131</v>
      </c>
    </row>
    <row r="526" spans="1:65" s="2" customFormat="1" ht="21.75" customHeight="1">
      <c r="A526" s="34"/>
      <c r="B526" s="153"/>
      <c r="C526" s="154" t="s">
        <v>681</v>
      </c>
      <c r="D526" s="154" t="s">
        <v>133</v>
      </c>
      <c r="E526" s="155" t="s">
        <v>682</v>
      </c>
      <c r="F526" s="156" t="s">
        <v>683</v>
      </c>
      <c r="G526" s="157" t="s">
        <v>233</v>
      </c>
      <c r="H526" s="158">
        <v>0.424</v>
      </c>
      <c r="I526" s="159"/>
      <c r="J526" s="160">
        <f>ROUND(I526*H526,2)</f>
        <v>0</v>
      </c>
      <c r="K526" s="156" t="s">
        <v>137</v>
      </c>
      <c r="L526" s="35"/>
      <c r="M526" s="161" t="s">
        <v>3</v>
      </c>
      <c r="N526" s="162" t="s">
        <v>44</v>
      </c>
      <c r="O526" s="55"/>
      <c r="P526" s="163">
        <f>O526*H526</f>
        <v>0</v>
      </c>
      <c r="Q526" s="163">
        <v>0</v>
      </c>
      <c r="R526" s="163">
        <f>Q526*H526</f>
        <v>0</v>
      </c>
      <c r="S526" s="163">
        <v>0</v>
      </c>
      <c r="T526" s="164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65" t="s">
        <v>236</v>
      </c>
      <c r="AT526" s="165" t="s">
        <v>133</v>
      </c>
      <c r="AU526" s="165" t="s">
        <v>83</v>
      </c>
      <c r="AY526" s="19" t="s">
        <v>131</v>
      </c>
      <c r="BE526" s="166">
        <f>IF(N526="základní",J526,0)</f>
        <v>0</v>
      </c>
      <c r="BF526" s="166">
        <f>IF(N526="snížená",J526,0)</f>
        <v>0</v>
      </c>
      <c r="BG526" s="166">
        <f>IF(N526="zákl. přenesená",J526,0)</f>
        <v>0</v>
      </c>
      <c r="BH526" s="166">
        <f>IF(N526="sníž. přenesená",J526,0)</f>
        <v>0</v>
      </c>
      <c r="BI526" s="166">
        <f>IF(N526="nulová",J526,0)</f>
        <v>0</v>
      </c>
      <c r="BJ526" s="19" t="s">
        <v>81</v>
      </c>
      <c r="BK526" s="166">
        <f>ROUND(I526*H526,2)</f>
        <v>0</v>
      </c>
      <c r="BL526" s="19" t="s">
        <v>236</v>
      </c>
      <c r="BM526" s="165" t="s">
        <v>684</v>
      </c>
    </row>
    <row r="527" spans="1:65" s="2" customFormat="1" ht="21.75" customHeight="1">
      <c r="A527" s="34"/>
      <c r="B527" s="153"/>
      <c r="C527" s="154" t="s">
        <v>685</v>
      </c>
      <c r="D527" s="154" t="s">
        <v>133</v>
      </c>
      <c r="E527" s="155" t="s">
        <v>686</v>
      </c>
      <c r="F527" s="156" t="s">
        <v>687</v>
      </c>
      <c r="G527" s="157" t="s">
        <v>233</v>
      </c>
      <c r="H527" s="158">
        <v>0.424</v>
      </c>
      <c r="I527" s="159"/>
      <c r="J527" s="160">
        <f>ROUND(I527*H527,2)</f>
        <v>0</v>
      </c>
      <c r="K527" s="156" t="s">
        <v>137</v>
      </c>
      <c r="L527" s="35"/>
      <c r="M527" s="161" t="s">
        <v>3</v>
      </c>
      <c r="N527" s="162" t="s">
        <v>44</v>
      </c>
      <c r="O527" s="55"/>
      <c r="P527" s="163">
        <f>O527*H527</f>
        <v>0</v>
      </c>
      <c r="Q527" s="163">
        <v>0</v>
      </c>
      <c r="R527" s="163">
        <f>Q527*H527</f>
        <v>0</v>
      </c>
      <c r="S527" s="163">
        <v>0</v>
      </c>
      <c r="T527" s="164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65" t="s">
        <v>236</v>
      </c>
      <c r="AT527" s="165" t="s">
        <v>133</v>
      </c>
      <c r="AU527" s="165" t="s">
        <v>83</v>
      </c>
      <c r="AY527" s="19" t="s">
        <v>131</v>
      </c>
      <c r="BE527" s="166">
        <f>IF(N527="základní",J527,0)</f>
        <v>0</v>
      </c>
      <c r="BF527" s="166">
        <f>IF(N527="snížená",J527,0)</f>
        <v>0</v>
      </c>
      <c r="BG527" s="166">
        <f>IF(N527="zákl. přenesená",J527,0)</f>
        <v>0</v>
      </c>
      <c r="BH527" s="166">
        <f>IF(N527="sníž. přenesená",J527,0)</f>
        <v>0</v>
      </c>
      <c r="BI527" s="166">
        <f>IF(N527="nulová",J527,0)</f>
        <v>0</v>
      </c>
      <c r="BJ527" s="19" t="s">
        <v>81</v>
      </c>
      <c r="BK527" s="166">
        <f>ROUND(I527*H527,2)</f>
        <v>0</v>
      </c>
      <c r="BL527" s="19" t="s">
        <v>236</v>
      </c>
      <c r="BM527" s="165" t="s">
        <v>688</v>
      </c>
    </row>
    <row r="528" spans="2:63" s="12" customFormat="1" ht="22.9" customHeight="1">
      <c r="B528" s="140"/>
      <c r="D528" s="141" t="s">
        <v>72</v>
      </c>
      <c r="E528" s="151" t="s">
        <v>689</v>
      </c>
      <c r="F528" s="151" t="s">
        <v>690</v>
      </c>
      <c r="I528" s="143"/>
      <c r="J528" s="152">
        <f>BK528</f>
        <v>0</v>
      </c>
      <c r="L528" s="140"/>
      <c r="M528" s="145"/>
      <c r="N528" s="146"/>
      <c r="O528" s="146"/>
      <c r="P528" s="147">
        <f>SUM(P529:P536)</f>
        <v>0</v>
      </c>
      <c r="Q528" s="146"/>
      <c r="R528" s="147">
        <f>SUM(R529:R536)</f>
        <v>3.32349275</v>
      </c>
      <c r="S528" s="146"/>
      <c r="T528" s="148">
        <f>SUM(T529:T536)</f>
        <v>0</v>
      </c>
      <c r="AR528" s="141" t="s">
        <v>83</v>
      </c>
      <c r="AT528" s="149" t="s">
        <v>72</v>
      </c>
      <c r="AU528" s="149" t="s">
        <v>81</v>
      </c>
      <c r="AY528" s="141" t="s">
        <v>131</v>
      </c>
      <c r="BK528" s="150">
        <f>SUM(BK529:BK536)</f>
        <v>0</v>
      </c>
    </row>
    <row r="529" spans="1:65" s="2" customFormat="1" ht="21.75" customHeight="1">
      <c r="A529" s="34"/>
      <c r="B529" s="153"/>
      <c r="C529" s="154" t="s">
        <v>691</v>
      </c>
      <c r="D529" s="154" t="s">
        <v>133</v>
      </c>
      <c r="E529" s="155" t="s">
        <v>692</v>
      </c>
      <c r="F529" s="156" t="s">
        <v>693</v>
      </c>
      <c r="G529" s="157" t="s">
        <v>136</v>
      </c>
      <c r="H529" s="158">
        <v>424.05</v>
      </c>
      <c r="I529" s="159"/>
      <c r="J529" s="160">
        <f>ROUND(I529*H529,2)</f>
        <v>0</v>
      </c>
      <c r="K529" s="156" t="s">
        <v>137</v>
      </c>
      <c r="L529" s="35"/>
      <c r="M529" s="161" t="s">
        <v>3</v>
      </c>
      <c r="N529" s="162" t="s">
        <v>44</v>
      </c>
      <c r="O529" s="55"/>
      <c r="P529" s="163">
        <f>O529*H529</f>
        <v>0</v>
      </c>
      <c r="Q529" s="163">
        <v>0.006</v>
      </c>
      <c r="R529" s="163">
        <f>Q529*H529</f>
        <v>2.5443000000000002</v>
      </c>
      <c r="S529" s="163">
        <v>0</v>
      </c>
      <c r="T529" s="164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65" t="s">
        <v>236</v>
      </c>
      <c r="AT529" s="165" t="s">
        <v>133</v>
      </c>
      <c r="AU529" s="165" t="s">
        <v>83</v>
      </c>
      <c r="AY529" s="19" t="s">
        <v>131</v>
      </c>
      <c r="BE529" s="166">
        <f>IF(N529="základní",J529,0)</f>
        <v>0</v>
      </c>
      <c r="BF529" s="166">
        <f>IF(N529="snížená",J529,0)</f>
        <v>0</v>
      </c>
      <c r="BG529" s="166">
        <f>IF(N529="zákl. přenesená",J529,0)</f>
        <v>0</v>
      </c>
      <c r="BH529" s="166">
        <f>IF(N529="sníž. přenesená",J529,0)</f>
        <v>0</v>
      </c>
      <c r="BI529" s="166">
        <f>IF(N529="nulová",J529,0)</f>
        <v>0</v>
      </c>
      <c r="BJ529" s="19" t="s">
        <v>81</v>
      </c>
      <c r="BK529" s="166">
        <f>ROUND(I529*H529,2)</f>
        <v>0</v>
      </c>
      <c r="BL529" s="19" t="s">
        <v>236</v>
      </c>
      <c r="BM529" s="165" t="s">
        <v>694</v>
      </c>
    </row>
    <row r="530" spans="2:51" s="13" customFormat="1" ht="11.25">
      <c r="B530" s="167"/>
      <c r="D530" s="168" t="s">
        <v>140</v>
      </c>
      <c r="E530" s="169" t="s">
        <v>3</v>
      </c>
      <c r="F530" s="170" t="s">
        <v>680</v>
      </c>
      <c r="H530" s="169" t="s">
        <v>3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9" t="s">
        <v>140</v>
      </c>
      <c r="AU530" s="169" t="s">
        <v>83</v>
      </c>
      <c r="AV530" s="13" t="s">
        <v>81</v>
      </c>
      <c r="AW530" s="13" t="s">
        <v>34</v>
      </c>
      <c r="AX530" s="13" t="s">
        <v>73</v>
      </c>
      <c r="AY530" s="169" t="s">
        <v>131</v>
      </c>
    </row>
    <row r="531" spans="2:51" s="14" customFormat="1" ht="11.25">
      <c r="B531" s="175"/>
      <c r="D531" s="168" t="s">
        <v>140</v>
      </c>
      <c r="E531" s="176" t="s">
        <v>3</v>
      </c>
      <c r="F531" s="177" t="s">
        <v>530</v>
      </c>
      <c r="H531" s="178">
        <v>424.05</v>
      </c>
      <c r="I531" s="179"/>
      <c r="L531" s="175"/>
      <c r="M531" s="180"/>
      <c r="N531" s="181"/>
      <c r="O531" s="181"/>
      <c r="P531" s="181"/>
      <c r="Q531" s="181"/>
      <c r="R531" s="181"/>
      <c r="S531" s="181"/>
      <c r="T531" s="182"/>
      <c r="AT531" s="176" t="s">
        <v>140</v>
      </c>
      <c r="AU531" s="176" t="s">
        <v>83</v>
      </c>
      <c r="AV531" s="14" t="s">
        <v>83</v>
      </c>
      <c r="AW531" s="14" t="s">
        <v>34</v>
      </c>
      <c r="AX531" s="14" t="s">
        <v>81</v>
      </c>
      <c r="AY531" s="176" t="s">
        <v>131</v>
      </c>
    </row>
    <row r="532" spans="1:65" s="2" customFormat="1" ht="16.5" customHeight="1">
      <c r="A532" s="34"/>
      <c r="B532" s="153"/>
      <c r="C532" s="191" t="s">
        <v>695</v>
      </c>
      <c r="D532" s="191" t="s">
        <v>167</v>
      </c>
      <c r="E532" s="192" t="s">
        <v>696</v>
      </c>
      <c r="F532" s="193" t="s">
        <v>697</v>
      </c>
      <c r="G532" s="194" t="s">
        <v>136</v>
      </c>
      <c r="H532" s="195">
        <v>445.253</v>
      </c>
      <c r="I532" s="196"/>
      <c r="J532" s="197">
        <f>ROUND(I532*H532,2)</f>
        <v>0</v>
      </c>
      <c r="K532" s="193" t="s">
        <v>3</v>
      </c>
      <c r="L532" s="198"/>
      <c r="M532" s="199" t="s">
        <v>3</v>
      </c>
      <c r="N532" s="200" t="s">
        <v>44</v>
      </c>
      <c r="O532" s="55"/>
      <c r="P532" s="163">
        <f>O532*H532</f>
        <v>0</v>
      </c>
      <c r="Q532" s="163">
        <v>0.00175</v>
      </c>
      <c r="R532" s="163">
        <f>Q532*H532</f>
        <v>0.77919275</v>
      </c>
      <c r="S532" s="163">
        <v>0</v>
      </c>
      <c r="T532" s="164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65" t="s">
        <v>330</v>
      </c>
      <c r="AT532" s="165" t="s">
        <v>167</v>
      </c>
      <c r="AU532" s="165" t="s">
        <v>83</v>
      </c>
      <c r="AY532" s="19" t="s">
        <v>131</v>
      </c>
      <c r="BE532" s="166">
        <f>IF(N532="základní",J532,0)</f>
        <v>0</v>
      </c>
      <c r="BF532" s="166">
        <f>IF(N532="snížená",J532,0)</f>
        <v>0</v>
      </c>
      <c r="BG532" s="166">
        <f>IF(N532="zákl. přenesená",J532,0)</f>
        <v>0</v>
      </c>
      <c r="BH532" s="166">
        <f>IF(N532="sníž. přenesená",J532,0)</f>
        <v>0</v>
      </c>
      <c r="BI532" s="166">
        <f>IF(N532="nulová",J532,0)</f>
        <v>0</v>
      </c>
      <c r="BJ532" s="19" t="s">
        <v>81</v>
      </c>
      <c r="BK532" s="166">
        <f>ROUND(I532*H532,2)</f>
        <v>0</v>
      </c>
      <c r="BL532" s="19" t="s">
        <v>236</v>
      </c>
      <c r="BM532" s="165" t="s">
        <v>698</v>
      </c>
    </row>
    <row r="533" spans="2:51" s="14" customFormat="1" ht="11.25">
      <c r="B533" s="175"/>
      <c r="D533" s="168" t="s">
        <v>140</v>
      </c>
      <c r="E533" s="176" t="s">
        <v>3</v>
      </c>
      <c r="F533" s="177" t="s">
        <v>699</v>
      </c>
      <c r="H533" s="178">
        <v>445.253</v>
      </c>
      <c r="I533" s="179"/>
      <c r="L533" s="175"/>
      <c r="M533" s="180"/>
      <c r="N533" s="181"/>
      <c r="O533" s="181"/>
      <c r="P533" s="181"/>
      <c r="Q533" s="181"/>
      <c r="R533" s="181"/>
      <c r="S533" s="181"/>
      <c r="T533" s="182"/>
      <c r="AT533" s="176" t="s">
        <v>140</v>
      </c>
      <c r="AU533" s="176" t="s">
        <v>83</v>
      </c>
      <c r="AV533" s="14" t="s">
        <v>83</v>
      </c>
      <c r="AW533" s="14" t="s">
        <v>34</v>
      </c>
      <c r="AX533" s="14" t="s">
        <v>81</v>
      </c>
      <c r="AY533" s="176" t="s">
        <v>131</v>
      </c>
    </row>
    <row r="534" spans="1:65" s="2" customFormat="1" ht="16.5" customHeight="1">
      <c r="A534" s="34"/>
      <c r="B534" s="153"/>
      <c r="C534" s="154" t="s">
        <v>700</v>
      </c>
      <c r="D534" s="154" t="s">
        <v>133</v>
      </c>
      <c r="E534" s="155" t="s">
        <v>701</v>
      </c>
      <c r="F534" s="156" t="s">
        <v>702</v>
      </c>
      <c r="G534" s="157" t="s">
        <v>246</v>
      </c>
      <c r="H534" s="158">
        <v>236</v>
      </c>
      <c r="I534" s="159"/>
      <c r="J534" s="160">
        <f>ROUND(I534*H534,2)</f>
        <v>0</v>
      </c>
      <c r="K534" s="156" t="s">
        <v>3</v>
      </c>
      <c r="L534" s="35"/>
      <c r="M534" s="161" t="s">
        <v>3</v>
      </c>
      <c r="N534" s="162" t="s">
        <v>44</v>
      </c>
      <c r="O534" s="55"/>
      <c r="P534" s="163">
        <f>O534*H534</f>
        <v>0</v>
      </c>
      <c r="Q534" s="163">
        <v>0</v>
      </c>
      <c r="R534" s="163">
        <f>Q534*H534</f>
        <v>0</v>
      </c>
      <c r="S534" s="163">
        <v>0</v>
      </c>
      <c r="T534" s="164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65" t="s">
        <v>236</v>
      </c>
      <c r="AT534" s="165" t="s">
        <v>133</v>
      </c>
      <c r="AU534" s="165" t="s">
        <v>83</v>
      </c>
      <c r="AY534" s="19" t="s">
        <v>131</v>
      </c>
      <c r="BE534" s="166">
        <f>IF(N534="základní",J534,0)</f>
        <v>0</v>
      </c>
      <c r="BF534" s="166">
        <f>IF(N534="snížená",J534,0)</f>
        <v>0</v>
      </c>
      <c r="BG534" s="166">
        <f>IF(N534="zákl. přenesená",J534,0)</f>
        <v>0</v>
      </c>
      <c r="BH534" s="166">
        <f>IF(N534="sníž. přenesená",J534,0)</f>
        <v>0</v>
      </c>
      <c r="BI534" s="166">
        <f>IF(N534="nulová",J534,0)</f>
        <v>0</v>
      </c>
      <c r="BJ534" s="19" t="s">
        <v>81</v>
      </c>
      <c r="BK534" s="166">
        <f>ROUND(I534*H534,2)</f>
        <v>0</v>
      </c>
      <c r="BL534" s="19" t="s">
        <v>236</v>
      </c>
      <c r="BM534" s="165" t="s">
        <v>703</v>
      </c>
    </row>
    <row r="535" spans="1:65" s="2" customFormat="1" ht="21.75" customHeight="1">
      <c r="A535" s="34"/>
      <c r="B535" s="153"/>
      <c r="C535" s="154" t="s">
        <v>704</v>
      </c>
      <c r="D535" s="154" t="s">
        <v>133</v>
      </c>
      <c r="E535" s="155" t="s">
        <v>705</v>
      </c>
      <c r="F535" s="156" t="s">
        <v>706</v>
      </c>
      <c r="G535" s="157" t="s">
        <v>233</v>
      </c>
      <c r="H535" s="158">
        <v>3.323</v>
      </c>
      <c r="I535" s="159"/>
      <c r="J535" s="160">
        <f>ROUND(I535*H535,2)</f>
        <v>0</v>
      </c>
      <c r="K535" s="156" t="s">
        <v>137</v>
      </c>
      <c r="L535" s="35"/>
      <c r="M535" s="161" t="s">
        <v>3</v>
      </c>
      <c r="N535" s="162" t="s">
        <v>44</v>
      </c>
      <c r="O535" s="55"/>
      <c r="P535" s="163">
        <f>O535*H535</f>
        <v>0</v>
      </c>
      <c r="Q535" s="163">
        <v>0</v>
      </c>
      <c r="R535" s="163">
        <f>Q535*H535</f>
        <v>0</v>
      </c>
      <c r="S535" s="163">
        <v>0</v>
      </c>
      <c r="T535" s="164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65" t="s">
        <v>236</v>
      </c>
      <c r="AT535" s="165" t="s">
        <v>133</v>
      </c>
      <c r="AU535" s="165" t="s">
        <v>83</v>
      </c>
      <c r="AY535" s="19" t="s">
        <v>131</v>
      </c>
      <c r="BE535" s="166">
        <f>IF(N535="základní",J535,0)</f>
        <v>0</v>
      </c>
      <c r="BF535" s="166">
        <f>IF(N535="snížená",J535,0)</f>
        <v>0</v>
      </c>
      <c r="BG535" s="166">
        <f>IF(N535="zákl. přenesená",J535,0)</f>
        <v>0</v>
      </c>
      <c r="BH535" s="166">
        <f>IF(N535="sníž. přenesená",J535,0)</f>
        <v>0</v>
      </c>
      <c r="BI535" s="166">
        <f>IF(N535="nulová",J535,0)</f>
        <v>0</v>
      </c>
      <c r="BJ535" s="19" t="s">
        <v>81</v>
      </c>
      <c r="BK535" s="166">
        <f>ROUND(I535*H535,2)</f>
        <v>0</v>
      </c>
      <c r="BL535" s="19" t="s">
        <v>236</v>
      </c>
      <c r="BM535" s="165" t="s">
        <v>707</v>
      </c>
    </row>
    <row r="536" spans="1:65" s="2" customFormat="1" ht="21.75" customHeight="1">
      <c r="A536" s="34"/>
      <c r="B536" s="153"/>
      <c r="C536" s="154" t="s">
        <v>585</v>
      </c>
      <c r="D536" s="154" t="s">
        <v>133</v>
      </c>
      <c r="E536" s="155" t="s">
        <v>708</v>
      </c>
      <c r="F536" s="156" t="s">
        <v>709</v>
      </c>
      <c r="G536" s="157" t="s">
        <v>233</v>
      </c>
      <c r="H536" s="158">
        <v>3.323</v>
      </c>
      <c r="I536" s="159"/>
      <c r="J536" s="160">
        <f>ROUND(I536*H536,2)</f>
        <v>0</v>
      </c>
      <c r="K536" s="156" t="s">
        <v>137</v>
      </c>
      <c r="L536" s="35"/>
      <c r="M536" s="161" t="s">
        <v>3</v>
      </c>
      <c r="N536" s="162" t="s">
        <v>44</v>
      </c>
      <c r="O536" s="55"/>
      <c r="P536" s="163">
        <f>O536*H536</f>
        <v>0</v>
      </c>
      <c r="Q536" s="163">
        <v>0</v>
      </c>
      <c r="R536" s="163">
        <f>Q536*H536</f>
        <v>0</v>
      </c>
      <c r="S536" s="163">
        <v>0</v>
      </c>
      <c r="T536" s="164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65" t="s">
        <v>236</v>
      </c>
      <c r="AT536" s="165" t="s">
        <v>133</v>
      </c>
      <c r="AU536" s="165" t="s">
        <v>83</v>
      </c>
      <c r="AY536" s="19" t="s">
        <v>131</v>
      </c>
      <c r="BE536" s="166">
        <f>IF(N536="základní",J536,0)</f>
        <v>0</v>
      </c>
      <c r="BF536" s="166">
        <f>IF(N536="snížená",J536,0)</f>
        <v>0</v>
      </c>
      <c r="BG536" s="166">
        <f>IF(N536="zákl. přenesená",J536,0)</f>
        <v>0</v>
      </c>
      <c r="BH536" s="166">
        <f>IF(N536="sníž. přenesená",J536,0)</f>
        <v>0</v>
      </c>
      <c r="BI536" s="166">
        <f>IF(N536="nulová",J536,0)</f>
        <v>0</v>
      </c>
      <c r="BJ536" s="19" t="s">
        <v>81</v>
      </c>
      <c r="BK536" s="166">
        <f>ROUND(I536*H536,2)</f>
        <v>0</v>
      </c>
      <c r="BL536" s="19" t="s">
        <v>236</v>
      </c>
      <c r="BM536" s="165" t="s">
        <v>710</v>
      </c>
    </row>
    <row r="537" spans="2:63" s="12" customFormat="1" ht="22.9" customHeight="1">
      <c r="B537" s="140"/>
      <c r="D537" s="141" t="s">
        <v>72</v>
      </c>
      <c r="E537" s="151" t="s">
        <v>711</v>
      </c>
      <c r="F537" s="151" t="s">
        <v>712</v>
      </c>
      <c r="I537" s="143"/>
      <c r="J537" s="152">
        <f>BK537</f>
        <v>0</v>
      </c>
      <c r="L537" s="140"/>
      <c r="M537" s="145"/>
      <c r="N537" s="146"/>
      <c r="O537" s="146"/>
      <c r="P537" s="147">
        <f>SUM(P538:P571)</f>
        <v>0</v>
      </c>
      <c r="Q537" s="146"/>
      <c r="R537" s="147">
        <f>SUM(R538:R571)</f>
        <v>0.7020679999999999</v>
      </c>
      <c r="S537" s="146"/>
      <c r="T537" s="148">
        <f>SUM(T538:T571)</f>
        <v>1.56315</v>
      </c>
      <c r="AR537" s="141" t="s">
        <v>83</v>
      </c>
      <c r="AT537" s="149" t="s">
        <v>72</v>
      </c>
      <c r="AU537" s="149" t="s">
        <v>81</v>
      </c>
      <c r="AY537" s="141" t="s">
        <v>131</v>
      </c>
      <c r="BK537" s="150">
        <f>SUM(BK538:BK571)</f>
        <v>0</v>
      </c>
    </row>
    <row r="538" spans="1:65" s="2" customFormat="1" ht="16.5" customHeight="1">
      <c r="A538" s="34"/>
      <c r="B538" s="153"/>
      <c r="C538" s="154" t="s">
        <v>713</v>
      </c>
      <c r="D538" s="154" t="s">
        <v>133</v>
      </c>
      <c r="E538" s="155" t="s">
        <v>714</v>
      </c>
      <c r="F538" s="156" t="s">
        <v>715</v>
      </c>
      <c r="G538" s="157" t="s">
        <v>246</v>
      </c>
      <c r="H538" s="158">
        <v>51</v>
      </c>
      <c r="I538" s="159"/>
      <c r="J538" s="160">
        <f>ROUND(I538*H538,2)</f>
        <v>0</v>
      </c>
      <c r="K538" s="156" t="s">
        <v>137</v>
      </c>
      <c r="L538" s="35"/>
      <c r="M538" s="161" t="s">
        <v>3</v>
      </c>
      <c r="N538" s="162" t="s">
        <v>44</v>
      </c>
      <c r="O538" s="55"/>
      <c r="P538" s="163">
        <f>O538*H538</f>
        <v>0</v>
      </c>
      <c r="Q538" s="163">
        <v>0</v>
      </c>
      <c r="R538" s="163">
        <f>Q538*H538</f>
        <v>0</v>
      </c>
      <c r="S538" s="163">
        <v>0.03065</v>
      </c>
      <c r="T538" s="164">
        <f>S538*H538</f>
        <v>1.56315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65" t="s">
        <v>236</v>
      </c>
      <c r="AT538" s="165" t="s">
        <v>133</v>
      </c>
      <c r="AU538" s="165" t="s">
        <v>83</v>
      </c>
      <c r="AY538" s="19" t="s">
        <v>131</v>
      </c>
      <c r="BE538" s="166">
        <f>IF(N538="základní",J538,0)</f>
        <v>0</v>
      </c>
      <c r="BF538" s="166">
        <f>IF(N538="snížená",J538,0)</f>
        <v>0</v>
      </c>
      <c r="BG538" s="166">
        <f>IF(N538="zákl. přenesená",J538,0)</f>
        <v>0</v>
      </c>
      <c r="BH538" s="166">
        <f>IF(N538="sníž. přenesená",J538,0)</f>
        <v>0</v>
      </c>
      <c r="BI538" s="166">
        <f>IF(N538="nulová",J538,0)</f>
        <v>0</v>
      </c>
      <c r="BJ538" s="19" t="s">
        <v>81</v>
      </c>
      <c r="BK538" s="166">
        <f>ROUND(I538*H538,2)</f>
        <v>0</v>
      </c>
      <c r="BL538" s="19" t="s">
        <v>236</v>
      </c>
      <c r="BM538" s="165" t="s">
        <v>716</v>
      </c>
    </row>
    <row r="539" spans="2:51" s="13" customFormat="1" ht="11.25">
      <c r="B539" s="167"/>
      <c r="D539" s="168" t="s">
        <v>140</v>
      </c>
      <c r="E539" s="169" t="s">
        <v>3</v>
      </c>
      <c r="F539" s="170" t="s">
        <v>717</v>
      </c>
      <c r="H539" s="169" t="s">
        <v>3</v>
      </c>
      <c r="I539" s="171"/>
      <c r="L539" s="167"/>
      <c r="M539" s="172"/>
      <c r="N539" s="173"/>
      <c r="O539" s="173"/>
      <c r="P539" s="173"/>
      <c r="Q539" s="173"/>
      <c r="R539" s="173"/>
      <c r="S539" s="173"/>
      <c r="T539" s="174"/>
      <c r="AT539" s="169" t="s">
        <v>140</v>
      </c>
      <c r="AU539" s="169" t="s">
        <v>83</v>
      </c>
      <c r="AV539" s="13" t="s">
        <v>81</v>
      </c>
      <c r="AW539" s="13" t="s">
        <v>34</v>
      </c>
      <c r="AX539" s="13" t="s">
        <v>73</v>
      </c>
      <c r="AY539" s="169" t="s">
        <v>131</v>
      </c>
    </row>
    <row r="540" spans="2:51" s="13" customFormat="1" ht="11.25">
      <c r="B540" s="167"/>
      <c r="D540" s="168" t="s">
        <v>140</v>
      </c>
      <c r="E540" s="169" t="s">
        <v>3</v>
      </c>
      <c r="F540" s="170" t="s">
        <v>179</v>
      </c>
      <c r="H540" s="169" t="s">
        <v>3</v>
      </c>
      <c r="I540" s="171"/>
      <c r="L540" s="167"/>
      <c r="M540" s="172"/>
      <c r="N540" s="173"/>
      <c r="O540" s="173"/>
      <c r="P540" s="173"/>
      <c r="Q540" s="173"/>
      <c r="R540" s="173"/>
      <c r="S540" s="173"/>
      <c r="T540" s="174"/>
      <c r="AT540" s="169" t="s">
        <v>140</v>
      </c>
      <c r="AU540" s="169" t="s">
        <v>83</v>
      </c>
      <c r="AV540" s="13" t="s">
        <v>81</v>
      </c>
      <c r="AW540" s="13" t="s">
        <v>34</v>
      </c>
      <c r="AX540" s="13" t="s">
        <v>73</v>
      </c>
      <c r="AY540" s="169" t="s">
        <v>131</v>
      </c>
    </row>
    <row r="541" spans="2:51" s="14" customFormat="1" ht="11.25">
      <c r="B541" s="175"/>
      <c r="D541" s="168" t="s">
        <v>140</v>
      </c>
      <c r="E541" s="176" t="s">
        <v>3</v>
      </c>
      <c r="F541" s="177" t="s">
        <v>718</v>
      </c>
      <c r="H541" s="178">
        <v>51</v>
      </c>
      <c r="I541" s="179"/>
      <c r="L541" s="175"/>
      <c r="M541" s="180"/>
      <c r="N541" s="181"/>
      <c r="O541" s="181"/>
      <c r="P541" s="181"/>
      <c r="Q541" s="181"/>
      <c r="R541" s="181"/>
      <c r="S541" s="181"/>
      <c r="T541" s="182"/>
      <c r="AT541" s="176" t="s">
        <v>140</v>
      </c>
      <c r="AU541" s="176" t="s">
        <v>83</v>
      </c>
      <c r="AV541" s="14" t="s">
        <v>83</v>
      </c>
      <c r="AW541" s="14" t="s">
        <v>34</v>
      </c>
      <c r="AX541" s="14" t="s">
        <v>81</v>
      </c>
      <c r="AY541" s="176" t="s">
        <v>131</v>
      </c>
    </row>
    <row r="542" spans="1:65" s="2" customFormat="1" ht="21.75" customHeight="1">
      <c r="A542" s="34"/>
      <c r="B542" s="153"/>
      <c r="C542" s="154" t="s">
        <v>594</v>
      </c>
      <c r="D542" s="154" t="s">
        <v>133</v>
      </c>
      <c r="E542" s="155" t="s">
        <v>622</v>
      </c>
      <c r="F542" s="156" t="s">
        <v>623</v>
      </c>
      <c r="G542" s="157" t="s">
        <v>233</v>
      </c>
      <c r="H542" s="158">
        <v>1.563</v>
      </c>
      <c r="I542" s="159"/>
      <c r="J542" s="160">
        <f>ROUND(I542*H542,2)</f>
        <v>0</v>
      </c>
      <c r="K542" s="156" t="s">
        <v>137</v>
      </c>
      <c r="L542" s="35"/>
      <c r="M542" s="161" t="s">
        <v>3</v>
      </c>
      <c r="N542" s="162" t="s">
        <v>44</v>
      </c>
      <c r="O542" s="55"/>
      <c r="P542" s="163">
        <f>O542*H542</f>
        <v>0</v>
      </c>
      <c r="Q542" s="163">
        <v>0</v>
      </c>
      <c r="R542" s="163">
        <f>Q542*H542</f>
        <v>0</v>
      </c>
      <c r="S542" s="163">
        <v>0</v>
      </c>
      <c r="T542" s="164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65" t="s">
        <v>236</v>
      </c>
      <c r="AT542" s="165" t="s">
        <v>133</v>
      </c>
      <c r="AU542" s="165" t="s">
        <v>83</v>
      </c>
      <c r="AY542" s="19" t="s">
        <v>131</v>
      </c>
      <c r="BE542" s="166">
        <f>IF(N542="základní",J542,0)</f>
        <v>0</v>
      </c>
      <c r="BF542" s="166">
        <f>IF(N542="snížená",J542,0)</f>
        <v>0</v>
      </c>
      <c r="BG542" s="166">
        <f>IF(N542="zákl. přenesená",J542,0)</f>
        <v>0</v>
      </c>
      <c r="BH542" s="166">
        <f>IF(N542="sníž. přenesená",J542,0)</f>
        <v>0</v>
      </c>
      <c r="BI542" s="166">
        <f>IF(N542="nulová",J542,0)</f>
        <v>0</v>
      </c>
      <c r="BJ542" s="19" t="s">
        <v>81</v>
      </c>
      <c r="BK542" s="166">
        <f>ROUND(I542*H542,2)</f>
        <v>0</v>
      </c>
      <c r="BL542" s="19" t="s">
        <v>236</v>
      </c>
      <c r="BM542" s="165" t="s">
        <v>719</v>
      </c>
    </row>
    <row r="543" spans="2:51" s="13" customFormat="1" ht="11.25">
      <c r="B543" s="167"/>
      <c r="D543" s="168" t="s">
        <v>140</v>
      </c>
      <c r="E543" s="169" t="s">
        <v>3</v>
      </c>
      <c r="F543" s="170" t="s">
        <v>720</v>
      </c>
      <c r="H543" s="169" t="s">
        <v>3</v>
      </c>
      <c r="I543" s="171"/>
      <c r="L543" s="167"/>
      <c r="M543" s="172"/>
      <c r="N543" s="173"/>
      <c r="O543" s="173"/>
      <c r="P543" s="173"/>
      <c r="Q543" s="173"/>
      <c r="R543" s="173"/>
      <c r="S543" s="173"/>
      <c r="T543" s="174"/>
      <c r="AT543" s="169" t="s">
        <v>140</v>
      </c>
      <c r="AU543" s="169" t="s">
        <v>83</v>
      </c>
      <c r="AV543" s="13" t="s">
        <v>81</v>
      </c>
      <c r="AW543" s="13" t="s">
        <v>34</v>
      </c>
      <c r="AX543" s="13" t="s">
        <v>73</v>
      </c>
      <c r="AY543" s="169" t="s">
        <v>131</v>
      </c>
    </row>
    <row r="544" spans="2:51" s="14" customFormat="1" ht="11.25">
      <c r="B544" s="175"/>
      <c r="D544" s="168" t="s">
        <v>140</v>
      </c>
      <c r="E544" s="176" t="s">
        <v>3</v>
      </c>
      <c r="F544" s="177" t="s">
        <v>721</v>
      </c>
      <c r="H544" s="178">
        <v>1.563</v>
      </c>
      <c r="I544" s="179"/>
      <c r="L544" s="175"/>
      <c r="M544" s="180"/>
      <c r="N544" s="181"/>
      <c r="O544" s="181"/>
      <c r="P544" s="181"/>
      <c r="Q544" s="181"/>
      <c r="R544" s="181"/>
      <c r="S544" s="181"/>
      <c r="T544" s="182"/>
      <c r="AT544" s="176" t="s">
        <v>140</v>
      </c>
      <c r="AU544" s="176" t="s">
        <v>83</v>
      </c>
      <c r="AV544" s="14" t="s">
        <v>83</v>
      </c>
      <c r="AW544" s="14" t="s">
        <v>34</v>
      </c>
      <c r="AX544" s="14" t="s">
        <v>81</v>
      </c>
      <c r="AY544" s="176" t="s">
        <v>131</v>
      </c>
    </row>
    <row r="545" spans="1:65" s="2" customFormat="1" ht="16.5" customHeight="1">
      <c r="A545" s="34"/>
      <c r="B545" s="153"/>
      <c r="C545" s="154" t="s">
        <v>722</v>
      </c>
      <c r="D545" s="154" t="s">
        <v>133</v>
      </c>
      <c r="E545" s="155" t="s">
        <v>723</v>
      </c>
      <c r="F545" s="156" t="s">
        <v>724</v>
      </c>
      <c r="G545" s="157" t="s">
        <v>445</v>
      </c>
      <c r="H545" s="158">
        <v>17</v>
      </c>
      <c r="I545" s="159"/>
      <c r="J545" s="160">
        <f>ROUND(I545*H545,2)</f>
        <v>0</v>
      </c>
      <c r="K545" s="156" t="s">
        <v>137</v>
      </c>
      <c r="L545" s="35"/>
      <c r="M545" s="161" t="s">
        <v>3</v>
      </c>
      <c r="N545" s="162" t="s">
        <v>44</v>
      </c>
      <c r="O545" s="55"/>
      <c r="P545" s="163">
        <f>O545*H545</f>
        <v>0</v>
      </c>
      <c r="Q545" s="163">
        <v>0</v>
      </c>
      <c r="R545" s="163">
        <f>Q545*H545</f>
        <v>0</v>
      </c>
      <c r="S545" s="163">
        <v>0</v>
      </c>
      <c r="T545" s="164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65" t="s">
        <v>236</v>
      </c>
      <c r="AT545" s="165" t="s">
        <v>133</v>
      </c>
      <c r="AU545" s="165" t="s">
        <v>83</v>
      </c>
      <c r="AY545" s="19" t="s">
        <v>131</v>
      </c>
      <c r="BE545" s="166">
        <f>IF(N545="základní",J545,0)</f>
        <v>0</v>
      </c>
      <c r="BF545" s="166">
        <f>IF(N545="snížená",J545,0)</f>
        <v>0</v>
      </c>
      <c r="BG545" s="166">
        <f>IF(N545="zákl. přenesená",J545,0)</f>
        <v>0</v>
      </c>
      <c r="BH545" s="166">
        <f>IF(N545="sníž. přenesená",J545,0)</f>
        <v>0</v>
      </c>
      <c r="BI545" s="166">
        <f>IF(N545="nulová",J545,0)</f>
        <v>0</v>
      </c>
      <c r="BJ545" s="19" t="s">
        <v>81</v>
      </c>
      <c r="BK545" s="166">
        <f>ROUND(I545*H545,2)</f>
        <v>0</v>
      </c>
      <c r="BL545" s="19" t="s">
        <v>236</v>
      </c>
      <c r="BM545" s="165" t="s">
        <v>725</v>
      </c>
    </row>
    <row r="546" spans="1:65" s="2" customFormat="1" ht="16.5" customHeight="1">
      <c r="A546" s="34"/>
      <c r="B546" s="153"/>
      <c r="C546" s="154" t="s">
        <v>726</v>
      </c>
      <c r="D546" s="154" t="s">
        <v>133</v>
      </c>
      <c r="E546" s="155" t="s">
        <v>652</v>
      </c>
      <c r="F546" s="156" t="s">
        <v>653</v>
      </c>
      <c r="G546" s="157" t="s">
        <v>233</v>
      </c>
      <c r="H546" s="158">
        <v>0.184</v>
      </c>
      <c r="I546" s="159"/>
      <c r="J546" s="160">
        <f>ROUND(I546*H546,2)</f>
        <v>0</v>
      </c>
      <c r="K546" s="156" t="s">
        <v>137</v>
      </c>
      <c r="L546" s="35"/>
      <c r="M546" s="161" t="s">
        <v>3</v>
      </c>
      <c r="N546" s="162" t="s">
        <v>44</v>
      </c>
      <c r="O546" s="55"/>
      <c r="P546" s="163">
        <f>O546*H546</f>
        <v>0</v>
      </c>
      <c r="Q546" s="163">
        <v>0</v>
      </c>
      <c r="R546" s="163">
        <f>Q546*H546</f>
        <v>0</v>
      </c>
      <c r="S546" s="163">
        <v>0</v>
      </c>
      <c r="T546" s="164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65" t="s">
        <v>236</v>
      </c>
      <c r="AT546" s="165" t="s">
        <v>133</v>
      </c>
      <c r="AU546" s="165" t="s">
        <v>83</v>
      </c>
      <c r="AY546" s="19" t="s">
        <v>131</v>
      </c>
      <c r="BE546" s="166">
        <f>IF(N546="základní",J546,0)</f>
        <v>0</v>
      </c>
      <c r="BF546" s="166">
        <f>IF(N546="snížená",J546,0)</f>
        <v>0</v>
      </c>
      <c r="BG546" s="166">
        <f>IF(N546="zákl. přenesená",J546,0)</f>
        <v>0</v>
      </c>
      <c r="BH546" s="166">
        <f>IF(N546="sníž. přenesená",J546,0)</f>
        <v>0</v>
      </c>
      <c r="BI546" s="166">
        <f>IF(N546="nulová",J546,0)</f>
        <v>0</v>
      </c>
      <c r="BJ546" s="19" t="s">
        <v>81</v>
      </c>
      <c r="BK546" s="166">
        <f>ROUND(I546*H546,2)</f>
        <v>0</v>
      </c>
      <c r="BL546" s="19" t="s">
        <v>236</v>
      </c>
      <c r="BM546" s="165" t="s">
        <v>727</v>
      </c>
    </row>
    <row r="547" spans="2:51" s="13" customFormat="1" ht="11.25">
      <c r="B547" s="167"/>
      <c r="D547" s="168" t="s">
        <v>140</v>
      </c>
      <c r="E547" s="169" t="s">
        <v>3</v>
      </c>
      <c r="F547" s="170" t="s">
        <v>728</v>
      </c>
      <c r="H547" s="169" t="s">
        <v>3</v>
      </c>
      <c r="I547" s="171"/>
      <c r="L547" s="167"/>
      <c r="M547" s="172"/>
      <c r="N547" s="173"/>
      <c r="O547" s="173"/>
      <c r="P547" s="173"/>
      <c r="Q547" s="173"/>
      <c r="R547" s="173"/>
      <c r="S547" s="173"/>
      <c r="T547" s="174"/>
      <c r="AT547" s="169" t="s">
        <v>140</v>
      </c>
      <c r="AU547" s="169" t="s">
        <v>83</v>
      </c>
      <c r="AV547" s="13" t="s">
        <v>81</v>
      </c>
      <c r="AW547" s="13" t="s">
        <v>34</v>
      </c>
      <c r="AX547" s="13" t="s">
        <v>73</v>
      </c>
      <c r="AY547" s="169" t="s">
        <v>131</v>
      </c>
    </row>
    <row r="548" spans="2:51" s="13" customFormat="1" ht="11.25">
      <c r="B548" s="167"/>
      <c r="D548" s="168" t="s">
        <v>140</v>
      </c>
      <c r="E548" s="169" t="s">
        <v>3</v>
      </c>
      <c r="F548" s="170" t="s">
        <v>729</v>
      </c>
      <c r="H548" s="169" t="s">
        <v>3</v>
      </c>
      <c r="I548" s="171"/>
      <c r="L548" s="167"/>
      <c r="M548" s="172"/>
      <c r="N548" s="173"/>
      <c r="O548" s="173"/>
      <c r="P548" s="173"/>
      <c r="Q548" s="173"/>
      <c r="R548" s="173"/>
      <c r="S548" s="173"/>
      <c r="T548" s="174"/>
      <c r="AT548" s="169" t="s">
        <v>140</v>
      </c>
      <c r="AU548" s="169" t="s">
        <v>83</v>
      </c>
      <c r="AV548" s="13" t="s">
        <v>81</v>
      </c>
      <c r="AW548" s="13" t="s">
        <v>34</v>
      </c>
      <c r="AX548" s="13" t="s">
        <v>73</v>
      </c>
      <c r="AY548" s="169" t="s">
        <v>131</v>
      </c>
    </row>
    <row r="549" spans="2:51" s="14" customFormat="1" ht="11.25">
      <c r="B549" s="175"/>
      <c r="D549" s="168" t="s">
        <v>140</v>
      </c>
      <c r="E549" s="176" t="s">
        <v>3</v>
      </c>
      <c r="F549" s="177" t="s">
        <v>730</v>
      </c>
      <c r="H549" s="178">
        <v>0.184</v>
      </c>
      <c r="I549" s="179"/>
      <c r="L549" s="175"/>
      <c r="M549" s="180"/>
      <c r="N549" s="181"/>
      <c r="O549" s="181"/>
      <c r="P549" s="181"/>
      <c r="Q549" s="181"/>
      <c r="R549" s="181"/>
      <c r="S549" s="181"/>
      <c r="T549" s="182"/>
      <c r="AT549" s="176" t="s">
        <v>140</v>
      </c>
      <c r="AU549" s="176" t="s">
        <v>83</v>
      </c>
      <c r="AV549" s="14" t="s">
        <v>83</v>
      </c>
      <c r="AW549" s="14" t="s">
        <v>34</v>
      </c>
      <c r="AX549" s="14" t="s">
        <v>81</v>
      </c>
      <c r="AY549" s="176" t="s">
        <v>131</v>
      </c>
    </row>
    <row r="550" spans="1:65" s="2" customFormat="1" ht="21.75" customHeight="1">
      <c r="A550" s="34"/>
      <c r="B550" s="153"/>
      <c r="C550" s="154" t="s">
        <v>731</v>
      </c>
      <c r="D550" s="154" t="s">
        <v>133</v>
      </c>
      <c r="E550" s="155" t="s">
        <v>657</v>
      </c>
      <c r="F550" s="156" t="s">
        <v>658</v>
      </c>
      <c r="G550" s="157" t="s">
        <v>233</v>
      </c>
      <c r="H550" s="158">
        <v>3.496</v>
      </c>
      <c r="I550" s="159"/>
      <c r="J550" s="160">
        <f>ROUND(I550*H550,2)</f>
        <v>0</v>
      </c>
      <c r="K550" s="156" t="s">
        <v>137</v>
      </c>
      <c r="L550" s="35"/>
      <c r="M550" s="161" t="s">
        <v>3</v>
      </c>
      <c r="N550" s="162" t="s">
        <v>44</v>
      </c>
      <c r="O550" s="55"/>
      <c r="P550" s="163">
        <f>O550*H550</f>
        <v>0</v>
      </c>
      <c r="Q550" s="163">
        <v>0</v>
      </c>
      <c r="R550" s="163">
        <f>Q550*H550</f>
        <v>0</v>
      </c>
      <c r="S550" s="163">
        <v>0</v>
      </c>
      <c r="T550" s="164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65" t="s">
        <v>236</v>
      </c>
      <c r="AT550" s="165" t="s">
        <v>133</v>
      </c>
      <c r="AU550" s="165" t="s">
        <v>83</v>
      </c>
      <c r="AY550" s="19" t="s">
        <v>131</v>
      </c>
      <c r="BE550" s="166">
        <f>IF(N550="základní",J550,0)</f>
        <v>0</v>
      </c>
      <c r="BF550" s="166">
        <f>IF(N550="snížená",J550,0)</f>
        <v>0</v>
      </c>
      <c r="BG550" s="166">
        <f>IF(N550="zákl. přenesená",J550,0)</f>
        <v>0</v>
      </c>
      <c r="BH550" s="166">
        <f>IF(N550="sníž. přenesená",J550,0)</f>
        <v>0</v>
      </c>
      <c r="BI550" s="166">
        <f>IF(N550="nulová",J550,0)</f>
        <v>0</v>
      </c>
      <c r="BJ550" s="19" t="s">
        <v>81</v>
      </c>
      <c r="BK550" s="166">
        <f>ROUND(I550*H550,2)</f>
        <v>0</v>
      </c>
      <c r="BL550" s="19" t="s">
        <v>236</v>
      </c>
      <c r="BM550" s="165" t="s">
        <v>732</v>
      </c>
    </row>
    <row r="551" spans="2:51" s="14" customFormat="1" ht="11.25">
      <c r="B551" s="175"/>
      <c r="D551" s="168" t="s">
        <v>140</v>
      </c>
      <c r="E551" s="176" t="s">
        <v>3</v>
      </c>
      <c r="F551" s="177" t="s">
        <v>733</v>
      </c>
      <c r="H551" s="178">
        <v>3.496</v>
      </c>
      <c r="I551" s="179"/>
      <c r="L551" s="175"/>
      <c r="M551" s="180"/>
      <c r="N551" s="181"/>
      <c r="O551" s="181"/>
      <c r="P551" s="181"/>
      <c r="Q551" s="181"/>
      <c r="R551" s="181"/>
      <c r="S551" s="181"/>
      <c r="T551" s="182"/>
      <c r="AT551" s="176" t="s">
        <v>140</v>
      </c>
      <c r="AU551" s="176" t="s">
        <v>83</v>
      </c>
      <c r="AV551" s="14" t="s">
        <v>83</v>
      </c>
      <c r="AW551" s="14" t="s">
        <v>34</v>
      </c>
      <c r="AX551" s="14" t="s">
        <v>81</v>
      </c>
      <c r="AY551" s="176" t="s">
        <v>131</v>
      </c>
    </row>
    <row r="552" spans="1:65" s="2" customFormat="1" ht="16.5" customHeight="1">
      <c r="A552" s="34"/>
      <c r="B552" s="153"/>
      <c r="C552" s="154" t="s">
        <v>734</v>
      </c>
      <c r="D552" s="154" t="s">
        <v>133</v>
      </c>
      <c r="E552" s="155" t="s">
        <v>628</v>
      </c>
      <c r="F552" s="156" t="s">
        <v>629</v>
      </c>
      <c r="G552" s="157" t="s">
        <v>233</v>
      </c>
      <c r="H552" s="158">
        <v>1.379</v>
      </c>
      <c r="I552" s="159"/>
      <c r="J552" s="160">
        <f>ROUND(I552*H552,2)</f>
        <v>0</v>
      </c>
      <c r="K552" s="156" t="s">
        <v>137</v>
      </c>
      <c r="L552" s="35"/>
      <c r="M552" s="161" t="s">
        <v>3</v>
      </c>
      <c r="N552" s="162" t="s">
        <v>44</v>
      </c>
      <c r="O552" s="55"/>
      <c r="P552" s="163">
        <f>O552*H552</f>
        <v>0</v>
      </c>
      <c r="Q552" s="163">
        <v>0</v>
      </c>
      <c r="R552" s="163">
        <f>Q552*H552</f>
        <v>0</v>
      </c>
      <c r="S552" s="163">
        <v>0</v>
      </c>
      <c r="T552" s="164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65" t="s">
        <v>236</v>
      </c>
      <c r="AT552" s="165" t="s">
        <v>133</v>
      </c>
      <c r="AU552" s="165" t="s">
        <v>83</v>
      </c>
      <c r="AY552" s="19" t="s">
        <v>131</v>
      </c>
      <c r="BE552" s="166">
        <f>IF(N552="základní",J552,0)</f>
        <v>0</v>
      </c>
      <c r="BF552" s="166">
        <f>IF(N552="snížená",J552,0)</f>
        <v>0</v>
      </c>
      <c r="BG552" s="166">
        <f>IF(N552="zákl. přenesená",J552,0)</f>
        <v>0</v>
      </c>
      <c r="BH552" s="166">
        <f>IF(N552="sníž. přenesená",J552,0)</f>
        <v>0</v>
      </c>
      <c r="BI552" s="166">
        <f>IF(N552="nulová",J552,0)</f>
        <v>0</v>
      </c>
      <c r="BJ552" s="19" t="s">
        <v>81</v>
      </c>
      <c r="BK552" s="166">
        <f>ROUND(I552*H552,2)</f>
        <v>0</v>
      </c>
      <c r="BL552" s="19" t="s">
        <v>236</v>
      </c>
      <c r="BM552" s="165" t="s">
        <v>735</v>
      </c>
    </row>
    <row r="553" spans="2:51" s="13" customFormat="1" ht="11.25">
      <c r="B553" s="167"/>
      <c r="D553" s="168" t="s">
        <v>140</v>
      </c>
      <c r="E553" s="169" t="s">
        <v>3</v>
      </c>
      <c r="F553" s="170" t="s">
        <v>631</v>
      </c>
      <c r="H553" s="169" t="s">
        <v>3</v>
      </c>
      <c r="I553" s="171"/>
      <c r="L553" s="167"/>
      <c r="M553" s="172"/>
      <c r="N553" s="173"/>
      <c r="O553" s="173"/>
      <c r="P553" s="173"/>
      <c r="Q553" s="173"/>
      <c r="R553" s="173"/>
      <c r="S553" s="173"/>
      <c r="T553" s="174"/>
      <c r="AT553" s="169" t="s">
        <v>140</v>
      </c>
      <c r="AU553" s="169" t="s">
        <v>83</v>
      </c>
      <c r="AV553" s="13" t="s">
        <v>81</v>
      </c>
      <c r="AW553" s="13" t="s">
        <v>34</v>
      </c>
      <c r="AX553" s="13" t="s">
        <v>73</v>
      </c>
      <c r="AY553" s="169" t="s">
        <v>131</v>
      </c>
    </row>
    <row r="554" spans="2:51" s="13" customFormat="1" ht="11.25">
      <c r="B554" s="167"/>
      <c r="D554" s="168" t="s">
        <v>140</v>
      </c>
      <c r="E554" s="169" t="s">
        <v>3</v>
      </c>
      <c r="F554" s="170" t="s">
        <v>601</v>
      </c>
      <c r="H554" s="169" t="s">
        <v>3</v>
      </c>
      <c r="I554" s="171"/>
      <c r="L554" s="167"/>
      <c r="M554" s="172"/>
      <c r="N554" s="173"/>
      <c r="O554" s="173"/>
      <c r="P554" s="173"/>
      <c r="Q554" s="173"/>
      <c r="R554" s="173"/>
      <c r="S554" s="173"/>
      <c r="T554" s="174"/>
      <c r="AT554" s="169" t="s">
        <v>140</v>
      </c>
      <c r="AU554" s="169" t="s">
        <v>83</v>
      </c>
      <c r="AV554" s="13" t="s">
        <v>81</v>
      </c>
      <c r="AW554" s="13" t="s">
        <v>34</v>
      </c>
      <c r="AX554" s="13" t="s">
        <v>73</v>
      </c>
      <c r="AY554" s="169" t="s">
        <v>131</v>
      </c>
    </row>
    <row r="555" spans="2:51" s="14" customFormat="1" ht="11.25">
      <c r="B555" s="175"/>
      <c r="D555" s="168" t="s">
        <v>140</v>
      </c>
      <c r="E555" s="176" t="s">
        <v>3</v>
      </c>
      <c r="F555" s="177" t="s">
        <v>736</v>
      </c>
      <c r="H555" s="178">
        <v>1.379</v>
      </c>
      <c r="I555" s="179"/>
      <c r="L555" s="175"/>
      <c r="M555" s="180"/>
      <c r="N555" s="181"/>
      <c r="O555" s="181"/>
      <c r="P555" s="181"/>
      <c r="Q555" s="181"/>
      <c r="R555" s="181"/>
      <c r="S555" s="181"/>
      <c r="T555" s="182"/>
      <c r="AT555" s="176" t="s">
        <v>140</v>
      </c>
      <c r="AU555" s="176" t="s">
        <v>83</v>
      </c>
      <c r="AV555" s="14" t="s">
        <v>83</v>
      </c>
      <c r="AW555" s="14" t="s">
        <v>34</v>
      </c>
      <c r="AX555" s="14" t="s">
        <v>81</v>
      </c>
      <c r="AY555" s="176" t="s">
        <v>131</v>
      </c>
    </row>
    <row r="556" spans="1:65" s="2" customFormat="1" ht="16.5" customHeight="1">
      <c r="A556" s="34"/>
      <c r="B556" s="153"/>
      <c r="C556" s="154" t="s">
        <v>737</v>
      </c>
      <c r="D556" s="154" t="s">
        <v>133</v>
      </c>
      <c r="E556" s="155" t="s">
        <v>738</v>
      </c>
      <c r="F556" s="156" t="s">
        <v>739</v>
      </c>
      <c r="G556" s="157" t="s">
        <v>246</v>
      </c>
      <c r="H556" s="158">
        <v>45</v>
      </c>
      <c r="I556" s="159"/>
      <c r="J556" s="160">
        <f>ROUND(I556*H556,2)</f>
        <v>0</v>
      </c>
      <c r="K556" s="156" t="s">
        <v>137</v>
      </c>
      <c r="L556" s="35"/>
      <c r="M556" s="161" t="s">
        <v>3</v>
      </c>
      <c r="N556" s="162" t="s">
        <v>44</v>
      </c>
      <c r="O556" s="55"/>
      <c r="P556" s="163">
        <f>O556*H556</f>
        <v>0</v>
      </c>
      <c r="Q556" s="163">
        <v>0</v>
      </c>
      <c r="R556" s="163">
        <f>Q556*H556</f>
        <v>0</v>
      </c>
      <c r="S556" s="163">
        <v>0</v>
      </c>
      <c r="T556" s="164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65" t="s">
        <v>236</v>
      </c>
      <c r="AT556" s="165" t="s">
        <v>133</v>
      </c>
      <c r="AU556" s="165" t="s">
        <v>83</v>
      </c>
      <c r="AY556" s="19" t="s">
        <v>131</v>
      </c>
      <c r="BE556" s="166">
        <f>IF(N556="základní",J556,0)</f>
        <v>0</v>
      </c>
      <c r="BF556" s="166">
        <f>IF(N556="snížená",J556,0)</f>
        <v>0</v>
      </c>
      <c r="BG556" s="166">
        <f>IF(N556="zákl. přenesená",J556,0)</f>
        <v>0</v>
      </c>
      <c r="BH556" s="166">
        <f>IF(N556="sníž. přenesená",J556,0)</f>
        <v>0</v>
      </c>
      <c r="BI556" s="166">
        <f>IF(N556="nulová",J556,0)</f>
        <v>0</v>
      </c>
      <c r="BJ556" s="19" t="s">
        <v>81</v>
      </c>
      <c r="BK556" s="166">
        <f>ROUND(I556*H556,2)</f>
        <v>0</v>
      </c>
      <c r="BL556" s="19" t="s">
        <v>236</v>
      </c>
      <c r="BM556" s="165" t="s">
        <v>740</v>
      </c>
    </row>
    <row r="557" spans="2:51" s="13" customFormat="1" ht="11.25">
      <c r="B557" s="167"/>
      <c r="D557" s="168" t="s">
        <v>140</v>
      </c>
      <c r="E557" s="169" t="s">
        <v>3</v>
      </c>
      <c r="F557" s="170" t="s">
        <v>741</v>
      </c>
      <c r="H557" s="169" t="s">
        <v>3</v>
      </c>
      <c r="I557" s="171"/>
      <c r="L557" s="167"/>
      <c r="M557" s="172"/>
      <c r="N557" s="173"/>
      <c r="O557" s="173"/>
      <c r="P557" s="173"/>
      <c r="Q557" s="173"/>
      <c r="R557" s="173"/>
      <c r="S557" s="173"/>
      <c r="T557" s="174"/>
      <c r="AT557" s="169" t="s">
        <v>140</v>
      </c>
      <c r="AU557" s="169" t="s">
        <v>83</v>
      </c>
      <c r="AV557" s="13" t="s">
        <v>81</v>
      </c>
      <c r="AW557" s="13" t="s">
        <v>34</v>
      </c>
      <c r="AX557" s="13" t="s">
        <v>73</v>
      </c>
      <c r="AY557" s="169" t="s">
        <v>131</v>
      </c>
    </row>
    <row r="558" spans="2:51" s="13" customFormat="1" ht="11.25">
      <c r="B558" s="167"/>
      <c r="D558" s="168" t="s">
        <v>140</v>
      </c>
      <c r="E558" s="169" t="s">
        <v>3</v>
      </c>
      <c r="F558" s="170" t="s">
        <v>179</v>
      </c>
      <c r="H558" s="169" t="s">
        <v>3</v>
      </c>
      <c r="I558" s="171"/>
      <c r="L558" s="167"/>
      <c r="M558" s="172"/>
      <c r="N558" s="173"/>
      <c r="O558" s="173"/>
      <c r="P558" s="173"/>
      <c r="Q558" s="173"/>
      <c r="R558" s="173"/>
      <c r="S558" s="173"/>
      <c r="T558" s="174"/>
      <c r="AT558" s="169" t="s">
        <v>140</v>
      </c>
      <c r="AU558" s="169" t="s">
        <v>83</v>
      </c>
      <c r="AV558" s="13" t="s">
        <v>81</v>
      </c>
      <c r="AW558" s="13" t="s">
        <v>34</v>
      </c>
      <c r="AX558" s="13" t="s">
        <v>73</v>
      </c>
      <c r="AY558" s="169" t="s">
        <v>131</v>
      </c>
    </row>
    <row r="559" spans="2:51" s="14" customFormat="1" ht="11.25">
      <c r="B559" s="175"/>
      <c r="D559" s="168" t="s">
        <v>140</v>
      </c>
      <c r="E559" s="176" t="s">
        <v>3</v>
      </c>
      <c r="F559" s="177" t="s">
        <v>742</v>
      </c>
      <c r="H559" s="178">
        <v>45</v>
      </c>
      <c r="I559" s="179"/>
      <c r="L559" s="175"/>
      <c r="M559" s="180"/>
      <c r="N559" s="181"/>
      <c r="O559" s="181"/>
      <c r="P559" s="181"/>
      <c r="Q559" s="181"/>
      <c r="R559" s="181"/>
      <c r="S559" s="181"/>
      <c r="T559" s="182"/>
      <c r="AT559" s="176" t="s">
        <v>140</v>
      </c>
      <c r="AU559" s="176" t="s">
        <v>83</v>
      </c>
      <c r="AV559" s="14" t="s">
        <v>83</v>
      </c>
      <c r="AW559" s="14" t="s">
        <v>34</v>
      </c>
      <c r="AX559" s="14" t="s">
        <v>81</v>
      </c>
      <c r="AY559" s="176" t="s">
        <v>131</v>
      </c>
    </row>
    <row r="560" spans="1:65" s="2" customFormat="1" ht="16.5" customHeight="1">
      <c r="A560" s="34"/>
      <c r="B560" s="153"/>
      <c r="C560" s="154" t="s">
        <v>743</v>
      </c>
      <c r="D560" s="154" t="s">
        <v>133</v>
      </c>
      <c r="E560" s="155" t="s">
        <v>744</v>
      </c>
      <c r="F560" s="156" t="s">
        <v>745</v>
      </c>
      <c r="G560" s="157" t="s">
        <v>445</v>
      </c>
      <c r="H560" s="158">
        <v>26</v>
      </c>
      <c r="I560" s="159"/>
      <c r="J560" s="160">
        <f>ROUND(I560*H560,2)</f>
        <v>0</v>
      </c>
      <c r="K560" s="156" t="s">
        <v>137</v>
      </c>
      <c r="L560" s="35"/>
      <c r="M560" s="161" t="s">
        <v>3</v>
      </c>
      <c r="N560" s="162" t="s">
        <v>44</v>
      </c>
      <c r="O560" s="55"/>
      <c r="P560" s="163">
        <f>O560*H560</f>
        <v>0</v>
      </c>
      <c r="Q560" s="163">
        <v>0</v>
      </c>
      <c r="R560" s="163">
        <f>Q560*H560</f>
        <v>0</v>
      </c>
      <c r="S560" s="163">
        <v>0</v>
      </c>
      <c r="T560" s="164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65" t="s">
        <v>236</v>
      </c>
      <c r="AT560" s="165" t="s">
        <v>133</v>
      </c>
      <c r="AU560" s="165" t="s">
        <v>83</v>
      </c>
      <c r="AY560" s="19" t="s">
        <v>131</v>
      </c>
      <c r="BE560" s="166">
        <f>IF(N560="základní",J560,0)</f>
        <v>0</v>
      </c>
      <c r="BF560" s="166">
        <f>IF(N560="snížená",J560,0)</f>
        <v>0</v>
      </c>
      <c r="BG560" s="166">
        <f>IF(N560="zákl. přenesená",J560,0)</f>
        <v>0</v>
      </c>
      <c r="BH560" s="166">
        <f>IF(N560="sníž. přenesená",J560,0)</f>
        <v>0</v>
      </c>
      <c r="BI560" s="166">
        <f>IF(N560="nulová",J560,0)</f>
        <v>0</v>
      </c>
      <c r="BJ560" s="19" t="s">
        <v>81</v>
      </c>
      <c r="BK560" s="166">
        <f>ROUND(I560*H560,2)</f>
        <v>0</v>
      </c>
      <c r="BL560" s="19" t="s">
        <v>236</v>
      </c>
      <c r="BM560" s="165" t="s">
        <v>746</v>
      </c>
    </row>
    <row r="561" spans="1:65" s="2" customFormat="1" ht="16.5" customHeight="1">
      <c r="A561" s="34"/>
      <c r="B561" s="153"/>
      <c r="C561" s="191" t="s">
        <v>747</v>
      </c>
      <c r="D561" s="191" t="s">
        <v>167</v>
      </c>
      <c r="E561" s="192" t="s">
        <v>748</v>
      </c>
      <c r="F561" s="193" t="s">
        <v>749</v>
      </c>
      <c r="G561" s="194" t="s">
        <v>445</v>
      </c>
      <c r="H561" s="195">
        <v>26</v>
      </c>
      <c r="I561" s="196"/>
      <c r="J561" s="197">
        <f>ROUND(I561*H561,2)</f>
        <v>0</v>
      </c>
      <c r="K561" s="193" t="s">
        <v>137</v>
      </c>
      <c r="L561" s="198"/>
      <c r="M561" s="199" t="s">
        <v>3</v>
      </c>
      <c r="N561" s="200" t="s">
        <v>44</v>
      </c>
      <c r="O561" s="55"/>
      <c r="P561" s="163">
        <f>O561*H561</f>
        <v>0</v>
      </c>
      <c r="Q561" s="163">
        <v>0.00025</v>
      </c>
      <c r="R561" s="163">
        <f>Q561*H561</f>
        <v>0.006500000000000001</v>
      </c>
      <c r="S561" s="163">
        <v>0</v>
      </c>
      <c r="T561" s="164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65" t="s">
        <v>330</v>
      </c>
      <c r="AT561" s="165" t="s">
        <v>167</v>
      </c>
      <c r="AU561" s="165" t="s">
        <v>83</v>
      </c>
      <c r="AY561" s="19" t="s">
        <v>131</v>
      </c>
      <c r="BE561" s="166">
        <f>IF(N561="základní",J561,0)</f>
        <v>0</v>
      </c>
      <c r="BF561" s="166">
        <f>IF(N561="snížená",J561,0)</f>
        <v>0</v>
      </c>
      <c r="BG561" s="166">
        <f>IF(N561="zákl. přenesená",J561,0)</f>
        <v>0</v>
      </c>
      <c r="BH561" s="166">
        <f>IF(N561="sníž. přenesená",J561,0)</f>
        <v>0</v>
      </c>
      <c r="BI561" s="166">
        <f>IF(N561="nulová",J561,0)</f>
        <v>0</v>
      </c>
      <c r="BJ561" s="19" t="s">
        <v>81</v>
      </c>
      <c r="BK561" s="166">
        <f>ROUND(I561*H561,2)</f>
        <v>0</v>
      </c>
      <c r="BL561" s="19" t="s">
        <v>236</v>
      </c>
      <c r="BM561" s="165" t="s">
        <v>750</v>
      </c>
    </row>
    <row r="562" spans="1:65" s="2" customFormat="1" ht="16.5" customHeight="1">
      <c r="A562" s="34"/>
      <c r="B562" s="153"/>
      <c r="C562" s="154" t="s">
        <v>751</v>
      </c>
      <c r="D562" s="154" t="s">
        <v>133</v>
      </c>
      <c r="E562" s="155" t="s">
        <v>752</v>
      </c>
      <c r="F562" s="156" t="s">
        <v>753</v>
      </c>
      <c r="G562" s="157" t="s">
        <v>445</v>
      </c>
      <c r="H562" s="158">
        <v>27</v>
      </c>
      <c r="I562" s="159"/>
      <c r="J562" s="160">
        <f>ROUND(I562*H562,2)</f>
        <v>0</v>
      </c>
      <c r="K562" s="156" t="s">
        <v>137</v>
      </c>
      <c r="L562" s="35"/>
      <c r="M562" s="161" t="s">
        <v>3</v>
      </c>
      <c r="N562" s="162" t="s">
        <v>44</v>
      </c>
      <c r="O562" s="55"/>
      <c r="P562" s="163">
        <f>O562*H562</f>
        <v>0</v>
      </c>
      <c r="Q562" s="163">
        <v>0</v>
      </c>
      <c r="R562" s="163">
        <f>Q562*H562</f>
        <v>0</v>
      </c>
      <c r="S562" s="163">
        <v>0</v>
      </c>
      <c r="T562" s="164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65" t="s">
        <v>236</v>
      </c>
      <c r="AT562" s="165" t="s">
        <v>133</v>
      </c>
      <c r="AU562" s="165" t="s">
        <v>83</v>
      </c>
      <c r="AY562" s="19" t="s">
        <v>131</v>
      </c>
      <c r="BE562" s="166">
        <f>IF(N562="základní",J562,0)</f>
        <v>0</v>
      </c>
      <c r="BF562" s="166">
        <f>IF(N562="snížená",J562,0)</f>
        <v>0</v>
      </c>
      <c r="BG562" s="166">
        <f>IF(N562="zákl. přenesená",J562,0)</f>
        <v>0</v>
      </c>
      <c r="BH562" s="166">
        <f>IF(N562="sníž. přenesená",J562,0)</f>
        <v>0</v>
      </c>
      <c r="BI562" s="166">
        <f>IF(N562="nulová",J562,0)</f>
        <v>0</v>
      </c>
      <c r="BJ562" s="19" t="s">
        <v>81</v>
      </c>
      <c r="BK562" s="166">
        <f>ROUND(I562*H562,2)</f>
        <v>0</v>
      </c>
      <c r="BL562" s="19" t="s">
        <v>236</v>
      </c>
      <c r="BM562" s="165" t="s">
        <v>754</v>
      </c>
    </row>
    <row r="563" spans="2:51" s="13" customFormat="1" ht="11.25">
      <c r="B563" s="167"/>
      <c r="D563" s="168" t="s">
        <v>140</v>
      </c>
      <c r="E563" s="169" t="s">
        <v>3</v>
      </c>
      <c r="F563" s="170" t="s">
        <v>755</v>
      </c>
      <c r="H563" s="169" t="s">
        <v>3</v>
      </c>
      <c r="I563" s="171"/>
      <c r="L563" s="167"/>
      <c r="M563" s="172"/>
      <c r="N563" s="173"/>
      <c r="O563" s="173"/>
      <c r="P563" s="173"/>
      <c r="Q563" s="173"/>
      <c r="R563" s="173"/>
      <c r="S563" s="173"/>
      <c r="T563" s="174"/>
      <c r="AT563" s="169" t="s">
        <v>140</v>
      </c>
      <c r="AU563" s="169" t="s">
        <v>83</v>
      </c>
      <c r="AV563" s="13" t="s">
        <v>81</v>
      </c>
      <c r="AW563" s="13" t="s">
        <v>34</v>
      </c>
      <c r="AX563" s="13" t="s">
        <v>73</v>
      </c>
      <c r="AY563" s="169" t="s">
        <v>131</v>
      </c>
    </row>
    <row r="564" spans="2:51" s="14" customFormat="1" ht="11.25">
      <c r="B564" s="175"/>
      <c r="D564" s="168" t="s">
        <v>140</v>
      </c>
      <c r="E564" s="176" t="s">
        <v>3</v>
      </c>
      <c r="F564" s="177" t="s">
        <v>302</v>
      </c>
      <c r="H564" s="178">
        <v>27</v>
      </c>
      <c r="I564" s="179"/>
      <c r="L564" s="175"/>
      <c r="M564" s="180"/>
      <c r="N564" s="181"/>
      <c r="O564" s="181"/>
      <c r="P564" s="181"/>
      <c r="Q564" s="181"/>
      <c r="R564" s="181"/>
      <c r="S564" s="181"/>
      <c r="T564" s="182"/>
      <c r="AT564" s="176" t="s">
        <v>140</v>
      </c>
      <c r="AU564" s="176" t="s">
        <v>83</v>
      </c>
      <c r="AV564" s="14" t="s">
        <v>83</v>
      </c>
      <c r="AW564" s="14" t="s">
        <v>34</v>
      </c>
      <c r="AX564" s="14" t="s">
        <v>81</v>
      </c>
      <c r="AY564" s="176" t="s">
        <v>131</v>
      </c>
    </row>
    <row r="565" spans="1:65" s="2" customFormat="1" ht="16.5" customHeight="1">
      <c r="A565" s="34"/>
      <c r="B565" s="153"/>
      <c r="C565" s="191" t="s">
        <v>756</v>
      </c>
      <c r="D565" s="191" t="s">
        <v>167</v>
      </c>
      <c r="E565" s="192" t="s">
        <v>757</v>
      </c>
      <c r="F565" s="193" t="s">
        <v>758</v>
      </c>
      <c r="G565" s="194" t="s">
        <v>445</v>
      </c>
      <c r="H565" s="195">
        <v>27.81</v>
      </c>
      <c r="I565" s="196"/>
      <c r="J565" s="197">
        <f>ROUND(I565*H565,2)</f>
        <v>0</v>
      </c>
      <c r="K565" s="193" t="s">
        <v>3</v>
      </c>
      <c r="L565" s="198"/>
      <c r="M565" s="199" t="s">
        <v>3</v>
      </c>
      <c r="N565" s="200" t="s">
        <v>44</v>
      </c>
      <c r="O565" s="55"/>
      <c r="P565" s="163">
        <f>O565*H565</f>
        <v>0</v>
      </c>
      <c r="Q565" s="163">
        <v>0.0088</v>
      </c>
      <c r="R565" s="163">
        <f>Q565*H565</f>
        <v>0.244728</v>
      </c>
      <c r="S565" s="163">
        <v>0</v>
      </c>
      <c r="T565" s="164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65" t="s">
        <v>330</v>
      </c>
      <c r="AT565" s="165" t="s">
        <v>167</v>
      </c>
      <c r="AU565" s="165" t="s">
        <v>83</v>
      </c>
      <c r="AY565" s="19" t="s">
        <v>131</v>
      </c>
      <c r="BE565" s="166">
        <f>IF(N565="základní",J565,0)</f>
        <v>0</v>
      </c>
      <c r="BF565" s="166">
        <f>IF(N565="snížená",J565,0)</f>
        <v>0</v>
      </c>
      <c r="BG565" s="166">
        <f>IF(N565="zákl. přenesená",J565,0)</f>
        <v>0</v>
      </c>
      <c r="BH565" s="166">
        <f>IF(N565="sníž. přenesená",J565,0)</f>
        <v>0</v>
      </c>
      <c r="BI565" s="166">
        <f>IF(N565="nulová",J565,0)</f>
        <v>0</v>
      </c>
      <c r="BJ565" s="19" t="s">
        <v>81</v>
      </c>
      <c r="BK565" s="166">
        <f>ROUND(I565*H565,2)</f>
        <v>0</v>
      </c>
      <c r="BL565" s="19" t="s">
        <v>236</v>
      </c>
      <c r="BM565" s="165" t="s">
        <v>759</v>
      </c>
    </row>
    <row r="566" spans="2:51" s="14" customFormat="1" ht="11.25">
      <c r="B566" s="175"/>
      <c r="D566" s="168" t="s">
        <v>140</v>
      </c>
      <c r="E566" s="176" t="s">
        <v>3</v>
      </c>
      <c r="F566" s="177" t="s">
        <v>760</v>
      </c>
      <c r="H566" s="178">
        <v>27.81</v>
      </c>
      <c r="I566" s="179"/>
      <c r="L566" s="175"/>
      <c r="M566" s="180"/>
      <c r="N566" s="181"/>
      <c r="O566" s="181"/>
      <c r="P566" s="181"/>
      <c r="Q566" s="181"/>
      <c r="R566" s="181"/>
      <c r="S566" s="181"/>
      <c r="T566" s="182"/>
      <c r="AT566" s="176" t="s">
        <v>140</v>
      </c>
      <c r="AU566" s="176" t="s">
        <v>83</v>
      </c>
      <c r="AV566" s="14" t="s">
        <v>83</v>
      </c>
      <c r="AW566" s="14" t="s">
        <v>34</v>
      </c>
      <c r="AX566" s="14" t="s">
        <v>81</v>
      </c>
      <c r="AY566" s="176" t="s">
        <v>131</v>
      </c>
    </row>
    <row r="567" spans="1:65" s="2" customFormat="1" ht="16.5" customHeight="1">
      <c r="A567" s="34"/>
      <c r="B567" s="153"/>
      <c r="C567" s="154" t="s">
        <v>761</v>
      </c>
      <c r="D567" s="154" t="s">
        <v>133</v>
      </c>
      <c r="E567" s="155" t="s">
        <v>762</v>
      </c>
      <c r="F567" s="156" t="s">
        <v>763</v>
      </c>
      <c r="G567" s="157" t="s">
        <v>445</v>
      </c>
      <c r="H567" s="158">
        <v>17</v>
      </c>
      <c r="I567" s="159"/>
      <c r="J567" s="160">
        <f>ROUND(I567*H567,2)</f>
        <v>0</v>
      </c>
      <c r="K567" s="156" t="s">
        <v>137</v>
      </c>
      <c r="L567" s="35"/>
      <c r="M567" s="161" t="s">
        <v>3</v>
      </c>
      <c r="N567" s="162" t="s">
        <v>44</v>
      </c>
      <c r="O567" s="55"/>
      <c r="P567" s="163">
        <f>O567*H567</f>
        <v>0</v>
      </c>
      <c r="Q567" s="163">
        <v>0.02652</v>
      </c>
      <c r="R567" s="163">
        <f>Q567*H567</f>
        <v>0.45083999999999996</v>
      </c>
      <c r="S567" s="163">
        <v>0</v>
      </c>
      <c r="T567" s="164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165" t="s">
        <v>236</v>
      </c>
      <c r="AT567" s="165" t="s">
        <v>133</v>
      </c>
      <c r="AU567" s="165" t="s">
        <v>83</v>
      </c>
      <c r="AY567" s="19" t="s">
        <v>131</v>
      </c>
      <c r="BE567" s="166">
        <f>IF(N567="základní",J567,0)</f>
        <v>0</v>
      </c>
      <c r="BF567" s="166">
        <f>IF(N567="snížená",J567,0)</f>
        <v>0</v>
      </c>
      <c r="BG567" s="166">
        <f>IF(N567="zákl. přenesená",J567,0)</f>
        <v>0</v>
      </c>
      <c r="BH567" s="166">
        <f>IF(N567="sníž. přenesená",J567,0)</f>
        <v>0</v>
      </c>
      <c r="BI567" s="166">
        <f>IF(N567="nulová",J567,0)</f>
        <v>0</v>
      </c>
      <c r="BJ567" s="19" t="s">
        <v>81</v>
      </c>
      <c r="BK567" s="166">
        <f>ROUND(I567*H567,2)</f>
        <v>0</v>
      </c>
      <c r="BL567" s="19" t="s">
        <v>236</v>
      </c>
      <c r="BM567" s="165" t="s">
        <v>764</v>
      </c>
    </row>
    <row r="568" spans="2:51" s="13" customFormat="1" ht="11.25">
      <c r="B568" s="167"/>
      <c r="D568" s="168" t="s">
        <v>140</v>
      </c>
      <c r="E568" s="169" t="s">
        <v>3</v>
      </c>
      <c r="F568" s="170" t="s">
        <v>765</v>
      </c>
      <c r="H568" s="169" t="s">
        <v>3</v>
      </c>
      <c r="I568" s="171"/>
      <c r="L568" s="167"/>
      <c r="M568" s="172"/>
      <c r="N568" s="173"/>
      <c r="O568" s="173"/>
      <c r="P568" s="173"/>
      <c r="Q568" s="173"/>
      <c r="R568" s="173"/>
      <c r="S568" s="173"/>
      <c r="T568" s="174"/>
      <c r="AT568" s="169" t="s">
        <v>140</v>
      </c>
      <c r="AU568" s="169" t="s">
        <v>83</v>
      </c>
      <c r="AV568" s="13" t="s">
        <v>81</v>
      </c>
      <c r="AW568" s="13" t="s">
        <v>34</v>
      </c>
      <c r="AX568" s="13" t="s">
        <v>73</v>
      </c>
      <c r="AY568" s="169" t="s">
        <v>131</v>
      </c>
    </row>
    <row r="569" spans="2:51" s="14" customFormat="1" ht="11.25">
      <c r="B569" s="175"/>
      <c r="D569" s="168" t="s">
        <v>140</v>
      </c>
      <c r="E569" s="176" t="s">
        <v>3</v>
      </c>
      <c r="F569" s="177" t="s">
        <v>243</v>
      </c>
      <c r="H569" s="178">
        <v>17</v>
      </c>
      <c r="I569" s="179"/>
      <c r="L569" s="175"/>
      <c r="M569" s="180"/>
      <c r="N569" s="181"/>
      <c r="O569" s="181"/>
      <c r="P569" s="181"/>
      <c r="Q569" s="181"/>
      <c r="R569" s="181"/>
      <c r="S569" s="181"/>
      <c r="T569" s="182"/>
      <c r="AT569" s="176" t="s">
        <v>140</v>
      </c>
      <c r="AU569" s="176" t="s">
        <v>83</v>
      </c>
      <c r="AV569" s="14" t="s">
        <v>83</v>
      </c>
      <c r="AW569" s="14" t="s">
        <v>34</v>
      </c>
      <c r="AX569" s="14" t="s">
        <v>81</v>
      </c>
      <c r="AY569" s="176" t="s">
        <v>131</v>
      </c>
    </row>
    <row r="570" spans="1:65" s="2" customFormat="1" ht="21.75" customHeight="1">
      <c r="A570" s="34"/>
      <c r="B570" s="153"/>
      <c r="C570" s="154" t="s">
        <v>766</v>
      </c>
      <c r="D570" s="154" t="s">
        <v>133</v>
      </c>
      <c r="E570" s="155" t="s">
        <v>767</v>
      </c>
      <c r="F570" s="156" t="s">
        <v>768</v>
      </c>
      <c r="G570" s="157" t="s">
        <v>233</v>
      </c>
      <c r="H570" s="158">
        <v>0.702</v>
      </c>
      <c r="I570" s="159"/>
      <c r="J570" s="160">
        <f>ROUND(I570*H570,2)</f>
        <v>0</v>
      </c>
      <c r="K570" s="156" t="s">
        <v>137</v>
      </c>
      <c r="L570" s="35"/>
      <c r="M570" s="161" t="s">
        <v>3</v>
      </c>
      <c r="N570" s="162" t="s">
        <v>44</v>
      </c>
      <c r="O570" s="55"/>
      <c r="P570" s="163">
        <f>O570*H570</f>
        <v>0</v>
      </c>
      <c r="Q570" s="163">
        <v>0</v>
      </c>
      <c r="R570" s="163">
        <f>Q570*H570</f>
        <v>0</v>
      </c>
      <c r="S570" s="163">
        <v>0</v>
      </c>
      <c r="T570" s="164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65" t="s">
        <v>236</v>
      </c>
      <c r="AT570" s="165" t="s">
        <v>133</v>
      </c>
      <c r="AU570" s="165" t="s">
        <v>83</v>
      </c>
      <c r="AY570" s="19" t="s">
        <v>131</v>
      </c>
      <c r="BE570" s="166">
        <f>IF(N570="základní",J570,0)</f>
        <v>0</v>
      </c>
      <c r="BF570" s="166">
        <f>IF(N570="snížená",J570,0)</f>
        <v>0</v>
      </c>
      <c r="BG570" s="166">
        <f>IF(N570="zákl. přenesená",J570,0)</f>
        <v>0</v>
      </c>
      <c r="BH570" s="166">
        <f>IF(N570="sníž. přenesená",J570,0)</f>
        <v>0</v>
      </c>
      <c r="BI570" s="166">
        <f>IF(N570="nulová",J570,0)</f>
        <v>0</v>
      </c>
      <c r="BJ570" s="19" t="s">
        <v>81</v>
      </c>
      <c r="BK570" s="166">
        <f>ROUND(I570*H570,2)</f>
        <v>0</v>
      </c>
      <c r="BL570" s="19" t="s">
        <v>236</v>
      </c>
      <c r="BM570" s="165" t="s">
        <v>769</v>
      </c>
    </row>
    <row r="571" spans="1:65" s="2" customFormat="1" ht="21.75" customHeight="1">
      <c r="A571" s="34"/>
      <c r="B571" s="153"/>
      <c r="C571" s="154" t="s">
        <v>770</v>
      </c>
      <c r="D571" s="154" t="s">
        <v>133</v>
      </c>
      <c r="E571" s="155" t="s">
        <v>771</v>
      </c>
      <c r="F571" s="156" t="s">
        <v>772</v>
      </c>
      <c r="G571" s="157" t="s">
        <v>233</v>
      </c>
      <c r="H571" s="158">
        <v>0.702</v>
      </c>
      <c r="I571" s="159"/>
      <c r="J571" s="160">
        <f>ROUND(I571*H571,2)</f>
        <v>0</v>
      </c>
      <c r="K571" s="156" t="s">
        <v>137</v>
      </c>
      <c r="L571" s="35"/>
      <c r="M571" s="161" t="s">
        <v>3</v>
      </c>
      <c r="N571" s="162" t="s">
        <v>44</v>
      </c>
      <c r="O571" s="55"/>
      <c r="P571" s="163">
        <f>O571*H571</f>
        <v>0</v>
      </c>
      <c r="Q571" s="163">
        <v>0</v>
      </c>
      <c r="R571" s="163">
        <f>Q571*H571</f>
        <v>0</v>
      </c>
      <c r="S571" s="163">
        <v>0</v>
      </c>
      <c r="T571" s="164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65" t="s">
        <v>236</v>
      </c>
      <c r="AT571" s="165" t="s">
        <v>133</v>
      </c>
      <c r="AU571" s="165" t="s">
        <v>83</v>
      </c>
      <c r="AY571" s="19" t="s">
        <v>131</v>
      </c>
      <c r="BE571" s="166">
        <f>IF(N571="základní",J571,0)</f>
        <v>0</v>
      </c>
      <c r="BF571" s="166">
        <f>IF(N571="snížená",J571,0)</f>
        <v>0</v>
      </c>
      <c r="BG571" s="166">
        <f>IF(N571="zákl. přenesená",J571,0)</f>
        <v>0</v>
      </c>
      <c r="BH571" s="166">
        <f>IF(N571="sníž. přenesená",J571,0)</f>
        <v>0</v>
      </c>
      <c r="BI571" s="166">
        <f>IF(N571="nulová",J571,0)</f>
        <v>0</v>
      </c>
      <c r="BJ571" s="19" t="s">
        <v>81</v>
      </c>
      <c r="BK571" s="166">
        <f>ROUND(I571*H571,2)</f>
        <v>0</v>
      </c>
      <c r="BL571" s="19" t="s">
        <v>236</v>
      </c>
      <c r="BM571" s="165" t="s">
        <v>773</v>
      </c>
    </row>
    <row r="572" spans="2:63" s="12" customFormat="1" ht="22.9" customHeight="1">
      <c r="B572" s="140"/>
      <c r="D572" s="141" t="s">
        <v>72</v>
      </c>
      <c r="E572" s="151" t="s">
        <v>774</v>
      </c>
      <c r="F572" s="151" t="s">
        <v>775</v>
      </c>
      <c r="I572" s="143"/>
      <c r="J572" s="152">
        <f>BK572</f>
        <v>0</v>
      </c>
      <c r="L572" s="140"/>
      <c r="M572" s="145"/>
      <c r="N572" s="146"/>
      <c r="O572" s="146"/>
      <c r="P572" s="147">
        <f>SUM(P573:P582)</f>
        <v>0</v>
      </c>
      <c r="Q572" s="146"/>
      <c r="R572" s="147">
        <f>SUM(R573:R582)</f>
        <v>0.43072</v>
      </c>
      <c r="S572" s="146"/>
      <c r="T572" s="148">
        <f>SUM(T573:T582)</f>
        <v>0</v>
      </c>
      <c r="AR572" s="141" t="s">
        <v>83</v>
      </c>
      <c r="AT572" s="149" t="s">
        <v>72</v>
      </c>
      <c r="AU572" s="149" t="s">
        <v>81</v>
      </c>
      <c r="AY572" s="141" t="s">
        <v>131</v>
      </c>
      <c r="BK572" s="150">
        <f>SUM(BK573:BK582)</f>
        <v>0</v>
      </c>
    </row>
    <row r="573" spans="1:65" s="2" customFormat="1" ht="21.75" customHeight="1">
      <c r="A573" s="34"/>
      <c r="B573" s="153"/>
      <c r="C573" s="154" t="s">
        <v>776</v>
      </c>
      <c r="D573" s="154" t="s">
        <v>133</v>
      </c>
      <c r="E573" s="155" t="s">
        <v>777</v>
      </c>
      <c r="F573" s="156" t="s">
        <v>778</v>
      </c>
      <c r="G573" s="157" t="s">
        <v>445</v>
      </c>
      <c r="H573" s="158">
        <v>16</v>
      </c>
      <c r="I573" s="159"/>
      <c r="J573" s="160">
        <f>ROUND(I573*H573,2)</f>
        <v>0</v>
      </c>
      <c r="K573" s="156" t="s">
        <v>137</v>
      </c>
      <c r="L573" s="35"/>
      <c r="M573" s="161" t="s">
        <v>3</v>
      </c>
      <c r="N573" s="162" t="s">
        <v>44</v>
      </c>
      <c r="O573" s="55"/>
      <c r="P573" s="163">
        <f>O573*H573</f>
        <v>0</v>
      </c>
      <c r="Q573" s="163">
        <v>0.00012</v>
      </c>
      <c r="R573" s="163">
        <f>Q573*H573</f>
        <v>0.00192</v>
      </c>
      <c r="S573" s="163">
        <v>0</v>
      </c>
      <c r="T573" s="164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65" t="s">
        <v>236</v>
      </c>
      <c r="AT573" s="165" t="s">
        <v>133</v>
      </c>
      <c r="AU573" s="165" t="s">
        <v>83</v>
      </c>
      <c r="AY573" s="19" t="s">
        <v>131</v>
      </c>
      <c r="BE573" s="166">
        <f>IF(N573="základní",J573,0)</f>
        <v>0</v>
      </c>
      <c r="BF573" s="166">
        <f>IF(N573="snížená",J573,0)</f>
        <v>0</v>
      </c>
      <c r="BG573" s="166">
        <f>IF(N573="zákl. přenesená",J573,0)</f>
        <v>0</v>
      </c>
      <c r="BH573" s="166">
        <f>IF(N573="sníž. přenesená",J573,0)</f>
        <v>0</v>
      </c>
      <c r="BI573" s="166">
        <f>IF(N573="nulová",J573,0)</f>
        <v>0</v>
      </c>
      <c r="BJ573" s="19" t="s">
        <v>81</v>
      </c>
      <c r="BK573" s="166">
        <f>ROUND(I573*H573,2)</f>
        <v>0</v>
      </c>
      <c r="BL573" s="19" t="s">
        <v>236</v>
      </c>
      <c r="BM573" s="165" t="s">
        <v>779</v>
      </c>
    </row>
    <row r="574" spans="2:51" s="13" customFormat="1" ht="11.25">
      <c r="B574" s="167"/>
      <c r="D574" s="168" t="s">
        <v>140</v>
      </c>
      <c r="E574" s="169" t="s">
        <v>3</v>
      </c>
      <c r="F574" s="170" t="s">
        <v>780</v>
      </c>
      <c r="H574" s="169" t="s">
        <v>3</v>
      </c>
      <c r="I574" s="171"/>
      <c r="L574" s="167"/>
      <c r="M574" s="172"/>
      <c r="N574" s="173"/>
      <c r="O574" s="173"/>
      <c r="P574" s="173"/>
      <c r="Q574" s="173"/>
      <c r="R574" s="173"/>
      <c r="S574" s="173"/>
      <c r="T574" s="174"/>
      <c r="AT574" s="169" t="s">
        <v>140</v>
      </c>
      <c r="AU574" s="169" t="s">
        <v>83</v>
      </c>
      <c r="AV574" s="13" t="s">
        <v>81</v>
      </c>
      <c r="AW574" s="13" t="s">
        <v>34</v>
      </c>
      <c r="AX574" s="13" t="s">
        <v>73</v>
      </c>
      <c r="AY574" s="169" t="s">
        <v>131</v>
      </c>
    </row>
    <row r="575" spans="2:51" s="13" customFormat="1" ht="11.25">
      <c r="B575" s="167"/>
      <c r="D575" s="168" t="s">
        <v>140</v>
      </c>
      <c r="E575" s="169" t="s">
        <v>3</v>
      </c>
      <c r="F575" s="170" t="s">
        <v>781</v>
      </c>
      <c r="H575" s="169" t="s">
        <v>3</v>
      </c>
      <c r="I575" s="171"/>
      <c r="L575" s="167"/>
      <c r="M575" s="172"/>
      <c r="N575" s="173"/>
      <c r="O575" s="173"/>
      <c r="P575" s="173"/>
      <c r="Q575" s="173"/>
      <c r="R575" s="173"/>
      <c r="S575" s="173"/>
      <c r="T575" s="174"/>
      <c r="AT575" s="169" t="s">
        <v>140</v>
      </c>
      <c r="AU575" s="169" t="s">
        <v>83</v>
      </c>
      <c r="AV575" s="13" t="s">
        <v>81</v>
      </c>
      <c r="AW575" s="13" t="s">
        <v>34</v>
      </c>
      <c r="AX575" s="13" t="s">
        <v>73</v>
      </c>
      <c r="AY575" s="169" t="s">
        <v>131</v>
      </c>
    </row>
    <row r="576" spans="2:51" s="13" customFormat="1" ht="11.25">
      <c r="B576" s="167"/>
      <c r="D576" s="168" t="s">
        <v>140</v>
      </c>
      <c r="E576" s="169" t="s">
        <v>3</v>
      </c>
      <c r="F576" s="170" t="s">
        <v>782</v>
      </c>
      <c r="H576" s="169" t="s">
        <v>3</v>
      </c>
      <c r="I576" s="171"/>
      <c r="L576" s="167"/>
      <c r="M576" s="172"/>
      <c r="N576" s="173"/>
      <c r="O576" s="173"/>
      <c r="P576" s="173"/>
      <c r="Q576" s="173"/>
      <c r="R576" s="173"/>
      <c r="S576" s="173"/>
      <c r="T576" s="174"/>
      <c r="AT576" s="169" t="s">
        <v>140</v>
      </c>
      <c r="AU576" s="169" t="s">
        <v>83</v>
      </c>
      <c r="AV576" s="13" t="s">
        <v>81</v>
      </c>
      <c r="AW576" s="13" t="s">
        <v>34</v>
      </c>
      <c r="AX576" s="13" t="s">
        <v>73</v>
      </c>
      <c r="AY576" s="169" t="s">
        <v>131</v>
      </c>
    </row>
    <row r="577" spans="2:51" s="13" customFormat="1" ht="11.25">
      <c r="B577" s="167"/>
      <c r="D577" s="168" t="s">
        <v>140</v>
      </c>
      <c r="E577" s="169" t="s">
        <v>3</v>
      </c>
      <c r="F577" s="170" t="s">
        <v>783</v>
      </c>
      <c r="H577" s="169" t="s">
        <v>3</v>
      </c>
      <c r="I577" s="171"/>
      <c r="L577" s="167"/>
      <c r="M577" s="172"/>
      <c r="N577" s="173"/>
      <c r="O577" s="173"/>
      <c r="P577" s="173"/>
      <c r="Q577" s="173"/>
      <c r="R577" s="173"/>
      <c r="S577" s="173"/>
      <c r="T577" s="174"/>
      <c r="AT577" s="169" t="s">
        <v>140</v>
      </c>
      <c r="AU577" s="169" t="s">
        <v>83</v>
      </c>
      <c r="AV577" s="13" t="s">
        <v>81</v>
      </c>
      <c r="AW577" s="13" t="s">
        <v>34</v>
      </c>
      <c r="AX577" s="13" t="s">
        <v>73</v>
      </c>
      <c r="AY577" s="169" t="s">
        <v>131</v>
      </c>
    </row>
    <row r="578" spans="2:51" s="14" customFormat="1" ht="11.25">
      <c r="B578" s="175"/>
      <c r="D578" s="168" t="s">
        <v>140</v>
      </c>
      <c r="E578" s="176" t="s">
        <v>3</v>
      </c>
      <c r="F578" s="177" t="s">
        <v>236</v>
      </c>
      <c r="H578" s="178">
        <v>16</v>
      </c>
      <c r="I578" s="179"/>
      <c r="L578" s="175"/>
      <c r="M578" s="180"/>
      <c r="N578" s="181"/>
      <c r="O578" s="181"/>
      <c r="P578" s="181"/>
      <c r="Q578" s="181"/>
      <c r="R578" s="181"/>
      <c r="S578" s="181"/>
      <c r="T578" s="182"/>
      <c r="AT578" s="176" t="s">
        <v>140</v>
      </c>
      <c r="AU578" s="176" t="s">
        <v>83</v>
      </c>
      <c r="AV578" s="14" t="s">
        <v>83</v>
      </c>
      <c r="AW578" s="14" t="s">
        <v>34</v>
      </c>
      <c r="AX578" s="14" t="s">
        <v>81</v>
      </c>
      <c r="AY578" s="176" t="s">
        <v>131</v>
      </c>
    </row>
    <row r="579" spans="1:65" s="2" customFormat="1" ht="21.75" customHeight="1">
      <c r="A579" s="34"/>
      <c r="B579" s="153"/>
      <c r="C579" s="191" t="s">
        <v>784</v>
      </c>
      <c r="D579" s="191" t="s">
        <v>167</v>
      </c>
      <c r="E579" s="192" t="s">
        <v>785</v>
      </c>
      <c r="F579" s="193" t="s">
        <v>786</v>
      </c>
      <c r="G579" s="194" t="s">
        <v>445</v>
      </c>
      <c r="H579" s="195">
        <v>16</v>
      </c>
      <c r="I579" s="196"/>
      <c r="J579" s="197">
        <f>ROUND(I579*H579,2)</f>
        <v>0</v>
      </c>
      <c r="K579" s="193" t="s">
        <v>3</v>
      </c>
      <c r="L579" s="198"/>
      <c r="M579" s="199" t="s">
        <v>3</v>
      </c>
      <c r="N579" s="200" t="s">
        <v>44</v>
      </c>
      <c r="O579" s="55"/>
      <c r="P579" s="163">
        <f>O579*H579</f>
        <v>0</v>
      </c>
      <c r="Q579" s="163">
        <v>0.0265</v>
      </c>
      <c r="R579" s="163">
        <f>Q579*H579</f>
        <v>0.424</v>
      </c>
      <c r="S579" s="163">
        <v>0</v>
      </c>
      <c r="T579" s="164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65" t="s">
        <v>330</v>
      </c>
      <c r="AT579" s="165" t="s">
        <v>167</v>
      </c>
      <c r="AU579" s="165" t="s">
        <v>83</v>
      </c>
      <c r="AY579" s="19" t="s">
        <v>131</v>
      </c>
      <c r="BE579" s="166">
        <f>IF(N579="základní",J579,0)</f>
        <v>0</v>
      </c>
      <c r="BF579" s="166">
        <f>IF(N579="snížená",J579,0)</f>
        <v>0</v>
      </c>
      <c r="BG579" s="166">
        <f>IF(N579="zákl. přenesená",J579,0)</f>
        <v>0</v>
      </c>
      <c r="BH579" s="166">
        <f>IF(N579="sníž. přenesená",J579,0)</f>
        <v>0</v>
      </c>
      <c r="BI579" s="166">
        <f>IF(N579="nulová",J579,0)</f>
        <v>0</v>
      </c>
      <c r="BJ579" s="19" t="s">
        <v>81</v>
      </c>
      <c r="BK579" s="166">
        <f>ROUND(I579*H579,2)</f>
        <v>0</v>
      </c>
      <c r="BL579" s="19" t="s">
        <v>236</v>
      </c>
      <c r="BM579" s="165" t="s">
        <v>787</v>
      </c>
    </row>
    <row r="580" spans="1:65" s="2" customFormat="1" ht="16.5" customHeight="1">
      <c r="A580" s="34"/>
      <c r="B580" s="153"/>
      <c r="C580" s="191" t="s">
        <v>788</v>
      </c>
      <c r="D580" s="191" t="s">
        <v>167</v>
      </c>
      <c r="E580" s="192" t="s">
        <v>789</v>
      </c>
      <c r="F580" s="193" t="s">
        <v>790</v>
      </c>
      <c r="G580" s="194" t="s">
        <v>445</v>
      </c>
      <c r="H580" s="195">
        <v>16</v>
      </c>
      <c r="I580" s="196"/>
      <c r="J580" s="197">
        <f>ROUND(I580*H580,2)</f>
        <v>0</v>
      </c>
      <c r="K580" s="193" t="s">
        <v>137</v>
      </c>
      <c r="L580" s="198"/>
      <c r="M580" s="199" t="s">
        <v>3</v>
      </c>
      <c r="N580" s="200" t="s">
        <v>44</v>
      </c>
      <c r="O580" s="55"/>
      <c r="P580" s="163">
        <f>O580*H580</f>
        <v>0</v>
      </c>
      <c r="Q580" s="163">
        <v>0.0003</v>
      </c>
      <c r="R580" s="163">
        <f>Q580*H580</f>
        <v>0.0048</v>
      </c>
      <c r="S580" s="163">
        <v>0</v>
      </c>
      <c r="T580" s="164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65" t="s">
        <v>330</v>
      </c>
      <c r="AT580" s="165" t="s">
        <v>167</v>
      </c>
      <c r="AU580" s="165" t="s">
        <v>83</v>
      </c>
      <c r="AY580" s="19" t="s">
        <v>131</v>
      </c>
      <c r="BE580" s="166">
        <f>IF(N580="základní",J580,0)</f>
        <v>0</v>
      </c>
      <c r="BF580" s="166">
        <f>IF(N580="snížená",J580,0)</f>
        <v>0</v>
      </c>
      <c r="BG580" s="166">
        <f>IF(N580="zákl. přenesená",J580,0)</f>
        <v>0</v>
      </c>
      <c r="BH580" s="166">
        <f>IF(N580="sníž. přenesená",J580,0)</f>
        <v>0</v>
      </c>
      <c r="BI580" s="166">
        <f>IF(N580="nulová",J580,0)</f>
        <v>0</v>
      </c>
      <c r="BJ580" s="19" t="s">
        <v>81</v>
      </c>
      <c r="BK580" s="166">
        <f>ROUND(I580*H580,2)</f>
        <v>0</v>
      </c>
      <c r="BL580" s="19" t="s">
        <v>236</v>
      </c>
      <c r="BM580" s="165" t="s">
        <v>791</v>
      </c>
    </row>
    <row r="581" spans="1:65" s="2" customFormat="1" ht="21.75" customHeight="1">
      <c r="A581" s="34"/>
      <c r="B581" s="153"/>
      <c r="C581" s="154" t="s">
        <v>792</v>
      </c>
      <c r="D581" s="154" t="s">
        <v>133</v>
      </c>
      <c r="E581" s="155" t="s">
        <v>793</v>
      </c>
      <c r="F581" s="156" t="s">
        <v>794</v>
      </c>
      <c r="G581" s="157" t="s">
        <v>233</v>
      </c>
      <c r="H581" s="158">
        <v>0.431</v>
      </c>
      <c r="I581" s="159"/>
      <c r="J581" s="160">
        <f>ROUND(I581*H581,2)</f>
        <v>0</v>
      </c>
      <c r="K581" s="156" t="s">
        <v>137</v>
      </c>
      <c r="L581" s="35"/>
      <c r="M581" s="161" t="s">
        <v>3</v>
      </c>
      <c r="N581" s="162" t="s">
        <v>44</v>
      </c>
      <c r="O581" s="55"/>
      <c r="P581" s="163">
        <f>O581*H581</f>
        <v>0</v>
      </c>
      <c r="Q581" s="163">
        <v>0</v>
      </c>
      <c r="R581" s="163">
        <f>Q581*H581</f>
        <v>0</v>
      </c>
      <c r="S581" s="163">
        <v>0</v>
      </c>
      <c r="T581" s="164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65" t="s">
        <v>236</v>
      </c>
      <c r="AT581" s="165" t="s">
        <v>133</v>
      </c>
      <c r="AU581" s="165" t="s">
        <v>83</v>
      </c>
      <c r="AY581" s="19" t="s">
        <v>131</v>
      </c>
      <c r="BE581" s="166">
        <f>IF(N581="základní",J581,0)</f>
        <v>0</v>
      </c>
      <c r="BF581" s="166">
        <f>IF(N581="snížená",J581,0)</f>
        <v>0</v>
      </c>
      <c r="BG581" s="166">
        <f>IF(N581="zákl. přenesená",J581,0)</f>
        <v>0</v>
      </c>
      <c r="BH581" s="166">
        <f>IF(N581="sníž. přenesená",J581,0)</f>
        <v>0</v>
      </c>
      <c r="BI581" s="166">
        <f>IF(N581="nulová",J581,0)</f>
        <v>0</v>
      </c>
      <c r="BJ581" s="19" t="s">
        <v>81</v>
      </c>
      <c r="BK581" s="166">
        <f>ROUND(I581*H581,2)</f>
        <v>0</v>
      </c>
      <c r="BL581" s="19" t="s">
        <v>236</v>
      </c>
      <c r="BM581" s="165" t="s">
        <v>795</v>
      </c>
    </row>
    <row r="582" spans="1:65" s="2" customFormat="1" ht="21.75" customHeight="1">
      <c r="A582" s="34"/>
      <c r="B582" s="153"/>
      <c r="C582" s="154" t="s">
        <v>796</v>
      </c>
      <c r="D582" s="154" t="s">
        <v>133</v>
      </c>
      <c r="E582" s="155" t="s">
        <v>797</v>
      </c>
      <c r="F582" s="156" t="s">
        <v>798</v>
      </c>
      <c r="G582" s="157" t="s">
        <v>233</v>
      </c>
      <c r="H582" s="158">
        <v>0.431</v>
      </c>
      <c r="I582" s="159"/>
      <c r="J582" s="160">
        <f>ROUND(I582*H582,2)</f>
        <v>0</v>
      </c>
      <c r="K582" s="156" t="s">
        <v>137</v>
      </c>
      <c r="L582" s="35"/>
      <c r="M582" s="161" t="s">
        <v>3</v>
      </c>
      <c r="N582" s="162" t="s">
        <v>44</v>
      </c>
      <c r="O582" s="55"/>
      <c r="P582" s="163">
        <f>O582*H582</f>
        <v>0</v>
      </c>
      <c r="Q582" s="163">
        <v>0</v>
      </c>
      <c r="R582" s="163">
        <f>Q582*H582</f>
        <v>0</v>
      </c>
      <c r="S582" s="163">
        <v>0</v>
      </c>
      <c r="T582" s="164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65" t="s">
        <v>236</v>
      </c>
      <c r="AT582" s="165" t="s">
        <v>133</v>
      </c>
      <c r="AU582" s="165" t="s">
        <v>83</v>
      </c>
      <c r="AY582" s="19" t="s">
        <v>131</v>
      </c>
      <c r="BE582" s="166">
        <f>IF(N582="základní",J582,0)</f>
        <v>0</v>
      </c>
      <c r="BF582" s="166">
        <f>IF(N582="snížená",J582,0)</f>
        <v>0</v>
      </c>
      <c r="BG582" s="166">
        <f>IF(N582="zákl. přenesená",J582,0)</f>
        <v>0</v>
      </c>
      <c r="BH582" s="166">
        <f>IF(N582="sníž. přenesená",J582,0)</f>
        <v>0</v>
      </c>
      <c r="BI582" s="166">
        <f>IF(N582="nulová",J582,0)</f>
        <v>0</v>
      </c>
      <c r="BJ582" s="19" t="s">
        <v>81</v>
      </c>
      <c r="BK582" s="166">
        <f>ROUND(I582*H582,2)</f>
        <v>0</v>
      </c>
      <c r="BL582" s="19" t="s">
        <v>236</v>
      </c>
      <c r="BM582" s="165" t="s">
        <v>799</v>
      </c>
    </row>
    <row r="583" spans="2:63" s="12" customFormat="1" ht="25.9" customHeight="1">
      <c r="B583" s="140"/>
      <c r="D583" s="141" t="s">
        <v>72</v>
      </c>
      <c r="E583" s="142" t="s">
        <v>800</v>
      </c>
      <c r="F583" s="142" t="s">
        <v>801</v>
      </c>
      <c r="I583" s="143"/>
      <c r="J583" s="144">
        <f>BK583</f>
        <v>0</v>
      </c>
      <c r="L583" s="140"/>
      <c r="M583" s="145"/>
      <c r="N583" s="146"/>
      <c r="O583" s="146"/>
      <c r="P583" s="147">
        <f>P584</f>
        <v>0</v>
      </c>
      <c r="Q583" s="146"/>
      <c r="R583" s="147">
        <f>R584</f>
        <v>0</v>
      </c>
      <c r="S583" s="146"/>
      <c r="T583" s="148">
        <f>T584</f>
        <v>0</v>
      </c>
      <c r="AR583" s="141" t="s">
        <v>138</v>
      </c>
      <c r="AT583" s="149" t="s">
        <v>72</v>
      </c>
      <c r="AU583" s="149" t="s">
        <v>73</v>
      </c>
      <c r="AY583" s="141" t="s">
        <v>131</v>
      </c>
      <c r="BK583" s="150">
        <f>BK584</f>
        <v>0</v>
      </c>
    </row>
    <row r="584" spans="2:63" s="12" customFormat="1" ht="22.9" customHeight="1">
      <c r="B584" s="140"/>
      <c r="D584" s="141" t="s">
        <v>72</v>
      </c>
      <c r="E584" s="151" t="s">
        <v>802</v>
      </c>
      <c r="F584" s="151" t="s">
        <v>803</v>
      </c>
      <c r="I584" s="143"/>
      <c r="J584" s="152">
        <f>BK584</f>
        <v>0</v>
      </c>
      <c r="L584" s="140"/>
      <c r="M584" s="145"/>
      <c r="N584" s="146"/>
      <c r="O584" s="146"/>
      <c r="P584" s="147">
        <f>SUM(P585:P589)</f>
        <v>0</v>
      </c>
      <c r="Q584" s="146"/>
      <c r="R584" s="147">
        <f>SUM(R585:R589)</f>
        <v>0</v>
      </c>
      <c r="S584" s="146"/>
      <c r="T584" s="148">
        <f>SUM(T585:T589)</f>
        <v>0</v>
      </c>
      <c r="AR584" s="141" t="s">
        <v>138</v>
      </c>
      <c r="AT584" s="149" t="s">
        <v>72</v>
      </c>
      <c r="AU584" s="149" t="s">
        <v>81</v>
      </c>
      <c r="AY584" s="141" t="s">
        <v>131</v>
      </c>
      <c r="BK584" s="150">
        <f>SUM(BK585:BK589)</f>
        <v>0</v>
      </c>
    </row>
    <row r="585" spans="1:65" s="2" customFormat="1" ht="21.75" customHeight="1">
      <c r="A585" s="34"/>
      <c r="B585" s="153"/>
      <c r="C585" s="154" t="s">
        <v>804</v>
      </c>
      <c r="D585" s="154" t="s">
        <v>133</v>
      </c>
      <c r="E585" s="155" t="s">
        <v>805</v>
      </c>
      <c r="F585" s="156" t="s">
        <v>806</v>
      </c>
      <c r="G585" s="157" t="s">
        <v>807</v>
      </c>
      <c r="H585" s="158">
        <v>100</v>
      </c>
      <c r="I585" s="159"/>
      <c r="J585" s="160">
        <f>ROUND(I585*H585,2)</f>
        <v>0</v>
      </c>
      <c r="K585" s="156" t="s">
        <v>3</v>
      </c>
      <c r="L585" s="35"/>
      <c r="M585" s="161" t="s">
        <v>3</v>
      </c>
      <c r="N585" s="162" t="s">
        <v>44</v>
      </c>
      <c r="O585" s="55"/>
      <c r="P585" s="163">
        <f>O585*H585</f>
        <v>0</v>
      </c>
      <c r="Q585" s="163">
        <v>0</v>
      </c>
      <c r="R585" s="163">
        <f>Q585*H585</f>
        <v>0</v>
      </c>
      <c r="S585" s="163">
        <v>0</v>
      </c>
      <c r="T585" s="164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165" t="s">
        <v>808</v>
      </c>
      <c r="AT585" s="165" t="s">
        <v>133</v>
      </c>
      <c r="AU585" s="165" t="s">
        <v>83</v>
      </c>
      <c r="AY585" s="19" t="s">
        <v>131</v>
      </c>
      <c r="BE585" s="166">
        <f>IF(N585="základní",J585,0)</f>
        <v>0</v>
      </c>
      <c r="BF585" s="166">
        <f>IF(N585="snížená",J585,0)</f>
        <v>0</v>
      </c>
      <c r="BG585" s="166">
        <f>IF(N585="zákl. přenesená",J585,0)</f>
        <v>0</v>
      </c>
      <c r="BH585" s="166">
        <f>IF(N585="sníž. přenesená",J585,0)</f>
        <v>0</v>
      </c>
      <c r="BI585" s="166">
        <f>IF(N585="nulová",J585,0)</f>
        <v>0</v>
      </c>
      <c r="BJ585" s="19" t="s">
        <v>81</v>
      </c>
      <c r="BK585" s="166">
        <f>ROUND(I585*H585,2)</f>
        <v>0</v>
      </c>
      <c r="BL585" s="19" t="s">
        <v>808</v>
      </c>
      <c r="BM585" s="165" t="s">
        <v>809</v>
      </c>
    </row>
    <row r="586" spans="2:51" s="13" customFormat="1" ht="11.25">
      <c r="B586" s="167"/>
      <c r="D586" s="168" t="s">
        <v>140</v>
      </c>
      <c r="E586" s="169" t="s">
        <v>3</v>
      </c>
      <c r="F586" s="170" t="s">
        <v>810</v>
      </c>
      <c r="H586" s="169" t="s">
        <v>3</v>
      </c>
      <c r="I586" s="171"/>
      <c r="L586" s="167"/>
      <c r="M586" s="172"/>
      <c r="N586" s="173"/>
      <c r="O586" s="173"/>
      <c r="P586" s="173"/>
      <c r="Q586" s="173"/>
      <c r="R586" s="173"/>
      <c r="S586" s="173"/>
      <c r="T586" s="174"/>
      <c r="AT586" s="169" t="s">
        <v>140</v>
      </c>
      <c r="AU586" s="169" t="s">
        <v>83</v>
      </c>
      <c r="AV586" s="13" t="s">
        <v>81</v>
      </c>
      <c r="AW586" s="13" t="s">
        <v>34</v>
      </c>
      <c r="AX586" s="13" t="s">
        <v>73</v>
      </c>
      <c r="AY586" s="169" t="s">
        <v>131</v>
      </c>
    </row>
    <row r="587" spans="2:51" s="13" customFormat="1" ht="11.25">
      <c r="B587" s="167"/>
      <c r="D587" s="168" t="s">
        <v>140</v>
      </c>
      <c r="E587" s="169" t="s">
        <v>3</v>
      </c>
      <c r="F587" s="170" t="s">
        <v>811</v>
      </c>
      <c r="H587" s="169" t="s">
        <v>3</v>
      </c>
      <c r="I587" s="171"/>
      <c r="L587" s="167"/>
      <c r="M587" s="172"/>
      <c r="N587" s="173"/>
      <c r="O587" s="173"/>
      <c r="P587" s="173"/>
      <c r="Q587" s="173"/>
      <c r="R587" s="173"/>
      <c r="S587" s="173"/>
      <c r="T587" s="174"/>
      <c r="AT587" s="169" t="s">
        <v>140</v>
      </c>
      <c r="AU587" s="169" t="s">
        <v>83</v>
      </c>
      <c r="AV587" s="13" t="s">
        <v>81</v>
      </c>
      <c r="AW587" s="13" t="s">
        <v>34</v>
      </c>
      <c r="AX587" s="13" t="s">
        <v>73</v>
      </c>
      <c r="AY587" s="169" t="s">
        <v>131</v>
      </c>
    </row>
    <row r="588" spans="2:51" s="14" customFormat="1" ht="11.25">
      <c r="B588" s="175"/>
      <c r="D588" s="168" t="s">
        <v>140</v>
      </c>
      <c r="E588" s="176" t="s">
        <v>3</v>
      </c>
      <c r="F588" s="177" t="s">
        <v>433</v>
      </c>
      <c r="H588" s="178">
        <v>100</v>
      </c>
      <c r="I588" s="179"/>
      <c r="L588" s="175"/>
      <c r="M588" s="180"/>
      <c r="N588" s="181"/>
      <c r="O588" s="181"/>
      <c r="P588" s="181"/>
      <c r="Q588" s="181"/>
      <c r="R588" s="181"/>
      <c r="S588" s="181"/>
      <c r="T588" s="182"/>
      <c r="AT588" s="176" t="s">
        <v>140</v>
      </c>
      <c r="AU588" s="176" t="s">
        <v>83</v>
      </c>
      <c r="AV588" s="14" t="s">
        <v>83</v>
      </c>
      <c r="AW588" s="14" t="s">
        <v>34</v>
      </c>
      <c r="AX588" s="14" t="s">
        <v>73</v>
      </c>
      <c r="AY588" s="176" t="s">
        <v>131</v>
      </c>
    </row>
    <row r="589" spans="2:51" s="15" customFormat="1" ht="11.25">
      <c r="B589" s="183"/>
      <c r="D589" s="168" t="s">
        <v>140</v>
      </c>
      <c r="E589" s="184" t="s">
        <v>3</v>
      </c>
      <c r="F589" s="185" t="s">
        <v>149</v>
      </c>
      <c r="H589" s="186">
        <v>100</v>
      </c>
      <c r="I589" s="187"/>
      <c r="L589" s="183"/>
      <c r="M589" s="209"/>
      <c r="N589" s="210"/>
      <c r="O589" s="210"/>
      <c r="P589" s="210"/>
      <c r="Q589" s="210"/>
      <c r="R589" s="210"/>
      <c r="S589" s="210"/>
      <c r="T589" s="211"/>
      <c r="AT589" s="184" t="s">
        <v>140</v>
      </c>
      <c r="AU589" s="184" t="s">
        <v>83</v>
      </c>
      <c r="AV589" s="15" t="s">
        <v>138</v>
      </c>
      <c r="AW589" s="15" t="s">
        <v>34</v>
      </c>
      <c r="AX589" s="15" t="s">
        <v>81</v>
      </c>
      <c r="AY589" s="184" t="s">
        <v>131</v>
      </c>
    </row>
    <row r="590" spans="1:31" s="2" customFormat="1" ht="6.95" customHeight="1">
      <c r="A590" s="34"/>
      <c r="B590" s="44"/>
      <c r="C590" s="45"/>
      <c r="D590" s="45"/>
      <c r="E590" s="45"/>
      <c r="F590" s="45"/>
      <c r="G590" s="45"/>
      <c r="H590" s="45"/>
      <c r="I590" s="113"/>
      <c r="J590" s="45"/>
      <c r="K590" s="45"/>
      <c r="L590" s="35"/>
      <c r="M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</row>
  </sheetData>
  <autoFilter ref="C100:K589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332" t="s">
        <v>6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91"/>
      <c r="J3" s="21"/>
      <c r="K3" s="21"/>
      <c r="L3" s="22"/>
      <c r="AT3" s="19" t="s">
        <v>83</v>
      </c>
    </row>
    <row r="4" spans="2:46" s="1" customFormat="1" ht="24.95" customHeight="1">
      <c r="B4" s="22"/>
      <c r="D4" s="23" t="s">
        <v>86</v>
      </c>
      <c r="I4" s="90"/>
      <c r="L4" s="22"/>
      <c r="M4" s="92" t="s">
        <v>11</v>
      </c>
      <c r="AT4" s="19" t="s">
        <v>4</v>
      </c>
    </row>
    <row r="5" spans="2:12" s="1" customFormat="1" ht="6.95" customHeight="1">
      <c r="B5" s="22"/>
      <c r="I5" s="90"/>
      <c r="L5" s="22"/>
    </row>
    <row r="6" spans="2:12" s="1" customFormat="1" ht="12" customHeight="1">
      <c r="B6" s="22"/>
      <c r="D6" s="29" t="s">
        <v>17</v>
      </c>
      <c r="I6" s="90"/>
      <c r="L6" s="22"/>
    </row>
    <row r="7" spans="2:12" s="1" customFormat="1" ht="16.5" customHeight="1">
      <c r="B7" s="22"/>
      <c r="E7" s="333" t="str">
        <f>'Rekapitulace stavby'!K6</f>
        <v>MLADÁ BOLESLAV - GYMNÁZIUM PALACKÉHO 211/3</v>
      </c>
      <c r="F7" s="334"/>
      <c r="G7" s="334"/>
      <c r="H7" s="334"/>
      <c r="I7" s="90"/>
      <c r="L7" s="22"/>
    </row>
    <row r="8" spans="1:31" s="2" customFormat="1" ht="12" customHeight="1">
      <c r="A8" s="34"/>
      <c r="B8" s="35"/>
      <c r="C8" s="34"/>
      <c r="D8" s="29" t="s">
        <v>87</v>
      </c>
      <c r="E8" s="34"/>
      <c r="F8" s="34"/>
      <c r="G8" s="34"/>
      <c r="H8" s="34"/>
      <c r="I8" s="93"/>
      <c r="J8" s="34"/>
      <c r="K8" s="34"/>
      <c r="L8" s="9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4" t="s">
        <v>812</v>
      </c>
      <c r="F9" s="335"/>
      <c r="G9" s="335"/>
      <c r="H9" s="335"/>
      <c r="I9" s="93"/>
      <c r="J9" s="34"/>
      <c r="K9" s="34"/>
      <c r="L9" s="9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93"/>
      <c r="J10" s="34"/>
      <c r="K10" s="34"/>
      <c r="L10" s="9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20</v>
      </c>
      <c r="G11" s="34"/>
      <c r="H11" s="34"/>
      <c r="I11" s="95" t="s">
        <v>21</v>
      </c>
      <c r="J11" s="27" t="s">
        <v>3</v>
      </c>
      <c r="K11" s="34"/>
      <c r="L11" s="9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22</v>
      </c>
      <c r="E12" s="34"/>
      <c r="F12" s="27" t="s">
        <v>23</v>
      </c>
      <c r="G12" s="34"/>
      <c r="H12" s="34"/>
      <c r="I12" s="95" t="s">
        <v>24</v>
      </c>
      <c r="J12" s="52" t="str">
        <f>'Rekapitulace stavby'!AN8</f>
        <v>15. 4. 2020</v>
      </c>
      <c r="K12" s="34"/>
      <c r="L12" s="9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93"/>
      <c r="J13" s="34"/>
      <c r="K13" s="34"/>
      <c r="L13" s="9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26</v>
      </c>
      <c r="E14" s="34"/>
      <c r="F14" s="34"/>
      <c r="G14" s="34"/>
      <c r="H14" s="34"/>
      <c r="I14" s="95" t="s">
        <v>27</v>
      </c>
      <c r="J14" s="27" t="s">
        <v>3</v>
      </c>
      <c r="K14" s="34"/>
      <c r="L14" s="9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95" t="s">
        <v>29</v>
      </c>
      <c r="J15" s="27" t="s">
        <v>3</v>
      </c>
      <c r="K15" s="34"/>
      <c r="L15" s="9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93"/>
      <c r="J16" s="34"/>
      <c r="K16" s="34"/>
      <c r="L16" s="9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30</v>
      </c>
      <c r="E17" s="34"/>
      <c r="F17" s="34"/>
      <c r="G17" s="34"/>
      <c r="H17" s="34"/>
      <c r="I17" s="95" t="s">
        <v>27</v>
      </c>
      <c r="J17" s="30" t="str">
        <f>'Rekapitulace stavby'!AN13</f>
        <v>Vyplň údaj</v>
      </c>
      <c r="K17" s="34"/>
      <c r="L17" s="9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6" t="str">
        <f>'Rekapitulace stavby'!E14</f>
        <v>Vyplň údaj</v>
      </c>
      <c r="F18" s="298"/>
      <c r="G18" s="298"/>
      <c r="H18" s="298"/>
      <c r="I18" s="95" t="s">
        <v>29</v>
      </c>
      <c r="J18" s="30" t="str">
        <f>'Rekapitulace stavby'!AN14</f>
        <v>Vyplň údaj</v>
      </c>
      <c r="K18" s="34"/>
      <c r="L18" s="9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93"/>
      <c r="J19" s="34"/>
      <c r="K19" s="34"/>
      <c r="L19" s="9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32</v>
      </c>
      <c r="E20" s="34"/>
      <c r="F20" s="34"/>
      <c r="G20" s="34"/>
      <c r="H20" s="34"/>
      <c r="I20" s="95" t="s">
        <v>27</v>
      </c>
      <c r="J20" s="27" t="s">
        <v>3</v>
      </c>
      <c r="K20" s="34"/>
      <c r="L20" s="9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33</v>
      </c>
      <c r="F21" s="34"/>
      <c r="G21" s="34"/>
      <c r="H21" s="34"/>
      <c r="I21" s="95" t="s">
        <v>29</v>
      </c>
      <c r="J21" s="27" t="s">
        <v>3</v>
      </c>
      <c r="K21" s="34"/>
      <c r="L21" s="9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93"/>
      <c r="J22" s="34"/>
      <c r="K22" s="34"/>
      <c r="L22" s="9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35</v>
      </c>
      <c r="E23" s="34"/>
      <c r="F23" s="34"/>
      <c r="G23" s="34"/>
      <c r="H23" s="34"/>
      <c r="I23" s="95" t="s">
        <v>27</v>
      </c>
      <c r="J23" s="27" t="s">
        <v>3</v>
      </c>
      <c r="K23" s="34"/>
      <c r="L23" s="9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36</v>
      </c>
      <c r="F24" s="34"/>
      <c r="G24" s="34"/>
      <c r="H24" s="34"/>
      <c r="I24" s="95" t="s">
        <v>29</v>
      </c>
      <c r="J24" s="27" t="s">
        <v>3</v>
      </c>
      <c r="K24" s="34"/>
      <c r="L24" s="9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93"/>
      <c r="J25" s="34"/>
      <c r="K25" s="34"/>
      <c r="L25" s="9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37</v>
      </c>
      <c r="E26" s="34"/>
      <c r="F26" s="34"/>
      <c r="G26" s="34"/>
      <c r="H26" s="34"/>
      <c r="I26" s="93"/>
      <c r="J26" s="34"/>
      <c r="K26" s="34"/>
      <c r="L26" s="9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6"/>
      <c r="B27" s="97"/>
      <c r="C27" s="96"/>
      <c r="D27" s="96"/>
      <c r="E27" s="303" t="s">
        <v>3</v>
      </c>
      <c r="F27" s="303"/>
      <c r="G27" s="303"/>
      <c r="H27" s="30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93"/>
      <c r="J28" s="34"/>
      <c r="K28" s="34"/>
      <c r="L28" s="9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100"/>
      <c r="J29" s="63"/>
      <c r="K29" s="63"/>
      <c r="L29" s="9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39</v>
      </c>
      <c r="E30" s="34"/>
      <c r="F30" s="34"/>
      <c r="G30" s="34"/>
      <c r="H30" s="34"/>
      <c r="I30" s="93"/>
      <c r="J30" s="68">
        <f>ROUND(J84,2)</f>
        <v>0</v>
      </c>
      <c r="K30" s="34"/>
      <c r="L30" s="9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100"/>
      <c r="J31" s="63"/>
      <c r="K31" s="63"/>
      <c r="L31" s="9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41</v>
      </c>
      <c r="G32" s="34"/>
      <c r="H32" s="34"/>
      <c r="I32" s="102" t="s">
        <v>40</v>
      </c>
      <c r="J32" s="38" t="s">
        <v>42</v>
      </c>
      <c r="K32" s="34"/>
      <c r="L32" s="9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103" t="s">
        <v>43</v>
      </c>
      <c r="E33" s="29" t="s">
        <v>44</v>
      </c>
      <c r="F33" s="104">
        <f>ROUND((SUM(BE84:BE94)),2)</f>
        <v>0</v>
      </c>
      <c r="G33" s="34"/>
      <c r="H33" s="34"/>
      <c r="I33" s="105">
        <v>0.21</v>
      </c>
      <c r="J33" s="104">
        <f>ROUND(((SUM(BE84:BE94))*I33),2)</f>
        <v>0</v>
      </c>
      <c r="K33" s="34"/>
      <c r="L33" s="9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45</v>
      </c>
      <c r="F34" s="104">
        <f>ROUND((SUM(BF84:BF94)),2)</f>
        <v>0</v>
      </c>
      <c r="G34" s="34"/>
      <c r="H34" s="34"/>
      <c r="I34" s="105">
        <v>0.15</v>
      </c>
      <c r="J34" s="104">
        <f>ROUND(((SUM(BF84:BF94))*I34),2)</f>
        <v>0</v>
      </c>
      <c r="K34" s="34"/>
      <c r="L34" s="9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46</v>
      </c>
      <c r="F35" s="104">
        <f>ROUND((SUM(BG84:BG94)),2)</f>
        <v>0</v>
      </c>
      <c r="G35" s="34"/>
      <c r="H35" s="34"/>
      <c r="I35" s="105">
        <v>0.21</v>
      </c>
      <c r="J35" s="104">
        <f>0</f>
        <v>0</v>
      </c>
      <c r="K35" s="34"/>
      <c r="L35" s="9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47</v>
      </c>
      <c r="F36" s="104">
        <f>ROUND((SUM(BH84:BH94)),2)</f>
        <v>0</v>
      </c>
      <c r="G36" s="34"/>
      <c r="H36" s="34"/>
      <c r="I36" s="105">
        <v>0.15</v>
      </c>
      <c r="J36" s="104">
        <f>0</f>
        <v>0</v>
      </c>
      <c r="K36" s="34"/>
      <c r="L36" s="9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48</v>
      </c>
      <c r="F37" s="104">
        <f>ROUND((SUM(BI84:BI94)),2)</f>
        <v>0</v>
      </c>
      <c r="G37" s="34"/>
      <c r="H37" s="34"/>
      <c r="I37" s="105">
        <v>0</v>
      </c>
      <c r="J37" s="104">
        <f>0</f>
        <v>0</v>
      </c>
      <c r="K37" s="34"/>
      <c r="L37" s="9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93"/>
      <c r="J38" s="34"/>
      <c r="K38" s="34"/>
      <c r="L38" s="9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6"/>
      <c r="D39" s="107" t="s">
        <v>49</v>
      </c>
      <c r="E39" s="57"/>
      <c r="F39" s="57"/>
      <c r="G39" s="108" t="s">
        <v>50</v>
      </c>
      <c r="H39" s="109" t="s">
        <v>51</v>
      </c>
      <c r="I39" s="110"/>
      <c r="J39" s="111">
        <f>SUM(J30:J37)</f>
        <v>0</v>
      </c>
      <c r="K39" s="112"/>
      <c r="L39" s="9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113"/>
      <c r="J40" s="45"/>
      <c r="K40" s="45"/>
      <c r="L40" s="9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114"/>
      <c r="J44" s="47"/>
      <c r="K44" s="47"/>
      <c r="L44" s="9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90</v>
      </c>
      <c r="D45" s="34"/>
      <c r="E45" s="34"/>
      <c r="F45" s="34"/>
      <c r="G45" s="34"/>
      <c r="H45" s="34"/>
      <c r="I45" s="93"/>
      <c r="J45" s="34"/>
      <c r="K45" s="34"/>
      <c r="L45" s="9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93"/>
      <c r="J46" s="34"/>
      <c r="K46" s="34"/>
      <c r="L46" s="9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93"/>
      <c r="J47" s="34"/>
      <c r="K47" s="34"/>
      <c r="L47" s="9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3" t="str">
        <f>E7</f>
        <v>MLADÁ BOLESLAV - GYMNÁZIUM PALACKÉHO 211/3</v>
      </c>
      <c r="F48" s="334"/>
      <c r="G48" s="334"/>
      <c r="H48" s="334"/>
      <c r="I48" s="93"/>
      <c r="J48" s="34"/>
      <c r="K48" s="34"/>
      <c r="L48" s="9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87</v>
      </c>
      <c r="D49" s="34"/>
      <c r="E49" s="34"/>
      <c r="F49" s="34"/>
      <c r="G49" s="34"/>
      <c r="H49" s="34"/>
      <c r="I49" s="93"/>
      <c r="J49" s="34"/>
      <c r="K49" s="34"/>
      <c r="L49" s="9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4" t="str">
        <f>E9</f>
        <v>2 - VEDLEJŠÍ NÁKLADY</v>
      </c>
      <c r="F50" s="335"/>
      <c r="G50" s="335"/>
      <c r="H50" s="335"/>
      <c r="I50" s="93"/>
      <c r="J50" s="34"/>
      <c r="K50" s="34"/>
      <c r="L50" s="9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93"/>
      <c r="J51" s="34"/>
      <c r="K51" s="34"/>
      <c r="L51" s="9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4"/>
      <c r="E52" s="34"/>
      <c r="F52" s="27" t="str">
        <f>F12</f>
        <v>MLADÁ BOLESLAV</v>
      </c>
      <c r="G52" s="34"/>
      <c r="H52" s="34"/>
      <c r="I52" s="95" t="s">
        <v>24</v>
      </c>
      <c r="J52" s="52" t="str">
        <f>IF(J12="","",J12)</f>
        <v>15. 4. 2020</v>
      </c>
      <c r="K52" s="34"/>
      <c r="L52" s="9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93"/>
      <c r="J53" s="34"/>
      <c r="K53" s="34"/>
      <c r="L53" s="9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26</v>
      </c>
      <c r="D54" s="34"/>
      <c r="E54" s="34"/>
      <c r="F54" s="27" t="str">
        <f>E15</f>
        <v>STŘEDOČESKÝ KRAJ</v>
      </c>
      <c r="G54" s="34"/>
      <c r="H54" s="34"/>
      <c r="I54" s="95" t="s">
        <v>32</v>
      </c>
      <c r="J54" s="32" t="str">
        <f>E21</f>
        <v>ING.ARCH.P.BABÁK</v>
      </c>
      <c r="K54" s="34"/>
      <c r="L54" s="9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4"/>
      <c r="E55" s="34"/>
      <c r="F55" s="27" t="str">
        <f>IF(E18="","",E18)</f>
        <v>Vyplň údaj</v>
      </c>
      <c r="G55" s="34"/>
      <c r="H55" s="34"/>
      <c r="I55" s="95" t="s">
        <v>35</v>
      </c>
      <c r="J55" s="32" t="str">
        <f>E24</f>
        <v>V.RENČOVÁ</v>
      </c>
      <c r="K55" s="34"/>
      <c r="L55" s="9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93"/>
      <c r="J56" s="34"/>
      <c r="K56" s="34"/>
      <c r="L56" s="9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5" t="s">
        <v>91</v>
      </c>
      <c r="D57" s="106"/>
      <c r="E57" s="106"/>
      <c r="F57" s="106"/>
      <c r="G57" s="106"/>
      <c r="H57" s="106"/>
      <c r="I57" s="116"/>
      <c r="J57" s="117" t="s">
        <v>92</v>
      </c>
      <c r="K57" s="106"/>
      <c r="L57" s="9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93"/>
      <c r="J58" s="34"/>
      <c r="K58" s="34"/>
      <c r="L58" s="9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8" t="s">
        <v>71</v>
      </c>
      <c r="D59" s="34"/>
      <c r="E59" s="34"/>
      <c r="F59" s="34"/>
      <c r="G59" s="34"/>
      <c r="H59" s="34"/>
      <c r="I59" s="93"/>
      <c r="J59" s="68">
        <f>J84</f>
        <v>0</v>
      </c>
      <c r="K59" s="34"/>
      <c r="L59" s="9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93</v>
      </c>
    </row>
    <row r="60" spans="2:12" s="9" customFormat="1" ht="24.95" customHeight="1">
      <c r="B60" s="119"/>
      <c r="D60" s="120" t="s">
        <v>813</v>
      </c>
      <c r="E60" s="121"/>
      <c r="F60" s="121"/>
      <c r="G60" s="121"/>
      <c r="H60" s="121"/>
      <c r="I60" s="122"/>
      <c r="J60" s="123">
        <f>J85</f>
        <v>0</v>
      </c>
      <c r="L60" s="119"/>
    </row>
    <row r="61" spans="2:12" s="10" customFormat="1" ht="19.9" customHeight="1">
      <c r="B61" s="124"/>
      <c r="D61" s="125" t="s">
        <v>814</v>
      </c>
      <c r="E61" s="126"/>
      <c r="F61" s="126"/>
      <c r="G61" s="126"/>
      <c r="H61" s="126"/>
      <c r="I61" s="127"/>
      <c r="J61" s="128">
        <f>J86</f>
        <v>0</v>
      </c>
      <c r="L61" s="124"/>
    </row>
    <row r="62" spans="2:12" s="10" customFormat="1" ht="19.9" customHeight="1">
      <c r="B62" s="124"/>
      <c r="D62" s="125" t="s">
        <v>815</v>
      </c>
      <c r="E62" s="126"/>
      <c r="F62" s="126"/>
      <c r="G62" s="126"/>
      <c r="H62" s="126"/>
      <c r="I62" s="127"/>
      <c r="J62" s="128">
        <f>J88</f>
        <v>0</v>
      </c>
      <c r="L62" s="124"/>
    </row>
    <row r="63" spans="2:12" s="10" customFormat="1" ht="19.9" customHeight="1">
      <c r="B63" s="124"/>
      <c r="D63" s="125" t="s">
        <v>816</v>
      </c>
      <c r="E63" s="126"/>
      <c r="F63" s="126"/>
      <c r="G63" s="126"/>
      <c r="H63" s="126"/>
      <c r="I63" s="127"/>
      <c r="J63" s="128">
        <f>J91</f>
        <v>0</v>
      </c>
      <c r="L63" s="124"/>
    </row>
    <row r="64" spans="2:12" s="10" customFormat="1" ht="19.9" customHeight="1">
      <c r="B64" s="124"/>
      <c r="D64" s="125" t="s">
        <v>817</v>
      </c>
      <c r="E64" s="126"/>
      <c r="F64" s="126"/>
      <c r="G64" s="126"/>
      <c r="H64" s="126"/>
      <c r="I64" s="127"/>
      <c r="J64" s="128">
        <f>J93</f>
        <v>0</v>
      </c>
      <c r="L64" s="124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93"/>
      <c r="J65" s="34"/>
      <c r="K65" s="34"/>
      <c r="L65" s="9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113"/>
      <c r="J66" s="45"/>
      <c r="K66" s="45"/>
      <c r="L66" s="9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114"/>
      <c r="J70" s="47"/>
      <c r="K70" s="47"/>
      <c r="L70" s="9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116</v>
      </c>
      <c r="D71" s="34"/>
      <c r="E71" s="34"/>
      <c r="F71" s="34"/>
      <c r="G71" s="34"/>
      <c r="H71" s="34"/>
      <c r="I71" s="93"/>
      <c r="J71" s="34"/>
      <c r="K71" s="34"/>
      <c r="L71" s="9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93"/>
      <c r="J72" s="34"/>
      <c r="K72" s="34"/>
      <c r="L72" s="9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93"/>
      <c r="J73" s="34"/>
      <c r="K73" s="34"/>
      <c r="L73" s="9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33" t="str">
        <f>E7</f>
        <v>MLADÁ BOLESLAV - GYMNÁZIUM PALACKÉHO 211/3</v>
      </c>
      <c r="F74" s="334"/>
      <c r="G74" s="334"/>
      <c r="H74" s="334"/>
      <c r="I74" s="93"/>
      <c r="J74" s="34"/>
      <c r="K74" s="34"/>
      <c r="L74" s="9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87</v>
      </c>
      <c r="D75" s="34"/>
      <c r="E75" s="34"/>
      <c r="F75" s="34"/>
      <c r="G75" s="34"/>
      <c r="H75" s="34"/>
      <c r="I75" s="93"/>
      <c r="J75" s="34"/>
      <c r="K75" s="34"/>
      <c r="L75" s="9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14" t="str">
        <f>E9</f>
        <v>2 - VEDLEJŠÍ NÁKLADY</v>
      </c>
      <c r="F76" s="335"/>
      <c r="G76" s="335"/>
      <c r="H76" s="335"/>
      <c r="I76" s="93"/>
      <c r="J76" s="34"/>
      <c r="K76" s="34"/>
      <c r="L76" s="9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93"/>
      <c r="J77" s="34"/>
      <c r="K77" s="34"/>
      <c r="L77" s="9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22</v>
      </c>
      <c r="D78" s="34"/>
      <c r="E78" s="34"/>
      <c r="F78" s="27" t="str">
        <f>F12</f>
        <v>MLADÁ BOLESLAV</v>
      </c>
      <c r="G78" s="34"/>
      <c r="H78" s="34"/>
      <c r="I78" s="95" t="s">
        <v>24</v>
      </c>
      <c r="J78" s="52" t="str">
        <f>IF(J12="","",J12)</f>
        <v>15. 4. 2020</v>
      </c>
      <c r="K78" s="34"/>
      <c r="L78" s="9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93"/>
      <c r="J79" s="34"/>
      <c r="K79" s="34"/>
      <c r="L79" s="9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5.7" customHeight="1">
      <c r="A80" s="34"/>
      <c r="B80" s="35"/>
      <c r="C80" s="29" t="s">
        <v>26</v>
      </c>
      <c r="D80" s="34"/>
      <c r="E80" s="34"/>
      <c r="F80" s="27" t="str">
        <f>E15</f>
        <v>STŘEDOČESKÝ KRAJ</v>
      </c>
      <c r="G80" s="34"/>
      <c r="H80" s="34"/>
      <c r="I80" s="95" t="s">
        <v>32</v>
      </c>
      <c r="J80" s="32" t="str">
        <f>E21</f>
        <v>ING.ARCH.P.BABÁK</v>
      </c>
      <c r="K80" s="34"/>
      <c r="L80" s="9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30</v>
      </c>
      <c r="D81" s="34"/>
      <c r="E81" s="34"/>
      <c r="F81" s="27" t="str">
        <f>IF(E18="","",E18)</f>
        <v>Vyplň údaj</v>
      </c>
      <c r="G81" s="34"/>
      <c r="H81" s="34"/>
      <c r="I81" s="95" t="s">
        <v>35</v>
      </c>
      <c r="J81" s="32" t="str">
        <f>E24</f>
        <v>V.RENČOVÁ</v>
      </c>
      <c r="K81" s="34"/>
      <c r="L81" s="9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93"/>
      <c r="J82" s="34"/>
      <c r="K82" s="34"/>
      <c r="L82" s="9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29"/>
      <c r="B83" s="130"/>
      <c r="C83" s="131" t="s">
        <v>117</v>
      </c>
      <c r="D83" s="132" t="s">
        <v>58</v>
      </c>
      <c r="E83" s="132" t="s">
        <v>54</v>
      </c>
      <c r="F83" s="132" t="s">
        <v>55</v>
      </c>
      <c r="G83" s="132" t="s">
        <v>118</v>
      </c>
      <c r="H83" s="132" t="s">
        <v>119</v>
      </c>
      <c r="I83" s="133" t="s">
        <v>120</v>
      </c>
      <c r="J83" s="132" t="s">
        <v>92</v>
      </c>
      <c r="K83" s="134" t="s">
        <v>121</v>
      </c>
      <c r="L83" s="135"/>
      <c r="M83" s="59" t="s">
        <v>3</v>
      </c>
      <c r="N83" s="60" t="s">
        <v>43</v>
      </c>
      <c r="O83" s="60" t="s">
        <v>122</v>
      </c>
      <c r="P83" s="60" t="s">
        <v>123</v>
      </c>
      <c r="Q83" s="60" t="s">
        <v>124</v>
      </c>
      <c r="R83" s="60" t="s">
        <v>125</v>
      </c>
      <c r="S83" s="60" t="s">
        <v>126</v>
      </c>
      <c r="T83" s="61" t="s">
        <v>127</v>
      </c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</row>
    <row r="84" spans="1:63" s="2" customFormat="1" ht="22.9" customHeight="1">
      <c r="A84" s="34"/>
      <c r="B84" s="35"/>
      <c r="C84" s="66" t="s">
        <v>128</v>
      </c>
      <c r="D84" s="34"/>
      <c r="E84" s="34"/>
      <c r="F84" s="34"/>
      <c r="G84" s="34"/>
      <c r="H84" s="34"/>
      <c r="I84" s="93"/>
      <c r="J84" s="136">
        <f>BK84</f>
        <v>0</v>
      </c>
      <c r="K84" s="34"/>
      <c r="L84" s="35"/>
      <c r="M84" s="62"/>
      <c r="N84" s="53"/>
      <c r="O84" s="63"/>
      <c r="P84" s="137">
        <f>P85</f>
        <v>0</v>
      </c>
      <c r="Q84" s="63"/>
      <c r="R84" s="137">
        <f>R85</f>
        <v>0</v>
      </c>
      <c r="S84" s="63"/>
      <c r="T84" s="138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72</v>
      </c>
      <c r="AU84" s="19" t="s">
        <v>93</v>
      </c>
      <c r="BK84" s="139">
        <f>BK85</f>
        <v>0</v>
      </c>
    </row>
    <row r="85" spans="2:63" s="12" customFormat="1" ht="25.9" customHeight="1">
      <c r="B85" s="140"/>
      <c r="D85" s="141" t="s">
        <v>72</v>
      </c>
      <c r="E85" s="142" t="s">
        <v>818</v>
      </c>
      <c r="F85" s="142" t="s">
        <v>819</v>
      </c>
      <c r="I85" s="143"/>
      <c r="J85" s="144">
        <f>BK85</f>
        <v>0</v>
      </c>
      <c r="L85" s="140"/>
      <c r="M85" s="145"/>
      <c r="N85" s="146"/>
      <c r="O85" s="146"/>
      <c r="P85" s="147">
        <f>P86+P88+P91+P93</f>
        <v>0</v>
      </c>
      <c r="Q85" s="146"/>
      <c r="R85" s="147">
        <f>R86+R88+R91+R93</f>
        <v>0</v>
      </c>
      <c r="S85" s="146"/>
      <c r="T85" s="148">
        <f>T86+T88+T91+T93</f>
        <v>0</v>
      </c>
      <c r="AR85" s="141" t="s">
        <v>166</v>
      </c>
      <c r="AT85" s="149" t="s">
        <v>72</v>
      </c>
      <c r="AU85" s="149" t="s">
        <v>73</v>
      </c>
      <c r="AY85" s="141" t="s">
        <v>131</v>
      </c>
      <c r="BK85" s="150">
        <f>BK86+BK88+BK91+BK93</f>
        <v>0</v>
      </c>
    </row>
    <row r="86" spans="2:63" s="12" customFormat="1" ht="22.9" customHeight="1">
      <c r="B86" s="140"/>
      <c r="D86" s="141" t="s">
        <v>72</v>
      </c>
      <c r="E86" s="151" t="s">
        <v>820</v>
      </c>
      <c r="F86" s="151" t="s">
        <v>821</v>
      </c>
      <c r="I86" s="143"/>
      <c r="J86" s="152">
        <f>BK86</f>
        <v>0</v>
      </c>
      <c r="L86" s="140"/>
      <c r="M86" s="145"/>
      <c r="N86" s="146"/>
      <c r="O86" s="146"/>
      <c r="P86" s="147">
        <f>P87</f>
        <v>0</v>
      </c>
      <c r="Q86" s="146"/>
      <c r="R86" s="147">
        <f>R87</f>
        <v>0</v>
      </c>
      <c r="S86" s="146"/>
      <c r="T86" s="148">
        <f>T87</f>
        <v>0</v>
      </c>
      <c r="AR86" s="141" t="s">
        <v>166</v>
      </c>
      <c r="AT86" s="149" t="s">
        <v>72</v>
      </c>
      <c r="AU86" s="149" t="s">
        <v>81</v>
      </c>
      <c r="AY86" s="141" t="s">
        <v>131</v>
      </c>
      <c r="BK86" s="150">
        <f>BK87</f>
        <v>0</v>
      </c>
    </row>
    <row r="87" spans="1:65" s="2" customFormat="1" ht="16.5" customHeight="1">
      <c r="A87" s="34"/>
      <c r="B87" s="153"/>
      <c r="C87" s="154" t="s">
        <v>81</v>
      </c>
      <c r="D87" s="154" t="s">
        <v>133</v>
      </c>
      <c r="E87" s="155" t="s">
        <v>822</v>
      </c>
      <c r="F87" s="156" t="s">
        <v>823</v>
      </c>
      <c r="G87" s="157" t="s">
        <v>824</v>
      </c>
      <c r="H87" s="158">
        <v>1</v>
      </c>
      <c r="I87" s="159"/>
      <c r="J87" s="160">
        <f>ROUND(I87*H87,2)</f>
        <v>0</v>
      </c>
      <c r="K87" s="156" t="s">
        <v>825</v>
      </c>
      <c r="L87" s="35"/>
      <c r="M87" s="161" t="s">
        <v>3</v>
      </c>
      <c r="N87" s="162" t="s">
        <v>44</v>
      </c>
      <c r="O87" s="55"/>
      <c r="P87" s="163">
        <f>O87*H87</f>
        <v>0</v>
      </c>
      <c r="Q87" s="163">
        <v>0</v>
      </c>
      <c r="R87" s="163">
        <f>Q87*H87</f>
        <v>0</v>
      </c>
      <c r="S87" s="163">
        <v>0</v>
      </c>
      <c r="T87" s="164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65" t="s">
        <v>826</v>
      </c>
      <c r="AT87" s="165" t="s">
        <v>133</v>
      </c>
      <c r="AU87" s="165" t="s">
        <v>83</v>
      </c>
      <c r="AY87" s="19" t="s">
        <v>131</v>
      </c>
      <c r="BE87" s="166">
        <f>IF(N87="základní",J87,0)</f>
        <v>0</v>
      </c>
      <c r="BF87" s="166">
        <f>IF(N87="snížená",J87,0)</f>
        <v>0</v>
      </c>
      <c r="BG87" s="166">
        <f>IF(N87="zákl. přenesená",J87,0)</f>
        <v>0</v>
      </c>
      <c r="BH87" s="166">
        <f>IF(N87="sníž. přenesená",J87,0)</f>
        <v>0</v>
      </c>
      <c r="BI87" s="166">
        <f>IF(N87="nulová",J87,0)</f>
        <v>0</v>
      </c>
      <c r="BJ87" s="19" t="s">
        <v>81</v>
      </c>
      <c r="BK87" s="166">
        <f>ROUND(I87*H87,2)</f>
        <v>0</v>
      </c>
      <c r="BL87" s="19" t="s">
        <v>826</v>
      </c>
      <c r="BM87" s="165" t="s">
        <v>827</v>
      </c>
    </row>
    <row r="88" spans="2:63" s="12" customFormat="1" ht="22.9" customHeight="1">
      <c r="B88" s="140"/>
      <c r="D88" s="141" t="s">
        <v>72</v>
      </c>
      <c r="E88" s="151" t="s">
        <v>828</v>
      </c>
      <c r="F88" s="151" t="s">
        <v>829</v>
      </c>
      <c r="I88" s="143"/>
      <c r="J88" s="152">
        <f>BK88</f>
        <v>0</v>
      </c>
      <c r="L88" s="140"/>
      <c r="M88" s="145"/>
      <c r="N88" s="146"/>
      <c r="O88" s="146"/>
      <c r="P88" s="147">
        <f>SUM(P89:P90)</f>
        <v>0</v>
      </c>
      <c r="Q88" s="146"/>
      <c r="R88" s="147">
        <f>SUM(R89:R90)</f>
        <v>0</v>
      </c>
      <c r="S88" s="146"/>
      <c r="T88" s="148">
        <f>SUM(T89:T90)</f>
        <v>0</v>
      </c>
      <c r="AR88" s="141" t="s">
        <v>166</v>
      </c>
      <c r="AT88" s="149" t="s">
        <v>72</v>
      </c>
      <c r="AU88" s="149" t="s">
        <v>81</v>
      </c>
      <c r="AY88" s="141" t="s">
        <v>131</v>
      </c>
      <c r="BK88" s="150">
        <f>SUM(BK89:BK90)</f>
        <v>0</v>
      </c>
    </row>
    <row r="89" spans="1:65" s="2" customFormat="1" ht="16.5" customHeight="1">
      <c r="A89" s="34"/>
      <c r="B89" s="153"/>
      <c r="C89" s="154" t="s">
        <v>83</v>
      </c>
      <c r="D89" s="154" t="s">
        <v>133</v>
      </c>
      <c r="E89" s="155" t="s">
        <v>830</v>
      </c>
      <c r="F89" s="156" t="s">
        <v>831</v>
      </c>
      <c r="G89" s="157" t="s">
        <v>824</v>
      </c>
      <c r="H89" s="158">
        <v>1</v>
      </c>
      <c r="I89" s="159"/>
      <c r="J89" s="160">
        <f>ROUND(I89*H89,2)</f>
        <v>0</v>
      </c>
      <c r="K89" s="156" t="s">
        <v>825</v>
      </c>
      <c r="L89" s="35"/>
      <c r="M89" s="161" t="s">
        <v>3</v>
      </c>
      <c r="N89" s="162" t="s">
        <v>44</v>
      </c>
      <c r="O89" s="55"/>
      <c r="P89" s="163">
        <f>O89*H89</f>
        <v>0</v>
      </c>
      <c r="Q89" s="163">
        <v>0</v>
      </c>
      <c r="R89" s="163">
        <f>Q89*H89</f>
        <v>0</v>
      </c>
      <c r="S89" s="163">
        <v>0</v>
      </c>
      <c r="T89" s="164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65" t="s">
        <v>826</v>
      </c>
      <c r="AT89" s="165" t="s">
        <v>133</v>
      </c>
      <c r="AU89" s="165" t="s">
        <v>83</v>
      </c>
      <c r="AY89" s="19" t="s">
        <v>131</v>
      </c>
      <c r="BE89" s="166">
        <f>IF(N89="základní",J89,0)</f>
        <v>0</v>
      </c>
      <c r="BF89" s="166">
        <f>IF(N89="snížená",J89,0)</f>
        <v>0</v>
      </c>
      <c r="BG89" s="166">
        <f>IF(N89="zákl. přenesená",J89,0)</f>
        <v>0</v>
      </c>
      <c r="BH89" s="166">
        <f>IF(N89="sníž. přenesená",J89,0)</f>
        <v>0</v>
      </c>
      <c r="BI89" s="166">
        <f>IF(N89="nulová",J89,0)</f>
        <v>0</v>
      </c>
      <c r="BJ89" s="19" t="s">
        <v>81</v>
      </c>
      <c r="BK89" s="166">
        <f>ROUND(I89*H89,2)</f>
        <v>0</v>
      </c>
      <c r="BL89" s="19" t="s">
        <v>826</v>
      </c>
      <c r="BM89" s="165" t="s">
        <v>832</v>
      </c>
    </row>
    <row r="90" spans="1:65" s="2" customFormat="1" ht="16.5" customHeight="1">
      <c r="A90" s="34"/>
      <c r="B90" s="153"/>
      <c r="C90" s="154" t="s">
        <v>157</v>
      </c>
      <c r="D90" s="154" t="s">
        <v>133</v>
      </c>
      <c r="E90" s="155" t="s">
        <v>833</v>
      </c>
      <c r="F90" s="156" t="s">
        <v>834</v>
      </c>
      <c r="G90" s="157" t="s">
        <v>824</v>
      </c>
      <c r="H90" s="158">
        <v>1</v>
      </c>
      <c r="I90" s="159"/>
      <c r="J90" s="160">
        <f>ROUND(I90*H90,2)</f>
        <v>0</v>
      </c>
      <c r="K90" s="156" t="s">
        <v>825</v>
      </c>
      <c r="L90" s="35"/>
      <c r="M90" s="161" t="s">
        <v>3</v>
      </c>
      <c r="N90" s="162" t="s">
        <v>44</v>
      </c>
      <c r="O90" s="55"/>
      <c r="P90" s="163">
        <f>O90*H90</f>
        <v>0</v>
      </c>
      <c r="Q90" s="163">
        <v>0</v>
      </c>
      <c r="R90" s="163">
        <f>Q90*H90</f>
        <v>0</v>
      </c>
      <c r="S90" s="163">
        <v>0</v>
      </c>
      <c r="T90" s="164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65" t="s">
        <v>826</v>
      </c>
      <c r="AT90" s="165" t="s">
        <v>133</v>
      </c>
      <c r="AU90" s="165" t="s">
        <v>83</v>
      </c>
      <c r="AY90" s="19" t="s">
        <v>131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9" t="s">
        <v>81</v>
      </c>
      <c r="BK90" s="166">
        <f>ROUND(I90*H90,2)</f>
        <v>0</v>
      </c>
      <c r="BL90" s="19" t="s">
        <v>826</v>
      </c>
      <c r="BM90" s="165" t="s">
        <v>835</v>
      </c>
    </row>
    <row r="91" spans="2:63" s="12" customFormat="1" ht="22.9" customHeight="1">
      <c r="B91" s="140"/>
      <c r="D91" s="141" t="s">
        <v>72</v>
      </c>
      <c r="E91" s="151" t="s">
        <v>836</v>
      </c>
      <c r="F91" s="151" t="s">
        <v>837</v>
      </c>
      <c r="I91" s="143"/>
      <c r="J91" s="152">
        <f>BK91</f>
        <v>0</v>
      </c>
      <c r="L91" s="140"/>
      <c r="M91" s="145"/>
      <c r="N91" s="146"/>
      <c r="O91" s="146"/>
      <c r="P91" s="147">
        <f>P92</f>
        <v>0</v>
      </c>
      <c r="Q91" s="146"/>
      <c r="R91" s="147">
        <f>R92</f>
        <v>0</v>
      </c>
      <c r="S91" s="146"/>
      <c r="T91" s="148">
        <f>T92</f>
        <v>0</v>
      </c>
      <c r="AR91" s="141" t="s">
        <v>166</v>
      </c>
      <c r="AT91" s="149" t="s">
        <v>72</v>
      </c>
      <c r="AU91" s="149" t="s">
        <v>81</v>
      </c>
      <c r="AY91" s="141" t="s">
        <v>131</v>
      </c>
      <c r="BK91" s="150">
        <f>BK92</f>
        <v>0</v>
      </c>
    </row>
    <row r="92" spans="1:65" s="2" customFormat="1" ht="16.5" customHeight="1">
      <c r="A92" s="34"/>
      <c r="B92" s="153"/>
      <c r="C92" s="154" t="s">
        <v>138</v>
      </c>
      <c r="D92" s="154" t="s">
        <v>133</v>
      </c>
      <c r="E92" s="155" t="s">
        <v>838</v>
      </c>
      <c r="F92" s="156" t="s">
        <v>839</v>
      </c>
      <c r="G92" s="157" t="s">
        <v>824</v>
      </c>
      <c r="H92" s="158">
        <v>1</v>
      </c>
      <c r="I92" s="159"/>
      <c r="J92" s="160">
        <f>ROUND(I92*H92,2)</f>
        <v>0</v>
      </c>
      <c r="K92" s="156" t="s">
        <v>825</v>
      </c>
      <c r="L92" s="35"/>
      <c r="M92" s="161" t="s">
        <v>3</v>
      </c>
      <c r="N92" s="162" t="s">
        <v>44</v>
      </c>
      <c r="O92" s="55"/>
      <c r="P92" s="163">
        <f>O92*H92</f>
        <v>0</v>
      </c>
      <c r="Q92" s="163">
        <v>0</v>
      </c>
      <c r="R92" s="163">
        <f>Q92*H92</f>
        <v>0</v>
      </c>
      <c r="S92" s="163">
        <v>0</v>
      </c>
      <c r="T92" s="164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65" t="s">
        <v>826</v>
      </c>
      <c r="AT92" s="165" t="s">
        <v>133</v>
      </c>
      <c r="AU92" s="165" t="s">
        <v>83</v>
      </c>
      <c r="AY92" s="19" t="s">
        <v>131</v>
      </c>
      <c r="BE92" s="166">
        <f>IF(N92="základní",J92,0)</f>
        <v>0</v>
      </c>
      <c r="BF92" s="166">
        <f>IF(N92="snížená",J92,0)</f>
        <v>0</v>
      </c>
      <c r="BG92" s="166">
        <f>IF(N92="zákl. přenesená",J92,0)</f>
        <v>0</v>
      </c>
      <c r="BH92" s="166">
        <f>IF(N92="sníž. přenesená",J92,0)</f>
        <v>0</v>
      </c>
      <c r="BI92" s="166">
        <f>IF(N92="nulová",J92,0)</f>
        <v>0</v>
      </c>
      <c r="BJ92" s="19" t="s">
        <v>81</v>
      </c>
      <c r="BK92" s="166">
        <f>ROUND(I92*H92,2)</f>
        <v>0</v>
      </c>
      <c r="BL92" s="19" t="s">
        <v>826</v>
      </c>
      <c r="BM92" s="165" t="s">
        <v>840</v>
      </c>
    </row>
    <row r="93" spans="2:63" s="12" customFormat="1" ht="22.9" customHeight="1">
      <c r="B93" s="140"/>
      <c r="D93" s="141" t="s">
        <v>72</v>
      </c>
      <c r="E93" s="151" t="s">
        <v>841</v>
      </c>
      <c r="F93" s="151" t="s">
        <v>842</v>
      </c>
      <c r="I93" s="143"/>
      <c r="J93" s="152">
        <f>BK93</f>
        <v>0</v>
      </c>
      <c r="L93" s="140"/>
      <c r="M93" s="145"/>
      <c r="N93" s="146"/>
      <c r="O93" s="146"/>
      <c r="P93" s="147">
        <f>P94</f>
        <v>0</v>
      </c>
      <c r="Q93" s="146"/>
      <c r="R93" s="147">
        <f>R94</f>
        <v>0</v>
      </c>
      <c r="S93" s="146"/>
      <c r="T93" s="148">
        <f>T94</f>
        <v>0</v>
      </c>
      <c r="AR93" s="141" t="s">
        <v>166</v>
      </c>
      <c r="AT93" s="149" t="s">
        <v>72</v>
      </c>
      <c r="AU93" s="149" t="s">
        <v>81</v>
      </c>
      <c r="AY93" s="141" t="s">
        <v>131</v>
      </c>
      <c r="BK93" s="150">
        <f>BK94</f>
        <v>0</v>
      </c>
    </row>
    <row r="94" spans="1:65" s="2" customFormat="1" ht="16.5" customHeight="1">
      <c r="A94" s="34"/>
      <c r="B94" s="153"/>
      <c r="C94" s="154" t="s">
        <v>166</v>
      </c>
      <c r="D94" s="154" t="s">
        <v>133</v>
      </c>
      <c r="E94" s="155" t="s">
        <v>843</v>
      </c>
      <c r="F94" s="156" t="s">
        <v>844</v>
      </c>
      <c r="G94" s="157" t="s">
        <v>824</v>
      </c>
      <c r="H94" s="158">
        <v>1</v>
      </c>
      <c r="I94" s="159"/>
      <c r="J94" s="160">
        <f>ROUND(I94*H94,2)</f>
        <v>0</v>
      </c>
      <c r="K94" s="156" t="s">
        <v>825</v>
      </c>
      <c r="L94" s="35"/>
      <c r="M94" s="212" t="s">
        <v>3</v>
      </c>
      <c r="N94" s="213" t="s">
        <v>44</v>
      </c>
      <c r="O94" s="214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65" t="s">
        <v>826</v>
      </c>
      <c r="AT94" s="165" t="s">
        <v>133</v>
      </c>
      <c r="AU94" s="165" t="s">
        <v>83</v>
      </c>
      <c r="AY94" s="19" t="s">
        <v>131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9" t="s">
        <v>81</v>
      </c>
      <c r="BK94" s="166">
        <f>ROUND(I94*H94,2)</f>
        <v>0</v>
      </c>
      <c r="BL94" s="19" t="s">
        <v>826</v>
      </c>
      <c r="BM94" s="165" t="s">
        <v>845</v>
      </c>
    </row>
    <row r="95" spans="1:31" s="2" customFormat="1" ht="6.95" customHeight="1">
      <c r="A95" s="34"/>
      <c r="B95" s="44"/>
      <c r="C95" s="45"/>
      <c r="D95" s="45"/>
      <c r="E95" s="45"/>
      <c r="F95" s="45"/>
      <c r="G95" s="45"/>
      <c r="H95" s="45"/>
      <c r="I95" s="113"/>
      <c r="J95" s="45"/>
      <c r="K95" s="45"/>
      <c r="L95" s="35"/>
      <c r="M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</sheetData>
  <autoFilter ref="C83:K9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851562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7" customFormat="1" ht="45" customHeight="1">
      <c r="B3" s="221"/>
      <c r="C3" s="338" t="s">
        <v>846</v>
      </c>
      <c r="D3" s="338"/>
      <c r="E3" s="338"/>
      <c r="F3" s="338"/>
      <c r="G3" s="338"/>
      <c r="H3" s="338"/>
      <c r="I3" s="338"/>
      <c r="J3" s="338"/>
      <c r="K3" s="222"/>
    </row>
    <row r="4" spans="2:11" s="1" customFormat="1" ht="25.5" customHeight="1">
      <c r="B4" s="223"/>
      <c r="C4" s="343" t="s">
        <v>847</v>
      </c>
      <c r="D4" s="343"/>
      <c r="E4" s="343"/>
      <c r="F4" s="343"/>
      <c r="G4" s="343"/>
      <c r="H4" s="343"/>
      <c r="I4" s="343"/>
      <c r="J4" s="343"/>
      <c r="K4" s="224"/>
    </row>
    <row r="5" spans="2:11" s="1" customFormat="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s="1" customFormat="1" ht="15" customHeight="1">
      <c r="B6" s="223"/>
      <c r="C6" s="342" t="s">
        <v>848</v>
      </c>
      <c r="D6" s="342"/>
      <c r="E6" s="342"/>
      <c r="F6" s="342"/>
      <c r="G6" s="342"/>
      <c r="H6" s="342"/>
      <c r="I6" s="342"/>
      <c r="J6" s="342"/>
      <c r="K6" s="224"/>
    </row>
    <row r="7" spans="2:11" s="1" customFormat="1" ht="15" customHeight="1">
      <c r="B7" s="227"/>
      <c r="C7" s="342" t="s">
        <v>849</v>
      </c>
      <c r="D7" s="342"/>
      <c r="E7" s="342"/>
      <c r="F7" s="342"/>
      <c r="G7" s="342"/>
      <c r="H7" s="342"/>
      <c r="I7" s="342"/>
      <c r="J7" s="342"/>
      <c r="K7" s="224"/>
    </row>
    <row r="8" spans="2:11" s="1" customFormat="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s="1" customFormat="1" ht="15" customHeight="1">
      <c r="B9" s="227"/>
      <c r="C9" s="342" t="s">
        <v>850</v>
      </c>
      <c r="D9" s="342"/>
      <c r="E9" s="342"/>
      <c r="F9" s="342"/>
      <c r="G9" s="342"/>
      <c r="H9" s="342"/>
      <c r="I9" s="342"/>
      <c r="J9" s="342"/>
      <c r="K9" s="224"/>
    </row>
    <row r="10" spans="2:11" s="1" customFormat="1" ht="15" customHeight="1">
      <c r="B10" s="227"/>
      <c r="C10" s="226"/>
      <c r="D10" s="342" t="s">
        <v>851</v>
      </c>
      <c r="E10" s="342"/>
      <c r="F10" s="342"/>
      <c r="G10" s="342"/>
      <c r="H10" s="342"/>
      <c r="I10" s="342"/>
      <c r="J10" s="342"/>
      <c r="K10" s="224"/>
    </row>
    <row r="11" spans="2:11" s="1" customFormat="1" ht="15" customHeight="1">
      <c r="B11" s="227"/>
      <c r="C11" s="228"/>
      <c r="D11" s="342" t="s">
        <v>852</v>
      </c>
      <c r="E11" s="342"/>
      <c r="F11" s="342"/>
      <c r="G11" s="342"/>
      <c r="H11" s="342"/>
      <c r="I11" s="342"/>
      <c r="J11" s="342"/>
      <c r="K11" s="224"/>
    </row>
    <row r="12" spans="2:11" s="1" customFormat="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s="1" customFormat="1" ht="15" customHeight="1">
      <c r="B13" s="227"/>
      <c r="C13" s="228"/>
      <c r="D13" s="229" t="s">
        <v>853</v>
      </c>
      <c r="E13" s="226"/>
      <c r="F13" s="226"/>
      <c r="G13" s="226"/>
      <c r="H13" s="226"/>
      <c r="I13" s="226"/>
      <c r="J13" s="226"/>
      <c r="K13" s="224"/>
    </row>
    <row r="14" spans="2:11" s="1" customFormat="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s="1" customFormat="1" ht="15" customHeight="1">
      <c r="B15" s="227"/>
      <c r="C15" s="228"/>
      <c r="D15" s="342" t="s">
        <v>854</v>
      </c>
      <c r="E15" s="342"/>
      <c r="F15" s="342"/>
      <c r="G15" s="342"/>
      <c r="H15" s="342"/>
      <c r="I15" s="342"/>
      <c r="J15" s="342"/>
      <c r="K15" s="224"/>
    </row>
    <row r="16" spans="2:11" s="1" customFormat="1" ht="15" customHeight="1">
      <c r="B16" s="227"/>
      <c r="C16" s="228"/>
      <c r="D16" s="342" t="s">
        <v>855</v>
      </c>
      <c r="E16" s="342"/>
      <c r="F16" s="342"/>
      <c r="G16" s="342"/>
      <c r="H16" s="342"/>
      <c r="I16" s="342"/>
      <c r="J16" s="342"/>
      <c r="K16" s="224"/>
    </row>
    <row r="17" spans="2:11" s="1" customFormat="1" ht="15" customHeight="1">
      <c r="B17" s="227"/>
      <c r="C17" s="228"/>
      <c r="D17" s="342" t="s">
        <v>856</v>
      </c>
      <c r="E17" s="342"/>
      <c r="F17" s="342"/>
      <c r="G17" s="342"/>
      <c r="H17" s="342"/>
      <c r="I17" s="342"/>
      <c r="J17" s="342"/>
      <c r="K17" s="224"/>
    </row>
    <row r="18" spans="2:11" s="1" customFormat="1" ht="15" customHeight="1">
      <c r="B18" s="227"/>
      <c r="C18" s="228"/>
      <c r="D18" s="228"/>
      <c r="E18" s="230" t="s">
        <v>80</v>
      </c>
      <c r="F18" s="342" t="s">
        <v>857</v>
      </c>
      <c r="G18" s="342"/>
      <c r="H18" s="342"/>
      <c r="I18" s="342"/>
      <c r="J18" s="342"/>
      <c r="K18" s="224"/>
    </row>
    <row r="19" spans="2:11" s="1" customFormat="1" ht="15" customHeight="1">
      <c r="B19" s="227"/>
      <c r="C19" s="228"/>
      <c r="D19" s="228"/>
      <c r="E19" s="230" t="s">
        <v>858</v>
      </c>
      <c r="F19" s="342" t="s">
        <v>859</v>
      </c>
      <c r="G19" s="342"/>
      <c r="H19" s="342"/>
      <c r="I19" s="342"/>
      <c r="J19" s="342"/>
      <c r="K19" s="224"/>
    </row>
    <row r="20" spans="2:11" s="1" customFormat="1" ht="15" customHeight="1">
      <c r="B20" s="227"/>
      <c r="C20" s="228"/>
      <c r="D20" s="228"/>
      <c r="E20" s="230" t="s">
        <v>860</v>
      </c>
      <c r="F20" s="342" t="s">
        <v>861</v>
      </c>
      <c r="G20" s="342"/>
      <c r="H20" s="342"/>
      <c r="I20" s="342"/>
      <c r="J20" s="342"/>
      <c r="K20" s="224"/>
    </row>
    <row r="21" spans="2:11" s="1" customFormat="1" ht="15" customHeight="1">
      <c r="B21" s="227"/>
      <c r="C21" s="228"/>
      <c r="D21" s="228"/>
      <c r="E21" s="230" t="s">
        <v>862</v>
      </c>
      <c r="F21" s="342" t="s">
        <v>863</v>
      </c>
      <c r="G21" s="342"/>
      <c r="H21" s="342"/>
      <c r="I21" s="342"/>
      <c r="J21" s="342"/>
      <c r="K21" s="224"/>
    </row>
    <row r="22" spans="2:11" s="1" customFormat="1" ht="15" customHeight="1">
      <c r="B22" s="227"/>
      <c r="C22" s="228"/>
      <c r="D22" s="228"/>
      <c r="E22" s="230" t="s">
        <v>864</v>
      </c>
      <c r="F22" s="342" t="s">
        <v>865</v>
      </c>
      <c r="G22" s="342"/>
      <c r="H22" s="342"/>
      <c r="I22" s="342"/>
      <c r="J22" s="342"/>
      <c r="K22" s="224"/>
    </row>
    <row r="23" spans="2:11" s="1" customFormat="1" ht="15" customHeight="1">
      <c r="B23" s="227"/>
      <c r="C23" s="228"/>
      <c r="D23" s="228"/>
      <c r="E23" s="230" t="s">
        <v>866</v>
      </c>
      <c r="F23" s="342" t="s">
        <v>867</v>
      </c>
      <c r="G23" s="342"/>
      <c r="H23" s="342"/>
      <c r="I23" s="342"/>
      <c r="J23" s="342"/>
      <c r="K23" s="224"/>
    </row>
    <row r="24" spans="2:11" s="1" customFormat="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s="1" customFormat="1" ht="15" customHeight="1">
      <c r="B25" s="227"/>
      <c r="C25" s="342" t="s">
        <v>868</v>
      </c>
      <c r="D25" s="342"/>
      <c r="E25" s="342"/>
      <c r="F25" s="342"/>
      <c r="G25" s="342"/>
      <c r="H25" s="342"/>
      <c r="I25" s="342"/>
      <c r="J25" s="342"/>
      <c r="K25" s="224"/>
    </row>
    <row r="26" spans="2:11" s="1" customFormat="1" ht="15" customHeight="1">
      <c r="B26" s="227"/>
      <c r="C26" s="342" t="s">
        <v>869</v>
      </c>
      <c r="D26" s="342"/>
      <c r="E26" s="342"/>
      <c r="F26" s="342"/>
      <c r="G26" s="342"/>
      <c r="H26" s="342"/>
      <c r="I26" s="342"/>
      <c r="J26" s="342"/>
      <c r="K26" s="224"/>
    </row>
    <row r="27" spans="2:11" s="1" customFormat="1" ht="15" customHeight="1">
      <c r="B27" s="227"/>
      <c r="C27" s="226"/>
      <c r="D27" s="342" t="s">
        <v>870</v>
      </c>
      <c r="E27" s="342"/>
      <c r="F27" s="342"/>
      <c r="G27" s="342"/>
      <c r="H27" s="342"/>
      <c r="I27" s="342"/>
      <c r="J27" s="342"/>
      <c r="K27" s="224"/>
    </row>
    <row r="28" spans="2:11" s="1" customFormat="1" ht="15" customHeight="1">
      <c r="B28" s="227"/>
      <c r="C28" s="228"/>
      <c r="D28" s="342" t="s">
        <v>871</v>
      </c>
      <c r="E28" s="342"/>
      <c r="F28" s="342"/>
      <c r="G28" s="342"/>
      <c r="H28" s="342"/>
      <c r="I28" s="342"/>
      <c r="J28" s="342"/>
      <c r="K28" s="224"/>
    </row>
    <row r="29" spans="2:11" s="1" customFormat="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s="1" customFormat="1" ht="15" customHeight="1">
      <c r="B30" s="227"/>
      <c r="C30" s="228"/>
      <c r="D30" s="342" t="s">
        <v>872</v>
      </c>
      <c r="E30" s="342"/>
      <c r="F30" s="342"/>
      <c r="G30" s="342"/>
      <c r="H30" s="342"/>
      <c r="I30" s="342"/>
      <c r="J30" s="342"/>
      <c r="K30" s="224"/>
    </row>
    <row r="31" spans="2:11" s="1" customFormat="1" ht="15" customHeight="1">
      <c r="B31" s="227"/>
      <c r="C31" s="228"/>
      <c r="D31" s="342" t="s">
        <v>873</v>
      </c>
      <c r="E31" s="342"/>
      <c r="F31" s="342"/>
      <c r="G31" s="342"/>
      <c r="H31" s="342"/>
      <c r="I31" s="342"/>
      <c r="J31" s="342"/>
      <c r="K31" s="224"/>
    </row>
    <row r="32" spans="2:11" s="1" customFormat="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s="1" customFormat="1" ht="15" customHeight="1">
      <c r="B33" s="227"/>
      <c r="C33" s="228"/>
      <c r="D33" s="342" t="s">
        <v>874</v>
      </c>
      <c r="E33" s="342"/>
      <c r="F33" s="342"/>
      <c r="G33" s="342"/>
      <c r="H33" s="342"/>
      <c r="I33" s="342"/>
      <c r="J33" s="342"/>
      <c r="K33" s="224"/>
    </row>
    <row r="34" spans="2:11" s="1" customFormat="1" ht="15" customHeight="1">
      <c r="B34" s="227"/>
      <c r="C34" s="228"/>
      <c r="D34" s="342" t="s">
        <v>875</v>
      </c>
      <c r="E34" s="342"/>
      <c r="F34" s="342"/>
      <c r="G34" s="342"/>
      <c r="H34" s="342"/>
      <c r="I34" s="342"/>
      <c r="J34" s="342"/>
      <c r="K34" s="224"/>
    </row>
    <row r="35" spans="2:11" s="1" customFormat="1" ht="15" customHeight="1">
      <c r="B35" s="227"/>
      <c r="C35" s="228"/>
      <c r="D35" s="342" t="s">
        <v>876</v>
      </c>
      <c r="E35" s="342"/>
      <c r="F35" s="342"/>
      <c r="G35" s="342"/>
      <c r="H35" s="342"/>
      <c r="I35" s="342"/>
      <c r="J35" s="342"/>
      <c r="K35" s="224"/>
    </row>
    <row r="36" spans="2:11" s="1" customFormat="1" ht="15" customHeight="1">
      <c r="B36" s="227"/>
      <c r="C36" s="228"/>
      <c r="D36" s="226"/>
      <c r="E36" s="229" t="s">
        <v>117</v>
      </c>
      <c r="F36" s="226"/>
      <c r="G36" s="342" t="s">
        <v>877</v>
      </c>
      <c r="H36" s="342"/>
      <c r="I36" s="342"/>
      <c r="J36" s="342"/>
      <c r="K36" s="224"/>
    </row>
    <row r="37" spans="2:11" s="1" customFormat="1" ht="30.75" customHeight="1">
      <c r="B37" s="227"/>
      <c r="C37" s="228"/>
      <c r="D37" s="226"/>
      <c r="E37" s="229" t="s">
        <v>878</v>
      </c>
      <c r="F37" s="226"/>
      <c r="G37" s="342" t="s">
        <v>879</v>
      </c>
      <c r="H37" s="342"/>
      <c r="I37" s="342"/>
      <c r="J37" s="342"/>
      <c r="K37" s="224"/>
    </row>
    <row r="38" spans="2:11" s="1" customFormat="1" ht="15" customHeight="1">
      <c r="B38" s="227"/>
      <c r="C38" s="228"/>
      <c r="D38" s="226"/>
      <c r="E38" s="229" t="s">
        <v>54</v>
      </c>
      <c r="F38" s="226"/>
      <c r="G38" s="342" t="s">
        <v>880</v>
      </c>
      <c r="H38" s="342"/>
      <c r="I38" s="342"/>
      <c r="J38" s="342"/>
      <c r="K38" s="224"/>
    </row>
    <row r="39" spans="2:11" s="1" customFormat="1" ht="15" customHeight="1">
      <c r="B39" s="227"/>
      <c r="C39" s="228"/>
      <c r="D39" s="226"/>
      <c r="E39" s="229" t="s">
        <v>55</v>
      </c>
      <c r="F39" s="226"/>
      <c r="G39" s="342" t="s">
        <v>881</v>
      </c>
      <c r="H39" s="342"/>
      <c r="I39" s="342"/>
      <c r="J39" s="342"/>
      <c r="K39" s="224"/>
    </row>
    <row r="40" spans="2:11" s="1" customFormat="1" ht="15" customHeight="1">
      <c r="B40" s="227"/>
      <c r="C40" s="228"/>
      <c r="D40" s="226"/>
      <c r="E40" s="229" t="s">
        <v>118</v>
      </c>
      <c r="F40" s="226"/>
      <c r="G40" s="342" t="s">
        <v>882</v>
      </c>
      <c r="H40" s="342"/>
      <c r="I40" s="342"/>
      <c r="J40" s="342"/>
      <c r="K40" s="224"/>
    </row>
    <row r="41" spans="2:11" s="1" customFormat="1" ht="15" customHeight="1">
      <c r="B41" s="227"/>
      <c r="C41" s="228"/>
      <c r="D41" s="226"/>
      <c r="E41" s="229" t="s">
        <v>119</v>
      </c>
      <c r="F41" s="226"/>
      <c r="G41" s="342" t="s">
        <v>883</v>
      </c>
      <c r="H41" s="342"/>
      <c r="I41" s="342"/>
      <c r="J41" s="342"/>
      <c r="K41" s="224"/>
    </row>
    <row r="42" spans="2:11" s="1" customFormat="1" ht="15" customHeight="1">
      <c r="B42" s="227"/>
      <c r="C42" s="228"/>
      <c r="D42" s="226"/>
      <c r="E42" s="229" t="s">
        <v>884</v>
      </c>
      <c r="F42" s="226"/>
      <c r="G42" s="342" t="s">
        <v>885</v>
      </c>
      <c r="H42" s="342"/>
      <c r="I42" s="342"/>
      <c r="J42" s="342"/>
      <c r="K42" s="224"/>
    </row>
    <row r="43" spans="2:11" s="1" customFormat="1" ht="15" customHeight="1">
      <c r="B43" s="227"/>
      <c r="C43" s="228"/>
      <c r="D43" s="226"/>
      <c r="E43" s="229"/>
      <c r="F43" s="226"/>
      <c r="G43" s="342" t="s">
        <v>886</v>
      </c>
      <c r="H43" s="342"/>
      <c r="I43" s="342"/>
      <c r="J43" s="342"/>
      <c r="K43" s="224"/>
    </row>
    <row r="44" spans="2:11" s="1" customFormat="1" ht="15" customHeight="1">
      <c r="B44" s="227"/>
      <c r="C44" s="228"/>
      <c r="D44" s="226"/>
      <c r="E44" s="229" t="s">
        <v>887</v>
      </c>
      <c r="F44" s="226"/>
      <c r="G44" s="342" t="s">
        <v>888</v>
      </c>
      <c r="H44" s="342"/>
      <c r="I44" s="342"/>
      <c r="J44" s="342"/>
      <c r="K44" s="224"/>
    </row>
    <row r="45" spans="2:11" s="1" customFormat="1" ht="15" customHeight="1">
      <c r="B45" s="227"/>
      <c r="C45" s="228"/>
      <c r="D45" s="226"/>
      <c r="E45" s="229" t="s">
        <v>121</v>
      </c>
      <c r="F45" s="226"/>
      <c r="G45" s="342" t="s">
        <v>889</v>
      </c>
      <c r="H45" s="342"/>
      <c r="I45" s="342"/>
      <c r="J45" s="342"/>
      <c r="K45" s="224"/>
    </row>
    <row r="46" spans="2:11" s="1" customFormat="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s="1" customFormat="1" ht="15" customHeight="1">
      <c r="B47" s="227"/>
      <c r="C47" s="228"/>
      <c r="D47" s="342" t="s">
        <v>890</v>
      </c>
      <c r="E47" s="342"/>
      <c r="F47" s="342"/>
      <c r="G47" s="342"/>
      <c r="H47" s="342"/>
      <c r="I47" s="342"/>
      <c r="J47" s="342"/>
      <c r="K47" s="224"/>
    </row>
    <row r="48" spans="2:11" s="1" customFormat="1" ht="15" customHeight="1">
      <c r="B48" s="227"/>
      <c r="C48" s="228"/>
      <c r="D48" s="228"/>
      <c r="E48" s="342" t="s">
        <v>891</v>
      </c>
      <c r="F48" s="342"/>
      <c r="G48" s="342"/>
      <c r="H48" s="342"/>
      <c r="I48" s="342"/>
      <c r="J48" s="342"/>
      <c r="K48" s="224"/>
    </row>
    <row r="49" spans="2:11" s="1" customFormat="1" ht="15" customHeight="1">
      <c r="B49" s="227"/>
      <c r="C49" s="228"/>
      <c r="D49" s="228"/>
      <c r="E49" s="342" t="s">
        <v>892</v>
      </c>
      <c r="F49" s="342"/>
      <c r="G49" s="342"/>
      <c r="H49" s="342"/>
      <c r="I49" s="342"/>
      <c r="J49" s="342"/>
      <c r="K49" s="224"/>
    </row>
    <row r="50" spans="2:11" s="1" customFormat="1" ht="15" customHeight="1">
      <c r="B50" s="227"/>
      <c r="C50" s="228"/>
      <c r="D50" s="228"/>
      <c r="E50" s="342" t="s">
        <v>893</v>
      </c>
      <c r="F50" s="342"/>
      <c r="G50" s="342"/>
      <c r="H50" s="342"/>
      <c r="I50" s="342"/>
      <c r="J50" s="342"/>
      <c r="K50" s="224"/>
    </row>
    <row r="51" spans="2:11" s="1" customFormat="1" ht="15" customHeight="1">
      <c r="B51" s="227"/>
      <c r="C51" s="228"/>
      <c r="D51" s="342" t="s">
        <v>894</v>
      </c>
      <c r="E51" s="342"/>
      <c r="F51" s="342"/>
      <c r="G51" s="342"/>
      <c r="H51" s="342"/>
      <c r="I51" s="342"/>
      <c r="J51" s="342"/>
      <c r="K51" s="224"/>
    </row>
    <row r="52" spans="2:11" s="1" customFormat="1" ht="25.5" customHeight="1">
      <c r="B52" s="223"/>
      <c r="C52" s="343" t="s">
        <v>895</v>
      </c>
      <c r="D52" s="343"/>
      <c r="E52" s="343"/>
      <c r="F52" s="343"/>
      <c r="G52" s="343"/>
      <c r="H52" s="343"/>
      <c r="I52" s="343"/>
      <c r="J52" s="343"/>
      <c r="K52" s="224"/>
    </row>
    <row r="53" spans="2:11" s="1" customFormat="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s="1" customFormat="1" ht="15" customHeight="1">
      <c r="B54" s="223"/>
      <c r="C54" s="342" t="s">
        <v>896</v>
      </c>
      <c r="D54" s="342"/>
      <c r="E54" s="342"/>
      <c r="F54" s="342"/>
      <c r="G54" s="342"/>
      <c r="H54" s="342"/>
      <c r="I54" s="342"/>
      <c r="J54" s="342"/>
      <c r="K54" s="224"/>
    </row>
    <row r="55" spans="2:11" s="1" customFormat="1" ht="15" customHeight="1">
      <c r="B55" s="223"/>
      <c r="C55" s="342" t="s">
        <v>897</v>
      </c>
      <c r="D55" s="342"/>
      <c r="E55" s="342"/>
      <c r="F55" s="342"/>
      <c r="G55" s="342"/>
      <c r="H55" s="342"/>
      <c r="I55" s="342"/>
      <c r="J55" s="342"/>
      <c r="K55" s="224"/>
    </row>
    <row r="56" spans="2:11" s="1" customFormat="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s="1" customFormat="1" ht="15" customHeight="1">
      <c r="B57" s="223"/>
      <c r="C57" s="342" t="s">
        <v>898</v>
      </c>
      <c r="D57" s="342"/>
      <c r="E57" s="342"/>
      <c r="F57" s="342"/>
      <c r="G57" s="342"/>
      <c r="H57" s="342"/>
      <c r="I57" s="342"/>
      <c r="J57" s="342"/>
      <c r="K57" s="224"/>
    </row>
    <row r="58" spans="2:11" s="1" customFormat="1" ht="15" customHeight="1">
      <c r="B58" s="223"/>
      <c r="C58" s="228"/>
      <c r="D58" s="342" t="s">
        <v>899</v>
      </c>
      <c r="E58" s="342"/>
      <c r="F58" s="342"/>
      <c r="G58" s="342"/>
      <c r="H58" s="342"/>
      <c r="I58" s="342"/>
      <c r="J58" s="342"/>
      <c r="K58" s="224"/>
    </row>
    <row r="59" spans="2:11" s="1" customFormat="1" ht="15" customHeight="1">
      <c r="B59" s="223"/>
      <c r="C59" s="228"/>
      <c r="D59" s="342" t="s">
        <v>900</v>
      </c>
      <c r="E59" s="342"/>
      <c r="F59" s="342"/>
      <c r="G59" s="342"/>
      <c r="H59" s="342"/>
      <c r="I59" s="342"/>
      <c r="J59" s="342"/>
      <c r="K59" s="224"/>
    </row>
    <row r="60" spans="2:11" s="1" customFormat="1" ht="15" customHeight="1">
      <c r="B60" s="223"/>
      <c r="C60" s="228"/>
      <c r="D60" s="342" t="s">
        <v>901</v>
      </c>
      <c r="E60" s="342"/>
      <c r="F60" s="342"/>
      <c r="G60" s="342"/>
      <c r="H60" s="342"/>
      <c r="I60" s="342"/>
      <c r="J60" s="342"/>
      <c r="K60" s="224"/>
    </row>
    <row r="61" spans="2:11" s="1" customFormat="1" ht="15" customHeight="1">
      <c r="B61" s="223"/>
      <c r="C61" s="228"/>
      <c r="D61" s="342" t="s">
        <v>902</v>
      </c>
      <c r="E61" s="342"/>
      <c r="F61" s="342"/>
      <c r="G61" s="342"/>
      <c r="H61" s="342"/>
      <c r="I61" s="342"/>
      <c r="J61" s="342"/>
      <c r="K61" s="224"/>
    </row>
    <row r="62" spans="2:11" s="1" customFormat="1" ht="15" customHeight="1">
      <c r="B62" s="223"/>
      <c r="C62" s="228"/>
      <c r="D62" s="344" t="s">
        <v>903</v>
      </c>
      <c r="E62" s="344"/>
      <c r="F62" s="344"/>
      <c r="G62" s="344"/>
      <c r="H62" s="344"/>
      <c r="I62" s="344"/>
      <c r="J62" s="344"/>
      <c r="K62" s="224"/>
    </row>
    <row r="63" spans="2:11" s="1" customFormat="1" ht="15" customHeight="1">
      <c r="B63" s="223"/>
      <c r="C63" s="228"/>
      <c r="D63" s="342" t="s">
        <v>904</v>
      </c>
      <c r="E63" s="342"/>
      <c r="F63" s="342"/>
      <c r="G63" s="342"/>
      <c r="H63" s="342"/>
      <c r="I63" s="342"/>
      <c r="J63" s="342"/>
      <c r="K63" s="224"/>
    </row>
    <row r="64" spans="2:11" s="1" customFormat="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s="1" customFormat="1" ht="15" customHeight="1">
      <c r="B65" s="223"/>
      <c r="C65" s="228"/>
      <c r="D65" s="342" t="s">
        <v>905</v>
      </c>
      <c r="E65" s="342"/>
      <c r="F65" s="342"/>
      <c r="G65" s="342"/>
      <c r="H65" s="342"/>
      <c r="I65" s="342"/>
      <c r="J65" s="342"/>
      <c r="K65" s="224"/>
    </row>
    <row r="66" spans="2:11" s="1" customFormat="1" ht="15" customHeight="1">
      <c r="B66" s="223"/>
      <c r="C66" s="228"/>
      <c r="D66" s="344" t="s">
        <v>906</v>
      </c>
      <c r="E66" s="344"/>
      <c r="F66" s="344"/>
      <c r="G66" s="344"/>
      <c r="H66" s="344"/>
      <c r="I66" s="344"/>
      <c r="J66" s="344"/>
      <c r="K66" s="224"/>
    </row>
    <row r="67" spans="2:11" s="1" customFormat="1" ht="15" customHeight="1">
      <c r="B67" s="223"/>
      <c r="C67" s="228"/>
      <c r="D67" s="342" t="s">
        <v>907</v>
      </c>
      <c r="E67" s="342"/>
      <c r="F67" s="342"/>
      <c r="G67" s="342"/>
      <c r="H67" s="342"/>
      <c r="I67" s="342"/>
      <c r="J67" s="342"/>
      <c r="K67" s="224"/>
    </row>
    <row r="68" spans="2:11" s="1" customFormat="1" ht="15" customHeight="1">
      <c r="B68" s="223"/>
      <c r="C68" s="228"/>
      <c r="D68" s="342" t="s">
        <v>908</v>
      </c>
      <c r="E68" s="342"/>
      <c r="F68" s="342"/>
      <c r="G68" s="342"/>
      <c r="H68" s="342"/>
      <c r="I68" s="342"/>
      <c r="J68" s="342"/>
      <c r="K68" s="224"/>
    </row>
    <row r="69" spans="2:11" s="1" customFormat="1" ht="15" customHeight="1">
      <c r="B69" s="223"/>
      <c r="C69" s="228"/>
      <c r="D69" s="342" t="s">
        <v>909</v>
      </c>
      <c r="E69" s="342"/>
      <c r="F69" s="342"/>
      <c r="G69" s="342"/>
      <c r="H69" s="342"/>
      <c r="I69" s="342"/>
      <c r="J69" s="342"/>
      <c r="K69" s="224"/>
    </row>
    <row r="70" spans="2:11" s="1" customFormat="1" ht="15" customHeight="1">
      <c r="B70" s="223"/>
      <c r="C70" s="228"/>
      <c r="D70" s="342" t="s">
        <v>910</v>
      </c>
      <c r="E70" s="342"/>
      <c r="F70" s="342"/>
      <c r="G70" s="342"/>
      <c r="H70" s="342"/>
      <c r="I70" s="342"/>
      <c r="J70" s="342"/>
      <c r="K70" s="224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337" t="s">
        <v>911</v>
      </c>
      <c r="D75" s="337"/>
      <c r="E75" s="337"/>
      <c r="F75" s="337"/>
      <c r="G75" s="337"/>
      <c r="H75" s="337"/>
      <c r="I75" s="337"/>
      <c r="J75" s="337"/>
      <c r="K75" s="241"/>
    </row>
    <row r="76" spans="2:11" s="1" customFormat="1" ht="17.25" customHeight="1">
      <c r="B76" s="240"/>
      <c r="C76" s="242" t="s">
        <v>912</v>
      </c>
      <c r="D76" s="242"/>
      <c r="E76" s="242"/>
      <c r="F76" s="242" t="s">
        <v>913</v>
      </c>
      <c r="G76" s="243"/>
      <c r="H76" s="242" t="s">
        <v>55</v>
      </c>
      <c r="I76" s="242" t="s">
        <v>58</v>
      </c>
      <c r="J76" s="242" t="s">
        <v>914</v>
      </c>
      <c r="K76" s="241"/>
    </row>
    <row r="77" spans="2:11" s="1" customFormat="1" ht="17.25" customHeight="1">
      <c r="B77" s="240"/>
      <c r="C77" s="244" t="s">
        <v>915</v>
      </c>
      <c r="D77" s="244"/>
      <c r="E77" s="244"/>
      <c r="F77" s="245" t="s">
        <v>916</v>
      </c>
      <c r="G77" s="246"/>
      <c r="H77" s="244"/>
      <c r="I77" s="244"/>
      <c r="J77" s="244" t="s">
        <v>917</v>
      </c>
      <c r="K77" s="241"/>
    </row>
    <row r="78" spans="2:11" s="1" customFormat="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s="1" customFormat="1" ht="15" customHeight="1">
      <c r="B79" s="240"/>
      <c r="C79" s="229" t="s">
        <v>54</v>
      </c>
      <c r="D79" s="247"/>
      <c r="E79" s="247"/>
      <c r="F79" s="249" t="s">
        <v>918</v>
      </c>
      <c r="G79" s="248"/>
      <c r="H79" s="229" t="s">
        <v>919</v>
      </c>
      <c r="I79" s="229" t="s">
        <v>920</v>
      </c>
      <c r="J79" s="229">
        <v>20</v>
      </c>
      <c r="K79" s="241"/>
    </row>
    <row r="80" spans="2:11" s="1" customFormat="1" ht="15" customHeight="1">
      <c r="B80" s="240"/>
      <c r="C80" s="229" t="s">
        <v>921</v>
      </c>
      <c r="D80" s="229"/>
      <c r="E80" s="229"/>
      <c r="F80" s="249" t="s">
        <v>918</v>
      </c>
      <c r="G80" s="248"/>
      <c r="H80" s="229" t="s">
        <v>922</v>
      </c>
      <c r="I80" s="229" t="s">
        <v>920</v>
      </c>
      <c r="J80" s="229">
        <v>120</v>
      </c>
      <c r="K80" s="241"/>
    </row>
    <row r="81" spans="2:11" s="1" customFormat="1" ht="15" customHeight="1">
      <c r="B81" s="250"/>
      <c r="C81" s="229" t="s">
        <v>923</v>
      </c>
      <c r="D81" s="229"/>
      <c r="E81" s="229"/>
      <c r="F81" s="249" t="s">
        <v>924</v>
      </c>
      <c r="G81" s="248"/>
      <c r="H81" s="229" t="s">
        <v>925</v>
      </c>
      <c r="I81" s="229" t="s">
        <v>920</v>
      </c>
      <c r="J81" s="229">
        <v>50</v>
      </c>
      <c r="K81" s="241"/>
    </row>
    <row r="82" spans="2:11" s="1" customFormat="1" ht="15" customHeight="1">
      <c r="B82" s="250"/>
      <c r="C82" s="229" t="s">
        <v>926</v>
      </c>
      <c r="D82" s="229"/>
      <c r="E82" s="229"/>
      <c r="F82" s="249" t="s">
        <v>918</v>
      </c>
      <c r="G82" s="248"/>
      <c r="H82" s="229" t="s">
        <v>927</v>
      </c>
      <c r="I82" s="229" t="s">
        <v>928</v>
      </c>
      <c r="J82" s="229"/>
      <c r="K82" s="241"/>
    </row>
    <row r="83" spans="2:11" s="1" customFormat="1" ht="15" customHeight="1">
      <c r="B83" s="250"/>
      <c r="C83" s="251" t="s">
        <v>929</v>
      </c>
      <c r="D83" s="251"/>
      <c r="E83" s="251"/>
      <c r="F83" s="252" t="s">
        <v>924</v>
      </c>
      <c r="G83" s="251"/>
      <c r="H83" s="251" t="s">
        <v>930</v>
      </c>
      <c r="I83" s="251" t="s">
        <v>920</v>
      </c>
      <c r="J83" s="251">
        <v>15</v>
      </c>
      <c r="K83" s="241"/>
    </row>
    <row r="84" spans="2:11" s="1" customFormat="1" ht="15" customHeight="1">
      <c r="B84" s="250"/>
      <c r="C84" s="251" t="s">
        <v>931</v>
      </c>
      <c r="D84" s="251"/>
      <c r="E84" s="251"/>
      <c r="F84" s="252" t="s">
        <v>924</v>
      </c>
      <c r="G84" s="251"/>
      <c r="H84" s="251" t="s">
        <v>932</v>
      </c>
      <c r="I84" s="251" t="s">
        <v>920</v>
      </c>
      <c r="J84" s="251">
        <v>15</v>
      </c>
      <c r="K84" s="241"/>
    </row>
    <row r="85" spans="2:11" s="1" customFormat="1" ht="15" customHeight="1">
      <c r="B85" s="250"/>
      <c r="C85" s="251" t="s">
        <v>933</v>
      </c>
      <c r="D85" s="251"/>
      <c r="E85" s="251"/>
      <c r="F85" s="252" t="s">
        <v>924</v>
      </c>
      <c r="G85" s="251"/>
      <c r="H85" s="251" t="s">
        <v>934</v>
      </c>
      <c r="I85" s="251" t="s">
        <v>920</v>
      </c>
      <c r="J85" s="251">
        <v>20</v>
      </c>
      <c r="K85" s="241"/>
    </row>
    <row r="86" spans="2:11" s="1" customFormat="1" ht="15" customHeight="1">
      <c r="B86" s="250"/>
      <c r="C86" s="251" t="s">
        <v>935</v>
      </c>
      <c r="D86" s="251"/>
      <c r="E86" s="251"/>
      <c r="F86" s="252" t="s">
        <v>924</v>
      </c>
      <c r="G86" s="251"/>
      <c r="H86" s="251" t="s">
        <v>936</v>
      </c>
      <c r="I86" s="251" t="s">
        <v>920</v>
      </c>
      <c r="J86" s="251">
        <v>20</v>
      </c>
      <c r="K86" s="241"/>
    </row>
    <row r="87" spans="2:11" s="1" customFormat="1" ht="15" customHeight="1">
      <c r="B87" s="250"/>
      <c r="C87" s="229" t="s">
        <v>937</v>
      </c>
      <c r="D87" s="229"/>
      <c r="E87" s="229"/>
      <c r="F87" s="249" t="s">
        <v>924</v>
      </c>
      <c r="G87" s="248"/>
      <c r="H87" s="229" t="s">
        <v>938</v>
      </c>
      <c r="I87" s="229" t="s">
        <v>920</v>
      </c>
      <c r="J87" s="229">
        <v>50</v>
      </c>
      <c r="K87" s="241"/>
    </row>
    <row r="88" spans="2:11" s="1" customFormat="1" ht="15" customHeight="1">
      <c r="B88" s="250"/>
      <c r="C88" s="229" t="s">
        <v>939</v>
      </c>
      <c r="D88" s="229"/>
      <c r="E88" s="229"/>
      <c r="F88" s="249" t="s">
        <v>924</v>
      </c>
      <c r="G88" s="248"/>
      <c r="H88" s="229" t="s">
        <v>940</v>
      </c>
      <c r="I88" s="229" t="s">
        <v>920</v>
      </c>
      <c r="J88" s="229">
        <v>20</v>
      </c>
      <c r="K88" s="241"/>
    </row>
    <row r="89" spans="2:11" s="1" customFormat="1" ht="15" customHeight="1">
      <c r="B89" s="250"/>
      <c r="C89" s="229" t="s">
        <v>941</v>
      </c>
      <c r="D89" s="229"/>
      <c r="E89" s="229"/>
      <c r="F89" s="249" t="s">
        <v>924</v>
      </c>
      <c r="G89" s="248"/>
      <c r="H89" s="229" t="s">
        <v>942</v>
      </c>
      <c r="I89" s="229" t="s">
        <v>920</v>
      </c>
      <c r="J89" s="229">
        <v>20</v>
      </c>
      <c r="K89" s="241"/>
    </row>
    <row r="90" spans="2:11" s="1" customFormat="1" ht="15" customHeight="1">
      <c r="B90" s="250"/>
      <c r="C90" s="229" t="s">
        <v>943</v>
      </c>
      <c r="D90" s="229"/>
      <c r="E90" s="229"/>
      <c r="F90" s="249" t="s">
        <v>924</v>
      </c>
      <c r="G90" s="248"/>
      <c r="H90" s="229" t="s">
        <v>944</v>
      </c>
      <c r="I90" s="229" t="s">
        <v>920</v>
      </c>
      <c r="J90" s="229">
        <v>50</v>
      </c>
      <c r="K90" s="241"/>
    </row>
    <row r="91" spans="2:11" s="1" customFormat="1" ht="15" customHeight="1">
      <c r="B91" s="250"/>
      <c r="C91" s="229" t="s">
        <v>945</v>
      </c>
      <c r="D91" s="229"/>
      <c r="E91" s="229"/>
      <c r="F91" s="249" t="s">
        <v>924</v>
      </c>
      <c r="G91" s="248"/>
      <c r="H91" s="229" t="s">
        <v>945</v>
      </c>
      <c r="I91" s="229" t="s">
        <v>920</v>
      </c>
      <c r="J91" s="229">
        <v>50</v>
      </c>
      <c r="K91" s="241"/>
    </row>
    <row r="92" spans="2:11" s="1" customFormat="1" ht="15" customHeight="1">
      <c r="B92" s="250"/>
      <c r="C92" s="229" t="s">
        <v>946</v>
      </c>
      <c r="D92" s="229"/>
      <c r="E92" s="229"/>
      <c r="F92" s="249" t="s">
        <v>924</v>
      </c>
      <c r="G92" s="248"/>
      <c r="H92" s="229" t="s">
        <v>947</v>
      </c>
      <c r="I92" s="229" t="s">
        <v>920</v>
      </c>
      <c r="J92" s="229">
        <v>255</v>
      </c>
      <c r="K92" s="241"/>
    </row>
    <row r="93" spans="2:11" s="1" customFormat="1" ht="15" customHeight="1">
      <c r="B93" s="250"/>
      <c r="C93" s="229" t="s">
        <v>948</v>
      </c>
      <c r="D93" s="229"/>
      <c r="E93" s="229"/>
      <c r="F93" s="249" t="s">
        <v>918</v>
      </c>
      <c r="G93" s="248"/>
      <c r="H93" s="229" t="s">
        <v>949</v>
      </c>
      <c r="I93" s="229" t="s">
        <v>950</v>
      </c>
      <c r="J93" s="229"/>
      <c r="K93" s="241"/>
    </row>
    <row r="94" spans="2:11" s="1" customFormat="1" ht="15" customHeight="1">
      <c r="B94" s="250"/>
      <c r="C94" s="229" t="s">
        <v>951</v>
      </c>
      <c r="D94" s="229"/>
      <c r="E94" s="229"/>
      <c r="F94" s="249" t="s">
        <v>918</v>
      </c>
      <c r="G94" s="248"/>
      <c r="H94" s="229" t="s">
        <v>952</v>
      </c>
      <c r="I94" s="229" t="s">
        <v>953</v>
      </c>
      <c r="J94" s="229"/>
      <c r="K94" s="241"/>
    </row>
    <row r="95" spans="2:11" s="1" customFormat="1" ht="15" customHeight="1">
      <c r="B95" s="250"/>
      <c r="C95" s="229" t="s">
        <v>954</v>
      </c>
      <c r="D95" s="229"/>
      <c r="E95" s="229"/>
      <c r="F95" s="249" t="s">
        <v>918</v>
      </c>
      <c r="G95" s="248"/>
      <c r="H95" s="229" t="s">
        <v>954</v>
      </c>
      <c r="I95" s="229" t="s">
        <v>953</v>
      </c>
      <c r="J95" s="229"/>
      <c r="K95" s="241"/>
    </row>
    <row r="96" spans="2:11" s="1" customFormat="1" ht="15" customHeight="1">
      <c r="B96" s="250"/>
      <c r="C96" s="229" t="s">
        <v>39</v>
      </c>
      <c r="D96" s="229"/>
      <c r="E96" s="229"/>
      <c r="F96" s="249" t="s">
        <v>918</v>
      </c>
      <c r="G96" s="248"/>
      <c r="H96" s="229" t="s">
        <v>955</v>
      </c>
      <c r="I96" s="229" t="s">
        <v>953</v>
      </c>
      <c r="J96" s="229"/>
      <c r="K96" s="241"/>
    </row>
    <row r="97" spans="2:11" s="1" customFormat="1" ht="15" customHeight="1">
      <c r="B97" s="250"/>
      <c r="C97" s="229" t="s">
        <v>49</v>
      </c>
      <c r="D97" s="229"/>
      <c r="E97" s="229"/>
      <c r="F97" s="249" t="s">
        <v>918</v>
      </c>
      <c r="G97" s="248"/>
      <c r="H97" s="229" t="s">
        <v>956</v>
      </c>
      <c r="I97" s="229" t="s">
        <v>953</v>
      </c>
      <c r="J97" s="229"/>
      <c r="K97" s="241"/>
    </row>
    <row r="98" spans="2:11" s="1" customFormat="1" ht="15" customHeight="1">
      <c r="B98" s="253"/>
      <c r="C98" s="254"/>
      <c r="D98" s="254"/>
      <c r="E98" s="254"/>
      <c r="F98" s="254"/>
      <c r="G98" s="254"/>
      <c r="H98" s="254"/>
      <c r="I98" s="254"/>
      <c r="J98" s="254"/>
      <c r="K98" s="255"/>
    </row>
    <row r="99" spans="2:11" s="1" customFormat="1" ht="18.7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6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337" t="s">
        <v>957</v>
      </c>
      <c r="D102" s="337"/>
      <c r="E102" s="337"/>
      <c r="F102" s="337"/>
      <c r="G102" s="337"/>
      <c r="H102" s="337"/>
      <c r="I102" s="337"/>
      <c r="J102" s="337"/>
      <c r="K102" s="241"/>
    </row>
    <row r="103" spans="2:11" s="1" customFormat="1" ht="17.25" customHeight="1">
      <c r="B103" s="240"/>
      <c r="C103" s="242" t="s">
        <v>912</v>
      </c>
      <c r="D103" s="242"/>
      <c r="E103" s="242"/>
      <c r="F103" s="242" t="s">
        <v>913</v>
      </c>
      <c r="G103" s="243"/>
      <c r="H103" s="242" t="s">
        <v>55</v>
      </c>
      <c r="I103" s="242" t="s">
        <v>58</v>
      </c>
      <c r="J103" s="242" t="s">
        <v>914</v>
      </c>
      <c r="K103" s="241"/>
    </row>
    <row r="104" spans="2:11" s="1" customFormat="1" ht="17.25" customHeight="1">
      <c r="B104" s="240"/>
      <c r="C104" s="244" t="s">
        <v>915</v>
      </c>
      <c r="D104" s="244"/>
      <c r="E104" s="244"/>
      <c r="F104" s="245" t="s">
        <v>916</v>
      </c>
      <c r="G104" s="246"/>
      <c r="H104" s="244"/>
      <c r="I104" s="244"/>
      <c r="J104" s="244" t="s">
        <v>917</v>
      </c>
      <c r="K104" s="241"/>
    </row>
    <row r="105" spans="2:11" s="1" customFormat="1" ht="5.25" customHeight="1">
      <c r="B105" s="240"/>
      <c r="C105" s="242"/>
      <c r="D105" s="242"/>
      <c r="E105" s="242"/>
      <c r="F105" s="242"/>
      <c r="G105" s="258"/>
      <c r="H105" s="242"/>
      <c r="I105" s="242"/>
      <c r="J105" s="242"/>
      <c r="K105" s="241"/>
    </row>
    <row r="106" spans="2:11" s="1" customFormat="1" ht="15" customHeight="1">
      <c r="B106" s="240"/>
      <c r="C106" s="229" t="s">
        <v>54</v>
      </c>
      <c r="D106" s="247"/>
      <c r="E106" s="247"/>
      <c r="F106" s="249" t="s">
        <v>918</v>
      </c>
      <c r="G106" s="258"/>
      <c r="H106" s="229" t="s">
        <v>958</v>
      </c>
      <c r="I106" s="229" t="s">
        <v>920</v>
      </c>
      <c r="J106" s="229">
        <v>20</v>
      </c>
      <c r="K106" s="241"/>
    </row>
    <row r="107" spans="2:11" s="1" customFormat="1" ht="15" customHeight="1">
      <c r="B107" s="240"/>
      <c r="C107" s="229" t="s">
        <v>921</v>
      </c>
      <c r="D107" s="229"/>
      <c r="E107" s="229"/>
      <c r="F107" s="249" t="s">
        <v>918</v>
      </c>
      <c r="G107" s="229"/>
      <c r="H107" s="229" t="s">
        <v>958</v>
      </c>
      <c r="I107" s="229" t="s">
        <v>920</v>
      </c>
      <c r="J107" s="229">
        <v>120</v>
      </c>
      <c r="K107" s="241"/>
    </row>
    <row r="108" spans="2:11" s="1" customFormat="1" ht="15" customHeight="1">
      <c r="B108" s="250"/>
      <c r="C108" s="229" t="s">
        <v>923</v>
      </c>
      <c r="D108" s="229"/>
      <c r="E108" s="229"/>
      <c r="F108" s="249" t="s">
        <v>924</v>
      </c>
      <c r="G108" s="229"/>
      <c r="H108" s="229" t="s">
        <v>958</v>
      </c>
      <c r="I108" s="229" t="s">
        <v>920</v>
      </c>
      <c r="J108" s="229">
        <v>50</v>
      </c>
      <c r="K108" s="241"/>
    </row>
    <row r="109" spans="2:11" s="1" customFormat="1" ht="15" customHeight="1">
      <c r="B109" s="250"/>
      <c r="C109" s="229" t="s">
        <v>926</v>
      </c>
      <c r="D109" s="229"/>
      <c r="E109" s="229"/>
      <c r="F109" s="249" t="s">
        <v>918</v>
      </c>
      <c r="G109" s="229"/>
      <c r="H109" s="229" t="s">
        <v>958</v>
      </c>
      <c r="I109" s="229" t="s">
        <v>928</v>
      </c>
      <c r="J109" s="229"/>
      <c r="K109" s="241"/>
    </row>
    <row r="110" spans="2:11" s="1" customFormat="1" ht="15" customHeight="1">
      <c r="B110" s="250"/>
      <c r="C110" s="229" t="s">
        <v>937</v>
      </c>
      <c r="D110" s="229"/>
      <c r="E110" s="229"/>
      <c r="F110" s="249" t="s">
        <v>924</v>
      </c>
      <c r="G110" s="229"/>
      <c r="H110" s="229" t="s">
        <v>958</v>
      </c>
      <c r="I110" s="229" t="s">
        <v>920</v>
      </c>
      <c r="J110" s="229">
        <v>50</v>
      </c>
      <c r="K110" s="241"/>
    </row>
    <row r="111" spans="2:11" s="1" customFormat="1" ht="15" customHeight="1">
      <c r="B111" s="250"/>
      <c r="C111" s="229" t="s">
        <v>945</v>
      </c>
      <c r="D111" s="229"/>
      <c r="E111" s="229"/>
      <c r="F111" s="249" t="s">
        <v>924</v>
      </c>
      <c r="G111" s="229"/>
      <c r="H111" s="229" t="s">
        <v>958</v>
      </c>
      <c r="I111" s="229" t="s">
        <v>920</v>
      </c>
      <c r="J111" s="229">
        <v>50</v>
      </c>
      <c r="K111" s="241"/>
    </row>
    <row r="112" spans="2:11" s="1" customFormat="1" ht="15" customHeight="1">
      <c r="B112" s="250"/>
      <c r="C112" s="229" t="s">
        <v>943</v>
      </c>
      <c r="D112" s="229"/>
      <c r="E112" s="229"/>
      <c r="F112" s="249" t="s">
        <v>924</v>
      </c>
      <c r="G112" s="229"/>
      <c r="H112" s="229" t="s">
        <v>958</v>
      </c>
      <c r="I112" s="229" t="s">
        <v>920</v>
      </c>
      <c r="J112" s="229">
        <v>50</v>
      </c>
      <c r="K112" s="241"/>
    </row>
    <row r="113" spans="2:11" s="1" customFormat="1" ht="15" customHeight="1">
      <c r="B113" s="250"/>
      <c r="C113" s="229" t="s">
        <v>54</v>
      </c>
      <c r="D113" s="229"/>
      <c r="E113" s="229"/>
      <c r="F113" s="249" t="s">
        <v>918</v>
      </c>
      <c r="G113" s="229"/>
      <c r="H113" s="229" t="s">
        <v>959</v>
      </c>
      <c r="I113" s="229" t="s">
        <v>920</v>
      </c>
      <c r="J113" s="229">
        <v>20</v>
      </c>
      <c r="K113" s="241"/>
    </row>
    <row r="114" spans="2:11" s="1" customFormat="1" ht="15" customHeight="1">
      <c r="B114" s="250"/>
      <c r="C114" s="229" t="s">
        <v>960</v>
      </c>
      <c r="D114" s="229"/>
      <c r="E114" s="229"/>
      <c r="F114" s="249" t="s">
        <v>918</v>
      </c>
      <c r="G114" s="229"/>
      <c r="H114" s="229" t="s">
        <v>961</v>
      </c>
      <c r="I114" s="229" t="s">
        <v>920</v>
      </c>
      <c r="J114" s="229">
        <v>120</v>
      </c>
      <c r="K114" s="241"/>
    </row>
    <row r="115" spans="2:11" s="1" customFormat="1" ht="15" customHeight="1">
      <c r="B115" s="250"/>
      <c r="C115" s="229" t="s">
        <v>39</v>
      </c>
      <c r="D115" s="229"/>
      <c r="E115" s="229"/>
      <c r="F115" s="249" t="s">
        <v>918</v>
      </c>
      <c r="G115" s="229"/>
      <c r="H115" s="229" t="s">
        <v>962</v>
      </c>
      <c r="I115" s="229" t="s">
        <v>953</v>
      </c>
      <c r="J115" s="229"/>
      <c r="K115" s="241"/>
    </row>
    <row r="116" spans="2:11" s="1" customFormat="1" ht="15" customHeight="1">
      <c r="B116" s="250"/>
      <c r="C116" s="229" t="s">
        <v>49</v>
      </c>
      <c r="D116" s="229"/>
      <c r="E116" s="229"/>
      <c r="F116" s="249" t="s">
        <v>918</v>
      </c>
      <c r="G116" s="229"/>
      <c r="H116" s="229" t="s">
        <v>963</v>
      </c>
      <c r="I116" s="229" t="s">
        <v>953</v>
      </c>
      <c r="J116" s="229"/>
      <c r="K116" s="241"/>
    </row>
    <row r="117" spans="2:11" s="1" customFormat="1" ht="15" customHeight="1">
      <c r="B117" s="250"/>
      <c r="C117" s="229" t="s">
        <v>58</v>
      </c>
      <c r="D117" s="229"/>
      <c r="E117" s="229"/>
      <c r="F117" s="249" t="s">
        <v>918</v>
      </c>
      <c r="G117" s="229"/>
      <c r="H117" s="229" t="s">
        <v>964</v>
      </c>
      <c r="I117" s="229" t="s">
        <v>965</v>
      </c>
      <c r="J117" s="229"/>
      <c r="K117" s="241"/>
    </row>
    <row r="118" spans="2:11" s="1" customFormat="1" ht="15" customHeight="1">
      <c r="B118" s="253"/>
      <c r="C118" s="259"/>
      <c r="D118" s="259"/>
      <c r="E118" s="259"/>
      <c r="F118" s="259"/>
      <c r="G118" s="259"/>
      <c r="H118" s="259"/>
      <c r="I118" s="259"/>
      <c r="J118" s="259"/>
      <c r="K118" s="255"/>
    </row>
    <row r="119" spans="2:11" s="1" customFormat="1" ht="18.75" customHeight="1">
      <c r="B119" s="260"/>
      <c r="C119" s="226"/>
      <c r="D119" s="226"/>
      <c r="E119" s="226"/>
      <c r="F119" s="261"/>
      <c r="G119" s="226"/>
      <c r="H119" s="226"/>
      <c r="I119" s="226"/>
      <c r="J119" s="226"/>
      <c r="K119" s="260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38" t="s">
        <v>966</v>
      </c>
      <c r="D122" s="338"/>
      <c r="E122" s="338"/>
      <c r="F122" s="338"/>
      <c r="G122" s="338"/>
      <c r="H122" s="338"/>
      <c r="I122" s="338"/>
      <c r="J122" s="338"/>
      <c r="K122" s="266"/>
    </row>
    <row r="123" spans="2:11" s="1" customFormat="1" ht="17.25" customHeight="1">
      <c r="B123" s="267"/>
      <c r="C123" s="242" t="s">
        <v>912</v>
      </c>
      <c r="D123" s="242"/>
      <c r="E123" s="242"/>
      <c r="F123" s="242" t="s">
        <v>913</v>
      </c>
      <c r="G123" s="243"/>
      <c r="H123" s="242" t="s">
        <v>55</v>
      </c>
      <c r="I123" s="242" t="s">
        <v>58</v>
      </c>
      <c r="J123" s="242" t="s">
        <v>914</v>
      </c>
      <c r="K123" s="268"/>
    </row>
    <row r="124" spans="2:11" s="1" customFormat="1" ht="17.25" customHeight="1">
      <c r="B124" s="267"/>
      <c r="C124" s="244" t="s">
        <v>915</v>
      </c>
      <c r="D124" s="244"/>
      <c r="E124" s="244"/>
      <c r="F124" s="245" t="s">
        <v>916</v>
      </c>
      <c r="G124" s="246"/>
      <c r="H124" s="244"/>
      <c r="I124" s="244"/>
      <c r="J124" s="244" t="s">
        <v>917</v>
      </c>
      <c r="K124" s="268"/>
    </row>
    <row r="125" spans="2:11" s="1" customFormat="1" ht="5.25" customHeight="1">
      <c r="B125" s="269"/>
      <c r="C125" s="247"/>
      <c r="D125" s="247"/>
      <c r="E125" s="247"/>
      <c r="F125" s="247"/>
      <c r="G125" s="229"/>
      <c r="H125" s="247"/>
      <c r="I125" s="247"/>
      <c r="J125" s="247"/>
      <c r="K125" s="270"/>
    </row>
    <row r="126" spans="2:11" s="1" customFormat="1" ht="15" customHeight="1">
      <c r="B126" s="269"/>
      <c r="C126" s="229" t="s">
        <v>921</v>
      </c>
      <c r="D126" s="247"/>
      <c r="E126" s="247"/>
      <c r="F126" s="249" t="s">
        <v>918</v>
      </c>
      <c r="G126" s="229"/>
      <c r="H126" s="229" t="s">
        <v>958</v>
      </c>
      <c r="I126" s="229" t="s">
        <v>920</v>
      </c>
      <c r="J126" s="229">
        <v>120</v>
      </c>
      <c r="K126" s="271"/>
    </row>
    <row r="127" spans="2:11" s="1" customFormat="1" ht="15" customHeight="1">
      <c r="B127" s="269"/>
      <c r="C127" s="229" t="s">
        <v>967</v>
      </c>
      <c r="D127" s="229"/>
      <c r="E127" s="229"/>
      <c r="F127" s="249" t="s">
        <v>918</v>
      </c>
      <c r="G127" s="229"/>
      <c r="H127" s="229" t="s">
        <v>968</v>
      </c>
      <c r="I127" s="229" t="s">
        <v>920</v>
      </c>
      <c r="J127" s="229" t="s">
        <v>969</v>
      </c>
      <c r="K127" s="271"/>
    </row>
    <row r="128" spans="2:11" s="1" customFormat="1" ht="15" customHeight="1">
      <c r="B128" s="269"/>
      <c r="C128" s="229" t="s">
        <v>866</v>
      </c>
      <c r="D128" s="229"/>
      <c r="E128" s="229"/>
      <c r="F128" s="249" t="s">
        <v>918</v>
      </c>
      <c r="G128" s="229"/>
      <c r="H128" s="229" t="s">
        <v>970</v>
      </c>
      <c r="I128" s="229" t="s">
        <v>920</v>
      </c>
      <c r="J128" s="229" t="s">
        <v>969</v>
      </c>
      <c r="K128" s="271"/>
    </row>
    <row r="129" spans="2:11" s="1" customFormat="1" ht="15" customHeight="1">
      <c r="B129" s="269"/>
      <c r="C129" s="229" t="s">
        <v>929</v>
      </c>
      <c r="D129" s="229"/>
      <c r="E129" s="229"/>
      <c r="F129" s="249" t="s">
        <v>924</v>
      </c>
      <c r="G129" s="229"/>
      <c r="H129" s="229" t="s">
        <v>930</v>
      </c>
      <c r="I129" s="229" t="s">
        <v>920</v>
      </c>
      <c r="J129" s="229">
        <v>15</v>
      </c>
      <c r="K129" s="271"/>
    </row>
    <row r="130" spans="2:11" s="1" customFormat="1" ht="15" customHeight="1">
      <c r="B130" s="269"/>
      <c r="C130" s="251" t="s">
        <v>931</v>
      </c>
      <c r="D130" s="251"/>
      <c r="E130" s="251"/>
      <c r="F130" s="252" t="s">
        <v>924</v>
      </c>
      <c r="G130" s="251"/>
      <c r="H130" s="251" t="s">
        <v>932</v>
      </c>
      <c r="I130" s="251" t="s">
        <v>920</v>
      </c>
      <c r="J130" s="251">
        <v>15</v>
      </c>
      <c r="K130" s="271"/>
    </row>
    <row r="131" spans="2:11" s="1" customFormat="1" ht="15" customHeight="1">
      <c r="B131" s="269"/>
      <c r="C131" s="251" t="s">
        <v>933</v>
      </c>
      <c r="D131" s="251"/>
      <c r="E131" s="251"/>
      <c r="F131" s="252" t="s">
        <v>924</v>
      </c>
      <c r="G131" s="251"/>
      <c r="H131" s="251" t="s">
        <v>934</v>
      </c>
      <c r="I131" s="251" t="s">
        <v>920</v>
      </c>
      <c r="J131" s="251">
        <v>20</v>
      </c>
      <c r="K131" s="271"/>
    </row>
    <row r="132" spans="2:11" s="1" customFormat="1" ht="15" customHeight="1">
      <c r="B132" s="269"/>
      <c r="C132" s="251" t="s">
        <v>935</v>
      </c>
      <c r="D132" s="251"/>
      <c r="E132" s="251"/>
      <c r="F132" s="252" t="s">
        <v>924</v>
      </c>
      <c r="G132" s="251"/>
      <c r="H132" s="251" t="s">
        <v>936</v>
      </c>
      <c r="I132" s="251" t="s">
        <v>920</v>
      </c>
      <c r="J132" s="251">
        <v>20</v>
      </c>
      <c r="K132" s="271"/>
    </row>
    <row r="133" spans="2:11" s="1" customFormat="1" ht="15" customHeight="1">
      <c r="B133" s="269"/>
      <c r="C133" s="229" t="s">
        <v>923</v>
      </c>
      <c r="D133" s="229"/>
      <c r="E133" s="229"/>
      <c r="F133" s="249" t="s">
        <v>924</v>
      </c>
      <c r="G133" s="229"/>
      <c r="H133" s="229" t="s">
        <v>958</v>
      </c>
      <c r="I133" s="229" t="s">
        <v>920</v>
      </c>
      <c r="J133" s="229">
        <v>50</v>
      </c>
      <c r="K133" s="271"/>
    </row>
    <row r="134" spans="2:11" s="1" customFormat="1" ht="15" customHeight="1">
      <c r="B134" s="269"/>
      <c r="C134" s="229" t="s">
        <v>937</v>
      </c>
      <c r="D134" s="229"/>
      <c r="E134" s="229"/>
      <c r="F134" s="249" t="s">
        <v>924</v>
      </c>
      <c r="G134" s="229"/>
      <c r="H134" s="229" t="s">
        <v>958</v>
      </c>
      <c r="I134" s="229" t="s">
        <v>920</v>
      </c>
      <c r="J134" s="229">
        <v>50</v>
      </c>
      <c r="K134" s="271"/>
    </row>
    <row r="135" spans="2:11" s="1" customFormat="1" ht="15" customHeight="1">
      <c r="B135" s="269"/>
      <c r="C135" s="229" t="s">
        <v>943</v>
      </c>
      <c r="D135" s="229"/>
      <c r="E135" s="229"/>
      <c r="F135" s="249" t="s">
        <v>924</v>
      </c>
      <c r="G135" s="229"/>
      <c r="H135" s="229" t="s">
        <v>958</v>
      </c>
      <c r="I135" s="229" t="s">
        <v>920</v>
      </c>
      <c r="J135" s="229">
        <v>50</v>
      </c>
      <c r="K135" s="271"/>
    </row>
    <row r="136" spans="2:11" s="1" customFormat="1" ht="15" customHeight="1">
      <c r="B136" s="269"/>
      <c r="C136" s="229" t="s">
        <v>945</v>
      </c>
      <c r="D136" s="229"/>
      <c r="E136" s="229"/>
      <c r="F136" s="249" t="s">
        <v>924</v>
      </c>
      <c r="G136" s="229"/>
      <c r="H136" s="229" t="s">
        <v>958</v>
      </c>
      <c r="I136" s="229" t="s">
        <v>920</v>
      </c>
      <c r="J136" s="229">
        <v>50</v>
      </c>
      <c r="K136" s="271"/>
    </row>
    <row r="137" spans="2:11" s="1" customFormat="1" ht="15" customHeight="1">
      <c r="B137" s="269"/>
      <c r="C137" s="229" t="s">
        <v>946</v>
      </c>
      <c r="D137" s="229"/>
      <c r="E137" s="229"/>
      <c r="F137" s="249" t="s">
        <v>924</v>
      </c>
      <c r="G137" s="229"/>
      <c r="H137" s="229" t="s">
        <v>971</v>
      </c>
      <c r="I137" s="229" t="s">
        <v>920</v>
      </c>
      <c r="J137" s="229">
        <v>255</v>
      </c>
      <c r="K137" s="271"/>
    </row>
    <row r="138" spans="2:11" s="1" customFormat="1" ht="15" customHeight="1">
      <c r="B138" s="269"/>
      <c r="C138" s="229" t="s">
        <v>948</v>
      </c>
      <c r="D138" s="229"/>
      <c r="E138" s="229"/>
      <c r="F138" s="249" t="s">
        <v>918</v>
      </c>
      <c r="G138" s="229"/>
      <c r="H138" s="229" t="s">
        <v>972</v>
      </c>
      <c r="I138" s="229" t="s">
        <v>950</v>
      </c>
      <c r="J138" s="229"/>
      <c r="K138" s="271"/>
    </row>
    <row r="139" spans="2:11" s="1" customFormat="1" ht="15" customHeight="1">
      <c r="B139" s="269"/>
      <c r="C139" s="229" t="s">
        <v>951</v>
      </c>
      <c r="D139" s="229"/>
      <c r="E139" s="229"/>
      <c r="F139" s="249" t="s">
        <v>918</v>
      </c>
      <c r="G139" s="229"/>
      <c r="H139" s="229" t="s">
        <v>973</v>
      </c>
      <c r="I139" s="229" t="s">
        <v>953</v>
      </c>
      <c r="J139" s="229"/>
      <c r="K139" s="271"/>
    </row>
    <row r="140" spans="2:11" s="1" customFormat="1" ht="15" customHeight="1">
      <c r="B140" s="269"/>
      <c r="C140" s="229" t="s">
        <v>954</v>
      </c>
      <c r="D140" s="229"/>
      <c r="E140" s="229"/>
      <c r="F140" s="249" t="s">
        <v>918</v>
      </c>
      <c r="G140" s="229"/>
      <c r="H140" s="229" t="s">
        <v>954</v>
      </c>
      <c r="I140" s="229" t="s">
        <v>953</v>
      </c>
      <c r="J140" s="229"/>
      <c r="K140" s="271"/>
    </row>
    <row r="141" spans="2:11" s="1" customFormat="1" ht="15" customHeight="1">
      <c r="B141" s="269"/>
      <c r="C141" s="229" t="s">
        <v>39</v>
      </c>
      <c r="D141" s="229"/>
      <c r="E141" s="229"/>
      <c r="F141" s="249" t="s">
        <v>918</v>
      </c>
      <c r="G141" s="229"/>
      <c r="H141" s="229" t="s">
        <v>974</v>
      </c>
      <c r="I141" s="229" t="s">
        <v>953</v>
      </c>
      <c r="J141" s="229"/>
      <c r="K141" s="271"/>
    </row>
    <row r="142" spans="2:11" s="1" customFormat="1" ht="15" customHeight="1">
      <c r="B142" s="269"/>
      <c r="C142" s="229" t="s">
        <v>975</v>
      </c>
      <c r="D142" s="229"/>
      <c r="E142" s="229"/>
      <c r="F142" s="249" t="s">
        <v>918</v>
      </c>
      <c r="G142" s="229"/>
      <c r="H142" s="229" t="s">
        <v>976</v>
      </c>
      <c r="I142" s="229" t="s">
        <v>953</v>
      </c>
      <c r="J142" s="229"/>
      <c r="K142" s="271"/>
    </row>
    <row r="143" spans="2:11" s="1" customFormat="1" ht="15" customHeight="1">
      <c r="B143" s="272"/>
      <c r="C143" s="273"/>
      <c r="D143" s="273"/>
      <c r="E143" s="273"/>
      <c r="F143" s="273"/>
      <c r="G143" s="273"/>
      <c r="H143" s="273"/>
      <c r="I143" s="273"/>
      <c r="J143" s="273"/>
      <c r="K143" s="274"/>
    </row>
    <row r="144" spans="2:11" s="1" customFormat="1" ht="18.75" customHeight="1">
      <c r="B144" s="226"/>
      <c r="C144" s="226"/>
      <c r="D144" s="226"/>
      <c r="E144" s="226"/>
      <c r="F144" s="261"/>
      <c r="G144" s="226"/>
      <c r="H144" s="226"/>
      <c r="I144" s="226"/>
      <c r="J144" s="226"/>
      <c r="K144" s="226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337" t="s">
        <v>977</v>
      </c>
      <c r="D147" s="337"/>
      <c r="E147" s="337"/>
      <c r="F147" s="337"/>
      <c r="G147" s="337"/>
      <c r="H147" s="337"/>
      <c r="I147" s="337"/>
      <c r="J147" s="337"/>
      <c r="K147" s="241"/>
    </row>
    <row r="148" spans="2:11" s="1" customFormat="1" ht="17.25" customHeight="1">
      <c r="B148" s="240"/>
      <c r="C148" s="242" t="s">
        <v>912</v>
      </c>
      <c r="D148" s="242"/>
      <c r="E148" s="242"/>
      <c r="F148" s="242" t="s">
        <v>913</v>
      </c>
      <c r="G148" s="243"/>
      <c r="H148" s="242" t="s">
        <v>55</v>
      </c>
      <c r="I148" s="242" t="s">
        <v>58</v>
      </c>
      <c r="J148" s="242" t="s">
        <v>914</v>
      </c>
      <c r="K148" s="241"/>
    </row>
    <row r="149" spans="2:11" s="1" customFormat="1" ht="17.25" customHeight="1">
      <c r="B149" s="240"/>
      <c r="C149" s="244" t="s">
        <v>915</v>
      </c>
      <c r="D149" s="244"/>
      <c r="E149" s="244"/>
      <c r="F149" s="245" t="s">
        <v>916</v>
      </c>
      <c r="G149" s="246"/>
      <c r="H149" s="244"/>
      <c r="I149" s="244"/>
      <c r="J149" s="244" t="s">
        <v>917</v>
      </c>
      <c r="K149" s="241"/>
    </row>
    <row r="150" spans="2:11" s="1" customFormat="1" ht="5.25" customHeight="1">
      <c r="B150" s="250"/>
      <c r="C150" s="247"/>
      <c r="D150" s="247"/>
      <c r="E150" s="247"/>
      <c r="F150" s="247"/>
      <c r="G150" s="248"/>
      <c r="H150" s="247"/>
      <c r="I150" s="247"/>
      <c r="J150" s="247"/>
      <c r="K150" s="271"/>
    </row>
    <row r="151" spans="2:11" s="1" customFormat="1" ht="15" customHeight="1">
      <c r="B151" s="250"/>
      <c r="C151" s="275" t="s">
        <v>921</v>
      </c>
      <c r="D151" s="229"/>
      <c r="E151" s="229"/>
      <c r="F151" s="276" t="s">
        <v>918</v>
      </c>
      <c r="G151" s="229"/>
      <c r="H151" s="275" t="s">
        <v>958</v>
      </c>
      <c r="I151" s="275" t="s">
        <v>920</v>
      </c>
      <c r="J151" s="275">
        <v>120</v>
      </c>
      <c r="K151" s="271"/>
    </row>
    <row r="152" spans="2:11" s="1" customFormat="1" ht="15" customHeight="1">
      <c r="B152" s="250"/>
      <c r="C152" s="275" t="s">
        <v>967</v>
      </c>
      <c r="D152" s="229"/>
      <c r="E152" s="229"/>
      <c r="F152" s="276" t="s">
        <v>918</v>
      </c>
      <c r="G152" s="229"/>
      <c r="H152" s="275" t="s">
        <v>978</v>
      </c>
      <c r="I152" s="275" t="s">
        <v>920</v>
      </c>
      <c r="J152" s="275" t="s">
        <v>969</v>
      </c>
      <c r="K152" s="271"/>
    </row>
    <row r="153" spans="2:11" s="1" customFormat="1" ht="15" customHeight="1">
      <c r="B153" s="250"/>
      <c r="C153" s="275" t="s">
        <v>866</v>
      </c>
      <c r="D153" s="229"/>
      <c r="E153" s="229"/>
      <c r="F153" s="276" t="s">
        <v>918</v>
      </c>
      <c r="G153" s="229"/>
      <c r="H153" s="275" t="s">
        <v>979</v>
      </c>
      <c r="I153" s="275" t="s">
        <v>920</v>
      </c>
      <c r="J153" s="275" t="s">
        <v>969</v>
      </c>
      <c r="K153" s="271"/>
    </row>
    <row r="154" spans="2:11" s="1" customFormat="1" ht="15" customHeight="1">
      <c r="B154" s="250"/>
      <c r="C154" s="275" t="s">
        <v>923</v>
      </c>
      <c r="D154" s="229"/>
      <c r="E154" s="229"/>
      <c r="F154" s="276" t="s">
        <v>924</v>
      </c>
      <c r="G154" s="229"/>
      <c r="H154" s="275" t="s">
        <v>958</v>
      </c>
      <c r="I154" s="275" t="s">
        <v>920</v>
      </c>
      <c r="J154" s="275">
        <v>50</v>
      </c>
      <c r="K154" s="271"/>
    </row>
    <row r="155" spans="2:11" s="1" customFormat="1" ht="15" customHeight="1">
      <c r="B155" s="250"/>
      <c r="C155" s="275" t="s">
        <v>926</v>
      </c>
      <c r="D155" s="229"/>
      <c r="E155" s="229"/>
      <c r="F155" s="276" t="s">
        <v>918</v>
      </c>
      <c r="G155" s="229"/>
      <c r="H155" s="275" t="s">
        <v>958</v>
      </c>
      <c r="I155" s="275" t="s">
        <v>928</v>
      </c>
      <c r="J155" s="275"/>
      <c r="K155" s="271"/>
    </row>
    <row r="156" spans="2:11" s="1" customFormat="1" ht="15" customHeight="1">
      <c r="B156" s="250"/>
      <c r="C156" s="275" t="s">
        <v>937</v>
      </c>
      <c r="D156" s="229"/>
      <c r="E156" s="229"/>
      <c r="F156" s="276" t="s">
        <v>924</v>
      </c>
      <c r="G156" s="229"/>
      <c r="H156" s="275" t="s">
        <v>958</v>
      </c>
      <c r="I156" s="275" t="s">
        <v>920</v>
      </c>
      <c r="J156" s="275">
        <v>50</v>
      </c>
      <c r="K156" s="271"/>
    </row>
    <row r="157" spans="2:11" s="1" customFormat="1" ht="15" customHeight="1">
      <c r="B157" s="250"/>
      <c r="C157" s="275" t="s">
        <v>945</v>
      </c>
      <c r="D157" s="229"/>
      <c r="E157" s="229"/>
      <c r="F157" s="276" t="s">
        <v>924</v>
      </c>
      <c r="G157" s="229"/>
      <c r="H157" s="275" t="s">
        <v>958</v>
      </c>
      <c r="I157" s="275" t="s">
        <v>920</v>
      </c>
      <c r="J157" s="275">
        <v>50</v>
      </c>
      <c r="K157" s="271"/>
    </row>
    <row r="158" spans="2:11" s="1" customFormat="1" ht="15" customHeight="1">
      <c r="B158" s="250"/>
      <c r="C158" s="275" t="s">
        <v>943</v>
      </c>
      <c r="D158" s="229"/>
      <c r="E158" s="229"/>
      <c r="F158" s="276" t="s">
        <v>924</v>
      </c>
      <c r="G158" s="229"/>
      <c r="H158" s="275" t="s">
        <v>958</v>
      </c>
      <c r="I158" s="275" t="s">
        <v>920</v>
      </c>
      <c r="J158" s="275">
        <v>50</v>
      </c>
      <c r="K158" s="271"/>
    </row>
    <row r="159" spans="2:11" s="1" customFormat="1" ht="15" customHeight="1">
      <c r="B159" s="250"/>
      <c r="C159" s="275" t="s">
        <v>91</v>
      </c>
      <c r="D159" s="229"/>
      <c r="E159" s="229"/>
      <c r="F159" s="276" t="s">
        <v>918</v>
      </c>
      <c r="G159" s="229"/>
      <c r="H159" s="275" t="s">
        <v>980</v>
      </c>
      <c r="I159" s="275" t="s">
        <v>920</v>
      </c>
      <c r="J159" s="275" t="s">
        <v>981</v>
      </c>
      <c r="K159" s="271"/>
    </row>
    <row r="160" spans="2:11" s="1" customFormat="1" ht="15" customHeight="1">
      <c r="B160" s="250"/>
      <c r="C160" s="275" t="s">
        <v>982</v>
      </c>
      <c r="D160" s="229"/>
      <c r="E160" s="229"/>
      <c r="F160" s="276" t="s">
        <v>918</v>
      </c>
      <c r="G160" s="229"/>
      <c r="H160" s="275" t="s">
        <v>983</v>
      </c>
      <c r="I160" s="275" t="s">
        <v>953</v>
      </c>
      <c r="J160" s="275"/>
      <c r="K160" s="271"/>
    </row>
    <row r="161" spans="2:11" s="1" customFormat="1" ht="15" customHeight="1">
      <c r="B161" s="277"/>
      <c r="C161" s="259"/>
      <c r="D161" s="259"/>
      <c r="E161" s="259"/>
      <c r="F161" s="259"/>
      <c r="G161" s="259"/>
      <c r="H161" s="259"/>
      <c r="I161" s="259"/>
      <c r="J161" s="259"/>
      <c r="K161" s="278"/>
    </row>
    <row r="162" spans="2:11" s="1" customFormat="1" ht="18.75" customHeight="1">
      <c r="B162" s="226"/>
      <c r="C162" s="229"/>
      <c r="D162" s="229"/>
      <c r="E162" s="229"/>
      <c r="F162" s="249"/>
      <c r="G162" s="229"/>
      <c r="H162" s="229"/>
      <c r="I162" s="229"/>
      <c r="J162" s="229"/>
      <c r="K162" s="226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338" t="s">
        <v>984</v>
      </c>
      <c r="D165" s="338"/>
      <c r="E165" s="338"/>
      <c r="F165" s="338"/>
      <c r="G165" s="338"/>
      <c r="H165" s="338"/>
      <c r="I165" s="338"/>
      <c r="J165" s="338"/>
      <c r="K165" s="222"/>
    </row>
    <row r="166" spans="2:11" s="1" customFormat="1" ht="17.25" customHeight="1">
      <c r="B166" s="221"/>
      <c r="C166" s="242" t="s">
        <v>912</v>
      </c>
      <c r="D166" s="242"/>
      <c r="E166" s="242"/>
      <c r="F166" s="242" t="s">
        <v>913</v>
      </c>
      <c r="G166" s="279"/>
      <c r="H166" s="280" t="s">
        <v>55</v>
      </c>
      <c r="I166" s="280" t="s">
        <v>58</v>
      </c>
      <c r="J166" s="242" t="s">
        <v>914</v>
      </c>
      <c r="K166" s="222"/>
    </row>
    <row r="167" spans="2:11" s="1" customFormat="1" ht="17.25" customHeight="1">
      <c r="B167" s="223"/>
      <c r="C167" s="244" t="s">
        <v>915</v>
      </c>
      <c r="D167" s="244"/>
      <c r="E167" s="244"/>
      <c r="F167" s="245" t="s">
        <v>916</v>
      </c>
      <c r="G167" s="281"/>
      <c r="H167" s="282"/>
      <c r="I167" s="282"/>
      <c r="J167" s="244" t="s">
        <v>917</v>
      </c>
      <c r="K167" s="224"/>
    </row>
    <row r="168" spans="2:11" s="1" customFormat="1" ht="5.25" customHeight="1">
      <c r="B168" s="250"/>
      <c r="C168" s="247"/>
      <c r="D168" s="247"/>
      <c r="E168" s="247"/>
      <c r="F168" s="247"/>
      <c r="G168" s="248"/>
      <c r="H168" s="247"/>
      <c r="I168" s="247"/>
      <c r="J168" s="247"/>
      <c r="K168" s="271"/>
    </row>
    <row r="169" spans="2:11" s="1" customFormat="1" ht="15" customHeight="1">
      <c r="B169" s="250"/>
      <c r="C169" s="229" t="s">
        <v>921</v>
      </c>
      <c r="D169" s="229"/>
      <c r="E169" s="229"/>
      <c r="F169" s="249" t="s">
        <v>918</v>
      </c>
      <c r="G169" s="229"/>
      <c r="H169" s="229" t="s">
        <v>958</v>
      </c>
      <c r="I169" s="229" t="s">
        <v>920</v>
      </c>
      <c r="J169" s="229">
        <v>120</v>
      </c>
      <c r="K169" s="271"/>
    </row>
    <row r="170" spans="2:11" s="1" customFormat="1" ht="15" customHeight="1">
      <c r="B170" s="250"/>
      <c r="C170" s="229" t="s">
        <v>967</v>
      </c>
      <c r="D170" s="229"/>
      <c r="E170" s="229"/>
      <c r="F170" s="249" t="s">
        <v>918</v>
      </c>
      <c r="G170" s="229"/>
      <c r="H170" s="229" t="s">
        <v>968</v>
      </c>
      <c r="I170" s="229" t="s">
        <v>920</v>
      </c>
      <c r="J170" s="229" t="s">
        <v>969</v>
      </c>
      <c r="K170" s="271"/>
    </row>
    <row r="171" spans="2:11" s="1" customFormat="1" ht="15" customHeight="1">
      <c r="B171" s="250"/>
      <c r="C171" s="229" t="s">
        <v>866</v>
      </c>
      <c r="D171" s="229"/>
      <c r="E171" s="229"/>
      <c r="F171" s="249" t="s">
        <v>918</v>
      </c>
      <c r="G171" s="229"/>
      <c r="H171" s="229" t="s">
        <v>985</v>
      </c>
      <c r="I171" s="229" t="s">
        <v>920</v>
      </c>
      <c r="J171" s="229" t="s">
        <v>969</v>
      </c>
      <c r="K171" s="271"/>
    </row>
    <row r="172" spans="2:11" s="1" customFormat="1" ht="15" customHeight="1">
      <c r="B172" s="250"/>
      <c r="C172" s="229" t="s">
        <v>923</v>
      </c>
      <c r="D172" s="229"/>
      <c r="E172" s="229"/>
      <c r="F172" s="249" t="s">
        <v>924</v>
      </c>
      <c r="G172" s="229"/>
      <c r="H172" s="229" t="s">
        <v>985</v>
      </c>
      <c r="I172" s="229" t="s">
        <v>920</v>
      </c>
      <c r="J172" s="229">
        <v>50</v>
      </c>
      <c r="K172" s="271"/>
    </row>
    <row r="173" spans="2:11" s="1" customFormat="1" ht="15" customHeight="1">
      <c r="B173" s="250"/>
      <c r="C173" s="229" t="s">
        <v>926</v>
      </c>
      <c r="D173" s="229"/>
      <c r="E173" s="229"/>
      <c r="F173" s="249" t="s">
        <v>918</v>
      </c>
      <c r="G173" s="229"/>
      <c r="H173" s="229" t="s">
        <v>985</v>
      </c>
      <c r="I173" s="229" t="s">
        <v>928</v>
      </c>
      <c r="J173" s="229"/>
      <c r="K173" s="271"/>
    </row>
    <row r="174" spans="2:11" s="1" customFormat="1" ht="15" customHeight="1">
      <c r="B174" s="250"/>
      <c r="C174" s="229" t="s">
        <v>937</v>
      </c>
      <c r="D174" s="229"/>
      <c r="E174" s="229"/>
      <c r="F174" s="249" t="s">
        <v>924</v>
      </c>
      <c r="G174" s="229"/>
      <c r="H174" s="229" t="s">
        <v>985</v>
      </c>
      <c r="I174" s="229" t="s">
        <v>920</v>
      </c>
      <c r="J174" s="229">
        <v>50</v>
      </c>
      <c r="K174" s="271"/>
    </row>
    <row r="175" spans="2:11" s="1" customFormat="1" ht="15" customHeight="1">
      <c r="B175" s="250"/>
      <c r="C175" s="229" t="s">
        <v>945</v>
      </c>
      <c r="D175" s="229"/>
      <c r="E175" s="229"/>
      <c r="F175" s="249" t="s">
        <v>924</v>
      </c>
      <c r="G175" s="229"/>
      <c r="H175" s="229" t="s">
        <v>985</v>
      </c>
      <c r="I175" s="229" t="s">
        <v>920</v>
      </c>
      <c r="J175" s="229">
        <v>50</v>
      </c>
      <c r="K175" s="271"/>
    </row>
    <row r="176" spans="2:11" s="1" customFormat="1" ht="15" customHeight="1">
      <c r="B176" s="250"/>
      <c r="C176" s="229" t="s">
        <v>943</v>
      </c>
      <c r="D176" s="229"/>
      <c r="E176" s="229"/>
      <c r="F176" s="249" t="s">
        <v>924</v>
      </c>
      <c r="G176" s="229"/>
      <c r="H176" s="229" t="s">
        <v>985</v>
      </c>
      <c r="I176" s="229" t="s">
        <v>920</v>
      </c>
      <c r="J176" s="229">
        <v>50</v>
      </c>
      <c r="K176" s="271"/>
    </row>
    <row r="177" spans="2:11" s="1" customFormat="1" ht="15" customHeight="1">
      <c r="B177" s="250"/>
      <c r="C177" s="229" t="s">
        <v>117</v>
      </c>
      <c r="D177" s="229"/>
      <c r="E177" s="229"/>
      <c r="F177" s="249" t="s">
        <v>918</v>
      </c>
      <c r="G177" s="229"/>
      <c r="H177" s="229" t="s">
        <v>986</v>
      </c>
      <c r="I177" s="229" t="s">
        <v>987</v>
      </c>
      <c r="J177" s="229"/>
      <c r="K177" s="271"/>
    </row>
    <row r="178" spans="2:11" s="1" customFormat="1" ht="15" customHeight="1">
      <c r="B178" s="250"/>
      <c r="C178" s="229" t="s">
        <v>58</v>
      </c>
      <c r="D178" s="229"/>
      <c r="E178" s="229"/>
      <c r="F178" s="249" t="s">
        <v>918</v>
      </c>
      <c r="G178" s="229"/>
      <c r="H178" s="229" t="s">
        <v>988</v>
      </c>
      <c r="I178" s="229" t="s">
        <v>989</v>
      </c>
      <c r="J178" s="229">
        <v>1</v>
      </c>
      <c r="K178" s="271"/>
    </row>
    <row r="179" spans="2:11" s="1" customFormat="1" ht="15" customHeight="1">
      <c r="B179" s="250"/>
      <c r="C179" s="229" t="s">
        <v>54</v>
      </c>
      <c r="D179" s="229"/>
      <c r="E179" s="229"/>
      <c r="F179" s="249" t="s">
        <v>918</v>
      </c>
      <c r="G179" s="229"/>
      <c r="H179" s="229" t="s">
        <v>990</v>
      </c>
      <c r="I179" s="229" t="s">
        <v>920</v>
      </c>
      <c r="J179" s="229">
        <v>20</v>
      </c>
      <c r="K179" s="271"/>
    </row>
    <row r="180" spans="2:11" s="1" customFormat="1" ht="15" customHeight="1">
      <c r="B180" s="250"/>
      <c r="C180" s="229" t="s">
        <v>55</v>
      </c>
      <c r="D180" s="229"/>
      <c r="E180" s="229"/>
      <c r="F180" s="249" t="s">
        <v>918</v>
      </c>
      <c r="G180" s="229"/>
      <c r="H180" s="229" t="s">
        <v>991</v>
      </c>
      <c r="I180" s="229" t="s">
        <v>920</v>
      </c>
      <c r="J180" s="229">
        <v>255</v>
      </c>
      <c r="K180" s="271"/>
    </row>
    <row r="181" spans="2:11" s="1" customFormat="1" ht="15" customHeight="1">
      <c r="B181" s="250"/>
      <c r="C181" s="229" t="s">
        <v>118</v>
      </c>
      <c r="D181" s="229"/>
      <c r="E181" s="229"/>
      <c r="F181" s="249" t="s">
        <v>918</v>
      </c>
      <c r="G181" s="229"/>
      <c r="H181" s="229" t="s">
        <v>882</v>
      </c>
      <c r="I181" s="229" t="s">
        <v>920</v>
      </c>
      <c r="J181" s="229">
        <v>10</v>
      </c>
      <c r="K181" s="271"/>
    </row>
    <row r="182" spans="2:11" s="1" customFormat="1" ht="15" customHeight="1">
      <c r="B182" s="250"/>
      <c r="C182" s="229" t="s">
        <v>119</v>
      </c>
      <c r="D182" s="229"/>
      <c r="E182" s="229"/>
      <c r="F182" s="249" t="s">
        <v>918</v>
      </c>
      <c r="G182" s="229"/>
      <c r="H182" s="229" t="s">
        <v>992</v>
      </c>
      <c r="I182" s="229" t="s">
        <v>953</v>
      </c>
      <c r="J182" s="229"/>
      <c r="K182" s="271"/>
    </row>
    <row r="183" spans="2:11" s="1" customFormat="1" ht="15" customHeight="1">
      <c r="B183" s="250"/>
      <c r="C183" s="229" t="s">
        <v>993</v>
      </c>
      <c r="D183" s="229"/>
      <c r="E183" s="229"/>
      <c r="F183" s="249" t="s">
        <v>918</v>
      </c>
      <c r="G183" s="229"/>
      <c r="H183" s="229" t="s">
        <v>994</v>
      </c>
      <c r="I183" s="229" t="s">
        <v>953</v>
      </c>
      <c r="J183" s="229"/>
      <c r="K183" s="271"/>
    </row>
    <row r="184" spans="2:11" s="1" customFormat="1" ht="15" customHeight="1">
      <c r="B184" s="250"/>
      <c r="C184" s="229" t="s">
        <v>982</v>
      </c>
      <c r="D184" s="229"/>
      <c r="E184" s="229"/>
      <c r="F184" s="249" t="s">
        <v>918</v>
      </c>
      <c r="G184" s="229"/>
      <c r="H184" s="229" t="s">
        <v>995</v>
      </c>
      <c r="I184" s="229" t="s">
        <v>953</v>
      </c>
      <c r="J184" s="229"/>
      <c r="K184" s="271"/>
    </row>
    <row r="185" spans="2:11" s="1" customFormat="1" ht="15" customHeight="1">
      <c r="B185" s="250"/>
      <c r="C185" s="229" t="s">
        <v>121</v>
      </c>
      <c r="D185" s="229"/>
      <c r="E185" s="229"/>
      <c r="F185" s="249" t="s">
        <v>924</v>
      </c>
      <c r="G185" s="229"/>
      <c r="H185" s="229" t="s">
        <v>996</v>
      </c>
      <c r="I185" s="229" t="s">
        <v>920</v>
      </c>
      <c r="J185" s="229">
        <v>50</v>
      </c>
      <c r="K185" s="271"/>
    </row>
    <row r="186" spans="2:11" s="1" customFormat="1" ht="15" customHeight="1">
      <c r="B186" s="250"/>
      <c r="C186" s="229" t="s">
        <v>997</v>
      </c>
      <c r="D186" s="229"/>
      <c r="E186" s="229"/>
      <c r="F186" s="249" t="s">
        <v>924</v>
      </c>
      <c r="G186" s="229"/>
      <c r="H186" s="229" t="s">
        <v>998</v>
      </c>
      <c r="I186" s="229" t="s">
        <v>999</v>
      </c>
      <c r="J186" s="229"/>
      <c r="K186" s="271"/>
    </row>
    <row r="187" spans="2:11" s="1" customFormat="1" ht="15" customHeight="1">
      <c r="B187" s="250"/>
      <c r="C187" s="229" t="s">
        <v>1000</v>
      </c>
      <c r="D187" s="229"/>
      <c r="E187" s="229"/>
      <c r="F187" s="249" t="s">
        <v>924</v>
      </c>
      <c r="G187" s="229"/>
      <c r="H187" s="229" t="s">
        <v>1001</v>
      </c>
      <c r="I187" s="229" t="s">
        <v>999</v>
      </c>
      <c r="J187" s="229"/>
      <c r="K187" s="271"/>
    </row>
    <row r="188" spans="2:11" s="1" customFormat="1" ht="15" customHeight="1">
      <c r="B188" s="250"/>
      <c r="C188" s="229" t="s">
        <v>1002</v>
      </c>
      <c r="D188" s="229"/>
      <c r="E188" s="229"/>
      <c r="F188" s="249" t="s">
        <v>924</v>
      </c>
      <c r="G188" s="229"/>
      <c r="H188" s="229" t="s">
        <v>1003</v>
      </c>
      <c r="I188" s="229" t="s">
        <v>999</v>
      </c>
      <c r="J188" s="229"/>
      <c r="K188" s="271"/>
    </row>
    <row r="189" spans="2:11" s="1" customFormat="1" ht="15" customHeight="1">
      <c r="B189" s="250"/>
      <c r="C189" s="283" t="s">
        <v>1004</v>
      </c>
      <c r="D189" s="229"/>
      <c r="E189" s="229"/>
      <c r="F189" s="249" t="s">
        <v>924</v>
      </c>
      <c r="G189" s="229"/>
      <c r="H189" s="229" t="s">
        <v>1005</v>
      </c>
      <c r="I189" s="229" t="s">
        <v>1006</v>
      </c>
      <c r="J189" s="284" t="s">
        <v>1007</v>
      </c>
      <c r="K189" s="271"/>
    </row>
    <row r="190" spans="2:11" s="1" customFormat="1" ht="15" customHeight="1">
      <c r="B190" s="250"/>
      <c r="C190" s="235" t="s">
        <v>43</v>
      </c>
      <c r="D190" s="229"/>
      <c r="E190" s="229"/>
      <c r="F190" s="249" t="s">
        <v>918</v>
      </c>
      <c r="G190" s="229"/>
      <c r="H190" s="226" t="s">
        <v>1008</v>
      </c>
      <c r="I190" s="229" t="s">
        <v>1009</v>
      </c>
      <c r="J190" s="229"/>
      <c r="K190" s="271"/>
    </row>
    <row r="191" spans="2:11" s="1" customFormat="1" ht="15" customHeight="1">
      <c r="B191" s="250"/>
      <c r="C191" s="235" t="s">
        <v>1010</v>
      </c>
      <c r="D191" s="229"/>
      <c r="E191" s="229"/>
      <c r="F191" s="249" t="s">
        <v>918</v>
      </c>
      <c r="G191" s="229"/>
      <c r="H191" s="229" t="s">
        <v>1011</v>
      </c>
      <c r="I191" s="229" t="s">
        <v>953</v>
      </c>
      <c r="J191" s="229"/>
      <c r="K191" s="271"/>
    </row>
    <row r="192" spans="2:11" s="1" customFormat="1" ht="15" customHeight="1">
      <c r="B192" s="250"/>
      <c r="C192" s="235" t="s">
        <v>1012</v>
      </c>
      <c r="D192" s="229"/>
      <c r="E192" s="229"/>
      <c r="F192" s="249" t="s">
        <v>918</v>
      </c>
      <c r="G192" s="229"/>
      <c r="H192" s="229" t="s">
        <v>1013</v>
      </c>
      <c r="I192" s="229" t="s">
        <v>953</v>
      </c>
      <c r="J192" s="229"/>
      <c r="K192" s="271"/>
    </row>
    <row r="193" spans="2:11" s="1" customFormat="1" ht="15" customHeight="1">
      <c r="B193" s="250"/>
      <c r="C193" s="235" t="s">
        <v>1014</v>
      </c>
      <c r="D193" s="229"/>
      <c r="E193" s="229"/>
      <c r="F193" s="249" t="s">
        <v>924</v>
      </c>
      <c r="G193" s="229"/>
      <c r="H193" s="229" t="s">
        <v>1015</v>
      </c>
      <c r="I193" s="229" t="s">
        <v>953</v>
      </c>
      <c r="J193" s="229"/>
      <c r="K193" s="271"/>
    </row>
    <row r="194" spans="2:11" s="1" customFormat="1" ht="15" customHeight="1">
      <c r="B194" s="277"/>
      <c r="C194" s="285"/>
      <c r="D194" s="259"/>
      <c r="E194" s="259"/>
      <c r="F194" s="259"/>
      <c r="G194" s="259"/>
      <c r="H194" s="259"/>
      <c r="I194" s="259"/>
      <c r="J194" s="259"/>
      <c r="K194" s="278"/>
    </row>
    <row r="195" spans="2:11" s="1" customFormat="1" ht="18.75" customHeight="1">
      <c r="B195" s="226"/>
      <c r="C195" s="229"/>
      <c r="D195" s="229"/>
      <c r="E195" s="229"/>
      <c r="F195" s="249"/>
      <c r="G195" s="229"/>
      <c r="H195" s="229"/>
      <c r="I195" s="229"/>
      <c r="J195" s="229"/>
      <c r="K195" s="226"/>
    </row>
    <row r="196" spans="2:11" s="1" customFormat="1" ht="18.75" customHeight="1">
      <c r="B196" s="226"/>
      <c r="C196" s="229"/>
      <c r="D196" s="229"/>
      <c r="E196" s="229"/>
      <c r="F196" s="249"/>
      <c r="G196" s="229"/>
      <c r="H196" s="229"/>
      <c r="I196" s="229"/>
      <c r="J196" s="229"/>
      <c r="K196" s="226"/>
    </row>
    <row r="197" spans="2:11" s="1" customFormat="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s="1" customFormat="1" ht="13.5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1">
      <c r="B199" s="221"/>
      <c r="C199" s="338" t="s">
        <v>1016</v>
      </c>
      <c r="D199" s="338"/>
      <c r="E199" s="338"/>
      <c r="F199" s="338"/>
      <c r="G199" s="338"/>
      <c r="H199" s="338"/>
      <c r="I199" s="338"/>
      <c r="J199" s="338"/>
      <c r="K199" s="222"/>
    </row>
    <row r="200" spans="2:11" s="1" customFormat="1" ht="25.5" customHeight="1">
      <c r="B200" s="221"/>
      <c r="C200" s="286" t="s">
        <v>1017</v>
      </c>
      <c r="D200" s="286"/>
      <c r="E200" s="286"/>
      <c r="F200" s="286" t="s">
        <v>1018</v>
      </c>
      <c r="G200" s="287"/>
      <c r="H200" s="339" t="s">
        <v>1019</v>
      </c>
      <c r="I200" s="339"/>
      <c r="J200" s="339"/>
      <c r="K200" s="222"/>
    </row>
    <row r="201" spans="2:11" s="1" customFormat="1" ht="5.25" customHeight="1">
      <c r="B201" s="250"/>
      <c r="C201" s="247"/>
      <c r="D201" s="247"/>
      <c r="E201" s="247"/>
      <c r="F201" s="247"/>
      <c r="G201" s="229"/>
      <c r="H201" s="247"/>
      <c r="I201" s="247"/>
      <c r="J201" s="247"/>
      <c r="K201" s="271"/>
    </row>
    <row r="202" spans="2:11" s="1" customFormat="1" ht="15" customHeight="1">
      <c r="B202" s="250"/>
      <c r="C202" s="229" t="s">
        <v>1009</v>
      </c>
      <c r="D202" s="229"/>
      <c r="E202" s="229"/>
      <c r="F202" s="249" t="s">
        <v>44</v>
      </c>
      <c r="G202" s="229"/>
      <c r="H202" s="340" t="s">
        <v>1020</v>
      </c>
      <c r="I202" s="340"/>
      <c r="J202" s="340"/>
      <c r="K202" s="271"/>
    </row>
    <row r="203" spans="2:11" s="1" customFormat="1" ht="15" customHeight="1">
      <c r="B203" s="250"/>
      <c r="C203" s="256"/>
      <c r="D203" s="229"/>
      <c r="E203" s="229"/>
      <c r="F203" s="249" t="s">
        <v>45</v>
      </c>
      <c r="G203" s="229"/>
      <c r="H203" s="340" t="s">
        <v>1021</v>
      </c>
      <c r="I203" s="340"/>
      <c r="J203" s="340"/>
      <c r="K203" s="271"/>
    </row>
    <row r="204" spans="2:11" s="1" customFormat="1" ht="15" customHeight="1">
      <c r="B204" s="250"/>
      <c r="C204" s="256"/>
      <c r="D204" s="229"/>
      <c r="E204" s="229"/>
      <c r="F204" s="249" t="s">
        <v>48</v>
      </c>
      <c r="G204" s="229"/>
      <c r="H204" s="340" t="s">
        <v>1022</v>
      </c>
      <c r="I204" s="340"/>
      <c r="J204" s="340"/>
      <c r="K204" s="271"/>
    </row>
    <row r="205" spans="2:11" s="1" customFormat="1" ht="15" customHeight="1">
      <c r="B205" s="250"/>
      <c r="C205" s="229"/>
      <c r="D205" s="229"/>
      <c r="E205" s="229"/>
      <c r="F205" s="249" t="s">
        <v>46</v>
      </c>
      <c r="G205" s="229"/>
      <c r="H205" s="340" t="s">
        <v>1023</v>
      </c>
      <c r="I205" s="340"/>
      <c r="J205" s="340"/>
      <c r="K205" s="271"/>
    </row>
    <row r="206" spans="2:11" s="1" customFormat="1" ht="15" customHeight="1">
      <c r="B206" s="250"/>
      <c r="C206" s="229"/>
      <c r="D206" s="229"/>
      <c r="E206" s="229"/>
      <c r="F206" s="249" t="s">
        <v>47</v>
      </c>
      <c r="G206" s="229"/>
      <c r="H206" s="340" t="s">
        <v>1024</v>
      </c>
      <c r="I206" s="340"/>
      <c r="J206" s="340"/>
      <c r="K206" s="271"/>
    </row>
    <row r="207" spans="2:11" s="1" customFormat="1" ht="15" customHeight="1">
      <c r="B207" s="250"/>
      <c r="C207" s="229"/>
      <c r="D207" s="229"/>
      <c r="E207" s="229"/>
      <c r="F207" s="249"/>
      <c r="G207" s="229"/>
      <c r="H207" s="229"/>
      <c r="I207" s="229"/>
      <c r="J207" s="229"/>
      <c r="K207" s="271"/>
    </row>
    <row r="208" spans="2:11" s="1" customFormat="1" ht="15" customHeight="1">
      <c r="B208" s="250"/>
      <c r="C208" s="229" t="s">
        <v>965</v>
      </c>
      <c r="D208" s="229"/>
      <c r="E208" s="229"/>
      <c r="F208" s="249" t="s">
        <v>80</v>
      </c>
      <c r="G208" s="229"/>
      <c r="H208" s="340" t="s">
        <v>1025</v>
      </c>
      <c r="I208" s="340"/>
      <c r="J208" s="340"/>
      <c r="K208" s="271"/>
    </row>
    <row r="209" spans="2:11" s="1" customFormat="1" ht="15" customHeight="1">
      <c r="B209" s="250"/>
      <c r="C209" s="256"/>
      <c r="D209" s="229"/>
      <c r="E209" s="229"/>
      <c r="F209" s="249" t="s">
        <v>860</v>
      </c>
      <c r="G209" s="229"/>
      <c r="H209" s="340" t="s">
        <v>861</v>
      </c>
      <c r="I209" s="340"/>
      <c r="J209" s="340"/>
      <c r="K209" s="271"/>
    </row>
    <row r="210" spans="2:11" s="1" customFormat="1" ht="15" customHeight="1">
      <c r="B210" s="250"/>
      <c r="C210" s="229"/>
      <c r="D210" s="229"/>
      <c r="E210" s="229"/>
      <c r="F210" s="249" t="s">
        <v>858</v>
      </c>
      <c r="G210" s="229"/>
      <c r="H210" s="340" t="s">
        <v>1026</v>
      </c>
      <c r="I210" s="340"/>
      <c r="J210" s="340"/>
      <c r="K210" s="271"/>
    </row>
    <row r="211" spans="2:11" s="1" customFormat="1" ht="15" customHeight="1">
      <c r="B211" s="288"/>
      <c r="C211" s="256"/>
      <c r="D211" s="256"/>
      <c r="E211" s="256"/>
      <c r="F211" s="249" t="s">
        <v>862</v>
      </c>
      <c r="G211" s="235"/>
      <c r="H211" s="341" t="s">
        <v>863</v>
      </c>
      <c r="I211" s="341"/>
      <c r="J211" s="341"/>
      <c r="K211" s="289"/>
    </row>
    <row r="212" spans="2:11" s="1" customFormat="1" ht="15" customHeight="1">
      <c r="B212" s="288"/>
      <c r="C212" s="256"/>
      <c r="D212" s="256"/>
      <c r="E212" s="256"/>
      <c r="F212" s="249" t="s">
        <v>864</v>
      </c>
      <c r="G212" s="235"/>
      <c r="H212" s="341" t="s">
        <v>1027</v>
      </c>
      <c r="I212" s="341"/>
      <c r="J212" s="341"/>
      <c r="K212" s="289"/>
    </row>
    <row r="213" spans="2:11" s="1" customFormat="1" ht="15" customHeight="1">
      <c r="B213" s="288"/>
      <c r="C213" s="256"/>
      <c r="D213" s="256"/>
      <c r="E213" s="256"/>
      <c r="F213" s="290"/>
      <c r="G213" s="235"/>
      <c r="H213" s="291"/>
      <c r="I213" s="291"/>
      <c r="J213" s="291"/>
      <c r="K213" s="289"/>
    </row>
    <row r="214" spans="2:11" s="1" customFormat="1" ht="15" customHeight="1">
      <c r="B214" s="288"/>
      <c r="C214" s="229" t="s">
        <v>989</v>
      </c>
      <c r="D214" s="256"/>
      <c r="E214" s="256"/>
      <c r="F214" s="249">
        <v>1</v>
      </c>
      <c r="G214" s="235"/>
      <c r="H214" s="341" t="s">
        <v>1028</v>
      </c>
      <c r="I214" s="341"/>
      <c r="J214" s="341"/>
      <c r="K214" s="289"/>
    </row>
    <row r="215" spans="2:11" s="1" customFormat="1" ht="15" customHeight="1">
      <c r="B215" s="288"/>
      <c r="C215" s="256"/>
      <c r="D215" s="256"/>
      <c r="E215" s="256"/>
      <c r="F215" s="249">
        <v>2</v>
      </c>
      <c r="G215" s="235"/>
      <c r="H215" s="341" t="s">
        <v>1029</v>
      </c>
      <c r="I215" s="341"/>
      <c r="J215" s="341"/>
      <c r="K215" s="289"/>
    </row>
    <row r="216" spans="2:11" s="1" customFormat="1" ht="15" customHeight="1">
      <c r="B216" s="288"/>
      <c r="C216" s="256"/>
      <c r="D216" s="256"/>
      <c r="E216" s="256"/>
      <c r="F216" s="249">
        <v>3</v>
      </c>
      <c r="G216" s="235"/>
      <c r="H216" s="341" t="s">
        <v>1030</v>
      </c>
      <c r="I216" s="341"/>
      <c r="J216" s="341"/>
      <c r="K216" s="289"/>
    </row>
    <row r="217" spans="2:11" s="1" customFormat="1" ht="15" customHeight="1">
      <c r="B217" s="288"/>
      <c r="C217" s="256"/>
      <c r="D217" s="256"/>
      <c r="E217" s="256"/>
      <c r="F217" s="249">
        <v>4</v>
      </c>
      <c r="G217" s="235"/>
      <c r="H217" s="341" t="s">
        <v>1031</v>
      </c>
      <c r="I217" s="341"/>
      <c r="J217" s="341"/>
      <c r="K217" s="289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RENCOVA-TOSH\Renčová</dc:creator>
  <cp:keywords/>
  <dc:description/>
  <cp:lastModifiedBy>Renčová</cp:lastModifiedBy>
  <dcterms:created xsi:type="dcterms:W3CDTF">2020-04-15T10:55:13Z</dcterms:created>
  <dcterms:modified xsi:type="dcterms:W3CDTF">2020-04-15T10:56:07Z</dcterms:modified>
  <cp:category/>
  <cp:version/>
  <cp:contentType/>
  <cp:contentStatus/>
</cp:coreProperties>
</file>